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Pontte Crédito\0_HOME EQUITY\0_Analises\CLAUDIO JOSE RAPOSO FERREIRA ID 554969377\KIT QI\"/>
    </mc:Choice>
  </mc:AlternateContent>
  <xr:revisionPtr revIDLastSave="0" documentId="8_{2173B1B1-E1B7-4E74-A5B9-5AB816D8CFF3}" xr6:coauthVersionLast="47" xr6:coauthVersionMax="47" xr10:uidLastSave="{00000000-0000-0000-0000-000000000000}"/>
  <bookViews>
    <workbookView xWindow="20370" yWindow="-120" windowWidth="29040" windowHeight="15840" xr2:uid="{DA9A25FF-46AE-476D-81CF-68607E8153B5}"/>
  </bookViews>
  <sheets>
    <sheet name="PRICE_COR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A" localSheetId="0" hidden="1">[2]Assumptions!#REF!</definedName>
    <definedName name="__123Graph_A" hidden="1">[2]Assumptions!#REF!</definedName>
    <definedName name="_xlnm._FilterDatabase" localSheetId="0" hidden="1">PRICE_CORR!$B$2:$F$15</definedName>
    <definedName name="ABN" localSheetId="0" hidden="1">{#N/A,#N/A,FALSE,"Plan1";#N/A,#N/A,FALSE,"Plan2"}</definedName>
    <definedName name="ABN" hidden="1">{#N/A,#N/A,FALSE,"Plan1";#N/A,#N/A,FALSE,"Plan2"}</definedName>
    <definedName name="ACwvu.PLANILHA2." localSheetId="0" hidden="1">#REF!</definedName>
    <definedName name="ACwvu.PLANILHA2." hidden="1">#REF!</definedName>
    <definedName name="AM_1" localSheetId="0">[3]FUNDO!#REF!</definedName>
    <definedName name="AM_1">[3]FUNDO!#REF!</definedName>
    <definedName name="AM_2">[3]FUNDO!#REF!</definedName>
    <definedName name="AM_3">[3]FUNDO!#REF!</definedName>
    <definedName name="AMOR">[4]COMERCIAL!#REF!</definedName>
    <definedName name="ANDRE">TRUE</definedName>
    <definedName name="area" localSheetId="0" hidden="1">{#N/A,#N/A,FALSE,"Plan1";#N/A,#N/A,FALSE,"Plan2"}</definedName>
    <definedName name="area" hidden="1">{#N/A,#N/A,FALSE,"Plan1";#N/A,#N/A,FALSE,"Plan2"}</definedName>
    <definedName name="_xlnm.Extract" localSheetId="0">#REF!</definedName>
    <definedName name="_xlnm.Extract">#REF!</definedName>
    <definedName name="_xlnm.Print_Area" localSheetId="0">#REF!</definedName>
    <definedName name="_xlnm.Print_Area">#REF!</definedName>
    <definedName name="area1" localSheetId="0" hidden="1">{#N/A,#N/A,FALSE,"Plan1";#N/A,#N/A,FALSE,"Plan2"}</definedName>
    <definedName name="area1" hidden="1">{#N/A,#N/A,FALSE,"Plan1";#N/A,#N/A,FALSE,"Plan2"}</definedName>
    <definedName name="AreaB" localSheetId="0" hidden="1">{#N/A,#N/A,FALSE,"Plan1";#N/A,#N/A,FALSE,"Plan2"}</definedName>
    <definedName name="AreaB" hidden="1">{#N/A,#N/A,FALSE,"Plan1";#N/A,#N/A,FALSE,"Plan2"}</definedName>
    <definedName name="_xlnm.Database" localSheetId="0">#REF!</definedName>
    <definedName name="_xlnm.Database">#REF!</definedName>
    <definedName name="BuiltIn_AutoFilter___1" localSheetId="0">#REF!</definedName>
    <definedName name="BuiltIn_AutoFilter___1">#REF!</definedName>
    <definedName name="BuiltIn_AutoFilter___4" localSheetId="0">#REF!</definedName>
    <definedName name="BuiltIn_AutoFilter___4">#REF!</definedName>
    <definedName name="CELULA" localSheetId="0">#REF!</definedName>
    <definedName name="CELULA">#REF!</definedName>
    <definedName name="código" localSheetId="0">[5]PINI1!#REF!</definedName>
    <definedName name="código">[5]PINI1!#REF!</definedName>
    <definedName name="comentariosperfil" localSheetId="0">[6]Resumo!#REF!</definedName>
    <definedName name="comentariosperfil">[6]Resumo!#REF!</definedName>
    <definedName name="dados" localSheetId="0">#REF!</definedName>
    <definedName name="dados">#REF!</definedName>
    <definedName name="DEST4A" localSheetId="0">[4]COMERCIAL!#REF!</definedName>
    <definedName name="DEST4A">[4]COMERCIAL!#REF!</definedName>
    <definedName name="Dívida">#REF!</definedName>
    <definedName name="Divida2">#REF!</definedName>
    <definedName name="E" localSheetId="0">#REF!</definedName>
    <definedName name="E">#REF!</definedName>
    <definedName name="eee" localSheetId="0" hidden="1">{#N/A,#N/A,FALSE,"Plan1";#N/A,#N/A,FALSE,"Plan2"}</definedName>
    <definedName name="eee" hidden="1">{#N/A,#N/A,FALSE,"Plan1";#N/A,#N/A,FALSE,"Plan2"}</definedName>
    <definedName name="empresa">[6]Resumo!#REF!</definedName>
    <definedName name="F" localSheetId="0">#REF!</definedName>
    <definedName name="F">#REF!</definedName>
    <definedName name="Fator_Ch" localSheetId="0">#REF!</definedName>
    <definedName name="Fator_Ch">#REF!</definedName>
    <definedName name="Fator_L" localSheetId="0">#REF!</definedName>
    <definedName name="Fator_L">#REF!</definedName>
    <definedName name="Fator_MO" localSheetId="0">#REF!</definedName>
    <definedName name="Fator_MO">#REF!</definedName>
    <definedName name="Fundo" localSheetId="0">[3]FUNDO!#REF!</definedName>
    <definedName name="Fundo">[3]FUNDO!#REF!</definedName>
    <definedName name="G" localSheetId="0">#REF!</definedName>
    <definedName name="G">#REF!</definedName>
    <definedName name="HONO" localSheetId="0">[4]COMERCIAL!#REF!</definedName>
    <definedName name="HONO">[4]COMERCIAL!#REF!</definedName>
    <definedName name="iii" localSheetId="0" hidden="1">{#N/A,#N/A,FALSE,"Plan1";#N/A,#N/A,FALSE,"Plan2"}</definedName>
    <definedName name="iii" hidden="1">{#N/A,#N/A,FALSE,"Plan1";#N/A,#N/A,FALSE,"Plan2"}</definedName>
    <definedName name="INDICADOR">[3]FUNDO!#REF!</definedName>
    <definedName name="loca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loca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lugar">[6]Resumo!#REF!</definedName>
    <definedName name="MENU1">[4]COMERCIAL!#REF!</definedName>
    <definedName name="MENU2">[4]COMERCIAL!#REF!</definedName>
    <definedName name="MENU3" localSheetId="0">#REF!</definedName>
    <definedName name="MENU3">#REF!</definedName>
    <definedName name="MENU4" localSheetId="0">#REF!</definedName>
    <definedName name="MENU4">#REF!</definedName>
    <definedName name="nova" localSheetId="0" hidden="1">{#N/A,#N/A,FALSE,"Plan1";#N/A,#N/A,FALSE,"Plan2"}</definedName>
    <definedName name="nova" hidden="1">{#N/A,#N/A,FALSE,"Plan1";#N/A,#N/A,FALSE,"Plan2"}</definedName>
    <definedName name="nova1" localSheetId="0" hidden="1">{#N/A,#N/A,FALSE,"Plan1";#N/A,#N/A,FALSE,"Plan2"}</definedName>
    <definedName name="nova1" hidden="1">{#N/A,#N/A,FALSE,"Plan1";#N/A,#N/A,FALSE,"Plan2"}</definedName>
    <definedName name="num_mensal2">[7]CANT_LC!#REF!</definedName>
    <definedName name="ooo" localSheetId="0" hidden="1">{#N/A,#N/A,FALSE,"Plan1";#N/A,#N/A,FALSE,"Plan2"}</definedName>
    <definedName name="ooo" hidden="1">{#N/A,#N/A,FALSE,"Plan1";#N/A,#N/A,FALSE,"Plan2"}</definedName>
    <definedName name="plan2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lan2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pp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pp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ating">[6]Resumo!#REF!</definedName>
    <definedName name="Ratinganalista">[6]Resumo!#REF!</definedName>
    <definedName name="renda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1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1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cvagas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cvagas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n" localSheetId="0" hidden="1">{#N/A,#N/A,FALSE,"Plan1";#N/A,#N/A,FALSE,"Plan2"}</definedName>
    <definedName name="Rendan" hidden="1">{#N/A,#N/A,FALSE,"Plan1";#N/A,#N/A,FALSE,"Plan2"}</definedName>
    <definedName name="RendaProjeto" localSheetId="0" hidden="1">{#N/A,#N/A,FALSE,"Plan1";#N/A,#N/A,FALSE,"Plan2"}</definedName>
    <definedName name="RendaProjeto" hidden="1">{#N/A,#N/A,FALSE,"Plan1";#N/A,#N/A,FALSE,"Plan2"}</definedName>
    <definedName name="rua">[6]Resumo!#REF!</definedName>
    <definedName name="SALDO2">'[8]ESTUDO '!#REF!</definedName>
    <definedName name="SOMA2">[3]FUNDO!#REF!</definedName>
    <definedName name="Swvu.PLANILHA2." localSheetId="0" hidden="1">#REF!</definedName>
    <definedName name="Swvu.PLANILHA2." hidden="1">#REF!</definedName>
    <definedName name="tabela" hidden="1">[2]Assumptions!#REF!</definedName>
    <definedName name="tabelacliente">[6]Resumo!#REF!</definedName>
    <definedName name="Tabelacondiçaoo">[6]Resumo!#REF!</definedName>
    <definedName name="tabeladeaprovados">#REF!</definedName>
    <definedName name="tabeladepossivels" localSheetId="0">[6]Resumo!#REF!</definedName>
    <definedName name="tabeladepossivels">[6]Resumo!#REF!</definedName>
    <definedName name="tabelafinal" localSheetId="0">[6]Resumo!#REF!</definedName>
    <definedName name="tabelafinal">[6]Resumo!#REF!</definedName>
    <definedName name="tabelafinalsac">[6]Resumo!#REF!</definedName>
    <definedName name="tabelarisco">[6]Resumo!#REF!</definedName>
    <definedName name="tabelavalor">[6]Resumo!#REF!</definedName>
    <definedName name="TERR">[4]COMERCIAL!#REF!</definedName>
    <definedName name="TOTAL2">'[8]ESTUDO '!#REF!</definedName>
    <definedName name="ttt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ttt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TUDO2">'[8]ESTUDO '!#REF!</definedName>
    <definedName name="uuu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uuu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ALOR2">[7]CANT_LC!#REF!</definedName>
    <definedName name="veri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eri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lr_mensal">[7]CANT_LC!#REF!</definedName>
    <definedName name="vveri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veri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wrn.IMPRESSO." localSheetId="0" hidden="1">{#N/A,#N/A,FALSE,"Plan1";#N/A,#N/A,FALSE,"Plan2"}</definedName>
    <definedName name="wrn.IMPRESSO." hidden="1">{#N/A,#N/A,FALSE,"Plan1";#N/A,#N/A,FALSE,"Plan2"}</definedName>
    <definedName name="wvu.PLANILHA2.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wvu.PLANILHA2.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xxx" localSheetId="0" hidden="1">{#N/A,#N/A,FALSE,"Plan1";#N/A,#N/A,FALSE,"Plan2"}</definedName>
    <definedName name="xxx" hidden="1">{#N/A,#N/A,FALSE,"Plan1";#N/A,#N/A,FALSE,"Plan2"}</definedName>
    <definedName name="xxxxx" localSheetId="0" hidden="1">{#N/A,#N/A,FALSE,"Plan1";#N/A,#N/A,FALSE,"Plan2"}</definedName>
    <definedName name="xxxxx" hidden="1">{#N/A,#N/A,FALSE,"Plan1";#N/A,#N/A,FALSE,"Plan2"}</definedName>
    <definedName name="yyy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yyy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39" i="1" l="1"/>
  <c r="Q339" i="1"/>
  <c r="AC338" i="1"/>
  <c r="Y338" i="1"/>
  <c r="AA338" i="1" s="1"/>
  <c r="X338" i="1"/>
  <c r="N338" i="1"/>
  <c r="AD338" i="1"/>
  <c r="Q338" i="1"/>
  <c r="Y337" i="1"/>
  <c r="AA337" i="1" s="1"/>
  <c r="X337" i="1"/>
  <c r="P337" i="1"/>
  <c r="N337" i="1"/>
  <c r="AD337" i="1"/>
  <c r="AC336" i="1"/>
  <c r="Y336" i="1"/>
  <c r="AD336" i="1"/>
  <c r="AD335" i="1"/>
  <c r="Q335" i="1"/>
  <c r="AC334" i="1"/>
  <c r="Y334" i="1"/>
  <c r="AA334" i="1" s="1"/>
  <c r="X334" i="1"/>
  <c r="N334" i="1"/>
  <c r="AD334" i="1"/>
  <c r="Q334" i="1"/>
  <c r="AA333" i="1"/>
  <c r="Y333" i="1"/>
  <c r="P333" i="1"/>
  <c r="N333" i="1"/>
  <c r="AD333" i="1"/>
  <c r="X333" i="1"/>
  <c r="AC332" i="1"/>
  <c r="Y332" i="1"/>
  <c r="AD332" i="1"/>
  <c r="AD331" i="1"/>
  <c r="AC330" i="1"/>
  <c r="Y330" i="1"/>
  <c r="AA330" i="1" s="1"/>
  <c r="X330" i="1"/>
  <c r="N330" i="1"/>
  <c r="AD330" i="1"/>
  <c r="Q330" i="1"/>
  <c r="AA329" i="1"/>
  <c r="Y329" i="1"/>
  <c r="P329" i="1"/>
  <c r="N329" i="1"/>
  <c r="AD329" i="1"/>
  <c r="X329" i="1"/>
  <c r="AC328" i="1"/>
  <c r="Y328" i="1"/>
  <c r="Q328" i="1"/>
  <c r="AD328" i="1"/>
  <c r="AD327" i="1"/>
  <c r="AC326" i="1"/>
  <c r="Y326" i="1"/>
  <c r="X326" i="1"/>
  <c r="N326" i="1"/>
  <c r="AD326" i="1"/>
  <c r="Q326" i="1"/>
  <c r="Y325" i="1"/>
  <c r="AA325" i="1" s="1"/>
  <c r="P325" i="1"/>
  <c r="N325" i="1"/>
  <c r="AD325" i="1"/>
  <c r="X325" i="1"/>
  <c r="AC324" i="1"/>
  <c r="Y324" i="1"/>
  <c r="AD324" i="1"/>
  <c r="X324" i="1"/>
  <c r="AD323" i="1"/>
  <c r="AC323" i="1"/>
  <c r="AC322" i="1"/>
  <c r="Y322" i="1"/>
  <c r="X322" i="1"/>
  <c r="N322" i="1"/>
  <c r="Q322" i="1"/>
  <c r="Y321" i="1"/>
  <c r="AA321" i="1" s="1"/>
  <c r="P321" i="1"/>
  <c r="N321" i="1"/>
  <c r="AD321" i="1"/>
  <c r="X321" i="1"/>
  <c r="AC320" i="1"/>
  <c r="Y320" i="1"/>
  <c r="Q320" i="1"/>
  <c r="AD320" i="1"/>
  <c r="X320" i="1"/>
  <c r="AC319" i="1"/>
  <c r="AD319" i="1"/>
  <c r="AC318" i="1"/>
  <c r="Y318" i="1"/>
  <c r="X318" i="1"/>
  <c r="N318" i="1"/>
  <c r="Y317" i="1"/>
  <c r="AA317" i="1" s="1"/>
  <c r="P317" i="1"/>
  <c r="N317" i="1"/>
  <c r="AD317" i="1"/>
  <c r="X317" i="1"/>
  <c r="AC316" i="1"/>
  <c r="Y316" i="1"/>
  <c r="P316" i="1"/>
  <c r="AD316" i="1"/>
  <c r="X316" i="1"/>
  <c r="AC315" i="1"/>
  <c r="AD315" i="1"/>
  <c r="N316" i="1"/>
  <c r="AC314" i="1"/>
  <c r="Y314" i="1"/>
  <c r="X314" i="1"/>
  <c r="N314" i="1"/>
  <c r="AD314" i="1"/>
  <c r="Y313" i="1"/>
  <c r="P313" i="1"/>
  <c r="N313" i="1"/>
  <c r="AD313" i="1"/>
  <c r="X313" i="1"/>
  <c r="AC312" i="1"/>
  <c r="Y312" i="1"/>
  <c r="P312" i="1"/>
  <c r="AD312" i="1"/>
  <c r="X312" i="1"/>
  <c r="P311" i="1"/>
  <c r="AD311" i="1"/>
  <c r="AC310" i="1"/>
  <c r="Y310" i="1"/>
  <c r="Q310" i="1"/>
  <c r="AD310" i="1"/>
  <c r="P310" i="1"/>
  <c r="AD309" i="1"/>
  <c r="X309" i="1"/>
  <c r="P309" i="1"/>
  <c r="AD308" i="1"/>
  <c r="AC308" i="1"/>
  <c r="X308" i="1"/>
  <c r="Q308" i="1"/>
  <c r="P308" i="1"/>
  <c r="AD307" i="1"/>
  <c r="AC306" i="1"/>
  <c r="Y306" i="1"/>
  <c r="X306" i="1"/>
  <c r="Q306" i="1"/>
  <c r="N306" i="1"/>
  <c r="AD306" i="1"/>
  <c r="P306" i="1"/>
  <c r="AD305" i="1"/>
  <c r="P305" i="1"/>
  <c r="X305" i="1"/>
  <c r="AD304" i="1"/>
  <c r="AC304" i="1"/>
  <c r="P304" i="1"/>
  <c r="AD303" i="1"/>
  <c r="AC302" i="1"/>
  <c r="Y302" i="1"/>
  <c r="X302" i="1"/>
  <c r="Q302" i="1"/>
  <c r="R302" i="1" s="1"/>
  <c r="P302" i="1"/>
  <c r="AD301" i="1"/>
  <c r="Y301" i="1"/>
  <c r="P301" i="1"/>
  <c r="X301" i="1"/>
  <c r="AD300" i="1"/>
  <c r="AC300" i="1"/>
  <c r="P300" i="1"/>
  <c r="AD299" i="1"/>
  <c r="AC298" i="1"/>
  <c r="Y298" i="1"/>
  <c r="X298" i="1"/>
  <c r="Q298" i="1"/>
  <c r="R298" i="1" s="1"/>
  <c r="P298" i="1"/>
  <c r="AD297" i="1"/>
  <c r="Y297" i="1"/>
  <c r="P297" i="1"/>
  <c r="X297" i="1"/>
  <c r="AD296" i="1"/>
  <c r="AC296" i="1"/>
  <c r="P296" i="1"/>
  <c r="AD295" i="1"/>
  <c r="AC294" i="1"/>
  <c r="Y294" i="1"/>
  <c r="X294" i="1"/>
  <c r="P294" i="1"/>
  <c r="Y293" i="1"/>
  <c r="X293" i="1"/>
  <c r="Q293" i="1"/>
  <c r="R293" i="1" s="1"/>
  <c r="P293" i="1"/>
  <c r="AD292" i="1"/>
  <c r="AC292" i="1"/>
  <c r="Y292" i="1"/>
  <c r="N292" i="1"/>
  <c r="AD291" i="1"/>
  <c r="X291" i="1"/>
  <c r="P291" i="1"/>
  <c r="AC290" i="1"/>
  <c r="Y290" i="1"/>
  <c r="P290" i="1"/>
  <c r="AD289" i="1"/>
  <c r="X289" i="1"/>
  <c r="P289" i="1"/>
  <c r="N290" i="1"/>
  <c r="AD288" i="1"/>
  <c r="Q288" i="1"/>
  <c r="AC287" i="1"/>
  <c r="Q287" i="1"/>
  <c r="AD287" i="1"/>
  <c r="X287" i="1"/>
  <c r="AD286" i="1"/>
  <c r="X286" i="1"/>
  <c r="Q286" i="1"/>
  <c r="R286" i="1" s="1"/>
  <c r="P286" i="1"/>
  <c r="AD285" i="1"/>
  <c r="X285" i="1"/>
  <c r="P285" i="1"/>
  <c r="AC284" i="1"/>
  <c r="X284" i="1"/>
  <c r="P284" i="1"/>
  <c r="AD284" i="1"/>
  <c r="Q284" i="1"/>
  <c r="AC283" i="1"/>
  <c r="Y283" i="1"/>
  <c r="Q283" i="1"/>
  <c r="AD283" i="1"/>
  <c r="X282" i="1"/>
  <c r="Q282" i="1"/>
  <c r="P282" i="1"/>
  <c r="AD282" i="1"/>
  <c r="AD281" i="1"/>
  <c r="X281" i="1"/>
  <c r="P281" i="1"/>
  <c r="N281" i="1"/>
  <c r="Q281" i="1"/>
  <c r="R281" i="1" s="1"/>
  <c r="AC280" i="1"/>
  <c r="X280" i="1"/>
  <c r="P280" i="1"/>
  <c r="AD280" i="1"/>
  <c r="Q280" i="1"/>
  <c r="R280" i="1" s="1"/>
  <c r="AC279" i="1"/>
  <c r="Y279" i="1"/>
  <c r="Q279" i="1"/>
  <c r="AD279" i="1"/>
  <c r="X278" i="1"/>
  <c r="Q278" i="1"/>
  <c r="R278" i="1" s="1"/>
  <c r="P278" i="1"/>
  <c r="AD278" i="1"/>
  <c r="AD277" i="1"/>
  <c r="X277" i="1"/>
  <c r="P277" i="1"/>
  <c r="N277" i="1"/>
  <c r="AC276" i="1"/>
  <c r="X276" i="1"/>
  <c r="P276" i="1"/>
  <c r="AD276" i="1"/>
  <c r="Q276" i="1"/>
  <c r="AC275" i="1"/>
  <c r="Y275" i="1"/>
  <c r="AD274" i="1"/>
  <c r="X274" i="1"/>
  <c r="P274" i="1"/>
  <c r="N274" i="1"/>
  <c r="Q274" i="1"/>
  <c r="R274" i="1" s="1"/>
  <c r="AD273" i="1"/>
  <c r="Y273" i="1"/>
  <c r="X273" i="1"/>
  <c r="P273" i="1"/>
  <c r="N273" i="1"/>
  <c r="Q273" i="1"/>
  <c r="R273" i="1" s="1"/>
  <c r="AC272" i="1"/>
  <c r="X272" i="1"/>
  <c r="AD272" i="1"/>
  <c r="Q272" i="1"/>
  <c r="AC271" i="1"/>
  <c r="Y271" i="1"/>
  <c r="AD271" i="1"/>
  <c r="P271" i="1"/>
  <c r="X270" i="1"/>
  <c r="P270" i="1"/>
  <c r="AD270" i="1"/>
  <c r="AD269" i="1"/>
  <c r="Q269" i="1"/>
  <c r="AC269" i="1"/>
  <c r="X269" i="1"/>
  <c r="AC268" i="1"/>
  <c r="AC267" i="1"/>
  <c r="Y267" i="1"/>
  <c r="Q267" i="1"/>
  <c r="R267" i="1" s="1"/>
  <c r="AD267" i="1"/>
  <c r="P267" i="1"/>
  <c r="X266" i="1"/>
  <c r="P266" i="1"/>
  <c r="AD265" i="1"/>
  <c r="AC265" i="1"/>
  <c r="Y265" i="1"/>
  <c r="AC264" i="1"/>
  <c r="AD264" i="1"/>
  <c r="X264" i="1"/>
  <c r="AD263" i="1"/>
  <c r="AC263" i="1"/>
  <c r="Y263" i="1"/>
  <c r="X263" i="1"/>
  <c r="Q263" i="1"/>
  <c r="N263" i="1"/>
  <c r="P263" i="1"/>
  <c r="AD262" i="1"/>
  <c r="AA262" i="1"/>
  <c r="Y262" i="1"/>
  <c r="X262" i="1"/>
  <c r="Q262" i="1"/>
  <c r="P262" i="1"/>
  <c r="AD261" i="1"/>
  <c r="AC261" i="1"/>
  <c r="Y261" i="1"/>
  <c r="X261" i="1"/>
  <c r="Q261" i="1"/>
  <c r="P261" i="1"/>
  <c r="AD260" i="1"/>
  <c r="AC260" i="1"/>
  <c r="AD259" i="1"/>
  <c r="Y259" i="1"/>
  <c r="N259" i="1"/>
  <c r="AC259" i="1"/>
  <c r="Y258" i="1"/>
  <c r="X258" i="1"/>
  <c r="N258" i="1"/>
  <c r="AD257" i="1"/>
  <c r="AC257" i="1"/>
  <c r="X257" i="1"/>
  <c r="N257" i="1"/>
  <c r="AD256" i="1"/>
  <c r="X255" i="1"/>
  <c r="AD255" i="1"/>
  <c r="X254" i="1"/>
  <c r="AD254" i="1"/>
  <c r="AD253" i="1"/>
  <c r="X253" i="1"/>
  <c r="AD252" i="1"/>
  <c r="X252" i="1"/>
  <c r="AD251" i="1"/>
  <c r="Y251" i="1"/>
  <c r="N251" i="1"/>
  <c r="X250" i="1"/>
  <c r="AD249" i="1"/>
  <c r="X249" i="1"/>
  <c r="AC249" i="1"/>
  <c r="AD248" i="1"/>
  <c r="X248" i="1"/>
  <c r="AD247" i="1"/>
  <c r="Y247" i="1"/>
  <c r="N247" i="1"/>
  <c r="AC246" i="1"/>
  <c r="Y246" i="1"/>
  <c r="N246" i="1"/>
  <c r="AC245" i="1"/>
  <c r="Y245" i="1"/>
  <c r="N245" i="1"/>
  <c r="AD245" i="1"/>
  <c r="AC244" i="1"/>
  <c r="Y244" i="1"/>
  <c r="N244" i="1"/>
  <c r="AD244" i="1"/>
  <c r="AC243" i="1"/>
  <c r="Y243" i="1"/>
  <c r="N243" i="1"/>
  <c r="AC242" i="1"/>
  <c r="Y242" i="1"/>
  <c r="N242" i="1"/>
  <c r="AC241" i="1"/>
  <c r="Y241" i="1"/>
  <c r="AD241" i="1"/>
  <c r="X241" i="1"/>
  <c r="AD240" i="1"/>
  <c r="AC239" i="1"/>
  <c r="Y239" i="1"/>
  <c r="N239" i="1"/>
  <c r="AC238" i="1"/>
  <c r="Y238" i="1"/>
  <c r="N238" i="1"/>
  <c r="AC237" i="1"/>
  <c r="Y237" i="1"/>
  <c r="AD237" i="1"/>
  <c r="X237" i="1"/>
  <c r="AD236" i="1"/>
  <c r="AC236" i="1"/>
  <c r="AC235" i="1"/>
  <c r="Y235" i="1"/>
  <c r="X235" i="1"/>
  <c r="N235" i="1"/>
  <c r="AD235" i="1"/>
  <c r="AC234" i="1"/>
  <c r="Y234" i="1"/>
  <c r="N234" i="1"/>
  <c r="AD234" i="1"/>
  <c r="AC233" i="1"/>
  <c r="Y233" i="1"/>
  <c r="AD233" i="1"/>
  <c r="AD232" i="1"/>
  <c r="AC232" i="1"/>
  <c r="X232" i="1"/>
  <c r="X231" i="1"/>
  <c r="AD231" i="1"/>
  <c r="AC230" i="1"/>
  <c r="Y230" i="1"/>
  <c r="N230" i="1"/>
  <c r="AD230" i="1"/>
  <c r="AC229" i="1"/>
  <c r="Y229" i="1"/>
  <c r="X229" i="1"/>
  <c r="AD228" i="1"/>
  <c r="X228" i="1"/>
  <c r="AD227" i="1"/>
  <c r="AC227" i="1"/>
  <c r="X227" i="1"/>
  <c r="AC226" i="1"/>
  <c r="X226" i="1"/>
  <c r="AD226" i="1"/>
  <c r="AD225" i="1"/>
  <c r="X225" i="1"/>
  <c r="Y225" i="1"/>
  <c r="Y224" i="1"/>
  <c r="X224" i="1"/>
  <c r="AD224" i="1"/>
  <c r="AD223" i="1"/>
  <c r="AC223" i="1"/>
  <c r="N224" i="1"/>
  <c r="X223" i="1"/>
  <c r="AD222" i="1"/>
  <c r="AC222" i="1"/>
  <c r="X222" i="1"/>
  <c r="AD221" i="1"/>
  <c r="X221" i="1"/>
  <c r="AC221" i="1"/>
  <c r="Y221" i="1"/>
  <c r="Y220" i="1"/>
  <c r="X220" i="1"/>
  <c r="AD220" i="1"/>
  <c r="AD219" i="1"/>
  <c r="AC219" i="1"/>
  <c r="Y219" i="1"/>
  <c r="AC218" i="1"/>
  <c r="X218" i="1"/>
  <c r="AD217" i="1"/>
  <c r="AC217" i="1"/>
  <c r="Y217" i="1"/>
  <c r="X216" i="1"/>
  <c r="AD215" i="1"/>
  <c r="X215" i="1"/>
  <c r="N215" i="1"/>
  <c r="AC215" i="1"/>
  <c r="N214" i="1"/>
  <c r="Y214" i="1"/>
  <c r="AC213" i="1"/>
  <c r="Y213" i="1"/>
  <c r="AD213" i="1"/>
  <c r="X213" i="1"/>
  <c r="AD212" i="1"/>
  <c r="AC212" i="1"/>
  <c r="AC211" i="1"/>
  <c r="Y211" i="1"/>
  <c r="N211" i="1"/>
  <c r="AC210" i="1"/>
  <c r="Y210" i="1"/>
  <c r="N210" i="1"/>
  <c r="AC209" i="1"/>
  <c r="Y209" i="1"/>
  <c r="AD209" i="1"/>
  <c r="X209" i="1"/>
  <c r="AD208" i="1"/>
  <c r="AC208" i="1"/>
  <c r="AC207" i="1"/>
  <c r="Y207" i="1"/>
  <c r="N207" i="1"/>
  <c r="AD207" i="1"/>
  <c r="X207" i="1"/>
  <c r="AC206" i="1"/>
  <c r="Y206" i="1"/>
  <c r="N206" i="1"/>
  <c r="AD206" i="1"/>
  <c r="AC205" i="1"/>
  <c r="Y205" i="1"/>
  <c r="N205" i="1"/>
  <c r="AD205" i="1"/>
  <c r="X205" i="1"/>
  <c r="Y204" i="1"/>
  <c r="AD204" i="1"/>
  <c r="AC204" i="1"/>
  <c r="AC203" i="1"/>
  <c r="Y203" i="1"/>
  <c r="N203" i="1"/>
  <c r="AD203" i="1"/>
  <c r="X203" i="1"/>
  <c r="AC202" i="1"/>
  <c r="Y202" i="1"/>
  <c r="N202" i="1"/>
  <c r="AC201" i="1"/>
  <c r="Y201" i="1"/>
  <c r="AD201" i="1"/>
  <c r="X201" i="1"/>
  <c r="AC200" i="1"/>
  <c r="AC199" i="1"/>
  <c r="Y199" i="1"/>
  <c r="X199" i="1"/>
  <c r="N199" i="1"/>
  <c r="AD199" i="1"/>
  <c r="AC198" i="1"/>
  <c r="Y198" i="1"/>
  <c r="N198" i="1"/>
  <c r="AD198" i="1"/>
  <c r="AC197" i="1"/>
  <c r="Y197" i="1"/>
  <c r="AD197" i="1"/>
  <c r="X197" i="1"/>
  <c r="AC195" i="1"/>
  <c r="Y195" i="1"/>
  <c r="AD195" i="1"/>
  <c r="Y194" i="1"/>
  <c r="AD194" i="1"/>
  <c r="N195" i="1"/>
  <c r="AD193" i="1"/>
  <c r="AC193" i="1"/>
  <c r="Y193" i="1"/>
  <c r="X193" i="1"/>
  <c r="AC192" i="1"/>
  <c r="Y192" i="1"/>
  <c r="N192" i="1"/>
  <c r="Y191" i="1"/>
  <c r="X191" i="1"/>
  <c r="N191" i="1"/>
  <c r="AC191" i="1"/>
  <c r="AD190" i="1"/>
  <c r="AC190" i="1"/>
  <c r="Y190" i="1"/>
  <c r="N190" i="1"/>
  <c r="X190" i="1"/>
  <c r="AD189" i="1"/>
  <c r="AC189" i="1"/>
  <c r="Y189" i="1"/>
  <c r="X189" i="1"/>
  <c r="AC188" i="1"/>
  <c r="Y188" i="1"/>
  <c r="N188" i="1"/>
  <c r="Y187" i="1"/>
  <c r="X187" i="1"/>
  <c r="N187" i="1"/>
  <c r="AC187" i="1"/>
  <c r="AD186" i="1"/>
  <c r="AC186" i="1"/>
  <c r="Y186" i="1"/>
  <c r="N186" i="1"/>
  <c r="X186" i="1"/>
  <c r="AD185" i="1"/>
  <c r="AC185" i="1"/>
  <c r="Y185" i="1"/>
  <c r="X185" i="1"/>
  <c r="AC184" i="1"/>
  <c r="Y184" i="1"/>
  <c r="N184" i="1"/>
  <c r="Y183" i="1"/>
  <c r="X183" i="1"/>
  <c r="N183" i="1"/>
  <c r="AC183" i="1"/>
  <c r="AD182" i="1"/>
  <c r="AC182" i="1"/>
  <c r="Y182" i="1"/>
  <c r="N182" i="1"/>
  <c r="X182" i="1"/>
  <c r="AD181" i="1"/>
  <c r="AC181" i="1"/>
  <c r="Y181" i="1"/>
  <c r="AC180" i="1"/>
  <c r="Y180" i="1"/>
  <c r="N180" i="1"/>
  <c r="X180" i="1"/>
  <c r="Y179" i="1"/>
  <c r="X179" i="1"/>
  <c r="N179" i="1"/>
  <c r="AC179" i="1"/>
  <c r="AD178" i="1"/>
  <c r="AC178" i="1"/>
  <c r="Y178" i="1"/>
  <c r="X178" i="1"/>
  <c r="AD177" i="1"/>
  <c r="AC176" i="1"/>
  <c r="Y176" i="1"/>
  <c r="N176" i="1"/>
  <c r="AD176" i="1"/>
  <c r="Y175" i="1"/>
  <c r="X175" i="1"/>
  <c r="N175" i="1"/>
  <c r="AD175" i="1"/>
  <c r="AC175" i="1"/>
  <c r="AD174" i="1"/>
  <c r="AC174" i="1"/>
  <c r="Y174" i="1"/>
  <c r="N174" i="1"/>
  <c r="X174" i="1"/>
  <c r="AD173" i="1"/>
  <c r="AC172" i="1"/>
  <c r="Y172" i="1"/>
  <c r="X172" i="1"/>
  <c r="N172" i="1"/>
  <c r="AD172" i="1"/>
  <c r="Y171" i="1"/>
  <c r="X171" i="1"/>
  <c r="N171" i="1"/>
  <c r="AD171" i="1"/>
  <c r="AC171" i="1"/>
  <c r="AD170" i="1"/>
  <c r="AC170" i="1"/>
  <c r="Y170" i="1"/>
  <c r="X170" i="1"/>
  <c r="AD169" i="1"/>
  <c r="N170" i="1"/>
  <c r="AC168" i="1"/>
  <c r="Y168" i="1"/>
  <c r="N168" i="1"/>
  <c r="AD168" i="1"/>
  <c r="X168" i="1"/>
  <c r="Y167" i="1"/>
  <c r="X167" i="1"/>
  <c r="N167" i="1"/>
  <c r="AD167" i="1"/>
  <c r="AC167" i="1"/>
  <c r="AD166" i="1"/>
  <c r="AC166" i="1"/>
  <c r="Y166" i="1"/>
  <c r="N166" i="1"/>
  <c r="X166" i="1"/>
  <c r="AD165" i="1"/>
  <c r="AC164" i="1"/>
  <c r="Y164" i="1"/>
  <c r="X164" i="1"/>
  <c r="N164" i="1"/>
  <c r="AD164" i="1"/>
  <c r="Y163" i="1"/>
  <c r="X163" i="1"/>
  <c r="N163" i="1"/>
  <c r="AD163" i="1"/>
  <c r="AC163" i="1"/>
  <c r="AD162" i="1"/>
  <c r="AC162" i="1"/>
  <c r="Y162" i="1"/>
  <c r="N162" i="1"/>
  <c r="X162" i="1"/>
  <c r="AD161" i="1"/>
  <c r="AC160" i="1"/>
  <c r="Y160" i="1"/>
  <c r="X160" i="1"/>
  <c r="N160" i="1"/>
  <c r="AD160" i="1"/>
  <c r="Y159" i="1"/>
  <c r="X159" i="1"/>
  <c r="AD158" i="1"/>
  <c r="AC158" i="1"/>
  <c r="Y158" i="1"/>
  <c r="X158" i="1"/>
  <c r="AD157" i="1"/>
  <c r="AC157" i="1"/>
  <c r="AC156" i="1"/>
  <c r="Y156" i="1"/>
  <c r="N156" i="1"/>
  <c r="AD156" i="1"/>
  <c r="X156" i="1"/>
  <c r="AD155" i="1"/>
  <c r="Y155" i="1"/>
  <c r="X155" i="1"/>
  <c r="AD154" i="1"/>
  <c r="AC154" i="1"/>
  <c r="Y154" i="1"/>
  <c r="X154" i="1"/>
  <c r="AD153" i="1"/>
  <c r="AC153" i="1"/>
  <c r="AC152" i="1"/>
  <c r="Y152" i="1"/>
  <c r="X152" i="1"/>
  <c r="N152" i="1"/>
  <c r="AD152" i="1"/>
  <c r="X151" i="1"/>
  <c r="AD150" i="1"/>
  <c r="N150" i="1"/>
  <c r="AD149" i="1"/>
  <c r="AD148" i="1"/>
  <c r="X148" i="1"/>
  <c r="AC148" i="1"/>
  <c r="AD147" i="1"/>
  <c r="X147" i="1"/>
  <c r="AC147" i="1"/>
  <c r="N147" i="1"/>
  <c r="AD146" i="1"/>
  <c r="AC146" i="1"/>
  <c r="AC145" i="1"/>
  <c r="Y145" i="1"/>
  <c r="X145" i="1"/>
  <c r="AC144" i="1"/>
  <c r="Y144" i="1"/>
  <c r="AD144" i="1"/>
  <c r="AD143" i="1"/>
  <c r="X143" i="1"/>
  <c r="AD142" i="1"/>
  <c r="AC142" i="1"/>
  <c r="AC141" i="1"/>
  <c r="Y141" i="1"/>
  <c r="X141" i="1"/>
  <c r="AC140" i="1"/>
  <c r="Y140" i="1"/>
  <c r="AD140" i="1"/>
  <c r="AD139" i="1"/>
  <c r="X139" i="1"/>
  <c r="AD138" i="1"/>
  <c r="AC138" i="1"/>
  <c r="Y138" i="1"/>
  <c r="N138" i="1"/>
  <c r="AC137" i="1"/>
  <c r="Y137" i="1"/>
  <c r="X137" i="1"/>
  <c r="AC136" i="1"/>
  <c r="Y136" i="1"/>
  <c r="AD136" i="1"/>
  <c r="AD135" i="1"/>
  <c r="X135" i="1"/>
  <c r="AD134" i="1"/>
  <c r="AC134" i="1"/>
  <c r="Y134" i="1"/>
  <c r="N134" i="1"/>
  <c r="AC133" i="1"/>
  <c r="Y133" i="1"/>
  <c r="X133" i="1"/>
  <c r="AC132" i="1"/>
  <c r="Y132" i="1"/>
  <c r="AD132" i="1"/>
  <c r="AD131" i="1"/>
  <c r="X131" i="1"/>
  <c r="AD130" i="1"/>
  <c r="Y130" i="1"/>
  <c r="N130" i="1"/>
  <c r="X130" i="1"/>
  <c r="AC129" i="1"/>
  <c r="Y129" i="1"/>
  <c r="X129" i="1"/>
  <c r="AC128" i="1"/>
  <c r="Y128" i="1"/>
  <c r="AD128" i="1"/>
  <c r="X127" i="1"/>
  <c r="AD126" i="1"/>
  <c r="AC126" i="1"/>
  <c r="X126" i="1"/>
  <c r="N126" i="1"/>
  <c r="AC125" i="1"/>
  <c r="Y125" i="1"/>
  <c r="X125" i="1"/>
  <c r="AC124" i="1"/>
  <c r="Y124" i="1"/>
  <c r="AD124" i="1"/>
  <c r="AD123" i="1"/>
  <c r="X123" i="1"/>
  <c r="AD122" i="1"/>
  <c r="Y122" i="1"/>
  <c r="N122" i="1"/>
  <c r="AC121" i="1"/>
  <c r="Y121" i="1"/>
  <c r="X121" i="1"/>
  <c r="AC120" i="1"/>
  <c r="Y120" i="1"/>
  <c r="AD120" i="1"/>
  <c r="X119" i="1"/>
  <c r="AD118" i="1"/>
  <c r="AC117" i="1"/>
  <c r="Y117" i="1"/>
  <c r="X117" i="1"/>
  <c r="AC116" i="1"/>
  <c r="Y116" i="1"/>
  <c r="AD116" i="1"/>
  <c r="X115" i="1"/>
  <c r="N115" i="1"/>
  <c r="AD115" i="1"/>
  <c r="AD114" i="1"/>
  <c r="X114" i="1"/>
  <c r="Y114" i="1"/>
  <c r="AC113" i="1"/>
  <c r="Y113" i="1"/>
  <c r="X113" i="1"/>
  <c r="AD112" i="1"/>
  <c r="AD111" i="1"/>
  <c r="X111" i="1"/>
  <c r="Y111" i="1"/>
  <c r="AD110" i="1"/>
  <c r="Y110" i="1"/>
  <c r="N110" i="1"/>
  <c r="N109" i="1"/>
  <c r="AD109" i="1"/>
  <c r="AC109" i="1"/>
  <c r="AC108" i="1"/>
  <c r="Y108" i="1"/>
  <c r="N108" i="1"/>
  <c r="AC107" i="1"/>
  <c r="Y107" i="1"/>
  <c r="N107" i="1"/>
  <c r="AD107" i="1"/>
  <c r="AC106" i="1"/>
  <c r="Y106" i="1"/>
  <c r="N106" i="1"/>
  <c r="AC105" i="1"/>
  <c r="Y105" i="1"/>
  <c r="N105" i="1"/>
  <c r="AD105" i="1"/>
  <c r="AC104" i="1"/>
  <c r="Y104" i="1"/>
  <c r="N104" i="1"/>
  <c r="AC103" i="1"/>
  <c r="Y103" i="1"/>
  <c r="N103" i="1"/>
  <c r="AC102" i="1"/>
  <c r="Y102" i="1"/>
  <c r="N102" i="1"/>
  <c r="AD102" i="1"/>
  <c r="AC101" i="1"/>
  <c r="Y101" i="1"/>
  <c r="N101" i="1"/>
  <c r="AD101" i="1"/>
  <c r="AC100" i="1"/>
  <c r="Y100" i="1"/>
  <c r="N100" i="1"/>
  <c r="AC99" i="1"/>
  <c r="Y99" i="1"/>
  <c r="N99" i="1"/>
  <c r="AC98" i="1"/>
  <c r="Y98" i="1"/>
  <c r="AD98" i="1"/>
  <c r="AD97" i="1"/>
  <c r="AC97" i="1"/>
  <c r="AC96" i="1"/>
  <c r="Y96" i="1"/>
  <c r="X96" i="1"/>
  <c r="N96" i="1"/>
  <c r="AD96" i="1"/>
  <c r="AC95" i="1"/>
  <c r="Y95" i="1"/>
  <c r="N95" i="1"/>
  <c r="AC94" i="1"/>
  <c r="Y94" i="1"/>
  <c r="AD94" i="1"/>
  <c r="X94" i="1"/>
  <c r="Y93" i="1"/>
  <c r="AC92" i="1"/>
  <c r="Y92" i="1"/>
  <c r="N92" i="1"/>
  <c r="AD92" i="1"/>
  <c r="AC91" i="1"/>
  <c r="Y91" i="1"/>
  <c r="N91" i="1"/>
  <c r="AC90" i="1"/>
  <c r="Y90" i="1"/>
  <c r="AD90" i="1"/>
  <c r="X90" i="1"/>
  <c r="AD89" i="1"/>
  <c r="AC89" i="1"/>
  <c r="N89" i="1"/>
  <c r="AC88" i="1"/>
  <c r="Y88" i="1"/>
  <c r="X88" i="1"/>
  <c r="N88" i="1"/>
  <c r="AD88" i="1"/>
  <c r="AC87" i="1"/>
  <c r="Y87" i="1"/>
  <c r="N87" i="1"/>
  <c r="AC86" i="1"/>
  <c r="Y86" i="1"/>
  <c r="AD86" i="1"/>
  <c r="X86" i="1"/>
  <c r="Y85" i="1"/>
  <c r="AD85" i="1"/>
  <c r="AC85" i="1"/>
  <c r="N86" i="1"/>
  <c r="AC84" i="1"/>
  <c r="Y84" i="1"/>
  <c r="N84" i="1"/>
  <c r="AD84" i="1"/>
  <c r="X84" i="1"/>
  <c r="AC83" i="1"/>
  <c r="Y83" i="1"/>
  <c r="N83" i="1"/>
  <c r="AD83" i="1"/>
  <c r="AC82" i="1"/>
  <c r="Y82" i="1"/>
  <c r="AD82" i="1"/>
  <c r="AD81" i="1"/>
  <c r="AC81" i="1"/>
  <c r="X81" i="1"/>
  <c r="Y80" i="1"/>
  <c r="AC80" i="1"/>
  <c r="AC79" i="1"/>
  <c r="Y79" i="1"/>
  <c r="N79" i="1"/>
  <c r="AD79" i="1"/>
  <c r="AC78" i="1"/>
  <c r="Y78" i="1"/>
  <c r="AD78" i="1"/>
  <c r="AC77" i="1"/>
  <c r="Y77" i="1"/>
  <c r="AD76" i="1"/>
  <c r="AC76" i="1"/>
  <c r="X76" i="1"/>
  <c r="AC75" i="1"/>
  <c r="Y75" i="1"/>
  <c r="N75" i="1"/>
  <c r="AC74" i="1"/>
  <c r="Y74" i="1"/>
  <c r="AD74" i="1"/>
  <c r="AD73" i="1"/>
  <c r="AC73" i="1"/>
  <c r="AC72" i="1"/>
  <c r="AC71" i="1"/>
  <c r="Y71" i="1"/>
  <c r="N71" i="1"/>
  <c r="AC70" i="1"/>
  <c r="Y70" i="1"/>
  <c r="N70" i="1"/>
  <c r="AD70" i="1"/>
  <c r="AC69" i="1"/>
  <c r="Y69" i="1"/>
  <c r="AD69" i="1"/>
  <c r="X69" i="1"/>
  <c r="AD68" i="1"/>
  <c r="N68" i="1"/>
  <c r="X67" i="1"/>
  <c r="AD67" i="1"/>
  <c r="AD66" i="1"/>
  <c r="AC66" i="1"/>
  <c r="Y66" i="1"/>
  <c r="AC65" i="1"/>
  <c r="X65" i="1"/>
  <c r="Y65" i="1"/>
  <c r="AD64" i="1"/>
  <c r="Y64" i="1"/>
  <c r="X63" i="1"/>
  <c r="AD62" i="1"/>
  <c r="AC62" i="1"/>
  <c r="X62" i="1"/>
  <c r="AC61" i="1"/>
  <c r="X61" i="1"/>
  <c r="Y61" i="1"/>
  <c r="AD60" i="1"/>
  <c r="AC60" i="1"/>
  <c r="AD59" i="1"/>
  <c r="X59" i="1"/>
  <c r="AD58" i="1"/>
  <c r="Y58" i="1"/>
  <c r="X58" i="1"/>
  <c r="AC57" i="1"/>
  <c r="X57" i="1"/>
  <c r="Y57" i="1"/>
  <c r="AD56" i="1"/>
  <c r="Y56" i="1"/>
  <c r="X55" i="1"/>
  <c r="AD54" i="1"/>
  <c r="X54" i="1"/>
  <c r="Y54" i="1"/>
  <c r="AC53" i="1"/>
  <c r="X53" i="1"/>
  <c r="Y53" i="1"/>
  <c r="AD52" i="1"/>
  <c r="AC52" i="1"/>
  <c r="AD51" i="1"/>
  <c r="X51" i="1"/>
  <c r="AD50" i="1"/>
  <c r="AC50" i="1"/>
  <c r="Y50" i="1"/>
  <c r="X50" i="1"/>
  <c r="AC49" i="1"/>
  <c r="X49" i="1"/>
  <c r="Y49" i="1"/>
  <c r="AD48" i="1"/>
  <c r="Y48" i="1"/>
  <c r="X47" i="1"/>
  <c r="AD46" i="1"/>
  <c r="X46" i="1"/>
  <c r="AC45" i="1"/>
  <c r="AD45" i="1"/>
  <c r="Y45" i="1"/>
  <c r="X45" i="1"/>
  <c r="AD44" i="1"/>
  <c r="AC44" i="1"/>
  <c r="X43" i="1"/>
  <c r="AD42" i="1"/>
  <c r="X42" i="1"/>
  <c r="AD41" i="1"/>
  <c r="AC40" i="1"/>
  <c r="X40" i="1"/>
  <c r="N40" i="1"/>
  <c r="AD40" i="1"/>
  <c r="AD39" i="1"/>
  <c r="Y39" i="1"/>
  <c r="AC39" i="1"/>
  <c r="N39" i="1"/>
  <c r="X39" i="1"/>
  <c r="AD38" i="1"/>
  <c r="X38" i="1"/>
  <c r="AD37" i="1"/>
  <c r="X37" i="1"/>
  <c r="AC37" i="1"/>
  <c r="AD36" i="1"/>
  <c r="X36" i="1"/>
  <c r="AD35" i="1"/>
  <c r="X35" i="1"/>
  <c r="Y35" i="1"/>
  <c r="AD34" i="1"/>
  <c r="X34" i="1"/>
  <c r="AD33" i="1"/>
  <c r="X33" i="1"/>
  <c r="AC33" i="1"/>
  <c r="AD32" i="1"/>
  <c r="X32" i="1"/>
  <c r="AD31" i="1"/>
  <c r="X31" i="1"/>
  <c r="Y31" i="1"/>
  <c r="AD30" i="1"/>
  <c r="AC30" i="1"/>
  <c r="AC29" i="1"/>
  <c r="Y29" i="1"/>
  <c r="N29" i="1"/>
  <c r="AC28" i="1"/>
  <c r="Y28" i="1"/>
  <c r="N28" i="1"/>
  <c r="AD28" i="1"/>
  <c r="AC27" i="1"/>
  <c r="Y27" i="1"/>
  <c r="N27" i="1"/>
  <c r="AD27" i="1"/>
  <c r="X27" i="1"/>
  <c r="AC26" i="1"/>
  <c r="Y26" i="1"/>
  <c r="N26" i="1"/>
  <c r="AD26" i="1"/>
  <c r="AC25" i="1"/>
  <c r="Y25" i="1"/>
  <c r="N25" i="1"/>
  <c r="AC24" i="1"/>
  <c r="Y24" i="1"/>
  <c r="N24" i="1"/>
  <c r="AD24" i="1"/>
  <c r="AC23" i="1"/>
  <c r="Y23" i="1"/>
  <c r="N23" i="1"/>
  <c r="AD23" i="1"/>
  <c r="X23" i="1"/>
  <c r="AC22" i="1"/>
  <c r="Y22" i="1"/>
  <c r="N22" i="1"/>
  <c r="AD22" i="1"/>
  <c r="X22" i="1"/>
  <c r="AC21" i="1"/>
  <c r="Y21" i="1"/>
  <c r="N21" i="1"/>
  <c r="AC20" i="1"/>
  <c r="Y20" i="1"/>
  <c r="N20" i="1"/>
  <c r="AD20" i="1"/>
  <c r="AC19" i="1"/>
  <c r="Y19" i="1"/>
  <c r="V19" i="1"/>
  <c r="N19" i="1"/>
  <c r="O19" i="1" s="1"/>
  <c r="AD19" i="1"/>
  <c r="X19" i="1"/>
  <c r="AC18" i="1"/>
  <c r="Y18" i="1"/>
  <c r="V18" i="1"/>
  <c r="P18" i="1"/>
  <c r="AD18" i="1"/>
  <c r="X18" i="1"/>
  <c r="V13" i="1"/>
  <c r="R284" i="1" l="1"/>
  <c r="R282" i="1"/>
  <c r="R308" i="1"/>
  <c r="AA326" i="1"/>
  <c r="R310" i="1"/>
  <c r="R263" i="1"/>
  <c r="AA263" i="1"/>
  <c r="Z263" i="1" s="1"/>
  <c r="R276" i="1"/>
  <c r="O20" i="1"/>
  <c r="Q20" i="1" s="1"/>
  <c r="R14" i="1"/>
  <c r="AB18" i="1"/>
  <c r="AA19" i="1" s="1"/>
  <c r="Z19" i="1"/>
  <c r="P19" i="1" s="1"/>
  <c r="X20" i="1"/>
  <c r="AD21" i="1"/>
  <c r="X24" i="1"/>
  <c r="AD25" i="1"/>
  <c r="X28" i="1"/>
  <c r="AD29" i="1"/>
  <c r="N32" i="1"/>
  <c r="Y32" i="1"/>
  <c r="AC34" i="1"/>
  <c r="N36" i="1"/>
  <c r="Y36" i="1"/>
  <c r="AC38" i="1"/>
  <c r="AC43" i="1"/>
  <c r="N44" i="1"/>
  <c r="Y46" i="1"/>
  <c r="N48" i="1"/>
  <c r="AC48" i="1"/>
  <c r="Y51" i="1"/>
  <c r="N51" i="1"/>
  <c r="X52" i="1"/>
  <c r="AD55" i="1"/>
  <c r="N58" i="1"/>
  <c r="Y60" i="1"/>
  <c r="AC63" i="1"/>
  <c r="AC68" i="1"/>
  <c r="N72" i="1"/>
  <c r="Y72" i="1"/>
  <c r="AD77" i="1"/>
  <c r="AD93" i="1"/>
  <c r="AC67" i="1"/>
  <c r="Y55" i="1"/>
  <c r="N55" i="1"/>
  <c r="X56" i="1"/>
  <c r="N62" i="1"/>
  <c r="Q18" i="1"/>
  <c r="R18" i="1" s="1"/>
  <c r="Q19" i="1"/>
  <c r="R19" i="1" s="1"/>
  <c r="X21" i="1"/>
  <c r="X25" i="1"/>
  <c r="X29" i="1"/>
  <c r="AC31" i="1"/>
  <c r="N33" i="1"/>
  <c r="Y33" i="1"/>
  <c r="AC35" i="1"/>
  <c r="N37" i="1"/>
  <c r="Y37" i="1"/>
  <c r="Y41" i="1"/>
  <c r="N41" i="1"/>
  <c r="X41" i="1"/>
  <c r="Y42" i="1"/>
  <c r="Y43" i="1"/>
  <c r="N46" i="1"/>
  <c r="AD49" i="1"/>
  <c r="N56" i="1"/>
  <c r="AC56" i="1"/>
  <c r="Y59" i="1"/>
  <c r="N59" i="1"/>
  <c r="X60" i="1"/>
  <c r="AD63" i="1"/>
  <c r="N66" i="1"/>
  <c r="X68" i="1"/>
  <c r="X73" i="1"/>
  <c r="X80" i="1"/>
  <c r="N52" i="1"/>
  <c r="X70" i="1"/>
  <c r="N42" i="1"/>
  <c r="N43" i="1"/>
  <c r="AC46" i="1"/>
  <c r="AD53" i="1"/>
  <c r="N60" i="1"/>
  <c r="Y63" i="1"/>
  <c r="N63" i="1"/>
  <c r="X64" i="1"/>
  <c r="N73" i="1"/>
  <c r="Y73" i="1"/>
  <c r="AD75" i="1"/>
  <c r="N76" i="1"/>
  <c r="Y76" i="1"/>
  <c r="N80" i="1"/>
  <c r="X30" i="1"/>
  <c r="X26" i="1"/>
  <c r="N30" i="1"/>
  <c r="Y30" i="1"/>
  <c r="AC32" i="1"/>
  <c r="N34" i="1"/>
  <c r="Y34" i="1"/>
  <c r="AC36" i="1"/>
  <c r="N38" i="1"/>
  <c r="Y38" i="1"/>
  <c r="Y40" i="1"/>
  <c r="AC47" i="1"/>
  <c r="AD57" i="1"/>
  <c r="N64" i="1"/>
  <c r="AC64" i="1"/>
  <c r="Y67" i="1"/>
  <c r="N67" i="1"/>
  <c r="AD72" i="1"/>
  <c r="X77" i="1"/>
  <c r="N81" i="1"/>
  <c r="N82" i="1"/>
  <c r="Y81" i="1"/>
  <c r="AD43" i="1"/>
  <c r="AC51" i="1"/>
  <c r="AD61" i="1"/>
  <c r="N77" i="1"/>
  <c r="N78" i="1"/>
  <c r="Y89" i="1"/>
  <c r="N90" i="1"/>
  <c r="N31" i="1"/>
  <c r="N35" i="1"/>
  <c r="AC41" i="1"/>
  <c r="AC42" i="1"/>
  <c r="X44" i="1"/>
  <c r="Y44" i="1"/>
  <c r="Y47" i="1"/>
  <c r="N47" i="1"/>
  <c r="AD47" i="1"/>
  <c r="N50" i="1"/>
  <c r="Y52" i="1"/>
  <c r="AC54" i="1"/>
  <c r="AC55" i="1"/>
  <c r="Y62" i="1"/>
  <c r="AD65" i="1"/>
  <c r="X66" i="1"/>
  <c r="Y68" i="1"/>
  <c r="X74" i="1"/>
  <c r="N74" i="1"/>
  <c r="X78" i="1"/>
  <c r="AD80" i="1"/>
  <c r="X82" i="1"/>
  <c r="X150" i="1"/>
  <c r="X48" i="1"/>
  <c r="N54" i="1"/>
  <c r="AC58" i="1"/>
  <c r="AC59" i="1"/>
  <c r="AD71" i="1"/>
  <c r="X72" i="1"/>
  <c r="X89" i="1"/>
  <c r="N98" i="1"/>
  <c r="AD133" i="1"/>
  <c r="X153" i="1"/>
  <c r="N45" i="1"/>
  <c r="N49" i="1"/>
  <c r="N53" i="1"/>
  <c r="N57" i="1"/>
  <c r="N61" i="1"/>
  <c r="N65" i="1"/>
  <c r="N69" i="1"/>
  <c r="X93" i="1"/>
  <c r="AC93" i="1"/>
  <c r="Y97" i="1"/>
  <c r="AD108" i="1"/>
  <c r="X109" i="1"/>
  <c r="AD137" i="1"/>
  <c r="X71" i="1"/>
  <c r="X79" i="1"/>
  <c r="X87" i="1"/>
  <c r="AD87" i="1"/>
  <c r="N93" i="1"/>
  <c r="X120" i="1"/>
  <c r="AC139" i="1"/>
  <c r="X97" i="1"/>
  <c r="X110" i="1"/>
  <c r="X91" i="1"/>
  <c r="AD91" i="1"/>
  <c r="N97" i="1"/>
  <c r="AD106" i="1"/>
  <c r="Y115" i="1"/>
  <c r="N116" i="1"/>
  <c r="AD121" i="1"/>
  <c r="X176" i="1"/>
  <c r="X85" i="1"/>
  <c r="X92" i="1"/>
  <c r="N94" i="1"/>
  <c r="X98" i="1"/>
  <c r="AD99" i="1"/>
  <c r="AD100" i="1"/>
  <c r="AD103" i="1"/>
  <c r="AD104" i="1"/>
  <c r="X107" i="1"/>
  <c r="X118" i="1"/>
  <c r="AD127" i="1"/>
  <c r="AC131" i="1"/>
  <c r="X75" i="1"/>
  <c r="X83" i="1"/>
  <c r="N85" i="1"/>
  <c r="X95" i="1"/>
  <c r="AD95" i="1"/>
  <c r="X99" i="1"/>
  <c r="X100" i="1"/>
  <c r="X101" i="1"/>
  <c r="X102" i="1"/>
  <c r="X103" i="1"/>
  <c r="X104" i="1"/>
  <c r="X105" i="1"/>
  <c r="X106" i="1"/>
  <c r="AC112" i="1"/>
  <c r="X138" i="1"/>
  <c r="N111" i="1"/>
  <c r="AD113" i="1"/>
  <c r="AD119" i="1"/>
  <c r="AC122" i="1"/>
  <c r="Y126" i="1"/>
  <c r="AC127" i="1"/>
  <c r="N140" i="1"/>
  <c r="AC143" i="1"/>
  <c r="AD145" i="1"/>
  <c r="X108" i="1"/>
  <c r="X112" i="1"/>
  <c r="Y112" i="1"/>
  <c r="N118" i="1"/>
  <c r="Y119" i="1"/>
  <c r="N119" i="1"/>
  <c r="N120" i="1"/>
  <c r="X124" i="1"/>
  <c r="AD125" i="1"/>
  <c r="AC130" i="1"/>
  <c r="Y135" i="1"/>
  <c r="N135" i="1"/>
  <c r="AD141" i="1"/>
  <c r="X142" i="1"/>
  <c r="Y177" i="1"/>
  <c r="N177" i="1"/>
  <c r="N178" i="1"/>
  <c r="X116" i="1"/>
  <c r="Y123" i="1"/>
  <c r="N123" i="1"/>
  <c r="N124" i="1"/>
  <c r="X128" i="1"/>
  <c r="AD129" i="1"/>
  <c r="AC150" i="1"/>
  <c r="AD159" i="1"/>
  <c r="Y109" i="1"/>
  <c r="AC110" i="1"/>
  <c r="N112" i="1"/>
  <c r="Y127" i="1"/>
  <c r="N127" i="1"/>
  <c r="N128" i="1"/>
  <c r="X132" i="1"/>
  <c r="AD151" i="1"/>
  <c r="AC111" i="1"/>
  <c r="Y131" i="1"/>
  <c r="N131" i="1"/>
  <c r="N132" i="1"/>
  <c r="X134" i="1"/>
  <c r="AC135" i="1"/>
  <c r="N114" i="1"/>
  <c r="AC114" i="1"/>
  <c r="AC115" i="1"/>
  <c r="AD117" i="1"/>
  <c r="Y118" i="1"/>
  <c r="AC119" i="1"/>
  <c r="X122" i="1"/>
  <c r="X136" i="1"/>
  <c r="N136" i="1"/>
  <c r="Y143" i="1"/>
  <c r="N143" i="1"/>
  <c r="X146" i="1"/>
  <c r="AC161" i="1"/>
  <c r="AC118" i="1"/>
  <c r="AC123" i="1"/>
  <c r="Y139" i="1"/>
  <c r="N139" i="1"/>
  <c r="N144" i="1"/>
  <c r="X140" i="1"/>
  <c r="X144" i="1"/>
  <c r="AC151" i="1"/>
  <c r="N155" i="1"/>
  <c r="N158" i="1"/>
  <c r="AC159" i="1"/>
  <c r="Y173" i="1"/>
  <c r="N173" i="1"/>
  <c r="X177" i="1"/>
  <c r="Y151" i="1"/>
  <c r="Y153" i="1"/>
  <c r="N153" i="1"/>
  <c r="AC165" i="1"/>
  <c r="X202" i="1"/>
  <c r="N241" i="1"/>
  <c r="Y240" i="1"/>
  <c r="N240" i="1"/>
  <c r="N113" i="1"/>
  <c r="N117" i="1"/>
  <c r="N121" i="1"/>
  <c r="N125" i="1"/>
  <c r="N129" i="1"/>
  <c r="N133" i="1"/>
  <c r="N137" i="1"/>
  <c r="N141" i="1"/>
  <c r="N145" i="1"/>
  <c r="Y149" i="1"/>
  <c r="N149" i="1"/>
  <c r="X149" i="1"/>
  <c r="Y150" i="1"/>
  <c r="N151" i="1"/>
  <c r="N159" i="1"/>
  <c r="AC169" i="1"/>
  <c r="AD196" i="1"/>
  <c r="Y208" i="1"/>
  <c r="N208" i="1"/>
  <c r="N209" i="1"/>
  <c r="X212" i="1"/>
  <c r="X157" i="1"/>
  <c r="X161" i="1"/>
  <c r="AC173" i="1"/>
  <c r="N142" i="1"/>
  <c r="Y142" i="1"/>
  <c r="N146" i="1"/>
  <c r="Y146" i="1"/>
  <c r="Y148" i="1"/>
  <c r="N154" i="1"/>
  <c r="AC155" i="1"/>
  <c r="Y157" i="1"/>
  <c r="N157" i="1"/>
  <c r="Y161" i="1"/>
  <c r="N161" i="1"/>
  <c r="X165" i="1"/>
  <c r="AC177" i="1"/>
  <c r="AD180" i="1"/>
  <c r="X181" i="1"/>
  <c r="X184" i="1"/>
  <c r="X188" i="1"/>
  <c r="X192" i="1"/>
  <c r="AD202" i="1"/>
  <c r="Y147" i="1"/>
  <c r="N148" i="1"/>
  <c r="Y165" i="1"/>
  <c r="N165" i="1"/>
  <c r="X169" i="1"/>
  <c r="AD211" i="1"/>
  <c r="AC149" i="1"/>
  <c r="Y169" i="1"/>
  <c r="N169" i="1"/>
  <c r="X173" i="1"/>
  <c r="AD179" i="1"/>
  <c r="AD183" i="1"/>
  <c r="AD187" i="1"/>
  <c r="AD191" i="1"/>
  <c r="Y196" i="1"/>
  <c r="N201" i="1"/>
  <c r="X208" i="1"/>
  <c r="Y216" i="1"/>
  <c r="Y222" i="1"/>
  <c r="N222" i="1"/>
  <c r="AD184" i="1"/>
  <c r="AD188" i="1"/>
  <c r="AD192" i="1"/>
  <c r="X196" i="1"/>
  <c r="AC196" i="1"/>
  <c r="Y200" i="1"/>
  <c r="Y212" i="1"/>
  <c r="N212" i="1"/>
  <c r="N196" i="1"/>
  <c r="X206" i="1"/>
  <c r="AD210" i="1"/>
  <c r="AD214" i="1"/>
  <c r="Y215" i="1"/>
  <c r="AD239" i="1"/>
  <c r="X200" i="1"/>
  <c r="AD216" i="1"/>
  <c r="N217" i="1"/>
  <c r="X194" i="1"/>
  <c r="N200" i="1"/>
  <c r="AD200" i="1"/>
  <c r="X219" i="1"/>
  <c r="X195" i="1"/>
  <c r="N197" i="1"/>
  <c r="X204" i="1"/>
  <c r="X211" i="1"/>
  <c r="N213" i="1"/>
  <c r="N216" i="1"/>
  <c r="N219" i="1"/>
  <c r="N181" i="1"/>
  <c r="N185" i="1"/>
  <c r="N189" i="1"/>
  <c r="N193" i="1"/>
  <c r="N194" i="1"/>
  <c r="AC194" i="1"/>
  <c r="X198" i="1"/>
  <c r="N204" i="1"/>
  <c r="N220" i="1"/>
  <c r="X210" i="1"/>
  <c r="X214" i="1"/>
  <c r="AD218" i="1"/>
  <c r="AD229" i="1"/>
  <c r="AC231" i="1"/>
  <c r="AC240" i="1"/>
  <c r="AC225" i="1"/>
  <c r="N228" i="1"/>
  <c r="N229" i="1"/>
  <c r="Y228" i="1"/>
  <c r="AC214" i="1"/>
  <c r="Y223" i="1"/>
  <c r="X233" i="1"/>
  <c r="Y218" i="1"/>
  <c r="N218" i="1"/>
  <c r="AC228" i="1"/>
  <c r="X239" i="1"/>
  <c r="AC256" i="1"/>
  <c r="AC216" i="1"/>
  <c r="X217" i="1"/>
  <c r="N221" i="1"/>
  <c r="N223" i="1"/>
  <c r="N225" i="1"/>
  <c r="Y227" i="1"/>
  <c r="N227" i="1"/>
  <c r="N231" i="1"/>
  <c r="Y231" i="1"/>
  <c r="N232" i="1"/>
  <c r="X236" i="1"/>
  <c r="AC255" i="1"/>
  <c r="X242" i="1"/>
  <c r="X243" i="1"/>
  <c r="X244" i="1"/>
  <c r="X245" i="1"/>
  <c r="X246" i="1"/>
  <c r="X247" i="1"/>
  <c r="X234" i="1"/>
  <c r="N236" i="1"/>
  <c r="AD275" i="1"/>
  <c r="X240" i="1"/>
  <c r="AC248" i="1"/>
  <c r="N249" i="1"/>
  <c r="Y249" i="1"/>
  <c r="Q268" i="1"/>
  <c r="P268" i="1"/>
  <c r="X268" i="1"/>
  <c r="N237" i="1"/>
  <c r="AC247" i="1"/>
  <c r="N253" i="1"/>
  <c r="Y253" i="1"/>
  <c r="X260" i="1"/>
  <c r="Q260" i="1"/>
  <c r="R260" i="1" s="1"/>
  <c r="P260" i="1"/>
  <c r="AC220" i="1"/>
  <c r="AC224" i="1"/>
  <c r="N226" i="1"/>
  <c r="Y226" i="1"/>
  <c r="X230" i="1"/>
  <c r="X238" i="1"/>
  <c r="AD238" i="1"/>
  <c r="AC253" i="1"/>
  <c r="Y232" i="1"/>
  <c r="N233" i="1"/>
  <c r="Y236" i="1"/>
  <c r="AD242" i="1"/>
  <c r="AD243" i="1"/>
  <c r="AD246" i="1"/>
  <c r="X251" i="1"/>
  <c r="AC270" i="1"/>
  <c r="Q270" i="1"/>
  <c r="R270" i="1" s="1"/>
  <c r="AD250" i="1"/>
  <c r="Y254" i="1"/>
  <c r="N254" i="1"/>
  <c r="X256" i="1"/>
  <c r="Y260" i="1"/>
  <c r="N260" i="1"/>
  <c r="N261" i="1"/>
  <c r="Y268" i="1"/>
  <c r="AA268" i="1" s="1"/>
  <c r="N268" i="1"/>
  <c r="AC250" i="1"/>
  <c r="AC251" i="1"/>
  <c r="Y255" i="1"/>
  <c r="N255" i="1"/>
  <c r="R261" i="1"/>
  <c r="N262" i="1"/>
  <c r="N269" i="1"/>
  <c r="Y269" i="1"/>
  <c r="AA269" i="1" s="1"/>
  <c r="Z269" i="1" s="1"/>
  <c r="Y248" i="1"/>
  <c r="N248" i="1"/>
  <c r="AC252" i="1"/>
  <c r="AD258" i="1"/>
  <c r="P265" i="1"/>
  <c r="X265" i="1"/>
  <c r="Q265" i="1"/>
  <c r="R265" i="1" s="1"/>
  <c r="AD266" i="1"/>
  <c r="Q266" i="1"/>
  <c r="R266" i="1" s="1"/>
  <c r="AD268" i="1"/>
  <c r="Y250" i="1"/>
  <c r="N250" i="1"/>
  <c r="AC254" i="1"/>
  <c r="Y256" i="1"/>
  <c r="N256" i="1"/>
  <c r="Y257" i="1"/>
  <c r="X259" i="1"/>
  <c r="R262" i="1"/>
  <c r="N265" i="1"/>
  <c r="Y252" i="1"/>
  <c r="N252" i="1"/>
  <c r="AC262" i="1"/>
  <c r="AC266" i="1"/>
  <c r="Q271" i="1"/>
  <c r="R271" i="1" s="1"/>
  <c r="AC277" i="1"/>
  <c r="AC281" i="1"/>
  <c r="AC286" i="1"/>
  <c r="AA293" i="1"/>
  <c r="P264" i="1"/>
  <c r="Y266" i="1"/>
  <c r="AA266" i="1" s="1"/>
  <c r="N267" i="1"/>
  <c r="N275" i="1"/>
  <c r="X275" i="1"/>
  <c r="P275" i="1"/>
  <c r="Y278" i="1"/>
  <c r="N278" i="1"/>
  <c r="N279" i="1"/>
  <c r="Y282" i="1"/>
  <c r="AA283" i="1" s="1"/>
  <c r="Z283" i="1" s="1"/>
  <c r="N282" i="1"/>
  <c r="N283" i="1"/>
  <c r="AD290" i="1"/>
  <c r="Q292" i="1"/>
  <c r="P292" i="1"/>
  <c r="X292" i="1"/>
  <c r="AC258" i="1"/>
  <c r="Q264" i="1"/>
  <c r="N266" i="1"/>
  <c r="P269" i="1"/>
  <c r="R269" i="1" s="1"/>
  <c r="X271" i="1"/>
  <c r="P272" i="1"/>
  <c r="R272" i="1" s="1"/>
  <c r="Q277" i="1"/>
  <c r="R277" i="1" s="1"/>
  <c r="Q285" i="1"/>
  <c r="R285" i="1" s="1"/>
  <c r="X288" i="1"/>
  <c r="P288" i="1"/>
  <c r="R288" i="1" s="1"/>
  <c r="Q275" i="1"/>
  <c r="Y285" i="1"/>
  <c r="N285" i="1"/>
  <c r="Y289" i="1"/>
  <c r="AC278" i="1"/>
  <c r="AC282" i="1"/>
  <c r="N289" i="1"/>
  <c r="AA290" i="1"/>
  <c r="Z290" i="1" s="1"/>
  <c r="Y270" i="1"/>
  <c r="N271" i="1"/>
  <c r="AC274" i="1"/>
  <c r="AC285" i="1"/>
  <c r="Y286" i="1"/>
  <c r="AA286" i="1" s="1"/>
  <c r="N286" i="1"/>
  <c r="AC288" i="1"/>
  <c r="AC289" i="1"/>
  <c r="Q289" i="1"/>
  <c r="R289" i="1" s="1"/>
  <c r="Y264" i="1"/>
  <c r="AA264" i="1" s="1"/>
  <c r="Z264" i="1" s="1"/>
  <c r="N264" i="1"/>
  <c r="X267" i="1"/>
  <c r="N270" i="1"/>
  <c r="AC273" i="1"/>
  <c r="Y274" i="1"/>
  <c r="AA274" i="1" s="1"/>
  <c r="AA275" i="1"/>
  <c r="Z275" i="1" s="1"/>
  <c r="Y277" i="1"/>
  <c r="X279" i="1"/>
  <c r="P279" i="1"/>
  <c r="R279" i="1" s="1"/>
  <c r="Y281" i="1"/>
  <c r="X283" i="1"/>
  <c r="P283" i="1"/>
  <c r="R283" i="1" s="1"/>
  <c r="N320" i="1"/>
  <c r="Y319" i="1"/>
  <c r="N319" i="1"/>
  <c r="P287" i="1"/>
  <c r="R287" i="1" s="1"/>
  <c r="X290" i="1"/>
  <c r="N293" i="1"/>
  <c r="Q296" i="1"/>
  <c r="R296" i="1" s="1"/>
  <c r="N298" i="1"/>
  <c r="Y299" i="1"/>
  <c r="AA299" i="1" s="1"/>
  <c r="N299" i="1"/>
  <c r="Q300" i="1"/>
  <c r="R300" i="1" s="1"/>
  <c r="N302" i="1"/>
  <c r="Y303" i="1"/>
  <c r="AA303" i="1" s="1"/>
  <c r="N303" i="1"/>
  <c r="AC307" i="1"/>
  <c r="AA313" i="1"/>
  <c r="N272" i="1"/>
  <c r="Y272" i="1"/>
  <c r="AA272" i="1" s="1"/>
  <c r="Z272" i="1" s="1"/>
  <c r="N276" i="1"/>
  <c r="Y276" i="1"/>
  <c r="AA276" i="1" s="1"/>
  <c r="Z276" i="1" s="1"/>
  <c r="N280" i="1"/>
  <c r="Y280" i="1"/>
  <c r="AA280" i="1" s="1"/>
  <c r="Z280" i="1" s="1"/>
  <c r="N284" i="1"/>
  <c r="Y284" i="1"/>
  <c r="AA284" i="1" s="1"/>
  <c r="Z284" i="1" s="1"/>
  <c r="AD293" i="1"/>
  <c r="AA294" i="1"/>
  <c r="X296" i="1"/>
  <c r="X300" i="1"/>
  <c r="Y305" i="1"/>
  <c r="N305" i="1"/>
  <c r="AD318" i="1"/>
  <c r="AD294" i="1"/>
  <c r="AC303" i="1"/>
  <c r="Q304" i="1"/>
  <c r="R304" i="1" s="1"/>
  <c r="AC295" i="1"/>
  <c r="AC297" i="1"/>
  <c r="Q297" i="1"/>
  <c r="R297" i="1" s="1"/>
  <c r="AA298" i="1"/>
  <c r="AC299" i="1"/>
  <c r="AC301" i="1"/>
  <c r="Q301" i="1"/>
  <c r="R301" i="1" s="1"/>
  <c r="AA302" i="1"/>
  <c r="Q307" i="1"/>
  <c r="Y309" i="1"/>
  <c r="N309" i="1"/>
  <c r="Y287" i="1"/>
  <c r="AA287" i="1" s="1"/>
  <c r="Z287" i="1" s="1"/>
  <c r="N287" i="1"/>
  <c r="Y288" i="1"/>
  <c r="Q290" i="1"/>
  <c r="R290" i="1" s="1"/>
  <c r="Q291" i="1"/>
  <c r="R291" i="1" s="1"/>
  <c r="AC293" i="1"/>
  <c r="N294" i="1"/>
  <c r="X304" i="1"/>
  <c r="AC305" i="1"/>
  <c r="Q305" i="1"/>
  <c r="R305" i="1" s="1"/>
  <c r="Y307" i="1"/>
  <c r="AA307" i="1" s="1"/>
  <c r="N307" i="1"/>
  <c r="Q336" i="1"/>
  <c r="P336" i="1"/>
  <c r="X336" i="1"/>
  <c r="N288" i="1"/>
  <c r="Y291" i="1"/>
  <c r="AA291" i="1" s="1"/>
  <c r="N291" i="1"/>
  <c r="Q295" i="1"/>
  <c r="P295" i="1"/>
  <c r="X295" i="1"/>
  <c r="AD298" i="1"/>
  <c r="AD302" i="1"/>
  <c r="AC309" i="1"/>
  <c r="AC291" i="1"/>
  <c r="Q294" i="1"/>
  <c r="R294" i="1" s="1"/>
  <c r="Y295" i="1"/>
  <c r="AA295" i="1" s="1"/>
  <c r="N295" i="1"/>
  <c r="N297" i="1"/>
  <c r="Q299" i="1"/>
  <c r="P299" i="1"/>
  <c r="X299" i="1"/>
  <c r="N301" i="1"/>
  <c r="Q303" i="1"/>
  <c r="R306" i="1"/>
  <c r="X310" i="1"/>
  <c r="Q319" i="1"/>
  <c r="R319" i="1" s="1"/>
  <c r="P319" i="1"/>
  <c r="X319" i="1"/>
  <c r="N332" i="1"/>
  <c r="Y331" i="1"/>
  <c r="N331" i="1"/>
  <c r="P332" i="1"/>
  <c r="X332" i="1"/>
  <c r="AC311" i="1"/>
  <c r="AA314" i="1"/>
  <c r="P324" i="1"/>
  <c r="Q327" i="1"/>
  <c r="AC331" i="1"/>
  <c r="X303" i="1"/>
  <c r="X307" i="1"/>
  <c r="Z314" i="1"/>
  <c r="Q318" i="1"/>
  <c r="Q324" i="1"/>
  <c r="N328" i="1"/>
  <c r="Y327" i="1"/>
  <c r="N327" i="1"/>
  <c r="P328" i="1"/>
  <c r="R328" i="1" s="1"/>
  <c r="X328" i="1"/>
  <c r="Q309" i="1"/>
  <c r="R309" i="1" s="1"/>
  <c r="N310" i="1"/>
  <c r="Q311" i="1"/>
  <c r="R311" i="1" s="1"/>
  <c r="X311" i="1"/>
  <c r="Q315" i="1"/>
  <c r="X315" i="1"/>
  <c r="P315" i="1"/>
  <c r="P320" i="1"/>
  <c r="R320" i="1" s="1"/>
  <c r="AA322" i="1"/>
  <c r="Y311" i="1"/>
  <c r="AA311" i="1" s="1"/>
  <c r="N311" i="1"/>
  <c r="N312" i="1"/>
  <c r="Q314" i="1"/>
  <c r="P314" i="1"/>
  <c r="Y315" i="1"/>
  <c r="N315" i="1"/>
  <c r="AC327" i="1"/>
  <c r="N296" i="1"/>
  <c r="Y296" i="1"/>
  <c r="AA296" i="1" s="1"/>
  <c r="Z296" i="1" s="1"/>
  <c r="N300" i="1"/>
  <c r="Y300" i="1"/>
  <c r="P303" i="1"/>
  <c r="N304" i="1"/>
  <c r="Y304" i="1"/>
  <c r="AA304" i="1" s="1"/>
  <c r="Z304" i="1" s="1"/>
  <c r="P307" i="1"/>
  <c r="N308" i="1"/>
  <c r="Y308" i="1"/>
  <c r="AA308" i="1" s="1"/>
  <c r="Z308" i="1" s="1"/>
  <c r="Q316" i="1"/>
  <c r="R316" i="1" s="1"/>
  <c r="AA318" i="1"/>
  <c r="Z318" i="1" s="1"/>
  <c r="Q323" i="1"/>
  <c r="P323" i="1"/>
  <c r="X323" i="1"/>
  <c r="R338" i="1"/>
  <c r="Q312" i="1"/>
  <c r="R312" i="1" s="1"/>
  <c r="AD322" i="1"/>
  <c r="Z322" i="1" s="1"/>
  <c r="N324" i="1"/>
  <c r="Y323" i="1"/>
  <c r="N323" i="1"/>
  <c r="Q331" i="1"/>
  <c r="Q332" i="1"/>
  <c r="R332" i="1" s="1"/>
  <c r="Q313" i="1"/>
  <c r="R313" i="1" s="1"/>
  <c r="Q317" i="1"/>
  <c r="R317" i="1" s="1"/>
  <c r="Q321" i="1"/>
  <c r="R321" i="1" s="1"/>
  <c r="Q325" i="1"/>
  <c r="R325" i="1" s="1"/>
  <c r="Z326" i="1"/>
  <c r="X327" i="1"/>
  <c r="Q329" i="1"/>
  <c r="R329" i="1" s="1"/>
  <c r="Z330" i="1"/>
  <c r="X331" i="1"/>
  <c r="Q333" i="1"/>
  <c r="R333" i="1" s="1"/>
  <c r="Z334" i="1"/>
  <c r="X335" i="1"/>
  <c r="Q337" i="1"/>
  <c r="R337" i="1" s="1"/>
  <c r="Z338" i="1"/>
  <c r="X339" i="1"/>
  <c r="AC313" i="1"/>
  <c r="AC317" i="1"/>
  <c r="P318" i="1"/>
  <c r="AC321" i="1"/>
  <c r="P322" i="1"/>
  <c r="R322" i="1" s="1"/>
  <c r="AC325" i="1"/>
  <c r="P326" i="1"/>
  <c r="R326" i="1" s="1"/>
  <c r="AC329" i="1"/>
  <c r="P330" i="1"/>
  <c r="R330" i="1" s="1"/>
  <c r="AC333" i="1"/>
  <c r="P334" i="1"/>
  <c r="R334" i="1" s="1"/>
  <c r="N335" i="1"/>
  <c r="Y335" i="1"/>
  <c r="AC337" i="1"/>
  <c r="P338" i="1"/>
  <c r="N339" i="1"/>
  <c r="Y339" i="1"/>
  <c r="AA339" i="1" s="1"/>
  <c r="P327" i="1"/>
  <c r="P331" i="1"/>
  <c r="P335" i="1"/>
  <c r="R335" i="1" s="1"/>
  <c r="N336" i="1"/>
  <c r="P339" i="1"/>
  <c r="R339" i="1" s="1"/>
  <c r="AC335" i="1"/>
  <c r="AC339" i="1"/>
  <c r="R331" i="1" l="1"/>
  <c r="R295" i="1"/>
  <c r="AA288" i="1"/>
  <c r="AA300" i="1"/>
  <c r="Z300" i="1" s="1"/>
  <c r="R314" i="1"/>
  <c r="R315" i="1"/>
  <c r="R292" i="1"/>
  <c r="R324" i="1"/>
  <c r="R307" i="1"/>
  <c r="Z268" i="1"/>
  <c r="AA270" i="1"/>
  <c r="R275" i="1"/>
  <c r="Z329" i="1"/>
  <c r="Z291" i="1"/>
  <c r="Z298" i="1"/>
  <c r="Z299" i="1"/>
  <c r="Z274" i="1"/>
  <c r="AA261" i="1"/>
  <c r="Z261" i="1" s="1"/>
  <c r="AA260" i="1"/>
  <c r="Z260" i="1" s="1"/>
  <c r="AA273" i="1"/>
  <c r="R323" i="1"/>
  <c r="Z295" i="1"/>
  <c r="Z303" i="1"/>
  <c r="AA271" i="1"/>
  <c r="Z271" i="1" s="1"/>
  <c r="Z286" i="1"/>
  <c r="AA265" i="1"/>
  <c r="Z265" i="1" s="1"/>
  <c r="Z317" i="1"/>
  <c r="AA328" i="1"/>
  <c r="Z328" i="1" s="1"/>
  <c r="AA327" i="1"/>
  <c r="Z327" i="1" s="1"/>
  <c r="R303" i="1"/>
  <c r="Z305" i="1"/>
  <c r="R264" i="1"/>
  <c r="Z266" i="1"/>
  <c r="R327" i="1"/>
  <c r="AA309" i="1"/>
  <c r="Z309" i="1" s="1"/>
  <c r="Z307" i="1"/>
  <c r="AA281" i="1"/>
  <c r="AA297" i="1"/>
  <c r="AA301" i="1"/>
  <c r="Z301" i="1" s="1"/>
  <c r="Z333" i="1"/>
  <c r="Z325" i="1"/>
  <c r="Z313" i="1"/>
  <c r="R336" i="1"/>
  <c r="AA310" i="1"/>
  <c r="Z310" i="1" s="1"/>
  <c r="Z294" i="1"/>
  <c r="Z273" i="1"/>
  <c r="AA289" i="1"/>
  <c r="Z289" i="1" s="1"/>
  <c r="AA282" i="1"/>
  <c r="Z282" i="1" s="1"/>
  <c r="AA292" i="1"/>
  <c r="Z292" i="1" s="1"/>
  <c r="R268" i="1"/>
  <c r="Z339" i="1"/>
  <c r="Z337" i="1"/>
  <c r="AA323" i="1"/>
  <c r="Z323" i="1" s="1"/>
  <c r="AA324" i="1"/>
  <c r="Z324" i="1" s="1"/>
  <c r="Z311" i="1"/>
  <c r="AA332" i="1"/>
  <c r="Z332" i="1" s="1"/>
  <c r="AA331" i="1"/>
  <c r="Z331" i="1" s="1"/>
  <c r="Z293" i="1"/>
  <c r="AA305" i="1"/>
  <c r="AA306" i="1"/>
  <c r="Z306" i="1" s="1"/>
  <c r="Z288" i="1"/>
  <c r="Z262" i="1"/>
  <c r="Z270" i="1"/>
  <c r="AA315" i="1"/>
  <c r="Z315" i="1" s="1"/>
  <c r="AA316" i="1"/>
  <c r="Z316" i="1" s="1"/>
  <c r="R318" i="1"/>
  <c r="Z302" i="1"/>
  <c r="AA312" i="1"/>
  <c r="Z312" i="1" s="1"/>
  <c r="Z297" i="1"/>
  <c r="AA319" i="1"/>
  <c r="Z319" i="1" s="1"/>
  <c r="AA320" i="1"/>
  <c r="Z320" i="1" s="1"/>
  <c r="AA285" i="1"/>
  <c r="Z285" i="1" s="1"/>
  <c r="AA278" i="1"/>
  <c r="Z278" i="1" s="1"/>
  <c r="Z281" i="1"/>
  <c r="AA336" i="1"/>
  <c r="Z336" i="1" s="1"/>
  <c r="AA335" i="1"/>
  <c r="Z335" i="1" s="1"/>
  <c r="Z321" i="1"/>
  <c r="R299" i="1"/>
  <c r="AA277" i="1"/>
  <c r="Z277" i="1" s="1"/>
  <c r="AA279" i="1"/>
  <c r="Z279" i="1" s="1"/>
  <c r="AA267" i="1"/>
  <c r="Z267" i="1" s="1"/>
  <c r="O21" i="1"/>
  <c r="AB19" i="1"/>
  <c r="AA20" i="1" l="1"/>
  <c r="Z20" i="1" s="1"/>
  <c r="P20" i="1" s="1"/>
  <c r="R20" i="1" s="1"/>
  <c r="O22" i="1"/>
  <c r="Q21" i="1"/>
  <c r="O23" i="1" l="1"/>
  <c r="Q22" i="1"/>
  <c r="AB20" i="1"/>
  <c r="Q23" i="1" l="1"/>
  <c r="O24" i="1"/>
  <c r="AA21" i="1"/>
  <c r="Z21" i="1" s="1"/>
  <c r="P21" i="1" s="1"/>
  <c r="R21" i="1" s="1"/>
  <c r="AB21" i="1" l="1"/>
  <c r="Q24" i="1"/>
  <c r="O25" i="1"/>
  <c r="O26" i="1" l="1"/>
  <c r="Q25" i="1"/>
  <c r="AA22" i="1"/>
  <c r="Z22" i="1" s="1"/>
  <c r="P22" i="1" s="1"/>
  <c r="R22" i="1" s="1"/>
  <c r="AB22" i="1" l="1"/>
  <c r="O27" i="1"/>
  <c r="Q26" i="1"/>
  <c r="Q27" i="1" l="1"/>
  <c r="O28" i="1"/>
  <c r="AA23" i="1"/>
  <c r="Z23" i="1" s="1"/>
  <c r="P23" i="1" s="1"/>
  <c r="R23" i="1" s="1"/>
  <c r="AB23" i="1" l="1"/>
  <c r="O29" i="1"/>
  <c r="Q28" i="1"/>
  <c r="Q29" i="1" l="1"/>
  <c r="O30" i="1"/>
  <c r="AA24" i="1"/>
  <c r="Z24" i="1" s="1"/>
  <c r="P24" i="1" s="1"/>
  <c r="R24" i="1" s="1"/>
  <c r="AB24" i="1" l="1"/>
  <c r="Q30" i="1"/>
  <c r="O31" i="1"/>
  <c r="V296" i="1" l="1"/>
  <c r="U296" i="1"/>
  <c r="U265" i="1"/>
  <c r="V265" i="1"/>
  <c r="U268" i="1"/>
  <c r="V268" i="1"/>
  <c r="V270" i="1"/>
  <c r="U270" i="1"/>
  <c r="V295" i="1"/>
  <c r="U295" i="1"/>
  <c r="V275" i="1"/>
  <c r="U275" i="1"/>
  <c r="V272" i="1"/>
  <c r="U272" i="1"/>
  <c r="V279" i="1"/>
  <c r="U279" i="1"/>
  <c r="V316" i="1"/>
  <c r="U316" i="1"/>
  <c r="U329" i="1"/>
  <c r="V329" i="1"/>
  <c r="V323" i="1"/>
  <c r="U323" i="1"/>
  <c r="V339" i="1"/>
  <c r="U339" i="1"/>
  <c r="V264" i="1"/>
  <c r="U264" i="1"/>
  <c r="U273" i="1"/>
  <c r="V273" i="1"/>
  <c r="V299" i="1"/>
  <c r="U299" i="1"/>
  <c r="V283" i="1"/>
  <c r="U283" i="1"/>
  <c r="V320" i="1"/>
  <c r="U320" i="1"/>
  <c r="V333" i="1"/>
  <c r="U333" i="1"/>
  <c r="U289" i="1"/>
  <c r="V289" i="1"/>
  <c r="V319" i="1"/>
  <c r="U319" i="1"/>
  <c r="U282" i="1"/>
  <c r="V282" i="1"/>
  <c r="V317" i="1"/>
  <c r="U317" i="1"/>
  <c r="U274" i="1"/>
  <c r="V274" i="1"/>
  <c r="V271" i="1"/>
  <c r="U271" i="1"/>
  <c r="U302" i="1"/>
  <c r="V302" i="1"/>
  <c r="U307" i="1"/>
  <c r="V307" i="1"/>
  <c r="V324" i="1"/>
  <c r="U324" i="1"/>
  <c r="V337" i="1"/>
  <c r="U337" i="1"/>
  <c r="U288" i="1"/>
  <c r="V288" i="1"/>
  <c r="V291" i="1"/>
  <c r="U291" i="1"/>
  <c r="U310" i="1"/>
  <c r="V310" i="1"/>
  <c r="U315" i="1"/>
  <c r="V315" i="1"/>
  <c r="V262" i="1"/>
  <c r="U262" i="1"/>
  <c r="U303" i="1"/>
  <c r="V303" i="1"/>
  <c r="U306" i="1"/>
  <c r="V306" i="1"/>
  <c r="V328" i="1"/>
  <c r="U328" i="1"/>
  <c r="V326" i="1"/>
  <c r="U326" i="1"/>
  <c r="U266" i="1"/>
  <c r="V266" i="1"/>
  <c r="V287" i="1"/>
  <c r="U287" i="1"/>
  <c r="V309" i="1"/>
  <c r="U309" i="1"/>
  <c r="U305" i="1"/>
  <c r="V305" i="1"/>
  <c r="V278" i="1"/>
  <c r="U278" i="1"/>
  <c r="V304" i="1"/>
  <c r="U304" i="1"/>
  <c r="V300" i="1"/>
  <c r="U300" i="1"/>
  <c r="V263" i="1"/>
  <c r="U263" i="1"/>
  <c r="V276" i="1"/>
  <c r="U276" i="1"/>
  <c r="V322" i="1"/>
  <c r="U322" i="1"/>
  <c r="V332" i="1"/>
  <c r="U332" i="1"/>
  <c r="U330" i="1"/>
  <c r="V330" i="1"/>
  <c r="Q31" i="1"/>
  <c r="O32" i="1"/>
  <c r="U327" i="1"/>
  <c r="V327" i="1"/>
  <c r="U292" i="1"/>
  <c r="V292" i="1"/>
  <c r="U294" i="1"/>
  <c r="V294" i="1"/>
  <c r="V301" i="1"/>
  <c r="U301" i="1"/>
  <c r="V297" i="1"/>
  <c r="U297" i="1"/>
  <c r="U20" i="1"/>
  <c r="V267" i="1"/>
  <c r="U267" i="1"/>
  <c r="V280" i="1"/>
  <c r="U280" i="1"/>
  <c r="V313" i="1"/>
  <c r="U313" i="1"/>
  <c r="V336" i="1"/>
  <c r="U336" i="1"/>
  <c r="U334" i="1"/>
  <c r="V334" i="1"/>
  <c r="U260" i="1"/>
  <c r="V260" i="1"/>
  <c r="V293" i="1"/>
  <c r="U293" i="1"/>
  <c r="U285" i="1"/>
  <c r="V285" i="1"/>
  <c r="U277" i="1"/>
  <c r="V277" i="1"/>
  <c r="U335" i="1"/>
  <c r="V335" i="1"/>
  <c r="U318" i="1"/>
  <c r="V318" i="1"/>
  <c r="U281" i="1"/>
  <c r="V281" i="1"/>
  <c r="V284" i="1"/>
  <c r="U284" i="1"/>
  <c r="V314" i="1"/>
  <c r="U314" i="1"/>
  <c r="U321" i="1"/>
  <c r="V321" i="1"/>
  <c r="U338" i="1"/>
  <c r="V338" i="1"/>
  <c r="V311" i="1"/>
  <c r="U311" i="1"/>
  <c r="U269" i="1"/>
  <c r="V269" i="1"/>
  <c r="U286" i="1"/>
  <c r="V286" i="1"/>
  <c r="V308" i="1"/>
  <c r="U308" i="1"/>
  <c r="U290" i="1"/>
  <c r="V290" i="1"/>
  <c r="U261" i="1"/>
  <c r="V261" i="1"/>
  <c r="V298" i="1"/>
  <c r="U298" i="1"/>
  <c r="U331" i="1"/>
  <c r="V331" i="1"/>
  <c r="V312" i="1"/>
  <c r="U312" i="1"/>
  <c r="U325" i="1"/>
  <c r="V325" i="1"/>
  <c r="AA25" i="1"/>
  <c r="Z25" i="1" s="1"/>
  <c r="P25" i="1" s="1"/>
  <c r="R25" i="1" s="1"/>
  <c r="AB25" i="1" l="1"/>
  <c r="V20" i="1"/>
  <c r="Q32" i="1"/>
  <c r="O33" i="1"/>
  <c r="Q33" i="1" l="1"/>
  <c r="O34" i="1"/>
  <c r="U21" i="1"/>
  <c r="AA26" i="1"/>
  <c r="Z26" i="1" s="1"/>
  <c r="P26" i="1" s="1"/>
  <c r="R26" i="1" s="1"/>
  <c r="Q34" i="1" l="1"/>
  <c r="O35" i="1"/>
  <c r="V22" i="1"/>
  <c r="U22" i="1"/>
  <c r="AB26" i="1"/>
  <c r="V21" i="1"/>
  <c r="AA27" i="1" l="1"/>
  <c r="Z27" i="1" s="1"/>
  <c r="P27" i="1" s="1"/>
  <c r="R27" i="1" s="1"/>
  <c r="Q35" i="1"/>
  <c r="O36" i="1"/>
  <c r="U23" i="1" l="1"/>
  <c r="Q36" i="1"/>
  <c r="O37" i="1"/>
  <c r="AB27" i="1"/>
  <c r="AA28" i="1" l="1"/>
  <c r="Z28" i="1" s="1"/>
  <c r="P28" i="1" s="1"/>
  <c r="R28" i="1" s="1"/>
  <c r="Q37" i="1"/>
  <c r="O38" i="1"/>
  <c r="V23" i="1"/>
  <c r="U24" i="1" l="1"/>
  <c r="V24" i="1"/>
  <c r="Q38" i="1"/>
  <c r="O39" i="1"/>
  <c r="AB28" i="1"/>
  <c r="AA29" i="1" l="1"/>
  <c r="Z29" i="1" s="1"/>
  <c r="P29" i="1" s="1"/>
  <c r="R29" i="1" s="1"/>
  <c r="O40" i="1"/>
  <c r="Q39" i="1"/>
  <c r="U25" i="1" l="1"/>
  <c r="V25" i="1"/>
  <c r="Q40" i="1"/>
  <c r="O41" i="1"/>
  <c r="AB29" i="1"/>
  <c r="Q41" i="1" l="1"/>
  <c r="O42" i="1"/>
  <c r="AA30" i="1"/>
  <c r="Z30" i="1" s="1"/>
  <c r="P30" i="1" s="1"/>
  <c r="R30" i="1" s="1"/>
  <c r="V26" i="1" l="1"/>
  <c r="U26" i="1"/>
  <c r="AB30" i="1"/>
  <c r="Q42" i="1"/>
  <c r="O43" i="1"/>
  <c r="Q43" i="1" l="1"/>
  <c r="O44" i="1"/>
  <c r="AA31" i="1"/>
  <c r="Z31" i="1" s="1"/>
  <c r="P31" i="1" s="1"/>
  <c r="R31" i="1" s="1"/>
  <c r="V27" i="1" l="1"/>
  <c r="U27" i="1"/>
  <c r="AB31" i="1"/>
  <c r="Q44" i="1"/>
  <c r="O45" i="1"/>
  <c r="Q45" i="1" l="1"/>
  <c r="O46" i="1"/>
  <c r="AA32" i="1"/>
  <c r="Z32" i="1" s="1"/>
  <c r="P32" i="1" s="1"/>
  <c r="R32" i="1" s="1"/>
  <c r="V28" i="1" l="1"/>
  <c r="U28" i="1"/>
  <c r="AB32" i="1"/>
  <c r="Q46" i="1"/>
  <c r="O47" i="1"/>
  <c r="Q47" i="1" l="1"/>
  <c r="O48" i="1"/>
  <c r="AA33" i="1"/>
  <c r="Z33" i="1" s="1"/>
  <c r="P33" i="1" s="1"/>
  <c r="R33" i="1" s="1"/>
  <c r="V29" i="1" l="1"/>
  <c r="U29" i="1"/>
  <c r="AB33" i="1"/>
  <c r="Q48" i="1"/>
  <c r="O49" i="1"/>
  <c r="Q49" i="1" l="1"/>
  <c r="O50" i="1"/>
  <c r="AA34" i="1"/>
  <c r="Z34" i="1" s="1"/>
  <c r="P34" i="1" s="1"/>
  <c r="R34" i="1" s="1"/>
  <c r="U30" i="1"/>
  <c r="V30" i="1"/>
  <c r="AB34" i="1" l="1"/>
  <c r="Q50" i="1"/>
  <c r="O51" i="1"/>
  <c r="Q51" i="1" l="1"/>
  <c r="O52" i="1"/>
  <c r="AA35" i="1"/>
  <c r="Z35" i="1" s="1"/>
  <c r="P35" i="1" s="1"/>
  <c r="R35" i="1" s="1"/>
  <c r="V31" i="1"/>
  <c r="U31" i="1"/>
  <c r="AB35" i="1" l="1"/>
  <c r="Q52" i="1"/>
  <c r="O53" i="1"/>
  <c r="Q53" i="1" l="1"/>
  <c r="O54" i="1"/>
  <c r="AA36" i="1"/>
  <c r="Z36" i="1" s="1"/>
  <c r="P36" i="1" s="1"/>
  <c r="R36" i="1" s="1"/>
  <c r="V32" i="1"/>
  <c r="U32" i="1"/>
  <c r="AB36" i="1" l="1"/>
  <c r="Q54" i="1"/>
  <c r="O55" i="1"/>
  <c r="Q55" i="1" l="1"/>
  <c r="O56" i="1"/>
  <c r="AA37" i="1"/>
  <c r="Z37" i="1" s="1"/>
  <c r="P37" i="1" s="1"/>
  <c r="R37" i="1" s="1"/>
  <c r="V33" i="1"/>
  <c r="U33" i="1"/>
  <c r="AB37" i="1" l="1"/>
  <c r="Q56" i="1"/>
  <c r="O57" i="1"/>
  <c r="Q57" i="1" l="1"/>
  <c r="O58" i="1"/>
  <c r="AA38" i="1"/>
  <c r="Z38" i="1" s="1"/>
  <c r="P38" i="1" s="1"/>
  <c r="R38" i="1" s="1"/>
  <c r="U34" i="1"/>
  <c r="V34" i="1"/>
  <c r="AB38" i="1" l="1"/>
  <c r="Q58" i="1"/>
  <c r="O59" i="1"/>
  <c r="U35" i="1"/>
  <c r="V35" i="1"/>
  <c r="Q59" i="1" l="1"/>
  <c r="O60" i="1"/>
  <c r="AA39" i="1"/>
  <c r="Z39" i="1" s="1"/>
  <c r="P39" i="1" s="1"/>
  <c r="R39" i="1" s="1"/>
  <c r="AB39" i="1" l="1"/>
  <c r="U36" i="1"/>
  <c r="V36" i="1"/>
  <c r="Q60" i="1"/>
  <c r="O61" i="1"/>
  <c r="AA40" i="1" l="1"/>
  <c r="Z40" i="1" s="1"/>
  <c r="P40" i="1" s="1"/>
  <c r="R40" i="1" s="1"/>
  <c r="V37" i="1"/>
  <c r="U37" i="1"/>
  <c r="Q61" i="1"/>
  <c r="O62" i="1"/>
  <c r="AB40" i="1" l="1"/>
  <c r="V38" i="1"/>
  <c r="U38" i="1"/>
  <c r="Q62" i="1"/>
  <c r="O63" i="1"/>
  <c r="Q63" i="1" l="1"/>
  <c r="O64" i="1"/>
  <c r="AA41" i="1"/>
  <c r="Z41" i="1" s="1"/>
  <c r="P41" i="1" s="1"/>
  <c r="R41" i="1" s="1"/>
  <c r="AB41" i="1" l="1"/>
  <c r="Q64" i="1"/>
  <c r="O65" i="1"/>
  <c r="V39" i="1"/>
  <c r="U39" i="1"/>
  <c r="Q65" i="1" l="1"/>
  <c r="O66" i="1"/>
  <c r="AA42" i="1"/>
  <c r="Z42" i="1" s="1"/>
  <c r="P42" i="1" s="1"/>
  <c r="R42" i="1" s="1"/>
  <c r="U40" i="1"/>
  <c r="V40" i="1"/>
  <c r="AB42" i="1" l="1"/>
  <c r="Q66" i="1"/>
  <c r="O67" i="1"/>
  <c r="V41" i="1" l="1"/>
  <c r="U41" i="1"/>
  <c r="O68" i="1"/>
  <c r="Q67" i="1"/>
  <c r="AA43" i="1"/>
  <c r="Z43" i="1" s="1"/>
  <c r="P43" i="1" s="1"/>
  <c r="R43" i="1" s="1"/>
  <c r="AB43" i="1" l="1"/>
  <c r="Q68" i="1"/>
  <c r="O69" i="1"/>
  <c r="V42" i="1" l="1"/>
  <c r="U42" i="1"/>
  <c r="Q69" i="1"/>
  <c r="O70" i="1"/>
  <c r="AA44" i="1"/>
  <c r="Z44" i="1" s="1"/>
  <c r="P44" i="1" s="1"/>
  <c r="R44" i="1" s="1"/>
  <c r="Q70" i="1" l="1"/>
  <c r="O71" i="1"/>
  <c r="AB44" i="1"/>
  <c r="Q71" i="1" l="1"/>
  <c r="O72" i="1"/>
  <c r="AA45" i="1"/>
  <c r="Z45" i="1" s="1"/>
  <c r="P45" i="1" s="1"/>
  <c r="R45" i="1" s="1"/>
  <c r="V43" i="1"/>
  <c r="U43" i="1"/>
  <c r="AB45" i="1" l="1"/>
  <c r="Q72" i="1"/>
  <c r="O73" i="1"/>
  <c r="Q73" i="1" l="1"/>
  <c r="O74" i="1"/>
  <c r="AA46" i="1"/>
  <c r="Z46" i="1" s="1"/>
  <c r="P46" i="1" s="1"/>
  <c r="R46" i="1" s="1"/>
  <c r="V44" i="1"/>
  <c r="U44" i="1"/>
  <c r="O75" i="1" l="1"/>
  <c r="Q74" i="1"/>
  <c r="AB46" i="1"/>
  <c r="AA47" i="1" l="1"/>
  <c r="Z47" i="1" s="1"/>
  <c r="P47" i="1" s="1"/>
  <c r="R47" i="1" s="1"/>
  <c r="Q75" i="1"/>
  <c r="O76" i="1"/>
  <c r="V45" i="1"/>
  <c r="U45" i="1"/>
  <c r="Q76" i="1" l="1"/>
  <c r="O77" i="1"/>
  <c r="AB47" i="1"/>
  <c r="V46" i="1" l="1"/>
  <c r="U46" i="1"/>
  <c r="Q77" i="1"/>
  <c r="O78" i="1"/>
  <c r="AA48" i="1"/>
  <c r="Z48" i="1" s="1"/>
  <c r="P48" i="1" s="1"/>
  <c r="R48" i="1" s="1"/>
  <c r="AB48" i="1" l="1"/>
  <c r="O79" i="1"/>
  <c r="Q78" i="1"/>
  <c r="Q79" i="1" l="1"/>
  <c r="O80" i="1"/>
  <c r="U47" i="1"/>
  <c r="V47" i="1"/>
  <c r="AA49" i="1"/>
  <c r="Z49" i="1" s="1"/>
  <c r="P49" i="1" s="1"/>
  <c r="R49" i="1" s="1"/>
  <c r="Q80" i="1" l="1"/>
  <c r="O81" i="1"/>
  <c r="U48" i="1"/>
  <c r="V48" i="1"/>
  <c r="AB49" i="1"/>
  <c r="AA50" i="1" l="1"/>
  <c r="Z50" i="1" s="1"/>
  <c r="P50" i="1" s="1"/>
  <c r="R50" i="1" s="1"/>
  <c r="Q81" i="1"/>
  <c r="O82" i="1"/>
  <c r="O83" i="1" l="1"/>
  <c r="Q82" i="1"/>
  <c r="AB50" i="1"/>
  <c r="V49" i="1"/>
  <c r="U49" i="1"/>
  <c r="AA51" i="1" l="1"/>
  <c r="Z51" i="1" s="1"/>
  <c r="P51" i="1" s="1"/>
  <c r="R51" i="1" s="1"/>
  <c r="Q83" i="1"/>
  <c r="O84" i="1"/>
  <c r="U50" i="1"/>
  <c r="V50" i="1"/>
  <c r="Q84" i="1" l="1"/>
  <c r="O85" i="1"/>
  <c r="AB51" i="1"/>
  <c r="AA52" i="1" l="1"/>
  <c r="Z52" i="1" s="1"/>
  <c r="P52" i="1" s="1"/>
  <c r="R52" i="1" s="1"/>
  <c r="U51" i="1"/>
  <c r="V51" i="1"/>
  <c r="O86" i="1"/>
  <c r="Q85" i="1"/>
  <c r="O87" i="1" l="1"/>
  <c r="Q86" i="1"/>
  <c r="U52" i="1"/>
  <c r="V52" i="1"/>
  <c r="AB52" i="1"/>
  <c r="AA53" i="1" l="1"/>
  <c r="Z53" i="1" s="1"/>
  <c r="P53" i="1" s="1"/>
  <c r="R53" i="1" s="1"/>
  <c r="O88" i="1"/>
  <c r="Q87" i="1"/>
  <c r="O89" i="1" l="1"/>
  <c r="Q88" i="1"/>
  <c r="V53" i="1"/>
  <c r="U53" i="1"/>
  <c r="AB53" i="1"/>
  <c r="AA54" i="1" l="1"/>
  <c r="Z54" i="1" s="1"/>
  <c r="P54" i="1" s="1"/>
  <c r="R54" i="1" s="1"/>
  <c r="Q89" i="1"/>
  <c r="O90" i="1"/>
  <c r="O91" i="1" l="1"/>
  <c r="Q90" i="1"/>
  <c r="V54" i="1"/>
  <c r="U54" i="1"/>
  <c r="AB54" i="1"/>
  <c r="AA55" i="1" l="1"/>
  <c r="Z55" i="1" s="1"/>
  <c r="P55" i="1" s="1"/>
  <c r="R55" i="1" s="1"/>
  <c r="O92" i="1"/>
  <c r="Q91" i="1"/>
  <c r="Q92" i="1" l="1"/>
  <c r="O93" i="1"/>
  <c r="V55" i="1"/>
  <c r="U55" i="1"/>
  <c r="AB55" i="1"/>
  <c r="Q93" i="1" l="1"/>
  <c r="O94" i="1"/>
  <c r="AA56" i="1"/>
  <c r="Z56" i="1" s="1"/>
  <c r="P56" i="1" s="1"/>
  <c r="R56" i="1" s="1"/>
  <c r="V56" i="1"/>
  <c r="U56" i="1"/>
  <c r="O95" i="1" l="1"/>
  <c r="Q94" i="1"/>
  <c r="AB56" i="1"/>
  <c r="V57" i="1"/>
  <c r="U57" i="1"/>
  <c r="AA57" i="1" l="1"/>
  <c r="Z57" i="1" s="1"/>
  <c r="P57" i="1" s="1"/>
  <c r="R57" i="1" s="1"/>
  <c r="Q95" i="1"/>
  <c r="O96" i="1"/>
  <c r="Q96" i="1" l="1"/>
  <c r="O97" i="1"/>
  <c r="AB57" i="1"/>
  <c r="V58" i="1"/>
  <c r="U58" i="1"/>
  <c r="AA58" i="1" l="1"/>
  <c r="Z58" i="1" s="1"/>
  <c r="P58" i="1" s="1"/>
  <c r="R58" i="1" s="1"/>
  <c r="Q97" i="1"/>
  <c r="O98" i="1"/>
  <c r="AB58" i="1" l="1"/>
  <c r="AA59" i="1"/>
  <c r="Z59" i="1" s="1"/>
  <c r="P59" i="1" s="1"/>
  <c r="R59" i="1" s="1"/>
  <c r="O99" i="1"/>
  <c r="Q98" i="1"/>
  <c r="U59" i="1"/>
  <c r="V59" i="1"/>
  <c r="O100" i="1" l="1"/>
  <c r="Q99" i="1"/>
  <c r="AB59" i="1"/>
  <c r="U60" i="1"/>
  <c r="V60" i="1"/>
  <c r="U61" i="1" l="1"/>
  <c r="V61" i="1"/>
  <c r="AA60" i="1"/>
  <c r="Z60" i="1" s="1"/>
  <c r="P60" i="1" s="1"/>
  <c r="R60" i="1" s="1"/>
  <c r="O101" i="1"/>
  <c r="Q100" i="1"/>
  <c r="AB60" i="1" l="1"/>
  <c r="V62" i="1"/>
  <c r="U62" i="1"/>
  <c r="O102" i="1"/>
  <c r="Q101" i="1"/>
  <c r="O103" i="1" l="1"/>
  <c r="Q102" i="1"/>
  <c r="AA61" i="1"/>
  <c r="Z61" i="1" s="1"/>
  <c r="P61" i="1" s="1"/>
  <c r="R61" i="1" s="1"/>
  <c r="AB61" i="1" l="1"/>
  <c r="Q103" i="1"/>
  <c r="O104" i="1"/>
  <c r="U63" i="1"/>
  <c r="V63" i="1"/>
  <c r="O105" i="1" l="1"/>
  <c r="Q104" i="1"/>
  <c r="AA62" i="1"/>
  <c r="Z62" i="1" s="1"/>
  <c r="P62" i="1" s="1"/>
  <c r="R62" i="1" s="1"/>
  <c r="AB62" i="1" l="1"/>
  <c r="V64" i="1"/>
  <c r="U64" i="1"/>
  <c r="O106" i="1"/>
  <c r="Q105" i="1"/>
  <c r="O107" i="1" l="1"/>
  <c r="Q106" i="1"/>
  <c r="V65" i="1"/>
  <c r="U65" i="1"/>
  <c r="AA63" i="1"/>
  <c r="Z63" i="1" s="1"/>
  <c r="P63" i="1" s="1"/>
  <c r="R63" i="1" s="1"/>
  <c r="Q107" i="1" l="1"/>
  <c r="O108" i="1"/>
  <c r="AB63" i="1"/>
  <c r="U66" i="1"/>
  <c r="V66" i="1"/>
  <c r="AA64" i="1" l="1"/>
  <c r="Z64" i="1" s="1"/>
  <c r="P64" i="1" s="1"/>
  <c r="R64" i="1" s="1"/>
  <c r="O109" i="1"/>
  <c r="Q108" i="1"/>
  <c r="U67" i="1"/>
  <c r="V67" i="1"/>
  <c r="O110" i="1" l="1"/>
  <c r="Q109" i="1"/>
  <c r="AB64" i="1"/>
  <c r="AA65" i="1" l="1"/>
  <c r="Z65" i="1" s="1"/>
  <c r="P65" i="1" s="1"/>
  <c r="R65" i="1" s="1"/>
  <c r="Q110" i="1"/>
  <c r="O111" i="1"/>
  <c r="U68" i="1"/>
  <c r="V68" i="1"/>
  <c r="Q111" i="1" l="1"/>
  <c r="O112" i="1"/>
  <c r="AB65" i="1"/>
  <c r="AA66" i="1" l="1"/>
  <c r="Z66" i="1" s="1"/>
  <c r="P66" i="1" s="1"/>
  <c r="R66" i="1" s="1"/>
  <c r="Q112" i="1"/>
  <c r="O113" i="1"/>
  <c r="V69" i="1"/>
  <c r="U69" i="1"/>
  <c r="Q113" i="1" l="1"/>
  <c r="O114" i="1"/>
  <c r="AB66" i="1"/>
  <c r="V70" i="1"/>
  <c r="U70" i="1"/>
  <c r="AA67" i="1" l="1"/>
  <c r="Z67" i="1" s="1"/>
  <c r="P67" i="1" s="1"/>
  <c r="R67" i="1" s="1"/>
  <c r="O115" i="1"/>
  <c r="Q114" i="1"/>
  <c r="Q115" i="1" l="1"/>
  <c r="O116" i="1"/>
  <c r="AB67" i="1"/>
  <c r="V71" i="1"/>
  <c r="U71" i="1"/>
  <c r="AA68" i="1" l="1"/>
  <c r="Z68" i="1" s="1"/>
  <c r="P68" i="1" s="1"/>
  <c r="R68" i="1" s="1"/>
  <c r="Q116" i="1"/>
  <c r="O117" i="1"/>
  <c r="U72" i="1"/>
  <c r="V72" i="1"/>
  <c r="Q117" i="1" l="1"/>
  <c r="O118" i="1"/>
  <c r="AB68" i="1"/>
  <c r="AA69" i="1" l="1"/>
  <c r="Z69" i="1" s="1"/>
  <c r="P69" i="1" s="1"/>
  <c r="R69" i="1" s="1"/>
  <c r="Q118" i="1"/>
  <c r="O119" i="1"/>
  <c r="V73" i="1"/>
  <c r="U73" i="1"/>
  <c r="Q119" i="1" l="1"/>
  <c r="O120" i="1"/>
  <c r="AB69" i="1"/>
  <c r="V74" i="1"/>
  <c r="U74" i="1"/>
  <c r="AA70" i="1" l="1"/>
  <c r="Z70" i="1" s="1"/>
  <c r="P70" i="1" s="1"/>
  <c r="R70" i="1" s="1"/>
  <c r="Q120" i="1"/>
  <c r="O121" i="1"/>
  <c r="O122" i="1" l="1"/>
  <c r="Q121" i="1"/>
  <c r="AB70" i="1"/>
  <c r="V75" i="1"/>
  <c r="U75" i="1"/>
  <c r="AA71" i="1" l="1"/>
  <c r="Z71" i="1" s="1"/>
  <c r="P71" i="1" s="1"/>
  <c r="R71" i="1" s="1"/>
  <c r="Q122" i="1"/>
  <c r="O123" i="1"/>
  <c r="Q123" i="1" l="1"/>
  <c r="O124" i="1"/>
  <c r="U76" i="1"/>
  <c r="V76" i="1"/>
  <c r="AB71" i="1"/>
  <c r="AA72" i="1" l="1"/>
  <c r="Z72" i="1" s="1"/>
  <c r="P72" i="1" s="1"/>
  <c r="R72" i="1" s="1"/>
  <c r="Q124" i="1"/>
  <c r="O125" i="1"/>
  <c r="Q125" i="1" l="1"/>
  <c r="O126" i="1"/>
  <c r="AB72" i="1"/>
  <c r="U77" i="1"/>
  <c r="V77" i="1"/>
  <c r="AA73" i="1" l="1"/>
  <c r="Z73" i="1" s="1"/>
  <c r="P73" i="1" s="1"/>
  <c r="R73" i="1" s="1"/>
  <c r="Q126" i="1"/>
  <c r="O127" i="1"/>
  <c r="V78" i="1"/>
  <c r="U78" i="1"/>
  <c r="Q127" i="1" l="1"/>
  <c r="O128" i="1"/>
  <c r="AB73" i="1"/>
  <c r="AA74" i="1" l="1"/>
  <c r="Z74" i="1" s="1"/>
  <c r="P74" i="1" s="1"/>
  <c r="R74" i="1" s="1"/>
  <c r="Q128" i="1"/>
  <c r="O129" i="1"/>
  <c r="U79" i="1"/>
  <c r="V79" i="1"/>
  <c r="O130" i="1" l="1"/>
  <c r="Q129" i="1"/>
  <c r="AB74" i="1"/>
  <c r="AA75" i="1" l="1"/>
  <c r="Z75" i="1" s="1"/>
  <c r="P75" i="1" s="1"/>
  <c r="R75" i="1" s="1"/>
  <c r="Q130" i="1"/>
  <c r="O131" i="1"/>
  <c r="U80" i="1"/>
  <c r="V80" i="1"/>
  <c r="Q131" i="1" l="1"/>
  <c r="O132" i="1"/>
  <c r="AB75" i="1"/>
  <c r="U81" i="1" l="1"/>
  <c r="V81" i="1"/>
  <c r="AA76" i="1"/>
  <c r="Z76" i="1" s="1"/>
  <c r="P76" i="1" s="1"/>
  <c r="R76" i="1" s="1"/>
  <c r="Q132" i="1"/>
  <c r="O133" i="1"/>
  <c r="AB76" i="1" l="1"/>
  <c r="V82" i="1"/>
  <c r="U82" i="1"/>
  <c r="Q133" i="1"/>
  <c r="O134" i="1"/>
  <c r="Q134" i="1" l="1"/>
  <c r="O135" i="1"/>
  <c r="AA77" i="1"/>
  <c r="Z77" i="1" s="1"/>
  <c r="P77" i="1" s="1"/>
  <c r="R77" i="1" s="1"/>
  <c r="V83" i="1" l="1"/>
  <c r="U83" i="1"/>
  <c r="Q135" i="1"/>
  <c r="O136" i="1"/>
  <c r="AB77" i="1"/>
  <c r="Q136" i="1" l="1"/>
  <c r="O137" i="1"/>
  <c r="U84" i="1"/>
  <c r="V84" i="1"/>
  <c r="AA78" i="1"/>
  <c r="Z78" i="1" s="1"/>
  <c r="P78" i="1" s="1"/>
  <c r="R78" i="1" s="1"/>
  <c r="AB78" i="1" l="1"/>
  <c r="Q137" i="1"/>
  <c r="O138" i="1"/>
  <c r="Q138" i="1" l="1"/>
  <c r="O139" i="1"/>
  <c r="AA79" i="1"/>
  <c r="Z79" i="1" s="1"/>
  <c r="P79" i="1" s="1"/>
  <c r="R79" i="1" s="1"/>
  <c r="U85" i="1"/>
  <c r="V85" i="1"/>
  <c r="AB79" i="1" l="1"/>
  <c r="Q139" i="1"/>
  <c r="O140" i="1"/>
  <c r="Q140" i="1" l="1"/>
  <c r="O141" i="1"/>
  <c r="AA80" i="1"/>
  <c r="Z80" i="1" s="1"/>
  <c r="P80" i="1" s="1"/>
  <c r="R80" i="1" s="1"/>
  <c r="U86" i="1"/>
  <c r="V86" i="1"/>
  <c r="AB80" i="1" l="1"/>
  <c r="Q141" i="1"/>
  <c r="O142" i="1"/>
  <c r="Q142" i="1" l="1"/>
  <c r="O143" i="1"/>
  <c r="AA81" i="1"/>
  <c r="Z81" i="1" s="1"/>
  <c r="P81" i="1" s="1"/>
  <c r="R81" i="1" s="1"/>
  <c r="V87" i="1"/>
  <c r="U87" i="1"/>
  <c r="V88" i="1" l="1"/>
  <c r="U88" i="1"/>
  <c r="AB81" i="1"/>
  <c r="Q143" i="1"/>
  <c r="O144" i="1"/>
  <c r="Q144" i="1" l="1"/>
  <c r="O145" i="1"/>
  <c r="AA82" i="1"/>
  <c r="Z82" i="1" s="1"/>
  <c r="P82" i="1" s="1"/>
  <c r="R82" i="1" s="1"/>
  <c r="V89" i="1" l="1"/>
  <c r="U89" i="1"/>
  <c r="AB82" i="1"/>
  <c r="Q145" i="1"/>
  <c r="O146" i="1"/>
  <c r="Q146" i="1" l="1"/>
  <c r="O147" i="1"/>
  <c r="AA83" i="1"/>
  <c r="Z83" i="1" s="1"/>
  <c r="P83" i="1" s="1"/>
  <c r="R83" i="1" s="1"/>
  <c r="AB83" i="1" l="1"/>
  <c r="Q147" i="1"/>
  <c r="O148" i="1"/>
  <c r="V90" i="1"/>
  <c r="U90" i="1"/>
  <c r="Q148" i="1" l="1"/>
  <c r="O149" i="1"/>
  <c r="AA84" i="1"/>
  <c r="Z84" i="1" s="1"/>
  <c r="P84" i="1" s="1"/>
  <c r="R84" i="1" s="1"/>
  <c r="V91" i="1"/>
  <c r="U91" i="1"/>
  <c r="AB84" i="1" l="1"/>
  <c r="U92" i="1"/>
  <c r="V92" i="1"/>
  <c r="O150" i="1"/>
  <c r="Q149" i="1"/>
  <c r="Q150" i="1" l="1"/>
  <c r="O151" i="1"/>
  <c r="AA85" i="1"/>
  <c r="Z85" i="1" s="1"/>
  <c r="P85" i="1" s="1"/>
  <c r="R85" i="1" s="1"/>
  <c r="V93" i="1"/>
  <c r="U93" i="1"/>
  <c r="AB85" i="1" l="1"/>
  <c r="O152" i="1"/>
  <c r="Q151" i="1"/>
  <c r="Q152" i="1" l="1"/>
  <c r="O153" i="1"/>
  <c r="AA86" i="1"/>
  <c r="Z86" i="1" s="1"/>
  <c r="P86" i="1" s="1"/>
  <c r="R86" i="1" s="1"/>
  <c r="V94" i="1"/>
  <c r="U94" i="1"/>
  <c r="AB86" i="1" l="1"/>
  <c r="Q153" i="1"/>
  <c r="O154" i="1"/>
  <c r="Q154" i="1" l="1"/>
  <c r="O155" i="1"/>
  <c r="AA87" i="1"/>
  <c r="Z87" i="1" s="1"/>
  <c r="P87" i="1" s="1"/>
  <c r="R87" i="1" s="1"/>
  <c r="V95" i="1"/>
  <c r="U95" i="1"/>
  <c r="AB87" i="1" l="1"/>
  <c r="O156" i="1"/>
  <c r="Q155" i="1"/>
  <c r="Q156" i="1" l="1"/>
  <c r="O157" i="1"/>
  <c r="AA88" i="1"/>
  <c r="Z88" i="1" s="1"/>
  <c r="P88" i="1" s="1"/>
  <c r="R88" i="1" s="1"/>
  <c r="V96" i="1"/>
  <c r="U96" i="1"/>
  <c r="AB88" i="1" l="1"/>
  <c r="Q157" i="1"/>
  <c r="O158" i="1"/>
  <c r="Q158" i="1" l="1"/>
  <c r="O159" i="1"/>
  <c r="AA89" i="1"/>
  <c r="Z89" i="1" s="1"/>
  <c r="P89" i="1" s="1"/>
  <c r="R89" i="1" s="1"/>
  <c r="U97" i="1"/>
  <c r="V97" i="1"/>
  <c r="AB89" i="1" l="1"/>
  <c r="O160" i="1"/>
  <c r="Q159" i="1"/>
  <c r="Q160" i="1" l="1"/>
  <c r="O161" i="1"/>
  <c r="AA90" i="1"/>
  <c r="Z90" i="1" s="1"/>
  <c r="P90" i="1" s="1"/>
  <c r="R90" i="1" s="1"/>
  <c r="V98" i="1"/>
  <c r="U98" i="1"/>
  <c r="AB90" i="1" l="1"/>
  <c r="Q161" i="1"/>
  <c r="O162" i="1"/>
  <c r="O163" i="1" l="1"/>
  <c r="Q162" i="1"/>
  <c r="AA91" i="1"/>
  <c r="Z91" i="1" s="1"/>
  <c r="P91" i="1" s="1"/>
  <c r="R91" i="1" s="1"/>
  <c r="V99" i="1"/>
  <c r="U99" i="1"/>
  <c r="AB91" i="1" l="1"/>
  <c r="O164" i="1"/>
  <c r="Q163" i="1"/>
  <c r="Q164" i="1" l="1"/>
  <c r="O165" i="1"/>
  <c r="AA92" i="1"/>
  <c r="Z92" i="1" s="1"/>
  <c r="P92" i="1" s="1"/>
  <c r="R92" i="1" s="1"/>
  <c r="V100" i="1"/>
  <c r="U100" i="1"/>
  <c r="AB92" i="1" l="1"/>
  <c r="Q165" i="1"/>
  <c r="O166" i="1"/>
  <c r="O167" i="1" l="1"/>
  <c r="Q166" i="1"/>
  <c r="AA93" i="1"/>
  <c r="Z93" i="1" s="1"/>
  <c r="P93" i="1" s="1"/>
  <c r="R93" i="1" s="1"/>
  <c r="V101" i="1"/>
  <c r="U101" i="1"/>
  <c r="AB93" i="1" l="1"/>
  <c r="Q167" i="1"/>
  <c r="O168" i="1"/>
  <c r="Q168" i="1" l="1"/>
  <c r="O169" i="1"/>
  <c r="AA94" i="1"/>
  <c r="Z94" i="1" s="1"/>
  <c r="P94" i="1" s="1"/>
  <c r="R94" i="1" s="1"/>
  <c r="V102" i="1"/>
  <c r="U102" i="1"/>
  <c r="AB94" i="1" l="1"/>
  <c r="O170" i="1"/>
  <c r="Q169" i="1"/>
  <c r="V103" i="1"/>
  <c r="U103" i="1"/>
  <c r="O171" i="1" l="1"/>
  <c r="Q170" i="1"/>
  <c r="AA95" i="1"/>
  <c r="Z95" i="1" s="1"/>
  <c r="P95" i="1" s="1"/>
  <c r="R95" i="1" s="1"/>
  <c r="AB95" i="1" l="1"/>
  <c r="V104" i="1"/>
  <c r="U104" i="1"/>
  <c r="O172" i="1"/>
  <c r="Q171" i="1"/>
  <c r="Q172" i="1" l="1"/>
  <c r="O173" i="1"/>
  <c r="AA96" i="1"/>
  <c r="Z96" i="1" s="1"/>
  <c r="P96" i="1" s="1"/>
  <c r="R96" i="1" s="1"/>
  <c r="AB96" i="1" l="1"/>
  <c r="O174" i="1"/>
  <c r="Q173" i="1"/>
  <c r="V105" i="1"/>
  <c r="U105" i="1"/>
  <c r="Q174" i="1" l="1"/>
  <c r="O175" i="1"/>
  <c r="AA97" i="1"/>
  <c r="Z97" i="1" s="1"/>
  <c r="P97" i="1" s="1"/>
  <c r="R97" i="1" s="1"/>
  <c r="V106" i="1"/>
  <c r="U106" i="1"/>
  <c r="AB97" i="1" l="1"/>
  <c r="O176" i="1"/>
  <c r="Q175" i="1"/>
  <c r="V107" i="1"/>
  <c r="U107" i="1"/>
  <c r="Q176" i="1" l="1"/>
  <c r="O177" i="1"/>
  <c r="AA98" i="1"/>
  <c r="Z98" i="1" s="1"/>
  <c r="P98" i="1" s="1"/>
  <c r="R98" i="1" s="1"/>
  <c r="AB98" i="1" l="1"/>
  <c r="Q177" i="1"/>
  <c r="O178" i="1"/>
  <c r="U108" i="1"/>
  <c r="V108" i="1"/>
  <c r="Q178" i="1" l="1"/>
  <c r="O179" i="1"/>
  <c r="AA99" i="1"/>
  <c r="Z99" i="1" s="1"/>
  <c r="P99" i="1" s="1"/>
  <c r="R99" i="1" s="1"/>
  <c r="V109" i="1"/>
  <c r="U109" i="1"/>
  <c r="AB99" i="1" l="1"/>
  <c r="Q179" i="1"/>
  <c r="O180" i="1"/>
  <c r="Q180" i="1" l="1"/>
  <c r="O181" i="1"/>
  <c r="U110" i="1"/>
  <c r="V110" i="1"/>
  <c r="AA100" i="1"/>
  <c r="Z100" i="1" s="1"/>
  <c r="P100" i="1" s="1"/>
  <c r="R100" i="1" s="1"/>
  <c r="Q181" i="1" l="1"/>
  <c r="O182" i="1"/>
  <c r="AB100" i="1"/>
  <c r="U111" i="1"/>
  <c r="V111" i="1"/>
  <c r="AA101" i="1" l="1"/>
  <c r="Z101" i="1" s="1"/>
  <c r="P101" i="1" s="1"/>
  <c r="R101" i="1" s="1"/>
  <c r="Q182" i="1"/>
  <c r="O183" i="1"/>
  <c r="U112" i="1"/>
  <c r="V112" i="1"/>
  <c r="O184" i="1" l="1"/>
  <c r="Q183" i="1"/>
  <c r="AB101" i="1"/>
  <c r="V113" i="1"/>
  <c r="U113" i="1"/>
  <c r="AA102" i="1" l="1"/>
  <c r="Z102" i="1" s="1"/>
  <c r="P102" i="1" s="1"/>
  <c r="R102" i="1" s="1"/>
  <c r="Q184" i="1"/>
  <c r="O185" i="1"/>
  <c r="O186" i="1" l="1"/>
  <c r="Q185" i="1"/>
  <c r="U114" i="1"/>
  <c r="V114" i="1"/>
  <c r="AB102" i="1"/>
  <c r="Q186" i="1" l="1"/>
  <c r="O187" i="1"/>
  <c r="V115" i="1"/>
  <c r="U115" i="1"/>
  <c r="AA103" i="1"/>
  <c r="Z103" i="1" s="1"/>
  <c r="P103" i="1" s="1"/>
  <c r="R103" i="1" s="1"/>
  <c r="AB103" i="1" l="1"/>
  <c r="Q187" i="1"/>
  <c r="O188" i="1"/>
  <c r="Q188" i="1" l="1"/>
  <c r="O189" i="1"/>
  <c r="AA104" i="1"/>
  <c r="Z104" i="1" s="1"/>
  <c r="P104" i="1" s="1"/>
  <c r="R104" i="1" s="1"/>
  <c r="V116" i="1"/>
  <c r="U116" i="1"/>
  <c r="O190" i="1" l="1"/>
  <c r="Q189" i="1"/>
  <c r="AB104" i="1"/>
  <c r="V117" i="1"/>
  <c r="U117" i="1"/>
  <c r="AA105" i="1" l="1"/>
  <c r="Z105" i="1" s="1"/>
  <c r="P105" i="1" s="1"/>
  <c r="R105" i="1" s="1"/>
  <c r="Q190" i="1"/>
  <c r="O191" i="1"/>
  <c r="V118" i="1"/>
  <c r="U118" i="1"/>
  <c r="AB105" i="1" l="1"/>
  <c r="V119" i="1"/>
  <c r="U119" i="1"/>
  <c r="Q191" i="1"/>
  <c r="O192" i="1"/>
  <c r="Q192" i="1" l="1"/>
  <c r="O193" i="1"/>
  <c r="AA106" i="1"/>
  <c r="Z106" i="1" s="1"/>
  <c r="P106" i="1" s="1"/>
  <c r="R106" i="1" s="1"/>
  <c r="Q193" i="1" l="1"/>
  <c r="O194" i="1"/>
  <c r="V120" i="1"/>
  <c r="U120" i="1"/>
  <c r="AB106" i="1"/>
  <c r="AA107" i="1" l="1"/>
  <c r="Z107" i="1" s="1"/>
  <c r="P107" i="1" s="1"/>
  <c r="R107" i="1" s="1"/>
  <c r="Q194" i="1"/>
  <c r="O195" i="1"/>
  <c r="AB107" i="1" l="1"/>
  <c r="U121" i="1"/>
  <c r="V121" i="1"/>
  <c r="Q195" i="1"/>
  <c r="O196" i="1"/>
  <c r="AA108" i="1" l="1"/>
  <c r="Z108" i="1" s="1"/>
  <c r="P108" i="1" s="1"/>
  <c r="R108" i="1" s="1"/>
  <c r="Q196" i="1"/>
  <c r="O197" i="1"/>
  <c r="V122" i="1"/>
  <c r="U122" i="1"/>
  <c r="AB108" i="1" l="1"/>
  <c r="O198" i="1"/>
  <c r="Q197" i="1"/>
  <c r="U123" i="1"/>
  <c r="V123" i="1"/>
  <c r="O199" i="1" l="1"/>
  <c r="Q198" i="1"/>
  <c r="AA109" i="1"/>
  <c r="Z109" i="1" s="1"/>
  <c r="P109" i="1" s="1"/>
  <c r="R109" i="1" s="1"/>
  <c r="V124" i="1" l="1"/>
  <c r="U124" i="1"/>
  <c r="Q199" i="1"/>
  <c r="O200" i="1"/>
  <c r="AB109" i="1"/>
  <c r="AA110" i="1" l="1"/>
  <c r="Z110" i="1" s="1"/>
  <c r="P110" i="1" s="1"/>
  <c r="R110" i="1" s="1"/>
  <c r="Q200" i="1"/>
  <c r="O201" i="1"/>
  <c r="O202" i="1" l="1"/>
  <c r="Q201" i="1"/>
  <c r="V125" i="1"/>
  <c r="U125" i="1"/>
  <c r="AB110" i="1"/>
  <c r="Q202" i="1" l="1"/>
  <c r="O203" i="1"/>
  <c r="V126" i="1"/>
  <c r="U126" i="1"/>
  <c r="AA111" i="1"/>
  <c r="Z111" i="1" s="1"/>
  <c r="P111" i="1" s="1"/>
  <c r="R111" i="1" s="1"/>
  <c r="AB111" i="1" l="1"/>
  <c r="Q203" i="1"/>
  <c r="O204" i="1"/>
  <c r="Q204" i="1" l="1"/>
  <c r="O205" i="1"/>
  <c r="AA112" i="1"/>
  <c r="Z112" i="1" s="1"/>
  <c r="P112" i="1" s="1"/>
  <c r="R112" i="1" s="1"/>
  <c r="U127" i="1"/>
  <c r="V127" i="1"/>
  <c r="AB112" i="1" l="1"/>
  <c r="O206" i="1"/>
  <c r="Q205" i="1"/>
  <c r="V128" i="1"/>
  <c r="U128" i="1"/>
  <c r="Q206" i="1" l="1"/>
  <c r="O207" i="1"/>
  <c r="AA113" i="1"/>
  <c r="Z113" i="1" s="1"/>
  <c r="P113" i="1" s="1"/>
  <c r="R113" i="1" s="1"/>
  <c r="Q207" i="1" l="1"/>
  <c r="O208" i="1"/>
  <c r="AB113" i="1"/>
  <c r="U129" i="1"/>
  <c r="V129" i="1"/>
  <c r="V130" i="1" l="1"/>
  <c r="U130" i="1"/>
  <c r="AA114" i="1"/>
  <c r="Z114" i="1" s="1"/>
  <c r="P114" i="1" s="1"/>
  <c r="R114" i="1" s="1"/>
  <c r="Q208" i="1"/>
  <c r="O209" i="1"/>
  <c r="AB114" i="1" l="1"/>
  <c r="AA115" i="1"/>
  <c r="Z115" i="1" s="1"/>
  <c r="P115" i="1" s="1"/>
  <c r="R115" i="1" s="1"/>
  <c r="V131" i="1"/>
  <c r="U131" i="1"/>
  <c r="Q209" i="1"/>
  <c r="O210" i="1"/>
  <c r="O211" i="1" l="1"/>
  <c r="Q210" i="1"/>
  <c r="AB115" i="1"/>
  <c r="V132" i="1" l="1"/>
  <c r="U132" i="1"/>
  <c r="Q211" i="1"/>
  <c r="O212" i="1"/>
  <c r="AA116" i="1"/>
  <c r="Z116" i="1" s="1"/>
  <c r="P116" i="1" s="1"/>
  <c r="R116" i="1" s="1"/>
  <c r="AB116" i="1" l="1"/>
  <c r="Q212" i="1"/>
  <c r="O213" i="1"/>
  <c r="Q213" i="1" l="1"/>
  <c r="O214" i="1"/>
  <c r="U133" i="1"/>
  <c r="V133" i="1"/>
  <c r="AA117" i="1"/>
  <c r="Z117" i="1" s="1"/>
  <c r="P117" i="1" s="1"/>
  <c r="R117" i="1" s="1"/>
  <c r="V134" i="1" l="1"/>
  <c r="U134" i="1"/>
  <c r="AB117" i="1"/>
  <c r="O215" i="1"/>
  <c r="Q214" i="1"/>
  <c r="AA118" i="1" l="1"/>
  <c r="Z118" i="1" s="1"/>
  <c r="P118" i="1" s="1"/>
  <c r="R118" i="1" s="1"/>
  <c r="Q215" i="1"/>
  <c r="O216" i="1"/>
  <c r="U135" i="1"/>
  <c r="V135" i="1"/>
  <c r="Q216" i="1" l="1"/>
  <c r="O217" i="1"/>
  <c r="AB118" i="1"/>
  <c r="V136" i="1" l="1"/>
  <c r="U136" i="1"/>
  <c r="AA119" i="1"/>
  <c r="Z119" i="1" s="1"/>
  <c r="P119" i="1" s="1"/>
  <c r="R119" i="1" s="1"/>
  <c r="Q217" i="1"/>
  <c r="O218" i="1"/>
  <c r="Q218" i="1" l="1"/>
  <c r="O219" i="1"/>
  <c r="AB119" i="1"/>
  <c r="AA120" i="1" l="1"/>
  <c r="Z120" i="1" s="1"/>
  <c r="P120" i="1" s="1"/>
  <c r="R120" i="1" s="1"/>
  <c r="V137" i="1"/>
  <c r="U137" i="1"/>
  <c r="Q219" i="1"/>
  <c r="O220" i="1"/>
  <c r="AB120" i="1" l="1"/>
  <c r="V138" i="1"/>
  <c r="U138" i="1"/>
  <c r="Q220" i="1"/>
  <c r="O221" i="1"/>
  <c r="Q221" i="1" l="1"/>
  <c r="O222" i="1"/>
  <c r="AA121" i="1"/>
  <c r="Z121" i="1" s="1"/>
  <c r="P121" i="1" s="1"/>
  <c r="R121" i="1" s="1"/>
  <c r="V139" i="1" l="1"/>
  <c r="U139" i="1"/>
  <c r="AB121" i="1"/>
  <c r="Q222" i="1"/>
  <c r="O223" i="1"/>
  <c r="Q223" i="1" l="1"/>
  <c r="O224" i="1"/>
  <c r="AA122" i="1"/>
  <c r="Z122" i="1" s="1"/>
  <c r="P122" i="1" s="1"/>
  <c r="R122" i="1" s="1"/>
  <c r="V140" i="1" l="1"/>
  <c r="U140" i="1"/>
  <c r="AB122" i="1"/>
  <c r="Q224" i="1"/>
  <c r="O225" i="1"/>
  <c r="U141" i="1" l="1"/>
  <c r="V141" i="1"/>
  <c r="Q225" i="1"/>
  <c r="O226" i="1"/>
  <c r="AA123" i="1"/>
  <c r="Z123" i="1" s="1"/>
  <c r="P123" i="1" s="1"/>
  <c r="R123" i="1" s="1"/>
  <c r="AB123" i="1" l="1"/>
  <c r="V142" i="1"/>
  <c r="U142" i="1"/>
  <c r="Q226" i="1"/>
  <c r="O227" i="1"/>
  <c r="AA124" i="1"/>
  <c r="Z124" i="1" s="1"/>
  <c r="P124" i="1" s="1"/>
  <c r="R124" i="1" s="1"/>
  <c r="Q227" i="1" l="1"/>
  <c r="O228" i="1"/>
  <c r="V143" i="1"/>
  <c r="U143" i="1"/>
  <c r="AB124" i="1"/>
  <c r="AA125" i="1" l="1"/>
  <c r="Z125" i="1" s="1"/>
  <c r="P125" i="1" s="1"/>
  <c r="R125" i="1" s="1"/>
  <c r="Q228" i="1"/>
  <c r="O229" i="1"/>
  <c r="O230" i="1" l="1"/>
  <c r="Q229" i="1"/>
  <c r="AB125" i="1"/>
  <c r="V144" i="1"/>
  <c r="U144" i="1"/>
  <c r="AA126" i="1" l="1"/>
  <c r="Z126" i="1" s="1"/>
  <c r="P126" i="1" s="1"/>
  <c r="R126" i="1" s="1"/>
  <c r="Q230" i="1"/>
  <c r="O231" i="1"/>
  <c r="Q231" i="1" l="1"/>
  <c r="O232" i="1"/>
  <c r="V145" i="1"/>
  <c r="U145" i="1"/>
  <c r="AB126" i="1"/>
  <c r="Q232" i="1" l="1"/>
  <c r="O233" i="1"/>
  <c r="AA127" i="1"/>
  <c r="Z127" i="1" s="1"/>
  <c r="P127" i="1" s="1"/>
  <c r="R127" i="1" s="1"/>
  <c r="V146" i="1"/>
  <c r="U146" i="1"/>
  <c r="O234" i="1" l="1"/>
  <c r="Q233" i="1"/>
  <c r="V147" i="1"/>
  <c r="U147" i="1"/>
  <c r="AB127" i="1"/>
  <c r="AA128" i="1" l="1"/>
  <c r="Z128" i="1" s="1"/>
  <c r="P128" i="1" s="1"/>
  <c r="R128" i="1" s="1"/>
  <c r="O235" i="1"/>
  <c r="Q234" i="1"/>
  <c r="Q235" i="1" l="1"/>
  <c r="O236" i="1"/>
  <c r="AB128" i="1"/>
  <c r="V148" i="1"/>
  <c r="U148" i="1"/>
  <c r="AA129" i="1" l="1"/>
  <c r="Z129" i="1" s="1"/>
  <c r="P129" i="1" s="1"/>
  <c r="R129" i="1" s="1"/>
  <c r="Q236" i="1"/>
  <c r="O237" i="1"/>
  <c r="V149" i="1"/>
  <c r="U149" i="1"/>
  <c r="O238" i="1" l="1"/>
  <c r="Q237" i="1"/>
  <c r="AB129" i="1"/>
  <c r="U150" i="1" l="1"/>
  <c r="V150" i="1"/>
  <c r="AA130" i="1"/>
  <c r="Z130" i="1" s="1"/>
  <c r="P130" i="1" s="1"/>
  <c r="R130" i="1" s="1"/>
  <c r="O239" i="1"/>
  <c r="Q238" i="1"/>
  <c r="V151" i="1" l="1"/>
  <c r="U151" i="1"/>
  <c r="AB130" i="1"/>
  <c r="Q239" i="1"/>
  <c r="O240" i="1"/>
  <c r="AA131" i="1" l="1"/>
  <c r="Z131" i="1" s="1"/>
  <c r="P131" i="1" s="1"/>
  <c r="R131" i="1" s="1"/>
  <c r="Q240" i="1"/>
  <c r="O241" i="1"/>
  <c r="V152" i="1" l="1"/>
  <c r="U152" i="1"/>
  <c r="AB131" i="1"/>
  <c r="Q241" i="1"/>
  <c r="O242" i="1"/>
  <c r="AA132" i="1" l="1"/>
  <c r="Z132" i="1" s="1"/>
  <c r="P132" i="1" s="1"/>
  <c r="R132" i="1" s="1"/>
  <c r="U153" i="1"/>
  <c r="V153" i="1"/>
  <c r="O243" i="1"/>
  <c r="Q242" i="1"/>
  <c r="AB132" i="1" l="1"/>
  <c r="V154" i="1"/>
  <c r="U154" i="1"/>
  <c r="O244" i="1"/>
  <c r="Q243" i="1"/>
  <c r="O245" i="1" l="1"/>
  <c r="Q244" i="1"/>
  <c r="AA133" i="1"/>
  <c r="Z133" i="1" s="1"/>
  <c r="P133" i="1" s="1"/>
  <c r="R133" i="1" s="1"/>
  <c r="AB133" i="1" l="1"/>
  <c r="U155" i="1"/>
  <c r="V155" i="1"/>
  <c r="O246" i="1"/>
  <c r="Q245" i="1"/>
  <c r="O247" i="1" l="1"/>
  <c r="Q246" i="1"/>
  <c r="AA134" i="1"/>
  <c r="Z134" i="1" s="1"/>
  <c r="P134" i="1" s="1"/>
  <c r="R134" i="1" s="1"/>
  <c r="U156" i="1"/>
  <c r="V156" i="1"/>
  <c r="AB134" i="1" l="1"/>
  <c r="Q247" i="1"/>
  <c r="O248" i="1"/>
  <c r="V157" i="1"/>
  <c r="U157" i="1"/>
  <c r="Q248" i="1" l="1"/>
  <c r="O249" i="1"/>
  <c r="AA135" i="1"/>
  <c r="Z135" i="1" s="1"/>
  <c r="P135" i="1" s="1"/>
  <c r="R135" i="1" s="1"/>
  <c r="Q249" i="1" l="1"/>
  <c r="O250" i="1"/>
  <c r="AB135" i="1"/>
  <c r="V158" i="1"/>
  <c r="U158" i="1"/>
  <c r="AA136" i="1" l="1"/>
  <c r="Z136" i="1" s="1"/>
  <c r="P136" i="1" s="1"/>
  <c r="R136" i="1" s="1"/>
  <c r="Q250" i="1"/>
  <c r="O251" i="1"/>
  <c r="AB136" i="1" l="1"/>
  <c r="Q251" i="1"/>
  <c r="O252" i="1"/>
  <c r="AA137" i="1"/>
  <c r="Z137" i="1" s="1"/>
  <c r="P137" i="1" s="1"/>
  <c r="R137" i="1" s="1"/>
  <c r="U159" i="1"/>
  <c r="V159" i="1"/>
  <c r="AB137" i="1" l="1"/>
  <c r="Q252" i="1"/>
  <c r="O253" i="1"/>
  <c r="V160" i="1"/>
  <c r="U160" i="1"/>
  <c r="Q253" i="1" l="1"/>
  <c r="O254" i="1"/>
  <c r="AA138" i="1"/>
  <c r="Z138" i="1" s="1"/>
  <c r="P138" i="1" s="1"/>
  <c r="R138" i="1" s="1"/>
  <c r="AB138" i="1" l="1"/>
  <c r="Q254" i="1"/>
  <c r="O255" i="1"/>
  <c r="U161" i="1"/>
  <c r="V161" i="1"/>
  <c r="Q255" i="1" l="1"/>
  <c r="O256" i="1"/>
  <c r="AA139" i="1"/>
  <c r="Z139" i="1" s="1"/>
  <c r="P139" i="1" s="1"/>
  <c r="R139" i="1" s="1"/>
  <c r="AB139" i="1" l="1"/>
  <c r="Q256" i="1"/>
  <c r="O257" i="1"/>
  <c r="V162" i="1"/>
  <c r="U162" i="1"/>
  <c r="Q257" i="1" l="1"/>
  <c r="O258" i="1"/>
  <c r="AA140" i="1"/>
  <c r="Z140" i="1" s="1"/>
  <c r="P140" i="1" s="1"/>
  <c r="R140" i="1" s="1"/>
  <c r="AB140" i="1" l="1"/>
  <c r="O259" i="1"/>
  <c r="Q258" i="1"/>
  <c r="U163" i="1"/>
  <c r="V163" i="1"/>
  <c r="Q259" i="1" l="1"/>
  <c r="O260" i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AA141" i="1"/>
  <c r="Z141" i="1" s="1"/>
  <c r="P141" i="1" s="1"/>
  <c r="R141" i="1" s="1"/>
  <c r="V164" i="1"/>
  <c r="U164" i="1"/>
  <c r="AB141" i="1" l="1"/>
  <c r="V165" i="1" l="1"/>
  <c r="U165" i="1"/>
  <c r="AA142" i="1"/>
  <c r="Z142" i="1" s="1"/>
  <c r="P142" i="1" s="1"/>
  <c r="R142" i="1" s="1"/>
  <c r="AB142" i="1" l="1"/>
  <c r="V166" i="1" l="1"/>
  <c r="U166" i="1"/>
  <c r="AA143" i="1"/>
  <c r="Z143" i="1" s="1"/>
  <c r="P143" i="1" s="1"/>
  <c r="R143" i="1" s="1"/>
  <c r="AB143" i="1" l="1"/>
  <c r="U167" i="1" l="1"/>
  <c r="V167" i="1"/>
  <c r="AA144" i="1"/>
  <c r="Z144" i="1" s="1"/>
  <c r="P144" i="1" s="1"/>
  <c r="R144" i="1" s="1"/>
  <c r="AB144" i="1" l="1"/>
  <c r="V168" i="1" l="1"/>
  <c r="U168" i="1"/>
  <c r="AA145" i="1"/>
  <c r="Z145" i="1" s="1"/>
  <c r="P145" i="1" s="1"/>
  <c r="R145" i="1" s="1"/>
  <c r="AB145" i="1" l="1"/>
  <c r="U169" i="1"/>
  <c r="V169" i="1"/>
  <c r="V170" i="1" l="1"/>
  <c r="U170" i="1"/>
  <c r="AA146" i="1"/>
  <c r="Z146" i="1" s="1"/>
  <c r="P146" i="1" s="1"/>
  <c r="R146" i="1" s="1"/>
  <c r="AB146" i="1" l="1"/>
  <c r="U171" i="1" l="1"/>
  <c r="V171" i="1"/>
  <c r="AA147" i="1"/>
  <c r="Z147" i="1" s="1"/>
  <c r="P147" i="1" s="1"/>
  <c r="R147" i="1" s="1"/>
  <c r="AB147" i="1" l="1"/>
  <c r="V172" i="1" l="1"/>
  <c r="U172" i="1"/>
  <c r="AA148" i="1"/>
  <c r="Z148" i="1" s="1"/>
  <c r="P148" i="1" s="1"/>
  <c r="R148" i="1" s="1"/>
  <c r="AB148" i="1" l="1"/>
  <c r="U173" i="1" l="1"/>
  <c r="V173" i="1"/>
  <c r="AA149" i="1"/>
  <c r="Z149" i="1" s="1"/>
  <c r="P149" i="1" s="1"/>
  <c r="R149" i="1" s="1"/>
  <c r="AB149" i="1" l="1"/>
  <c r="V174" i="1" l="1"/>
  <c r="U174" i="1"/>
  <c r="AA150" i="1"/>
  <c r="Z150" i="1" s="1"/>
  <c r="P150" i="1" s="1"/>
  <c r="R150" i="1" s="1"/>
  <c r="AB150" i="1" l="1"/>
  <c r="U175" i="1" l="1"/>
  <c r="V175" i="1"/>
  <c r="AA151" i="1"/>
  <c r="Z151" i="1" s="1"/>
  <c r="P151" i="1" s="1"/>
  <c r="R151" i="1" s="1"/>
  <c r="AB151" i="1" l="1"/>
  <c r="V176" i="1"/>
  <c r="U176" i="1"/>
  <c r="AA152" i="1" l="1"/>
  <c r="Z152" i="1" s="1"/>
  <c r="P152" i="1" s="1"/>
  <c r="R152" i="1" s="1"/>
  <c r="AB152" i="1" l="1"/>
  <c r="V177" i="1"/>
  <c r="U177" i="1"/>
  <c r="AA153" i="1" l="1"/>
  <c r="Z153" i="1" s="1"/>
  <c r="P153" i="1" s="1"/>
  <c r="R153" i="1" s="1"/>
  <c r="AB153" i="1" l="1"/>
  <c r="V178" i="1"/>
  <c r="U178" i="1"/>
  <c r="AA154" i="1" l="1"/>
  <c r="Z154" i="1" s="1"/>
  <c r="P154" i="1" s="1"/>
  <c r="R154" i="1" s="1"/>
  <c r="AB154" i="1" l="1"/>
  <c r="V179" i="1"/>
  <c r="U179" i="1"/>
  <c r="AA155" i="1" l="1"/>
  <c r="Z155" i="1" s="1"/>
  <c r="P155" i="1" s="1"/>
  <c r="R155" i="1" s="1"/>
  <c r="AB155" i="1" l="1"/>
  <c r="V180" i="1"/>
  <c r="U180" i="1"/>
  <c r="AA156" i="1" l="1"/>
  <c r="Z156" i="1" s="1"/>
  <c r="P156" i="1" s="1"/>
  <c r="R156" i="1" s="1"/>
  <c r="V181" i="1"/>
  <c r="U181" i="1"/>
  <c r="AB156" i="1" l="1"/>
  <c r="V182" i="1"/>
  <c r="U182" i="1"/>
  <c r="AA157" i="1" l="1"/>
  <c r="Z157" i="1" s="1"/>
  <c r="P157" i="1" s="1"/>
  <c r="R157" i="1" s="1"/>
  <c r="AB157" i="1" l="1"/>
  <c r="V183" i="1"/>
  <c r="U183" i="1"/>
  <c r="AA158" i="1" l="1"/>
  <c r="Z158" i="1" s="1"/>
  <c r="P158" i="1" s="1"/>
  <c r="R158" i="1" s="1"/>
  <c r="AB158" i="1" l="1"/>
  <c r="V184" i="1"/>
  <c r="U184" i="1"/>
  <c r="AA159" i="1" l="1"/>
  <c r="Z159" i="1" s="1"/>
  <c r="P159" i="1" s="1"/>
  <c r="R159" i="1" s="1"/>
  <c r="V185" i="1"/>
  <c r="U185" i="1"/>
  <c r="AB159" i="1" l="1"/>
  <c r="V186" i="1"/>
  <c r="U186" i="1"/>
  <c r="AA160" i="1" l="1"/>
  <c r="Z160" i="1" s="1"/>
  <c r="P160" i="1" s="1"/>
  <c r="R160" i="1" s="1"/>
  <c r="AB160" i="1" l="1"/>
  <c r="U187" i="1"/>
  <c r="V187" i="1"/>
  <c r="AA161" i="1" l="1"/>
  <c r="Z161" i="1" s="1"/>
  <c r="P161" i="1" s="1"/>
  <c r="R161" i="1" s="1"/>
  <c r="AB161" i="1" l="1"/>
  <c r="V188" i="1"/>
  <c r="U188" i="1"/>
  <c r="V189" i="1" l="1"/>
  <c r="U189" i="1"/>
  <c r="AA162" i="1"/>
  <c r="Z162" i="1" s="1"/>
  <c r="P162" i="1" s="1"/>
  <c r="R162" i="1" s="1"/>
  <c r="AB162" i="1" l="1"/>
  <c r="V190" i="1" l="1"/>
  <c r="U190" i="1"/>
  <c r="AA163" i="1"/>
  <c r="Z163" i="1" s="1"/>
  <c r="P163" i="1" s="1"/>
  <c r="R163" i="1" s="1"/>
  <c r="AB163" i="1" l="1"/>
  <c r="U191" i="1" l="1"/>
  <c r="V191" i="1"/>
  <c r="AA164" i="1"/>
  <c r="Z164" i="1" s="1"/>
  <c r="P164" i="1" s="1"/>
  <c r="R164" i="1" s="1"/>
  <c r="AB164" i="1" l="1"/>
  <c r="V192" i="1"/>
  <c r="U192" i="1"/>
  <c r="AA165" i="1" l="1"/>
  <c r="Z165" i="1" s="1"/>
  <c r="P165" i="1" s="1"/>
  <c r="R165" i="1" s="1"/>
  <c r="AB165" i="1" l="1"/>
  <c r="V193" i="1"/>
  <c r="U193" i="1"/>
  <c r="AA166" i="1" l="1"/>
  <c r="Z166" i="1" s="1"/>
  <c r="P166" i="1" s="1"/>
  <c r="R166" i="1" s="1"/>
  <c r="V194" i="1"/>
  <c r="U194" i="1"/>
  <c r="AB166" i="1" l="1"/>
  <c r="AA167" i="1" l="1"/>
  <c r="Z167" i="1" s="1"/>
  <c r="P167" i="1" s="1"/>
  <c r="R167" i="1" s="1"/>
  <c r="U195" i="1"/>
  <c r="V195" i="1"/>
  <c r="AB167" i="1" l="1"/>
  <c r="AA168" i="1" l="1"/>
  <c r="Z168" i="1" s="1"/>
  <c r="P168" i="1" s="1"/>
  <c r="R168" i="1" s="1"/>
  <c r="U196" i="1"/>
  <c r="V196" i="1"/>
  <c r="AB168" i="1" l="1"/>
  <c r="AA169" i="1" l="1"/>
  <c r="Z169" i="1" s="1"/>
  <c r="P169" i="1" s="1"/>
  <c r="R169" i="1" s="1"/>
  <c r="U197" i="1"/>
  <c r="V197" i="1"/>
  <c r="V198" i="1" l="1"/>
  <c r="U198" i="1"/>
  <c r="AB169" i="1"/>
  <c r="AA170" i="1" l="1"/>
  <c r="Z170" i="1" s="1"/>
  <c r="P170" i="1" s="1"/>
  <c r="R170" i="1" s="1"/>
  <c r="V199" i="1" l="1"/>
  <c r="U199" i="1"/>
  <c r="AB170" i="1"/>
  <c r="AA171" i="1" l="1"/>
  <c r="Z171" i="1" s="1"/>
  <c r="P171" i="1" s="1"/>
  <c r="R171" i="1" s="1"/>
  <c r="V200" i="1"/>
  <c r="U200" i="1"/>
  <c r="AB171" i="1" l="1"/>
  <c r="AA172" i="1" l="1"/>
  <c r="Z172" i="1" s="1"/>
  <c r="P172" i="1" s="1"/>
  <c r="R172" i="1" s="1"/>
  <c r="V201" i="1"/>
  <c r="U201" i="1"/>
  <c r="AB172" i="1" l="1"/>
  <c r="AA173" i="1" l="1"/>
  <c r="Z173" i="1" s="1"/>
  <c r="P173" i="1" s="1"/>
  <c r="R173" i="1" s="1"/>
  <c r="V202" i="1"/>
  <c r="U202" i="1"/>
  <c r="V203" i="1" l="1"/>
  <c r="U203" i="1"/>
  <c r="AB173" i="1"/>
  <c r="AA174" i="1" l="1"/>
  <c r="Z174" i="1" s="1"/>
  <c r="P174" i="1" s="1"/>
  <c r="R174" i="1" s="1"/>
  <c r="V204" i="1"/>
  <c r="U204" i="1"/>
  <c r="AB174" i="1" l="1"/>
  <c r="AA175" i="1" l="1"/>
  <c r="Z175" i="1" s="1"/>
  <c r="P175" i="1" s="1"/>
  <c r="R175" i="1" s="1"/>
  <c r="V205" i="1"/>
  <c r="U205" i="1"/>
  <c r="AB175" i="1" l="1"/>
  <c r="AA176" i="1" l="1"/>
  <c r="Z176" i="1" s="1"/>
  <c r="P176" i="1" s="1"/>
  <c r="R176" i="1" s="1"/>
  <c r="V206" i="1"/>
  <c r="U206" i="1"/>
  <c r="AB176" i="1" l="1"/>
  <c r="V207" i="1"/>
  <c r="U207" i="1"/>
  <c r="AA177" i="1" l="1"/>
  <c r="Z177" i="1" s="1"/>
  <c r="P177" i="1" s="1"/>
  <c r="R177" i="1" s="1"/>
  <c r="U208" i="1"/>
  <c r="V208" i="1"/>
  <c r="AB177" i="1" l="1"/>
  <c r="U209" i="1"/>
  <c r="V209" i="1"/>
  <c r="AA178" i="1" l="1"/>
  <c r="Z178" i="1" s="1"/>
  <c r="P178" i="1" s="1"/>
  <c r="R178" i="1" s="1"/>
  <c r="AB178" i="1" l="1"/>
  <c r="U210" i="1"/>
  <c r="V210" i="1"/>
  <c r="AA179" i="1" l="1"/>
  <c r="Z179" i="1" s="1"/>
  <c r="P179" i="1" s="1"/>
  <c r="R179" i="1" s="1"/>
  <c r="AB179" i="1" l="1"/>
  <c r="U211" i="1"/>
  <c r="V211" i="1"/>
  <c r="AA180" i="1" l="1"/>
  <c r="Z180" i="1" s="1"/>
  <c r="P180" i="1" s="1"/>
  <c r="R180" i="1" s="1"/>
  <c r="AB180" i="1" l="1"/>
  <c r="V212" i="1"/>
  <c r="U212" i="1"/>
  <c r="AA181" i="1" l="1"/>
  <c r="Z181" i="1" s="1"/>
  <c r="P181" i="1" s="1"/>
  <c r="R181" i="1" s="1"/>
  <c r="U213" i="1"/>
  <c r="V213" i="1"/>
  <c r="AB181" i="1" l="1"/>
  <c r="AA182" i="1" l="1"/>
  <c r="Z182" i="1" s="1"/>
  <c r="P182" i="1" s="1"/>
  <c r="R182" i="1" s="1"/>
  <c r="V214" i="1"/>
  <c r="U214" i="1"/>
  <c r="AB182" i="1" l="1"/>
  <c r="AA183" i="1" l="1"/>
  <c r="Z183" i="1" s="1"/>
  <c r="P183" i="1" s="1"/>
  <c r="R183" i="1" s="1"/>
  <c r="V215" i="1"/>
  <c r="U215" i="1"/>
  <c r="AB183" i="1" l="1"/>
  <c r="AA184" i="1" l="1"/>
  <c r="Z184" i="1" s="1"/>
  <c r="P184" i="1" s="1"/>
  <c r="R184" i="1" s="1"/>
  <c r="U216" i="1"/>
  <c r="V216" i="1"/>
  <c r="AB184" i="1" l="1"/>
  <c r="V217" i="1"/>
  <c r="U217" i="1"/>
  <c r="AA185" i="1" l="1"/>
  <c r="Z185" i="1" s="1"/>
  <c r="P185" i="1" s="1"/>
  <c r="R185" i="1" s="1"/>
  <c r="AB185" i="1" l="1"/>
  <c r="U218" i="1"/>
  <c r="V218" i="1"/>
  <c r="AA186" i="1" l="1"/>
  <c r="Z186" i="1" s="1"/>
  <c r="P186" i="1" s="1"/>
  <c r="R186" i="1" s="1"/>
  <c r="V219" i="1"/>
  <c r="U219" i="1"/>
  <c r="AB186" i="1" l="1"/>
  <c r="AA187" i="1" l="1"/>
  <c r="Z187" i="1" s="1"/>
  <c r="P187" i="1" s="1"/>
  <c r="R187" i="1" s="1"/>
  <c r="U220" i="1"/>
  <c r="V220" i="1"/>
  <c r="AB187" i="1" l="1"/>
  <c r="AA188" i="1" l="1"/>
  <c r="Z188" i="1" s="1"/>
  <c r="P188" i="1" s="1"/>
  <c r="R188" i="1" s="1"/>
  <c r="V221" i="1"/>
  <c r="U221" i="1"/>
  <c r="V222" i="1" l="1"/>
  <c r="U222" i="1"/>
  <c r="AB188" i="1"/>
  <c r="AA189" i="1" l="1"/>
  <c r="Z189" i="1" s="1"/>
  <c r="P189" i="1" s="1"/>
  <c r="R189" i="1" s="1"/>
  <c r="V223" i="1" l="1"/>
  <c r="U223" i="1"/>
  <c r="AB189" i="1"/>
  <c r="U224" i="1" l="1"/>
  <c r="V224" i="1"/>
  <c r="AA190" i="1"/>
  <c r="Z190" i="1" s="1"/>
  <c r="P190" i="1" s="1"/>
  <c r="R190" i="1" s="1"/>
  <c r="AB190" i="1" l="1"/>
  <c r="AA191" i="1" l="1"/>
  <c r="Z191" i="1" s="1"/>
  <c r="P191" i="1" s="1"/>
  <c r="R191" i="1" s="1"/>
  <c r="U225" i="1"/>
  <c r="V225" i="1"/>
  <c r="AB191" i="1" l="1"/>
  <c r="AA192" i="1" l="1"/>
  <c r="Z192" i="1" s="1"/>
  <c r="P192" i="1" s="1"/>
  <c r="R192" i="1" s="1"/>
  <c r="V226" i="1"/>
  <c r="U226" i="1"/>
  <c r="AB192" i="1" l="1"/>
  <c r="U227" i="1"/>
  <c r="V227" i="1"/>
  <c r="AA193" i="1" l="1"/>
  <c r="Z193" i="1" s="1"/>
  <c r="P193" i="1" s="1"/>
  <c r="R193" i="1" s="1"/>
  <c r="V228" i="1" l="1"/>
  <c r="U228" i="1"/>
  <c r="AB193" i="1"/>
  <c r="AA194" i="1" l="1"/>
  <c r="Z194" i="1" s="1"/>
  <c r="P194" i="1" s="1"/>
  <c r="R194" i="1" s="1"/>
  <c r="AB194" i="1" l="1"/>
  <c r="V229" i="1"/>
  <c r="U229" i="1"/>
  <c r="AA195" i="1" l="1"/>
  <c r="Z195" i="1" s="1"/>
  <c r="P195" i="1" s="1"/>
  <c r="R195" i="1" s="1"/>
  <c r="AB195" i="1" l="1"/>
  <c r="V230" i="1"/>
  <c r="U230" i="1"/>
  <c r="AA196" i="1" l="1"/>
  <c r="Z196" i="1" s="1"/>
  <c r="P196" i="1" s="1"/>
  <c r="R196" i="1" s="1"/>
  <c r="AB196" i="1" l="1"/>
  <c r="V231" i="1"/>
  <c r="U231" i="1"/>
  <c r="AA197" i="1" l="1"/>
  <c r="Z197" i="1" s="1"/>
  <c r="P197" i="1" s="1"/>
  <c r="R197" i="1" s="1"/>
  <c r="AB197" i="1" l="1"/>
  <c r="U232" i="1"/>
  <c r="V232" i="1"/>
  <c r="AA198" i="1" l="1"/>
  <c r="Z198" i="1" s="1"/>
  <c r="P198" i="1" s="1"/>
  <c r="R198" i="1" s="1"/>
  <c r="AB198" i="1" l="1"/>
  <c r="U233" i="1"/>
  <c r="V233" i="1"/>
  <c r="AA199" i="1" l="1"/>
  <c r="Z199" i="1" s="1"/>
  <c r="P199" i="1" s="1"/>
  <c r="R199" i="1" s="1"/>
  <c r="AB199" i="1" l="1"/>
  <c r="V234" i="1"/>
  <c r="U234" i="1"/>
  <c r="AA200" i="1" l="1"/>
  <c r="Z200" i="1" s="1"/>
  <c r="P200" i="1" s="1"/>
  <c r="R200" i="1" s="1"/>
  <c r="V235" i="1"/>
  <c r="U235" i="1"/>
  <c r="AB200" i="1" l="1"/>
  <c r="U236" i="1" l="1"/>
  <c r="V236" i="1"/>
  <c r="AA201" i="1"/>
  <c r="Z201" i="1" s="1"/>
  <c r="P201" i="1" s="1"/>
  <c r="R201" i="1" s="1"/>
  <c r="AB201" i="1" l="1"/>
  <c r="AA202" i="1" l="1"/>
  <c r="Z202" i="1" s="1"/>
  <c r="P202" i="1" s="1"/>
  <c r="R202" i="1" s="1"/>
  <c r="V237" i="1"/>
  <c r="U237" i="1"/>
  <c r="AB202" i="1" l="1"/>
  <c r="AA203" i="1" l="1"/>
  <c r="Z203" i="1" s="1"/>
  <c r="P203" i="1" s="1"/>
  <c r="R203" i="1" s="1"/>
  <c r="V238" i="1"/>
  <c r="U238" i="1"/>
  <c r="AB203" i="1" l="1"/>
  <c r="V239" i="1" l="1"/>
  <c r="U239" i="1"/>
  <c r="AA204" i="1"/>
  <c r="Z204" i="1" s="1"/>
  <c r="P204" i="1" s="1"/>
  <c r="R204" i="1" s="1"/>
  <c r="AB204" i="1" l="1"/>
  <c r="V240" i="1" l="1"/>
  <c r="U240" i="1"/>
  <c r="AA205" i="1"/>
  <c r="Z205" i="1" s="1"/>
  <c r="P205" i="1" s="1"/>
  <c r="R205" i="1" s="1"/>
  <c r="V241" i="1" l="1"/>
  <c r="U241" i="1"/>
  <c r="AB205" i="1"/>
  <c r="AA206" i="1" l="1"/>
  <c r="Z206" i="1" s="1"/>
  <c r="P206" i="1" s="1"/>
  <c r="R206" i="1" s="1"/>
  <c r="AB206" i="1" l="1"/>
  <c r="V242" i="1"/>
  <c r="U242" i="1"/>
  <c r="AA207" i="1" l="1"/>
  <c r="Z207" i="1" s="1"/>
  <c r="P207" i="1" s="1"/>
  <c r="R207" i="1" s="1"/>
  <c r="AB207" i="1" l="1"/>
  <c r="V243" i="1"/>
  <c r="U243" i="1"/>
  <c r="AA208" i="1" l="1"/>
  <c r="Z208" i="1" s="1"/>
  <c r="P208" i="1" s="1"/>
  <c r="R208" i="1" s="1"/>
  <c r="AB208" i="1" l="1"/>
  <c r="V244" i="1"/>
  <c r="U244" i="1"/>
  <c r="AA209" i="1" l="1"/>
  <c r="Z209" i="1" s="1"/>
  <c r="P209" i="1" s="1"/>
  <c r="R209" i="1" s="1"/>
  <c r="AB209" i="1" l="1"/>
  <c r="V245" i="1"/>
  <c r="U245" i="1"/>
  <c r="AA210" i="1" l="1"/>
  <c r="Z210" i="1" s="1"/>
  <c r="P210" i="1" s="1"/>
  <c r="R210" i="1" s="1"/>
  <c r="AB210" i="1" l="1"/>
  <c r="V246" i="1"/>
  <c r="U246" i="1"/>
  <c r="AA211" i="1" l="1"/>
  <c r="Z211" i="1" s="1"/>
  <c r="P211" i="1" s="1"/>
  <c r="R211" i="1" s="1"/>
  <c r="AB211" i="1" l="1"/>
  <c r="U247" i="1"/>
  <c r="V247" i="1"/>
  <c r="U248" i="1" l="1"/>
  <c r="V248" i="1"/>
  <c r="AA212" i="1"/>
  <c r="Z212" i="1" s="1"/>
  <c r="P212" i="1" s="1"/>
  <c r="R212" i="1" s="1"/>
  <c r="AB212" i="1" l="1"/>
  <c r="U249" i="1" l="1"/>
  <c r="V249" i="1"/>
  <c r="AA213" i="1"/>
  <c r="Z213" i="1" s="1"/>
  <c r="P213" i="1" s="1"/>
  <c r="R213" i="1" s="1"/>
  <c r="AB213" i="1" l="1"/>
  <c r="U250" i="1" l="1"/>
  <c r="V250" i="1"/>
  <c r="AA214" i="1"/>
  <c r="Z214" i="1" s="1"/>
  <c r="P214" i="1" s="1"/>
  <c r="R214" i="1" s="1"/>
  <c r="AB214" i="1" l="1"/>
  <c r="U251" i="1"/>
  <c r="V251" i="1"/>
  <c r="U252" i="1" l="1"/>
  <c r="V252" i="1"/>
  <c r="AA215" i="1"/>
  <c r="Z215" i="1" s="1"/>
  <c r="P215" i="1" s="1"/>
  <c r="R215" i="1" s="1"/>
  <c r="AB215" i="1" l="1"/>
  <c r="U253" i="1" l="1"/>
  <c r="V253" i="1"/>
  <c r="AA216" i="1"/>
  <c r="Z216" i="1" s="1"/>
  <c r="P216" i="1" s="1"/>
  <c r="R216" i="1" s="1"/>
  <c r="AB216" i="1" l="1"/>
  <c r="U254" i="1" l="1"/>
  <c r="V254" i="1"/>
  <c r="AA217" i="1"/>
  <c r="Z217" i="1" s="1"/>
  <c r="P217" i="1" s="1"/>
  <c r="R217" i="1" s="1"/>
  <c r="AB217" i="1" l="1"/>
  <c r="V255" i="1"/>
  <c r="U255" i="1"/>
  <c r="V256" i="1" l="1"/>
  <c r="U256" i="1"/>
  <c r="AA218" i="1"/>
  <c r="Z218" i="1" s="1"/>
  <c r="P218" i="1" s="1"/>
  <c r="R218" i="1" s="1"/>
  <c r="AB218" i="1" l="1"/>
  <c r="V257" i="1" l="1"/>
  <c r="U257" i="1"/>
  <c r="AA219" i="1"/>
  <c r="Z219" i="1" s="1"/>
  <c r="P219" i="1" s="1"/>
  <c r="R219" i="1" s="1"/>
  <c r="AB219" i="1" l="1"/>
  <c r="V258" i="1"/>
  <c r="U258" i="1"/>
  <c r="AA220" i="1" l="1"/>
  <c r="Z220" i="1" s="1"/>
  <c r="P220" i="1" s="1"/>
  <c r="R220" i="1" s="1"/>
  <c r="U259" i="1"/>
  <c r="U19" i="1" s="1"/>
  <c r="U18" i="1" s="1"/>
  <c r="V14" i="1" s="1"/>
  <c r="V259" i="1" l="1"/>
  <c r="AB220" i="1"/>
  <c r="AA221" i="1" l="1"/>
  <c r="Z221" i="1" s="1"/>
  <c r="P221" i="1" s="1"/>
  <c r="R221" i="1" s="1"/>
  <c r="AB221" i="1" l="1"/>
  <c r="AA222" i="1"/>
  <c r="Z222" i="1" s="1"/>
  <c r="P222" i="1" s="1"/>
  <c r="R222" i="1" s="1"/>
  <c r="AB222" i="1" l="1"/>
  <c r="AA223" i="1" l="1"/>
  <c r="Z223" i="1" s="1"/>
  <c r="P223" i="1" s="1"/>
  <c r="R223" i="1" s="1"/>
  <c r="AB223" i="1" l="1"/>
  <c r="AA224" i="1" l="1"/>
  <c r="Z224" i="1" s="1"/>
  <c r="P224" i="1" s="1"/>
  <c r="R224" i="1" s="1"/>
  <c r="AB224" i="1" l="1"/>
  <c r="AA225" i="1" l="1"/>
  <c r="Z225" i="1" s="1"/>
  <c r="P225" i="1" s="1"/>
  <c r="R225" i="1" s="1"/>
  <c r="AB225" i="1" l="1"/>
  <c r="AA226" i="1" l="1"/>
  <c r="Z226" i="1" s="1"/>
  <c r="P226" i="1" s="1"/>
  <c r="R226" i="1" s="1"/>
  <c r="AB226" i="1" l="1"/>
  <c r="AA227" i="1" l="1"/>
  <c r="Z227" i="1" s="1"/>
  <c r="P227" i="1" s="1"/>
  <c r="R227" i="1" s="1"/>
  <c r="AB227" i="1" l="1"/>
  <c r="AA228" i="1" l="1"/>
  <c r="Z228" i="1" s="1"/>
  <c r="P228" i="1" s="1"/>
  <c r="R228" i="1" s="1"/>
  <c r="AB228" i="1" l="1"/>
  <c r="AA229" i="1" l="1"/>
  <c r="Z229" i="1" s="1"/>
  <c r="P229" i="1" s="1"/>
  <c r="R229" i="1" s="1"/>
  <c r="AB229" i="1" l="1"/>
  <c r="AA230" i="1" l="1"/>
  <c r="Z230" i="1" s="1"/>
  <c r="P230" i="1" s="1"/>
  <c r="R230" i="1" s="1"/>
  <c r="AB230" i="1" l="1"/>
  <c r="AA231" i="1" l="1"/>
  <c r="Z231" i="1" s="1"/>
  <c r="P231" i="1" s="1"/>
  <c r="R231" i="1" s="1"/>
  <c r="AB231" i="1" l="1"/>
  <c r="AA232" i="1" l="1"/>
  <c r="Z232" i="1" s="1"/>
  <c r="P232" i="1" s="1"/>
  <c r="R232" i="1" s="1"/>
  <c r="AB232" i="1" l="1"/>
  <c r="AA233" i="1" l="1"/>
  <c r="Z233" i="1" s="1"/>
  <c r="P233" i="1" s="1"/>
  <c r="R233" i="1" s="1"/>
  <c r="AB233" i="1" l="1"/>
  <c r="AA234" i="1" l="1"/>
  <c r="Z234" i="1" s="1"/>
  <c r="P234" i="1" s="1"/>
  <c r="R234" i="1" s="1"/>
  <c r="AB234" i="1" l="1"/>
  <c r="AA235" i="1" l="1"/>
  <c r="Z235" i="1" s="1"/>
  <c r="P235" i="1" s="1"/>
  <c r="R235" i="1" s="1"/>
  <c r="AB235" i="1" l="1"/>
  <c r="AA236" i="1" l="1"/>
  <c r="Z236" i="1" s="1"/>
  <c r="P236" i="1" s="1"/>
  <c r="R236" i="1" s="1"/>
  <c r="AB236" i="1" l="1"/>
  <c r="AA237" i="1" l="1"/>
  <c r="Z237" i="1" s="1"/>
  <c r="P237" i="1" s="1"/>
  <c r="R237" i="1" s="1"/>
  <c r="AB237" i="1" l="1"/>
  <c r="AA238" i="1" l="1"/>
  <c r="Z238" i="1" s="1"/>
  <c r="P238" i="1" s="1"/>
  <c r="R238" i="1" s="1"/>
  <c r="AB238" i="1" l="1"/>
  <c r="AA239" i="1" l="1"/>
  <c r="Z239" i="1" s="1"/>
  <c r="P239" i="1" s="1"/>
  <c r="R239" i="1" s="1"/>
  <c r="AB239" i="1" l="1"/>
  <c r="AA240" i="1" l="1"/>
  <c r="Z240" i="1" s="1"/>
  <c r="P240" i="1" s="1"/>
  <c r="R240" i="1" s="1"/>
  <c r="AB240" i="1" l="1"/>
  <c r="AA241" i="1" l="1"/>
  <c r="Z241" i="1" s="1"/>
  <c r="P241" i="1" s="1"/>
  <c r="R241" i="1" s="1"/>
  <c r="AB241" i="1" l="1"/>
  <c r="AA242" i="1" l="1"/>
  <c r="Z242" i="1" s="1"/>
  <c r="P242" i="1" s="1"/>
  <c r="R242" i="1" s="1"/>
  <c r="AB242" i="1" l="1"/>
  <c r="AA243" i="1" l="1"/>
  <c r="Z243" i="1" s="1"/>
  <c r="P243" i="1" s="1"/>
  <c r="R243" i="1" s="1"/>
  <c r="AB243" i="1" l="1"/>
  <c r="AA244" i="1" l="1"/>
  <c r="Z244" i="1" s="1"/>
  <c r="P244" i="1" s="1"/>
  <c r="R244" i="1" s="1"/>
  <c r="AB244" i="1" l="1"/>
  <c r="AA245" i="1" l="1"/>
  <c r="Z245" i="1" s="1"/>
  <c r="P245" i="1" s="1"/>
  <c r="R245" i="1" s="1"/>
  <c r="AB245" i="1" l="1"/>
  <c r="AA246" i="1" l="1"/>
  <c r="Z246" i="1" s="1"/>
  <c r="P246" i="1" s="1"/>
  <c r="R246" i="1" s="1"/>
  <c r="AB246" i="1" l="1"/>
  <c r="AA247" i="1" l="1"/>
  <c r="Z247" i="1" s="1"/>
  <c r="P247" i="1" s="1"/>
  <c r="R247" i="1" s="1"/>
  <c r="AB247" i="1" l="1"/>
  <c r="AA248" i="1" l="1"/>
  <c r="Z248" i="1" s="1"/>
  <c r="P248" i="1" s="1"/>
  <c r="R248" i="1" s="1"/>
  <c r="AB248" i="1" l="1"/>
  <c r="AA249" i="1" l="1"/>
  <c r="Z249" i="1" s="1"/>
  <c r="P249" i="1" s="1"/>
  <c r="R249" i="1" s="1"/>
  <c r="AB249" i="1" l="1"/>
  <c r="AA250" i="1" l="1"/>
  <c r="Z250" i="1" s="1"/>
  <c r="P250" i="1" s="1"/>
  <c r="R250" i="1" s="1"/>
  <c r="AB250" i="1" l="1"/>
  <c r="AA251" i="1" l="1"/>
  <c r="Z251" i="1" s="1"/>
  <c r="P251" i="1" s="1"/>
  <c r="R251" i="1" s="1"/>
  <c r="AB251" i="1" l="1"/>
  <c r="AA252" i="1" l="1"/>
  <c r="Z252" i="1" s="1"/>
  <c r="P252" i="1" s="1"/>
  <c r="R252" i="1" s="1"/>
  <c r="AB252" i="1" l="1"/>
  <c r="AA253" i="1" l="1"/>
  <c r="Z253" i="1" s="1"/>
  <c r="P253" i="1" s="1"/>
  <c r="R253" i="1" s="1"/>
  <c r="AB253" i="1" l="1"/>
  <c r="AA254" i="1" l="1"/>
  <c r="Z254" i="1" s="1"/>
  <c r="P254" i="1" s="1"/>
  <c r="R254" i="1" s="1"/>
  <c r="AB254" i="1" l="1"/>
  <c r="AA255" i="1" l="1"/>
  <c r="Z255" i="1" s="1"/>
  <c r="P255" i="1" s="1"/>
  <c r="R255" i="1" s="1"/>
  <c r="AB255" i="1" l="1"/>
  <c r="AA256" i="1" l="1"/>
  <c r="Z256" i="1" s="1"/>
  <c r="P256" i="1" s="1"/>
  <c r="R256" i="1" s="1"/>
  <c r="AB256" i="1" l="1"/>
  <c r="AA257" i="1" l="1"/>
  <c r="Z257" i="1" s="1"/>
  <c r="P257" i="1" s="1"/>
  <c r="R257" i="1" s="1"/>
  <c r="AB257" i="1" l="1"/>
  <c r="AA258" i="1" l="1"/>
  <c r="Z258" i="1" s="1"/>
  <c r="P258" i="1" s="1"/>
  <c r="R258" i="1" s="1"/>
  <c r="AB258" i="1" l="1"/>
  <c r="AA259" i="1" l="1"/>
  <c r="Z259" i="1" s="1"/>
  <c r="P259" i="1" s="1"/>
  <c r="R259" i="1" s="1"/>
  <c r="R13" i="1" s="1"/>
  <c r="R15" i="1" s="1"/>
  <c r="S15" i="1" s="1"/>
  <c r="AB259" i="1" l="1"/>
  <c r="AB260" i="1" l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</calcChain>
</file>

<file path=xl/sharedStrings.xml><?xml version="1.0" encoding="utf-8"?>
<sst xmlns="http://schemas.openxmlformats.org/spreadsheetml/2006/main" count="1439" uniqueCount="61">
  <si>
    <t>Valor Total do Financiamento</t>
  </si>
  <si>
    <t>Data do Contrato</t>
  </si>
  <si>
    <t>Operação</t>
  </si>
  <si>
    <t>Aliquota</t>
  </si>
  <si>
    <t>Ajuste IOF</t>
  </si>
  <si>
    <t>Tabela</t>
  </si>
  <si>
    <t>Price</t>
  </si>
  <si>
    <t>Dia de Pagamento</t>
  </si>
  <si>
    <t>PF</t>
  </si>
  <si>
    <t>Parcela</t>
  </si>
  <si>
    <t>IOF Corrigido</t>
  </si>
  <si>
    <t>IOF Ajustado</t>
  </si>
  <si>
    <t>PJ</t>
  </si>
  <si>
    <t>Saldo Dev.</t>
  </si>
  <si>
    <t>TAC</t>
  </si>
  <si>
    <t>Tipo de Operação</t>
  </si>
  <si>
    <t>Registro</t>
  </si>
  <si>
    <t>Seguro</t>
  </si>
  <si>
    <t>Ajuste IOF 2</t>
  </si>
  <si>
    <t>Valor Líquido</t>
  </si>
  <si>
    <t>MIP</t>
  </si>
  <si>
    <t>Prazo (Meses)</t>
  </si>
  <si>
    <t>Taxa ao Período</t>
  </si>
  <si>
    <t>DFI</t>
  </si>
  <si>
    <t>Taxa a.m.</t>
  </si>
  <si>
    <t>Primeira Parcela</t>
  </si>
  <si>
    <t>Taxa ADM</t>
  </si>
  <si>
    <t>Ajuste PMT</t>
  </si>
  <si>
    <t>Valor do Imóvel</t>
  </si>
  <si>
    <t>Diferença</t>
  </si>
  <si>
    <t>Carência (meses)</t>
  </si>
  <si>
    <t>PGTO</t>
  </si>
  <si>
    <t>Taxa</t>
  </si>
  <si>
    <t>Mês que não vai pagar</t>
  </si>
  <si>
    <t>IOF Alíquota</t>
  </si>
  <si>
    <t>NPV @taxa</t>
  </si>
  <si>
    <t>Custo Efetivo Total</t>
  </si>
  <si>
    <t>Ajuste</t>
  </si>
  <si>
    <t>IOF Adicional (0,38%)</t>
  </si>
  <si>
    <t>Prazo (Contrato)</t>
  </si>
  <si>
    <t>IOF Total</t>
  </si>
  <si>
    <t>nº</t>
  </si>
  <si>
    <t>Data</t>
  </si>
  <si>
    <t>Amortização</t>
  </si>
  <si>
    <t>Juros</t>
  </si>
  <si>
    <t>Saldo Devedor</t>
  </si>
  <si>
    <t>Seguro MIP</t>
  </si>
  <si>
    <t>Seguro DFI</t>
  </si>
  <si>
    <t>Prestação Mensal</t>
  </si>
  <si>
    <t>Carência</t>
  </si>
  <si>
    <t>Pula Parcela</t>
  </si>
  <si>
    <t>Mês</t>
  </si>
  <si>
    <t>Dias Corridos</t>
  </si>
  <si>
    <t>Dias Acumulados</t>
  </si>
  <si>
    <t>Saldo Amortizado</t>
  </si>
  <si>
    <t>IOF</t>
  </si>
  <si>
    <t>NPV</t>
  </si>
  <si>
    <t>CET</t>
  </si>
  <si>
    <t>Carencia</t>
  </si>
  <si>
    <t/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</si>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</sst>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0.0000%"/>
    <numFmt numFmtId="166" formatCode="_-&quot;R$&quot;\ * #,##0.0_-;\-&quot;R$&quot;\ * #,##0.0_-;_-&quot;R$&quot;\ * &quot;-&quot;??_-;_-@_-"/>
    <numFmt numFmtId="167" formatCode="0.0%"/>
    <numFmt numFmtId="168" formatCode="0.0000000"/>
    <numFmt numFmtId="169" formatCode="_-&quot;R$&quot;\ * #,##0.0000_-;\-&quot;R$&quot;\ * #,##0.0000_-;_-&quot;R$&quot;\ * &quot;-&quot;????_-;_-@_-"/>
    <numFmt numFmtId="170" formatCode="0.000%"/>
    <numFmt numFmtId="171" formatCode="_-&quot;R$&quot;\ * #,##0_-;\-&quot;R$&quot;\ * #,##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5" fillId="0" borderId="1" xfId="0" applyFont="1" applyBorder="1" applyAlignment="1">
      <alignment horizontal="center"/>
    </xf>
    <xf numFmtId="164" fontId="5" fillId="0" borderId="2" xfId="1" applyNumberFormat="1" applyFont="1" applyBorder="1" applyAlignment="1">
      <alignment horizontal="center" vertical="center"/>
    </xf>
    <xf numFmtId="164" fontId="0" fillId="0" borderId="0" xfId="0" applyNumberFormat="1"/>
    <xf numFmtId="14" fontId="6" fillId="0" borderId="2" xfId="1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/>
    </xf>
    <xf numFmtId="14" fontId="7" fillId="0" borderId="4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43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center" vertical="center"/>
      <protection locked="0"/>
    </xf>
    <xf numFmtId="165" fontId="5" fillId="2" borderId="6" xfId="3" applyNumberFormat="1" applyFont="1" applyFill="1" applyBorder="1" applyAlignment="1">
      <alignment horizontal="center" vertical="center"/>
    </xf>
    <xf numFmtId="44" fontId="5" fillId="2" borderId="6" xfId="2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8" xfId="3" applyNumberFormat="1" applyFont="1" applyBorder="1" applyAlignment="1">
      <alignment horizontal="center"/>
    </xf>
    <xf numFmtId="44" fontId="5" fillId="0" borderId="8" xfId="2" applyFont="1" applyBorder="1" applyAlignment="1">
      <alignment horizontal="center"/>
    </xf>
    <xf numFmtId="164" fontId="8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44" fontId="0" fillId="0" borderId="0" xfId="0" applyNumberFormat="1"/>
    <xf numFmtId="0" fontId="3" fillId="0" borderId="0" xfId="0" applyFont="1"/>
    <xf numFmtId="164" fontId="8" fillId="0" borderId="6" xfId="1" applyNumberFormat="1" applyFont="1" applyBorder="1" applyAlignment="1">
      <alignment horizontal="center" vertical="center"/>
    </xf>
    <xf numFmtId="14" fontId="0" fillId="0" borderId="0" xfId="0" applyNumberFormat="1"/>
    <xf numFmtId="166" fontId="5" fillId="0" borderId="8" xfId="2" applyNumberFormat="1" applyFont="1" applyBorder="1" applyAlignment="1">
      <alignment horizont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0" borderId="9" xfId="0" applyBorder="1"/>
    <xf numFmtId="44" fontId="0" fillId="0" borderId="9" xfId="2" applyFont="1" applyBorder="1"/>
    <xf numFmtId="167" fontId="5" fillId="0" borderId="8" xfId="3" applyNumberFormat="1" applyFont="1" applyBorder="1" applyAlignment="1">
      <alignment horizontal="center"/>
    </xf>
    <xf numFmtId="14" fontId="5" fillId="0" borderId="0" xfId="2" applyNumberFormat="1" applyFont="1" applyFill="1" applyBorder="1" applyAlignment="1">
      <alignment horizontal="center" vertical="center"/>
    </xf>
    <xf numFmtId="8" fontId="5" fillId="2" borderId="6" xfId="2" applyNumberFormat="1" applyFont="1" applyFill="1" applyBorder="1" applyAlignment="1">
      <alignment horizontal="center" vertical="center"/>
    </xf>
    <xf numFmtId="14" fontId="5" fillId="0" borderId="0" xfId="3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164" fontId="0" fillId="0" borderId="10" xfId="0" applyNumberFormat="1" applyBorder="1"/>
    <xf numFmtId="3" fontId="8" fillId="2" borderId="8" xfId="3" applyNumberFormat="1" applyFont="1" applyFill="1" applyBorder="1" applyAlignment="1">
      <alignment horizontal="center"/>
    </xf>
    <xf numFmtId="169" fontId="0" fillId="0" borderId="0" xfId="0" applyNumberFormat="1"/>
    <xf numFmtId="10" fontId="0" fillId="0" borderId="0" xfId="3" applyNumberFormat="1" applyFont="1"/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44" fontId="10" fillId="3" borderId="10" xfId="2" applyFont="1" applyFill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4" fontId="8" fillId="0" borderId="9" xfId="2" applyFont="1" applyFill="1" applyBorder="1" applyAlignment="1">
      <alignment vertical="center" wrapText="1"/>
    </xf>
    <xf numFmtId="164" fontId="0" fillId="0" borderId="9" xfId="0" applyNumberFormat="1" applyBorder="1"/>
    <xf numFmtId="170" fontId="0" fillId="0" borderId="9" xfId="3" applyNumberFormat="1" applyFont="1" applyBorder="1"/>
    <xf numFmtId="44" fontId="0" fillId="0" borderId="0" xfId="2" applyFont="1" applyBorder="1"/>
    <xf numFmtId="44" fontId="0" fillId="0" borderId="0" xfId="2" applyFont="1"/>
    <xf numFmtId="1" fontId="0" fillId="0" borderId="0" xfId="0" applyNumberFormat="1"/>
    <xf numFmtId="14" fontId="5" fillId="0" borderId="9" xfId="0" applyNumberFormat="1" applyFont="1" applyBorder="1" applyAlignment="1">
      <alignment horizontal="center"/>
    </xf>
    <xf numFmtId="44" fontId="5" fillId="0" borderId="9" xfId="0" applyNumberFormat="1" applyFont="1" applyBorder="1"/>
    <xf numFmtId="44" fontId="5" fillId="0" borderId="9" xfId="2" applyFont="1" applyFill="1" applyBorder="1"/>
    <xf numFmtId="44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1" fontId="0" fillId="0" borderId="0" xfId="0" applyNumberFormat="1" applyAlignment="1">
      <alignment horizontal="right"/>
    </xf>
    <xf numFmtId="44" fontId="0" fillId="0" borderId="9" xfId="0" applyNumberFormat="1" applyBorder="1"/>
    <xf numFmtId="171" fontId="0" fillId="0" borderId="0" xfId="2" applyNumberFormat="1" applyFont="1"/>
    <xf numFmtId="0" fontId="0" fillId="0" borderId="5" xfId="0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 applyAlignment="1">
      <alignment wrapText="1"/>
    </xf>
    <xf numFmtId="44" fontId="0" fillId="0" borderId="5" xfId="0" applyNumberFormat="1" applyFill="1" applyBorder="1"/>
    <xf numFmtId="44" fontId="0" fillId="0" borderId="0" xfId="0" applyNumberFormat="1" applyFill="1" applyBorder="1" applyAlignment="1">
      <alignment wrapText="1"/>
    </xf>
    <xf numFmtId="0" fontId="7" fillId="0" borderId="0" xfId="0" applyFont="1" applyFill="1" applyBorder="1"/>
    <xf numFmtId="0" fontId="9" fillId="0" borderId="5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/>
    </xf>
    <xf numFmtId="10" fontId="8" fillId="2" borderId="0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10" fontId="8" fillId="0" borderId="0" xfId="3" applyNumberFormat="1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0" fontId="0" fillId="0" borderId="5" xfId="3" applyNumberFormat="1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14</xdr:col>
          <xdr:colOff>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2AABF31-4AD5-44E6-91E8-95BD03421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Ajustar IOF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28575</xdr:colOff>
          <xdr:row>4</xdr:row>
          <xdr:rowOff>180975</xdr:rowOff>
        </xdr:from>
        <xdr:to>
          <xdr:col>14</xdr:col>
          <xdr:colOff>28575</xdr:colOff>
          <xdr:row>8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9FFE4C8-CC2C-41A1-A279-2A02AC0A32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KIT QI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14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EB3664B-CC5C-427F-B135-A271F4C56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Ajustar IOF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s%20compartilhados/Pontte%20Cr&#233;dito/0_HOME%20EQUITY/0_Analises/CLAUDIO%20JOSE%20RAPOSO%20FERREIRA%20ID%20554969377/Simulador%20HE_v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W_SERVER\Publico\Advisors\VAS%20-%20Valuation%20Advisory%20Services\Colgate\R.%20Rio%20Grande(V.%20Mariana)\Involutivo%20-%20Modelo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COMPRA\QUELUZ\GAF1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IVO\BOUQUET\PLANO1\BASE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LBI\CNS16\EXCEL5\CNS16\PIN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s%20compartilhados/Pontte%20Cr&#233;dito/0_HOME%20EQUITY/0_Analises/Valmor%20Luiz%20da%20Silva/Simulador%20HE_v11_2%20(FINAL)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IVO\BOUQUET\VERA\PRIN-JU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COMPRA\JD_CAMP\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"/>
      <sheetName val="Inputs"/>
      <sheetName val="Renda"/>
      <sheetName val="Colateral"/>
      <sheetName val="Rating"/>
      <sheetName val=" Relatorio"/>
      <sheetName val="Simulador PDF"/>
      <sheetName val="Relatório Aprovação"/>
      <sheetName val="SAC_CORR"/>
      <sheetName val="PRICE_CORR"/>
      <sheetName val="SAC_PULA Ñ USAR"/>
      <sheetName val="SAC_IOF Ñ USAR"/>
      <sheetName val="PRICE_PULA_Ñ USAR"/>
      <sheetName val="PRICE_IOF Ñ USAR"/>
      <sheetName val="Registro"/>
      <sheetName val="Municípios"/>
    </sheetNames>
    <definedNames>
      <definedName name="Ajuste_IOF_PRICE"/>
      <definedName name="KITQI_PRIC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8">
          <cell r="T18">
            <v>866961.77820164373</v>
          </cell>
        </row>
      </sheetData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Base Gráfico"/>
      <sheetName val="Tabelas (2)"/>
      <sheetName val="Cash Flow"/>
      <sheetName val="H&amp;S Costs"/>
      <sheetName val="Sales Revenues"/>
      <sheetName val="Curvas"/>
      <sheetName val="Resultados"/>
      <sheetName val="Cálculo Tabelas"/>
      <sheetName val="Mód.1"/>
      <sheetName val="Pla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O"/>
      <sheetName val="GAFISA"/>
      <sheetName val="SOCIO"/>
      <sheetName val="Macros"/>
      <sheetName val="Menu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ÓTESES"/>
      <sheetName val="COMERCIAL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I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Simulador PDF"/>
      <sheetName val="Contrato"/>
      <sheetName val="Sim_PRICE"/>
      <sheetName val="Sim_SAC"/>
      <sheetName val="Resumo"/>
      <sheetName val="RENDA"/>
      <sheetName val="Avaliacao"/>
      <sheetName val="Rating"/>
      <sheetName val="Registros"/>
      <sheetName val="Planilha1"/>
      <sheetName val="Sheet2"/>
      <sheetName val="Mini Relatorio"/>
      <sheetName val="UFs"/>
      <sheetName val="Municíp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UR_LC "/>
      <sheetName val="ARTUR_MO"/>
      <sheetName val="ARTUR_CH"/>
      <sheetName val="CANT_LC"/>
      <sheetName val="CANT_MO"/>
      <sheetName val="CANT_CH"/>
      <sheetName val="ALTO_LC "/>
      <sheetName val="ALTO_MO  "/>
      <sheetName val="ALTO_CH"/>
      <sheetName val="COLINA_LC "/>
      <sheetName val="COLINA_MO "/>
      <sheetName val="COLINA_CH "/>
      <sheetName val="PANAMBY_LC "/>
      <sheetName val="PANAMBY_MO "/>
      <sheetName val="PANAMBY_CH"/>
      <sheetName val="PASSO_LC"/>
      <sheetName val="PASSO_MO "/>
      <sheetName val="PASSO_CH"/>
      <sheetName val="NOVA PIN_LC "/>
      <sheetName val="NOVA PIN_MO "/>
      <sheetName val="NOVA PIN_CH"/>
      <sheetName val="SALES_LC "/>
      <sheetName val="SALES_MO"/>
      <sheetName val="SALES_CH"/>
      <sheetName val="PANAMERICANA_LC"/>
      <sheetName val="PANAMERICANA_MO "/>
      <sheetName val="PANAMERICANA_CH "/>
      <sheetName val="SPE3_LC  "/>
      <sheetName val="SPE3_MO"/>
      <sheetName val="SPE3_CH"/>
      <sheetName val="PORTO(COM)_LC"/>
      <sheetName val="PORTO(COM)_MO "/>
      <sheetName val="PORTO(COM)_CH"/>
      <sheetName val="PORTO(RES)_LC"/>
      <sheetName val="PORTO(RES)_MO"/>
      <sheetName val="PORTO(RES)_CH "/>
      <sheetName val="ARTUR_LC_"/>
      <sheetName val="ALTO_LC_"/>
      <sheetName val="ALTO_MO__"/>
      <sheetName val="COLINA_LC_"/>
      <sheetName val="COLINA_MO_"/>
      <sheetName val="COLINA_CH_"/>
      <sheetName val="PANAMBY_LC_"/>
      <sheetName val="PANAMBY_MO_"/>
      <sheetName val="PASSO_MO_"/>
      <sheetName val="NOVA_PIN_LC_"/>
      <sheetName val="NOVA_PIN_MO_"/>
      <sheetName val="NOVA_PIN_CH"/>
      <sheetName val="SALES_LC_"/>
      <sheetName val="PANAMERICANA_MO_"/>
      <sheetName val="PANAMERICANA_CH_"/>
      <sheetName val="SPE3_LC__"/>
      <sheetName val="PORTO(COM)_MO_"/>
      <sheetName val="PORTO(RES)_CH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o"/>
      <sheetName val="ESTUDO "/>
      <sheetName val="ESTUDO  (2)"/>
      <sheetName val="LANCAMENTO"/>
      <sheetName val="MEIO OBRA"/>
      <sheetName val="CHAVES"/>
      <sheetName val="Tabmed "/>
      <sheetName val="capa1"/>
      <sheetName val="capa2"/>
      <sheetName val="capa3"/>
      <sheetName val="capa4"/>
      <sheetName val="capa5"/>
      <sheetName val="capa6"/>
      <sheetName val="capa7"/>
      <sheetName val="Módulo1"/>
      <sheetName val="Módulo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DF8C-ED4B-49EC-BC2E-84FDBECD6C48}">
  <sheetPr codeName="Planilha4">
    <tabColor theme="2" tint="-9.9978637043366805E-2"/>
  </sheetPr>
  <dimension ref="A2:AF339"/>
  <sheetViews>
    <sheetView showGridLines="0" tabSelected="1" workbookViewId="0">
      <selection activeCell="E10" sqref="E10"/>
    </sheetView>
  </sheetViews>
  <sheetFormatPr defaultColWidth="0" defaultRowHeight="15" x14ac:dyDescent="0.25"/>
  <cols>
    <col min="1" max="1" width="8.5703125" customWidth="1"/>
    <col min="2" max="2" width="23.5703125" bestFit="1" customWidth="1"/>
    <col min="3" max="3" width="12.7109375" bestFit="1" customWidth="1"/>
    <col min="4" max="4" width="15.7109375" bestFit="1" customWidth="1"/>
    <col min="5" max="5" width="16" bestFit="1" customWidth="1"/>
    <col min="6" max="6" width="15.7109375" bestFit="1" customWidth="1"/>
    <col min="7" max="7" width="9.28515625" bestFit="1" customWidth="1"/>
    <col min="8" max="8" width="9.42578125" bestFit="1" customWidth="1"/>
    <col min="9" max="9" width="12.42578125" bestFit="1" customWidth="1"/>
    <col min="10" max="10" width="12.28515625" bestFit="1" customWidth="1"/>
    <col min="11" max="11" width="11.7109375" bestFit="1" customWidth="1"/>
    <col min="12" max="12" width="15.42578125" bestFit="1" customWidth="1"/>
    <col min="13" max="13" width="8.5703125" customWidth="1"/>
    <col min="14" max="14" width="13.42578125" bestFit="1" customWidth="1"/>
    <col min="15" max="15" width="11" bestFit="1" customWidth="1"/>
    <col min="16" max="16" width="18.5703125" bestFit="1" customWidth="1"/>
    <col min="17" max="17" width="8.5703125" customWidth="1"/>
    <col min="18" max="18" width="15.5703125" bestFit="1" customWidth="1"/>
    <col min="19" max="19" width="15.5703125" customWidth="1"/>
    <col min="20" max="20" width="8.5703125" customWidth="1"/>
    <col min="21" max="21" width="14.5703125" bestFit="1" customWidth="1"/>
    <col min="22" max="22" width="16.28515625" bestFit="1" customWidth="1"/>
    <col min="23" max="24" width="8.5703125" customWidth="1"/>
    <col min="25" max="25" width="11" bestFit="1" customWidth="1"/>
    <col min="26" max="27" width="13.42578125" style="54" bestFit="1" customWidth="1"/>
    <col min="28" max="28" width="14.5703125" style="54" bestFit="1" customWidth="1"/>
    <col min="29" max="32" width="8.5703125" customWidth="1"/>
    <col min="33" max="16384" width="8.5703125" hidden="1"/>
  </cols>
  <sheetData>
    <row r="2" spans="2:22" x14ac:dyDescent="0.25">
      <c r="B2" s="1" t="s">
        <v>0</v>
      </c>
      <c r="C2" s="2">
        <v>866961.77820164862</v>
      </c>
      <c r="D2" s="3"/>
      <c r="E2" s="1" t="s">
        <v>1</v>
      </c>
      <c r="F2" s="4">
        <v>44816</v>
      </c>
      <c r="H2" s="5" t="s">
        <v>2</v>
      </c>
      <c r="I2" s="6" t="s">
        <v>3</v>
      </c>
      <c r="K2" s="7" t="s">
        <v>4</v>
      </c>
      <c r="L2" s="8"/>
    </row>
    <row r="3" spans="2:22" x14ac:dyDescent="0.25">
      <c r="B3" s="9" t="s">
        <v>5</v>
      </c>
      <c r="C3" s="10" t="s">
        <v>6</v>
      </c>
      <c r="E3" s="9" t="s">
        <v>7</v>
      </c>
      <c r="F3" s="11">
        <v>15</v>
      </c>
      <c r="H3" s="9" t="s">
        <v>8</v>
      </c>
      <c r="I3" s="12">
        <v>8.2000000000000001E-5</v>
      </c>
      <c r="K3" s="9" t="s">
        <v>9</v>
      </c>
      <c r="L3" s="13">
        <v>8877.7196720160428</v>
      </c>
    </row>
    <row r="4" spans="2:22" x14ac:dyDescent="0.25">
      <c r="B4" s="14" t="s">
        <v>10</v>
      </c>
      <c r="C4" s="15">
        <v>29083.45820164866</v>
      </c>
      <c r="D4" s="3"/>
      <c r="E4" s="14" t="s">
        <v>11</v>
      </c>
      <c r="F4" s="15">
        <v>29083.45820164866</v>
      </c>
      <c r="H4" s="16" t="s">
        <v>12</v>
      </c>
      <c r="I4" s="17">
        <v>4.1E-5</v>
      </c>
      <c r="K4" s="16" t="s">
        <v>13</v>
      </c>
      <c r="L4" s="18">
        <v>4.1836756281554699E-9</v>
      </c>
    </row>
    <row r="5" spans="2:22" x14ac:dyDescent="0.25">
      <c r="B5" s="9" t="s">
        <v>14</v>
      </c>
      <c r="C5" s="19">
        <v>32000</v>
      </c>
      <c r="E5" s="20" t="s">
        <v>15</v>
      </c>
      <c r="F5" s="21" t="s">
        <v>8</v>
      </c>
      <c r="K5" s="22"/>
      <c r="L5" s="23"/>
    </row>
    <row r="6" spans="2:22" x14ac:dyDescent="0.25">
      <c r="B6" s="14" t="s">
        <v>16</v>
      </c>
      <c r="C6" s="24">
        <v>5878.32</v>
      </c>
      <c r="H6" s="5" t="s">
        <v>17</v>
      </c>
      <c r="I6" s="6" t="s">
        <v>3</v>
      </c>
      <c r="K6" s="7" t="s">
        <v>18</v>
      </c>
      <c r="L6" s="8"/>
    </row>
    <row r="7" spans="2:22" x14ac:dyDescent="0.25">
      <c r="B7" s="9" t="s">
        <v>19</v>
      </c>
      <c r="C7" s="75">
        <v>800000</v>
      </c>
      <c r="D7" s="64"/>
      <c r="E7" s="65"/>
      <c r="F7" s="65"/>
      <c r="H7" s="9" t="s">
        <v>20</v>
      </c>
      <c r="I7" s="12">
        <v>2.1000000000000001E-4</v>
      </c>
      <c r="K7" s="9" t="s">
        <v>9</v>
      </c>
      <c r="L7" s="13">
        <v>9185.8727568303566</v>
      </c>
    </row>
    <row r="8" spans="2:22" x14ac:dyDescent="0.25">
      <c r="B8" s="14" t="s">
        <v>21</v>
      </c>
      <c r="C8" s="76">
        <v>240</v>
      </c>
      <c r="D8" s="83" t="s">
        <v>22</v>
      </c>
      <c r="E8" s="65"/>
      <c r="F8" s="66"/>
      <c r="H8" s="16" t="s">
        <v>23</v>
      </c>
      <c r="I8" s="17">
        <v>3.6999999999999998E-5</v>
      </c>
      <c r="K8" s="16" t="s">
        <v>13</v>
      </c>
      <c r="L8" s="26">
        <v>-2.5811459636315703E-9</v>
      </c>
    </row>
    <row r="9" spans="2:22" x14ac:dyDescent="0.25">
      <c r="B9" s="9" t="s">
        <v>24</v>
      </c>
      <c r="C9" s="77">
        <v>9.4999999999999998E-3</v>
      </c>
      <c r="D9" s="84">
        <v>9.4999999999999755E-3</v>
      </c>
      <c r="E9" s="65"/>
      <c r="F9" s="67"/>
      <c r="K9" s="27"/>
      <c r="L9" s="28">
        <v>0</v>
      </c>
    </row>
    <row r="10" spans="2:22" x14ac:dyDescent="0.25">
      <c r="B10" s="14" t="s">
        <v>25</v>
      </c>
      <c r="C10" s="78">
        <v>9474.6124500637579</v>
      </c>
      <c r="D10" s="64"/>
      <c r="E10" s="68"/>
      <c r="F10" s="65"/>
      <c r="H10" s="29" t="s">
        <v>26</v>
      </c>
      <c r="I10" s="30">
        <v>25</v>
      </c>
      <c r="K10" s="7" t="s">
        <v>27</v>
      </c>
      <c r="L10" s="8"/>
    </row>
    <row r="11" spans="2:22" x14ac:dyDescent="0.25">
      <c r="B11" s="9" t="s">
        <v>28</v>
      </c>
      <c r="C11" s="79">
        <v>1968000</v>
      </c>
      <c r="D11" s="69"/>
      <c r="E11" s="70"/>
      <c r="F11" s="65"/>
      <c r="K11" s="9" t="s">
        <v>29</v>
      </c>
      <c r="L11" s="13">
        <v>1.280568540096283E-9</v>
      </c>
      <c r="R11" s="22"/>
      <c r="S11" s="22"/>
    </row>
    <row r="12" spans="2:22" x14ac:dyDescent="0.25">
      <c r="B12" s="14" t="s">
        <v>30</v>
      </c>
      <c r="C12" s="80">
        <v>0</v>
      </c>
      <c r="D12" s="64"/>
      <c r="E12" s="71"/>
      <c r="F12" s="71"/>
      <c r="H12" s="7" t="s">
        <v>31</v>
      </c>
      <c r="I12" s="8"/>
      <c r="K12" s="16" t="s">
        <v>32</v>
      </c>
      <c r="L12" s="31">
        <v>9.4999999999999755E-3</v>
      </c>
      <c r="U12" t="s">
        <v>24</v>
      </c>
    </row>
    <row r="13" spans="2:22" ht="14.85" customHeight="1" x14ac:dyDescent="0.25">
      <c r="B13" s="9" t="s">
        <v>33</v>
      </c>
      <c r="C13" s="81">
        <v>0</v>
      </c>
      <c r="D13" s="72">
        <v>0</v>
      </c>
      <c r="E13" s="73"/>
      <c r="F13" s="32"/>
      <c r="H13" s="9" t="s">
        <v>31</v>
      </c>
      <c r="I13" s="33">
        <v>9194.5622527475462</v>
      </c>
      <c r="K13" s="27"/>
      <c r="L13" s="27"/>
      <c r="P13" t="s">
        <v>34</v>
      </c>
      <c r="R13" s="22">
        <f>SUM(R18:R339)</f>
        <v>25789.003444482583</v>
      </c>
      <c r="S13" s="22"/>
      <c r="U13" t="s">
        <v>35</v>
      </c>
      <c r="V13" s="22">
        <f>'[1]PRICE_PULA_Ñ USAR'!T18</f>
        <v>866961.77820164373</v>
      </c>
    </row>
    <row r="14" spans="2:22" ht="14.85" customHeight="1" x14ac:dyDescent="0.25">
      <c r="B14" s="14" t="s">
        <v>36</v>
      </c>
      <c r="C14" s="82">
        <v>0.13947550060257718</v>
      </c>
      <c r="D14" s="64"/>
      <c r="E14" s="74"/>
      <c r="F14" s="34"/>
      <c r="H14" s="16" t="s">
        <v>37</v>
      </c>
      <c r="I14" s="35"/>
      <c r="N14" s="3"/>
      <c r="P14" s="36" t="s">
        <v>38</v>
      </c>
      <c r="Q14" s="36"/>
      <c r="R14" s="37">
        <f>E18*0.38%</f>
        <v>3294.4547571662647</v>
      </c>
      <c r="S14" s="3"/>
      <c r="U14" t="s">
        <v>29</v>
      </c>
      <c r="V14" s="22">
        <f>V13-U18</f>
        <v>1.280568540096283E-9</v>
      </c>
    </row>
    <row r="15" spans="2:22" x14ac:dyDescent="0.25">
      <c r="B15" s="20" t="s">
        <v>39</v>
      </c>
      <c r="C15" s="38">
        <v>240</v>
      </c>
      <c r="E15" s="22"/>
      <c r="F15" s="39"/>
      <c r="P15" t="s">
        <v>40</v>
      </c>
      <c r="R15" s="22">
        <f>R13+R14</f>
        <v>29083.458201648849</v>
      </c>
      <c r="S15" s="40">
        <f>R15/C2</f>
        <v>3.3546413386270714E-2</v>
      </c>
    </row>
    <row r="16" spans="2:22" x14ac:dyDescent="0.25">
      <c r="D16" s="22"/>
      <c r="E16" s="22"/>
    </row>
    <row r="17" spans="1:30" ht="25.5" x14ac:dyDescent="0.25">
      <c r="A17" s="41" t="s">
        <v>41</v>
      </c>
      <c r="B17" s="41" t="s">
        <v>42</v>
      </c>
      <c r="C17" s="41" t="s">
        <v>43</v>
      </c>
      <c r="D17" s="41" t="s">
        <v>44</v>
      </c>
      <c r="E17" s="41" t="s">
        <v>45</v>
      </c>
      <c r="F17" s="41" t="s">
        <v>46</v>
      </c>
      <c r="G17" s="41" t="s">
        <v>47</v>
      </c>
      <c r="H17" s="41" t="s">
        <v>26</v>
      </c>
      <c r="I17" s="41" t="s">
        <v>48</v>
      </c>
      <c r="J17" s="41" t="s">
        <v>49</v>
      </c>
      <c r="K17" s="41" t="s">
        <v>50</v>
      </c>
      <c r="L17" s="41" t="s">
        <v>51</v>
      </c>
      <c r="N17" s="41" t="s">
        <v>52</v>
      </c>
      <c r="O17" s="41" t="s">
        <v>53</v>
      </c>
      <c r="P17" s="41" t="s">
        <v>54</v>
      </c>
      <c r="Q17" s="41" t="s">
        <v>3</v>
      </c>
      <c r="R17" s="41" t="s">
        <v>55</v>
      </c>
      <c r="U17" s="36" t="s">
        <v>56</v>
      </c>
      <c r="V17" s="36" t="s">
        <v>57</v>
      </c>
      <c r="X17" s="42" t="s">
        <v>41</v>
      </c>
      <c r="Y17" s="42" t="s">
        <v>42</v>
      </c>
      <c r="Z17" s="43" t="s">
        <v>43</v>
      </c>
      <c r="AA17" s="43" t="s">
        <v>44</v>
      </c>
      <c r="AB17" s="43" t="s">
        <v>45</v>
      </c>
      <c r="AC17" s="41" t="s">
        <v>49</v>
      </c>
      <c r="AD17" s="41" t="s">
        <v>50</v>
      </c>
    </row>
    <row r="18" spans="1:30" x14ac:dyDescent="0.25">
      <c r="A18" s="44">
        <v>0</v>
      </c>
      <c r="B18" s="45">
        <v>44816</v>
      </c>
      <c r="C18" s="46"/>
      <c r="D18" s="46"/>
      <c r="E18" s="47">
        <v>866961.77820164862</v>
      </c>
      <c r="F18" s="48"/>
      <c r="G18" s="46"/>
      <c r="H18" s="49"/>
      <c r="I18" s="50"/>
      <c r="J18" s="29" t="s">
        <v>58</v>
      </c>
      <c r="K18" s="29" t="s">
        <v>59</v>
      </c>
      <c r="L18" s="29">
        <v>9</v>
      </c>
      <c r="N18" s="29"/>
      <c r="O18" s="29"/>
      <c r="P18" s="51">
        <f t="shared" ref="P18:P81" si="0">IF(A18&lt;&gt;"",Z18,"")</f>
        <v>0</v>
      </c>
      <c r="Q18" s="52" t="str">
        <f t="shared" ref="Q18:Q81" si="1">IF(OR(A18="",J18="Carencia",K18="Pula"),"",IF(AND($F$5="PF",O18&lt;365),$I$3*O18,IF(AND($F$5="PF",O18&gt;=365),$I$3*365,IF(AND($F$5="PJ",O18&lt;365),$I$4*O18,IF(AND($F$5="PJ",O18&gt;=365),$I$4*365)))))</f>
        <v/>
      </c>
      <c r="R18" s="30" t="str">
        <f t="shared" ref="R18:R81" si="2">IFERROR(Q18*P18,"")</f>
        <v/>
      </c>
      <c r="S18" s="53"/>
      <c r="U18" s="54">
        <f>U19/(1+C9)^((B19-B18)/_xlfn.DAYS(EDATE(B18,1),B18))</f>
        <v>866961.77820164245</v>
      </c>
      <c r="V18" s="3">
        <f>-C7</f>
        <v>-800000</v>
      </c>
      <c r="X18" s="55">
        <f t="shared" ref="X18:Y81" si="3">A18</f>
        <v>0</v>
      </c>
      <c r="Y18" s="25">
        <f t="shared" si="3"/>
        <v>44816</v>
      </c>
      <c r="AB18" s="54">
        <f>C2</f>
        <v>866961.77820164862</v>
      </c>
      <c r="AC18" t="str">
        <f t="shared" ref="AC18:AD81" si="4">J18</f>
        <v>Carencia</v>
      </c>
      <c r="AD18" t="str">
        <f t="shared" si="4"/>
        <v/>
      </c>
    </row>
    <row r="19" spans="1:30" x14ac:dyDescent="0.25">
      <c r="A19" s="44" t="s">
        <v>60</v>
      </c>
      <c r="B19" s="56">
        <v>44819</v>
      </c>
      <c r="C19" s="57">
        <v>0</v>
      </c>
      <c r="D19" s="58">
        <v>820.11378030895457</v>
      </c>
      <c r="E19" s="57">
        <v>867781.8919819576</v>
      </c>
      <c r="F19" s="59" t="s">
        <v>59</v>
      </c>
      <c r="G19" s="59">
        <v>0</v>
      </c>
      <c r="H19" s="57">
        <v>0</v>
      </c>
      <c r="I19" s="50">
        <v>0</v>
      </c>
      <c r="J19" s="29" t="s">
        <v>58</v>
      </c>
      <c r="K19" s="29" t="s">
        <v>59</v>
      </c>
      <c r="L19" s="29">
        <v>9</v>
      </c>
      <c r="N19" s="60">
        <f t="shared" ref="N19:N82" si="5">IFERROR(B19-B18,"")</f>
        <v>3</v>
      </c>
      <c r="O19" s="60">
        <f>N19</f>
        <v>3</v>
      </c>
      <c r="P19" s="51">
        <f t="shared" si="0"/>
        <v>0</v>
      </c>
      <c r="Q19" s="52" t="str">
        <f t="shared" si="1"/>
        <v/>
      </c>
      <c r="R19" s="30" t="str">
        <f t="shared" si="2"/>
        <v/>
      </c>
      <c r="S19" s="53"/>
      <c r="U19" s="54">
        <f>NPV(C9,U20:U339)</f>
        <v>867781.89198195143</v>
      </c>
      <c r="V19" s="54" t="str">
        <f>IF(A19=1,0,"")</f>
        <v/>
      </c>
      <c r="X19" s="61" t="str">
        <f t="shared" si="3"/>
        <v>I</v>
      </c>
      <c r="Y19" s="25">
        <f t="shared" si="3"/>
        <v>44819</v>
      </c>
      <c r="Z19" s="54">
        <f t="shared" ref="Z19:Z82" si="6">IFERROR(IF(OR(AC19="Carencia",AD19="Pula"),0,$L$7-AA19),"")</f>
        <v>0</v>
      </c>
      <c r="AA19" s="54">
        <f>IF(AND(DAY(Y19)=DAY(Y18),MONTH(Y19)&lt;&gt;MONTH(Y18)),($D$9)*AB18,((1+$D$9)^(N19/_xlfn.DAYS(EDATE(Y18,1),Y18))-1)*AB18)</f>
        <v>820.11378030895457</v>
      </c>
      <c r="AB19" s="54">
        <f t="shared" ref="AB19:AB82" si="7">IFERROR(IF(OR(AC19="Carencia",AD19="Pula"),AB18,(AB18-Z19)),"")</f>
        <v>866961.77820164862</v>
      </c>
      <c r="AC19" t="str">
        <f t="shared" si="4"/>
        <v>Carencia</v>
      </c>
      <c r="AD19" t="str">
        <f t="shared" si="4"/>
        <v/>
      </c>
    </row>
    <row r="20" spans="1:30" x14ac:dyDescent="0.25">
      <c r="A20" s="44">
        <v>1</v>
      </c>
      <c r="B20" s="56">
        <v>44849</v>
      </c>
      <c r="C20" s="57">
        <v>950.63427891896936</v>
      </c>
      <c r="D20" s="58">
        <v>8243.9279738285768</v>
      </c>
      <c r="E20" s="57">
        <v>866831.25770303863</v>
      </c>
      <c r="F20" s="59">
        <v>182.23419731621109</v>
      </c>
      <c r="G20" s="59">
        <v>72.816000000000003</v>
      </c>
      <c r="H20" s="57">
        <v>25</v>
      </c>
      <c r="I20" s="50">
        <v>9474.6124500637579</v>
      </c>
      <c r="J20" s="29" t="s">
        <v>59</v>
      </c>
      <c r="K20" s="29" t="s">
        <v>59</v>
      </c>
      <c r="L20" s="29">
        <v>10</v>
      </c>
      <c r="N20" s="60">
        <f t="shared" si="5"/>
        <v>30</v>
      </c>
      <c r="O20" s="60">
        <f t="shared" ref="O20:O83" si="8">IFERROR(N20+O19,"")</f>
        <v>33</v>
      </c>
      <c r="P20" s="51">
        <f t="shared" si="0"/>
        <v>949.7358639147169</v>
      </c>
      <c r="Q20" s="52">
        <f t="shared" si="1"/>
        <v>2.7060000000000001E-3</v>
      </c>
      <c r="R20" s="30">
        <f t="shared" si="2"/>
        <v>2.5699852477532241</v>
      </c>
      <c r="S20" s="53"/>
      <c r="U20" s="54">
        <f t="shared" ref="U20:U83" si="9">IFERROR(IF(OR(J20="Carencia",K20="Pula"),0,C20+D20),"")</f>
        <v>9194.5622527475462</v>
      </c>
      <c r="V20" s="54">
        <f t="shared" ref="V20:V83" si="10">IFERROR(I20,0)</f>
        <v>9474.6124500637579</v>
      </c>
      <c r="X20" s="55">
        <f t="shared" si="3"/>
        <v>1</v>
      </c>
      <c r="Y20" s="25">
        <f t="shared" si="3"/>
        <v>44849</v>
      </c>
      <c r="Z20" s="54">
        <f t="shared" si="6"/>
        <v>949.7358639147169</v>
      </c>
      <c r="AA20" s="54">
        <f t="shared" ref="AA20:AA83" si="11">IF(AND(DAY(Y20)=DAY(Y19),MONTH(Y20)&lt;&gt;MONTH(Y19)),IF(AH20="Pula",0,($D$9))*AB19,((1+$D$9)^(N20/_xlfn.DAYS(EDATE(Y19,1),Y19))-1)*AB19)</f>
        <v>8236.1368929156397</v>
      </c>
      <c r="AB20" s="54">
        <f t="shared" si="7"/>
        <v>866012.0423377339</v>
      </c>
      <c r="AC20" t="str">
        <f t="shared" si="4"/>
        <v/>
      </c>
      <c r="AD20" t="str">
        <f t="shared" si="4"/>
        <v/>
      </c>
    </row>
    <row r="21" spans="1:30" x14ac:dyDescent="0.25">
      <c r="A21" s="44">
        <v>2</v>
      </c>
      <c r="B21" s="56">
        <v>44880</v>
      </c>
      <c r="C21" s="57">
        <v>959.66530456869987</v>
      </c>
      <c r="D21" s="58">
        <v>8234.8969481788463</v>
      </c>
      <c r="E21" s="57">
        <v>865871.59239846992</v>
      </c>
      <c r="F21" s="59">
        <v>182.03456411763813</v>
      </c>
      <c r="G21" s="59">
        <v>72.816000000000003</v>
      </c>
      <c r="H21" s="57">
        <v>25</v>
      </c>
      <c r="I21" s="50">
        <v>9474.4128168651841</v>
      </c>
      <c r="J21" s="29" t="s">
        <v>59</v>
      </c>
      <c r="K21" s="29" t="s">
        <v>59</v>
      </c>
      <c r="L21" s="29">
        <v>11</v>
      </c>
      <c r="N21" s="60">
        <f t="shared" si="5"/>
        <v>31</v>
      </c>
      <c r="O21" s="60">
        <f t="shared" si="8"/>
        <v>64</v>
      </c>
      <c r="P21" s="51">
        <f t="shared" si="0"/>
        <v>958.75835462190662</v>
      </c>
      <c r="Q21" s="52">
        <f t="shared" si="1"/>
        <v>5.2480000000000001E-3</v>
      </c>
      <c r="R21" s="30">
        <f t="shared" si="2"/>
        <v>5.031563845055766</v>
      </c>
      <c r="S21" s="53"/>
      <c r="U21" s="54">
        <f t="shared" si="9"/>
        <v>9194.5622527475462</v>
      </c>
      <c r="V21" s="54">
        <f t="shared" si="10"/>
        <v>9474.4128168651841</v>
      </c>
      <c r="X21" s="55">
        <f t="shared" si="3"/>
        <v>2</v>
      </c>
      <c r="Y21" s="25">
        <f t="shared" si="3"/>
        <v>44880</v>
      </c>
      <c r="Z21" s="54">
        <f t="shared" si="6"/>
        <v>958.75835462190662</v>
      </c>
      <c r="AA21" s="54">
        <f t="shared" si="11"/>
        <v>8227.11440220845</v>
      </c>
      <c r="AB21" s="54">
        <f t="shared" si="7"/>
        <v>865053.28398311196</v>
      </c>
      <c r="AC21" t="str">
        <f t="shared" si="4"/>
        <v/>
      </c>
      <c r="AD21" t="str">
        <f t="shared" si="4"/>
        <v/>
      </c>
    </row>
    <row r="22" spans="1:30" x14ac:dyDescent="0.25">
      <c r="A22" s="44">
        <v>3</v>
      </c>
      <c r="B22" s="56">
        <v>44910</v>
      </c>
      <c r="C22" s="57">
        <v>968.7821249621029</v>
      </c>
      <c r="D22" s="58">
        <v>8225.7801277854433</v>
      </c>
      <c r="E22" s="57">
        <v>864902.81027350784</v>
      </c>
      <c r="F22" s="59">
        <v>181.83303440367868</v>
      </c>
      <c r="G22" s="59">
        <v>72.816000000000003</v>
      </c>
      <c r="H22" s="57">
        <v>25</v>
      </c>
      <c r="I22" s="50">
        <v>9474.2112871512254</v>
      </c>
      <c r="J22" s="29" t="s">
        <v>59</v>
      </c>
      <c r="K22" s="29" t="s">
        <v>59</v>
      </c>
      <c r="L22" s="29">
        <v>12</v>
      </c>
      <c r="N22" s="60">
        <f t="shared" si="5"/>
        <v>30</v>
      </c>
      <c r="O22" s="60">
        <f t="shared" si="8"/>
        <v>94</v>
      </c>
      <c r="P22" s="51">
        <f t="shared" si="0"/>
        <v>967.86655899081416</v>
      </c>
      <c r="Q22" s="52">
        <f t="shared" si="1"/>
        <v>7.7080000000000004E-3</v>
      </c>
      <c r="R22" s="30">
        <f t="shared" si="2"/>
        <v>7.4603154367011957</v>
      </c>
      <c r="S22" s="53"/>
      <c r="U22" s="54">
        <f t="shared" si="9"/>
        <v>9194.5622527475462</v>
      </c>
      <c r="V22" s="54">
        <f t="shared" si="10"/>
        <v>9474.2112871512254</v>
      </c>
      <c r="X22" s="55">
        <f t="shared" si="3"/>
        <v>3</v>
      </c>
      <c r="Y22" s="25">
        <f t="shared" si="3"/>
        <v>44910</v>
      </c>
      <c r="Z22" s="54">
        <f t="shared" si="6"/>
        <v>967.86655899081416</v>
      </c>
      <c r="AA22" s="54">
        <f t="shared" si="11"/>
        <v>8218.0061978395424</v>
      </c>
      <c r="AB22" s="54">
        <f t="shared" si="7"/>
        <v>864085.41742412117</v>
      </c>
      <c r="AC22" t="str">
        <f t="shared" si="4"/>
        <v/>
      </c>
      <c r="AD22" t="str">
        <f t="shared" si="4"/>
        <v/>
      </c>
    </row>
    <row r="23" spans="1:30" x14ac:dyDescent="0.25">
      <c r="A23" s="44">
        <v>4</v>
      </c>
      <c r="B23" s="56">
        <v>44941</v>
      </c>
      <c r="C23" s="57">
        <v>977.98555514924374</v>
      </c>
      <c r="D23" s="58">
        <v>8216.5766975983024</v>
      </c>
      <c r="E23" s="57">
        <v>863924.82471835858</v>
      </c>
      <c r="F23" s="59">
        <v>181.62959015743667</v>
      </c>
      <c r="G23" s="59">
        <v>72.816000000000003</v>
      </c>
      <c r="H23" s="57">
        <v>25</v>
      </c>
      <c r="I23" s="50">
        <v>9474.0078429049827</v>
      </c>
      <c r="J23" s="29" t="s">
        <v>59</v>
      </c>
      <c r="K23" s="29" t="s">
        <v>59</v>
      </c>
      <c r="L23" s="29">
        <v>1</v>
      </c>
      <c r="N23" s="60">
        <f t="shared" si="5"/>
        <v>31</v>
      </c>
      <c r="O23" s="60">
        <f t="shared" si="8"/>
        <v>125</v>
      </c>
      <c r="P23" s="51">
        <f t="shared" si="0"/>
        <v>977.06129130122645</v>
      </c>
      <c r="Q23" s="52">
        <f t="shared" si="1"/>
        <v>1.025E-2</v>
      </c>
      <c r="R23" s="30">
        <f t="shared" si="2"/>
        <v>10.014878235837571</v>
      </c>
      <c r="S23" s="53"/>
      <c r="U23" s="54">
        <f t="shared" si="9"/>
        <v>9194.5622527475462</v>
      </c>
      <c r="V23" s="54">
        <f t="shared" si="10"/>
        <v>9474.0078429049827</v>
      </c>
      <c r="X23" s="55">
        <f t="shared" si="3"/>
        <v>4</v>
      </c>
      <c r="Y23" s="25">
        <f t="shared" si="3"/>
        <v>44941</v>
      </c>
      <c r="Z23" s="54">
        <f t="shared" si="6"/>
        <v>977.06129130122645</v>
      </c>
      <c r="AA23" s="54">
        <f t="shared" si="11"/>
        <v>8208.8114655291301</v>
      </c>
      <c r="AB23" s="54">
        <f t="shared" si="7"/>
        <v>863108.3561328199</v>
      </c>
      <c r="AC23" t="str">
        <f t="shared" si="4"/>
        <v/>
      </c>
      <c r="AD23" t="str">
        <f t="shared" si="4"/>
        <v/>
      </c>
    </row>
    <row r="24" spans="1:30" x14ac:dyDescent="0.25">
      <c r="A24" s="44">
        <v>5</v>
      </c>
      <c r="B24" s="56">
        <v>44972</v>
      </c>
      <c r="C24" s="57">
        <v>987.27641792316172</v>
      </c>
      <c r="D24" s="58">
        <v>8207.2858348243844</v>
      </c>
      <c r="E24" s="57">
        <v>862937.54830043542</v>
      </c>
      <c r="F24" s="59">
        <v>181.42421319085531</v>
      </c>
      <c r="G24" s="59">
        <v>72.816000000000003</v>
      </c>
      <c r="H24" s="57">
        <v>25</v>
      </c>
      <c r="I24" s="50">
        <v>9473.8024659384027</v>
      </c>
      <c r="J24" s="29" t="s">
        <v>59</v>
      </c>
      <c r="K24" s="29" t="s">
        <v>59</v>
      </c>
      <c r="L24" s="29">
        <v>2</v>
      </c>
      <c r="N24" s="60">
        <f t="shared" si="5"/>
        <v>31</v>
      </c>
      <c r="O24" s="60">
        <f t="shared" si="8"/>
        <v>156</v>
      </c>
      <c r="P24" s="51">
        <f t="shared" si="0"/>
        <v>986.3433735685885</v>
      </c>
      <c r="Q24" s="52">
        <f t="shared" si="1"/>
        <v>1.2792E-2</v>
      </c>
      <c r="R24" s="30">
        <f t="shared" si="2"/>
        <v>12.617304434689384</v>
      </c>
      <c r="S24" s="53"/>
      <c r="U24" s="54">
        <f t="shared" si="9"/>
        <v>9194.5622527475462</v>
      </c>
      <c r="V24" s="54">
        <f t="shared" si="10"/>
        <v>9473.8024659384027</v>
      </c>
      <c r="X24" s="55">
        <f t="shared" si="3"/>
        <v>5</v>
      </c>
      <c r="Y24" s="25">
        <f t="shared" si="3"/>
        <v>44972</v>
      </c>
      <c r="Z24" s="54">
        <f t="shared" si="6"/>
        <v>986.3433735685885</v>
      </c>
      <c r="AA24" s="54">
        <f t="shared" si="11"/>
        <v>8199.5293832617681</v>
      </c>
      <c r="AB24" s="54">
        <f t="shared" si="7"/>
        <v>862122.01275925129</v>
      </c>
      <c r="AC24" t="str">
        <f t="shared" si="4"/>
        <v/>
      </c>
      <c r="AD24" t="str">
        <f t="shared" si="4"/>
        <v/>
      </c>
    </row>
    <row r="25" spans="1:30" x14ac:dyDescent="0.25">
      <c r="A25" s="44">
        <v>6</v>
      </c>
      <c r="B25" s="56">
        <v>45000</v>
      </c>
      <c r="C25" s="57">
        <v>996.65554389343015</v>
      </c>
      <c r="D25" s="58">
        <v>8197.906708854116</v>
      </c>
      <c r="E25" s="57">
        <v>861940.89275654196</v>
      </c>
      <c r="F25" s="59">
        <v>181.21688514309145</v>
      </c>
      <c r="G25" s="59">
        <v>72.816000000000003</v>
      </c>
      <c r="H25" s="57">
        <v>25</v>
      </c>
      <c r="I25" s="50">
        <v>9473.5951378906375</v>
      </c>
      <c r="J25" s="29" t="s">
        <v>59</v>
      </c>
      <c r="K25" s="29" t="s">
        <v>59</v>
      </c>
      <c r="L25" s="29">
        <v>3</v>
      </c>
      <c r="N25" s="60">
        <f t="shared" si="5"/>
        <v>28</v>
      </c>
      <c r="O25" s="60">
        <f t="shared" si="8"/>
        <v>184</v>
      </c>
      <c r="P25" s="51">
        <f t="shared" si="0"/>
        <v>995.71363561749058</v>
      </c>
      <c r="Q25" s="52">
        <f t="shared" si="1"/>
        <v>1.5088000000000001E-2</v>
      </c>
      <c r="R25" s="30">
        <f t="shared" si="2"/>
        <v>15.023327334196699</v>
      </c>
      <c r="S25" s="53"/>
      <c r="U25" s="54">
        <f t="shared" si="9"/>
        <v>9194.5622527475462</v>
      </c>
      <c r="V25" s="54">
        <f t="shared" si="10"/>
        <v>9473.5951378906375</v>
      </c>
      <c r="X25" s="55">
        <f t="shared" si="3"/>
        <v>6</v>
      </c>
      <c r="Y25" s="25">
        <f t="shared" si="3"/>
        <v>45000</v>
      </c>
      <c r="Z25" s="54">
        <f t="shared" si="6"/>
        <v>995.71363561749058</v>
      </c>
      <c r="AA25" s="54">
        <f t="shared" si="11"/>
        <v>8190.159121212866</v>
      </c>
      <c r="AB25" s="54">
        <f t="shared" si="7"/>
        <v>861126.29912363377</v>
      </c>
      <c r="AC25" t="str">
        <f t="shared" si="4"/>
        <v/>
      </c>
      <c r="AD25" t="str">
        <f t="shared" si="4"/>
        <v/>
      </c>
    </row>
    <row r="26" spans="1:30" x14ac:dyDescent="0.25">
      <c r="A26" s="44">
        <v>7</v>
      </c>
      <c r="B26" s="56">
        <v>45031</v>
      </c>
      <c r="C26" s="57">
        <v>1006.1237715604184</v>
      </c>
      <c r="D26" s="58">
        <v>8188.4384811871278</v>
      </c>
      <c r="E26" s="57">
        <v>860934.76898498158</v>
      </c>
      <c r="F26" s="59">
        <v>181.00758747887383</v>
      </c>
      <c r="G26" s="59">
        <v>72.816000000000003</v>
      </c>
      <c r="H26" s="57">
        <v>25</v>
      </c>
      <c r="I26" s="50">
        <v>9473.3858402264214</v>
      </c>
      <c r="J26" s="29" t="s">
        <v>59</v>
      </c>
      <c r="K26" s="29" t="s">
        <v>59</v>
      </c>
      <c r="L26" s="29">
        <v>4</v>
      </c>
      <c r="N26" s="60">
        <f t="shared" si="5"/>
        <v>31</v>
      </c>
      <c r="O26" s="60">
        <f t="shared" si="8"/>
        <v>215</v>
      </c>
      <c r="P26" s="51">
        <f t="shared" si="0"/>
        <v>1005.1729151558566</v>
      </c>
      <c r="Q26" s="52">
        <f t="shared" si="1"/>
        <v>1.763E-2</v>
      </c>
      <c r="R26" s="30">
        <f t="shared" si="2"/>
        <v>17.721198494197751</v>
      </c>
      <c r="S26" s="53"/>
      <c r="U26" s="54">
        <f t="shared" si="9"/>
        <v>9194.5622527475462</v>
      </c>
      <c r="V26" s="54">
        <f t="shared" si="10"/>
        <v>9473.3858402264214</v>
      </c>
      <c r="X26" s="55">
        <f t="shared" si="3"/>
        <v>7</v>
      </c>
      <c r="Y26" s="25">
        <f t="shared" si="3"/>
        <v>45031</v>
      </c>
      <c r="Z26" s="54">
        <f t="shared" si="6"/>
        <v>1005.1729151558566</v>
      </c>
      <c r="AA26" s="54">
        <f t="shared" si="11"/>
        <v>8180.6998416745</v>
      </c>
      <c r="AB26" s="54">
        <f t="shared" si="7"/>
        <v>860121.12620847789</v>
      </c>
      <c r="AC26" t="str">
        <f t="shared" si="4"/>
        <v/>
      </c>
      <c r="AD26" t="str">
        <f t="shared" si="4"/>
        <v/>
      </c>
    </row>
    <row r="27" spans="1:30" x14ac:dyDescent="0.25">
      <c r="A27" s="44">
        <v>8</v>
      </c>
      <c r="B27" s="56">
        <v>45061</v>
      </c>
      <c r="C27" s="57">
        <v>1015.6819473902424</v>
      </c>
      <c r="D27" s="58">
        <v>8178.8803053573038</v>
      </c>
      <c r="E27" s="57">
        <v>859919.08703759138</v>
      </c>
      <c r="F27" s="59">
        <v>180.79630148684615</v>
      </c>
      <c r="G27" s="59">
        <v>72.816000000000003</v>
      </c>
      <c r="H27" s="57">
        <v>25</v>
      </c>
      <c r="I27" s="50">
        <v>9473.1745542343924</v>
      </c>
      <c r="J27" s="29" t="s">
        <v>59</v>
      </c>
      <c r="K27" s="29" t="s">
        <v>59</v>
      </c>
      <c r="L27" s="29">
        <v>5</v>
      </c>
      <c r="N27" s="60">
        <f t="shared" si="5"/>
        <v>30</v>
      </c>
      <c r="O27" s="60">
        <f t="shared" si="8"/>
        <v>245</v>
      </c>
      <c r="P27" s="51">
        <f t="shared" si="0"/>
        <v>1014.7220578498382</v>
      </c>
      <c r="Q27" s="52">
        <f t="shared" si="1"/>
        <v>2.009E-2</v>
      </c>
      <c r="R27" s="30">
        <f t="shared" si="2"/>
        <v>20.385766142203249</v>
      </c>
      <c r="S27" s="53"/>
      <c r="U27" s="54">
        <f t="shared" si="9"/>
        <v>9194.5622527475462</v>
      </c>
      <c r="V27" s="54">
        <f t="shared" si="10"/>
        <v>9473.1745542343924</v>
      </c>
      <c r="X27" s="55">
        <f t="shared" si="3"/>
        <v>8</v>
      </c>
      <c r="Y27" s="25">
        <f t="shared" si="3"/>
        <v>45061</v>
      </c>
      <c r="Z27" s="54">
        <f t="shared" si="6"/>
        <v>1014.7220578498382</v>
      </c>
      <c r="AA27" s="54">
        <f t="shared" si="11"/>
        <v>8171.1506989805184</v>
      </c>
      <c r="AB27" s="54">
        <f t="shared" si="7"/>
        <v>859106.40415062802</v>
      </c>
      <c r="AC27" t="str">
        <f t="shared" si="4"/>
        <v/>
      </c>
      <c r="AD27" t="str">
        <f t="shared" si="4"/>
        <v/>
      </c>
    </row>
    <row r="28" spans="1:30" x14ac:dyDescent="0.25">
      <c r="A28" s="44">
        <v>9</v>
      </c>
      <c r="B28" s="56">
        <v>45092</v>
      </c>
      <c r="C28" s="57">
        <v>1025.3309258904492</v>
      </c>
      <c r="D28" s="58">
        <v>8169.231326857097</v>
      </c>
      <c r="E28" s="57">
        <v>858893.7561117009</v>
      </c>
      <c r="F28" s="59">
        <v>180.58300827789421</v>
      </c>
      <c r="G28" s="59">
        <v>72.816000000000003</v>
      </c>
      <c r="H28" s="57">
        <v>25</v>
      </c>
      <c r="I28" s="50">
        <v>9472.9612610254408</v>
      </c>
      <c r="J28" s="29" t="s">
        <v>59</v>
      </c>
      <c r="K28" s="29" t="s">
        <v>59</v>
      </c>
      <c r="L28" s="29">
        <v>6</v>
      </c>
      <c r="N28" s="60">
        <f t="shared" si="5"/>
        <v>31</v>
      </c>
      <c r="O28" s="60">
        <f t="shared" si="8"/>
        <v>276</v>
      </c>
      <c r="P28" s="51">
        <f t="shared" si="0"/>
        <v>1024.3619173994111</v>
      </c>
      <c r="Q28" s="52">
        <f t="shared" si="1"/>
        <v>2.2631999999999999E-2</v>
      </c>
      <c r="R28" s="30">
        <f t="shared" si="2"/>
        <v>23.183358914583472</v>
      </c>
      <c r="S28" s="53"/>
      <c r="U28" s="54">
        <f t="shared" si="9"/>
        <v>9194.5622527475462</v>
      </c>
      <c r="V28" s="54">
        <f t="shared" si="10"/>
        <v>9472.9612610254408</v>
      </c>
      <c r="X28" s="55">
        <f t="shared" si="3"/>
        <v>9</v>
      </c>
      <c r="Y28" s="25">
        <f t="shared" si="3"/>
        <v>45092</v>
      </c>
      <c r="Z28" s="54">
        <f t="shared" si="6"/>
        <v>1024.3619173994111</v>
      </c>
      <c r="AA28" s="54">
        <f t="shared" si="11"/>
        <v>8161.5108394309455</v>
      </c>
      <c r="AB28" s="54">
        <f t="shared" si="7"/>
        <v>858082.04223322857</v>
      </c>
      <c r="AC28" t="str">
        <f t="shared" si="4"/>
        <v/>
      </c>
      <c r="AD28" t="str">
        <f t="shared" si="4"/>
        <v/>
      </c>
    </row>
    <row r="29" spans="1:30" x14ac:dyDescent="0.25">
      <c r="A29" s="44">
        <v>10</v>
      </c>
      <c r="B29" s="56">
        <v>45122</v>
      </c>
      <c r="C29" s="57">
        <v>1035.071569686409</v>
      </c>
      <c r="D29" s="58">
        <v>8159.4906830611371</v>
      </c>
      <c r="E29" s="57">
        <v>857858.6845420145</v>
      </c>
      <c r="F29" s="59">
        <v>180.3676887834572</v>
      </c>
      <c r="G29" s="59">
        <v>72.816000000000003</v>
      </c>
      <c r="H29" s="57">
        <v>25</v>
      </c>
      <c r="I29" s="50">
        <v>9472.7459415310041</v>
      </c>
      <c r="J29" s="29" t="s">
        <v>59</v>
      </c>
      <c r="K29" s="29" t="s">
        <v>59</v>
      </c>
      <c r="L29" s="29">
        <v>7</v>
      </c>
      <c r="N29" s="60">
        <f t="shared" si="5"/>
        <v>30</v>
      </c>
      <c r="O29" s="60">
        <f t="shared" si="8"/>
        <v>306</v>
      </c>
      <c r="P29" s="51">
        <f t="shared" si="0"/>
        <v>1034.0933556147065</v>
      </c>
      <c r="Q29" s="52">
        <f t="shared" si="1"/>
        <v>2.5092E-2</v>
      </c>
      <c r="R29" s="30">
        <f t="shared" si="2"/>
        <v>25.947470479084217</v>
      </c>
      <c r="S29" s="53"/>
      <c r="U29" s="54">
        <f t="shared" si="9"/>
        <v>9194.5622527475462</v>
      </c>
      <c r="V29" s="54">
        <f t="shared" si="10"/>
        <v>9472.7459415310041</v>
      </c>
      <c r="X29" s="55">
        <f t="shared" si="3"/>
        <v>10</v>
      </c>
      <c r="Y29" s="25">
        <f t="shared" si="3"/>
        <v>45122</v>
      </c>
      <c r="Z29" s="54">
        <f t="shared" si="6"/>
        <v>1034.0933556147065</v>
      </c>
      <c r="AA29" s="54">
        <f t="shared" si="11"/>
        <v>8151.7794012156501</v>
      </c>
      <c r="AB29" s="54">
        <f t="shared" si="7"/>
        <v>857047.94887761388</v>
      </c>
      <c r="AC29" t="str">
        <f t="shared" si="4"/>
        <v/>
      </c>
      <c r="AD29" t="str">
        <f t="shared" si="4"/>
        <v/>
      </c>
    </row>
    <row r="30" spans="1:30" x14ac:dyDescent="0.25">
      <c r="A30" s="44">
        <v>11</v>
      </c>
      <c r="B30" s="56">
        <v>45153</v>
      </c>
      <c r="C30" s="57">
        <v>1044.9047495984296</v>
      </c>
      <c r="D30" s="58">
        <v>8149.6575031491166</v>
      </c>
      <c r="E30" s="57">
        <v>856813.77979241603</v>
      </c>
      <c r="F30" s="59">
        <v>180.15032375382305</v>
      </c>
      <c r="G30" s="59">
        <v>72.816000000000003</v>
      </c>
      <c r="H30" s="57">
        <v>25</v>
      </c>
      <c r="I30" s="50">
        <v>9472.5285765013705</v>
      </c>
      <c r="J30" s="62"/>
      <c r="K30" s="29" t="s">
        <v>59</v>
      </c>
      <c r="L30" s="29">
        <v>8</v>
      </c>
      <c r="N30" s="60">
        <f t="shared" si="5"/>
        <v>31</v>
      </c>
      <c r="O30" s="60">
        <f t="shared" si="8"/>
        <v>337</v>
      </c>
      <c r="P30" s="51">
        <f t="shared" si="0"/>
        <v>1043.9172424930457</v>
      </c>
      <c r="Q30" s="52">
        <f t="shared" si="1"/>
        <v>2.7633999999999999E-2</v>
      </c>
      <c r="R30" s="30">
        <f t="shared" si="2"/>
        <v>28.847609079052823</v>
      </c>
      <c r="S30" s="53"/>
      <c r="U30" s="54">
        <f t="shared" si="9"/>
        <v>9194.5622527475462</v>
      </c>
      <c r="V30" s="54">
        <f t="shared" si="10"/>
        <v>9472.5285765013705</v>
      </c>
      <c r="X30" s="55">
        <f t="shared" si="3"/>
        <v>11</v>
      </c>
      <c r="Y30" s="25">
        <f t="shared" si="3"/>
        <v>45153</v>
      </c>
      <c r="Z30" s="54">
        <f t="shared" si="6"/>
        <v>1043.9172424930457</v>
      </c>
      <c r="AA30" s="54">
        <f t="shared" si="11"/>
        <v>8141.9555143373109</v>
      </c>
      <c r="AB30" s="54">
        <f t="shared" si="7"/>
        <v>856004.03163512086</v>
      </c>
      <c r="AC30">
        <f t="shared" si="4"/>
        <v>0</v>
      </c>
      <c r="AD30" t="str">
        <f t="shared" si="4"/>
        <v/>
      </c>
    </row>
    <row r="31" spans="1:30" x14ac:dyDescent="0.25">
      <c r="A31" s="44">
        <v>12</v>
      </c>
      <c r="B31" s="56">
        <v>45184</v>
      </c>
      <c r="C31" s="57">
        <v>1054.8313447196151</v>
      </c>
      <c r="D31" s="58">
        <v>8139.730908027931</v>
      </c>
      <c r="E31" s="57">
        <v>855758.9484476964</v>
      </c>
      <c r="F31" s="59">
        <v>179.93089375640739</v>
      </c>
      <c r="G31" s="59">
        <v>72.816000000000003</v>
      </c>
      <c r="H31" s="57">
        <v>25</v>
      </c>
      <c r="I31" s="50">
        <v>9472.3091465039543</v>
      </c>
      <c r="J31" s="29" t="s">
        <v>59</v>
      </c>
      <c r="K31" s="29" t="s">
        <v>59</v>
      </c>
      <c r="L31" s="29">
        <v>9</v>
      </c>
      <c r="N31" s="60">
        <f t="shared" si="5"/>
        <v>31</v>
      </c>
      <c r="O31" s="60">
        <f t="shared" si="8"/>
        <v>368</v>
      </c>
      <c r="P31" s="51">
        <f t="shared" si="0"/>
        <v>1053.8344562967295</v>
      </c>
      <c r="Q31" s="52">
        <f t="shared" si="1"/>
        <v>2.9930000000000002E-2</v>
      </c>
      <c r="R31" s="30">
        <f t="shared" si="2"/>
        <v>31.541265276961116</v>
      </c>
      <c r="S31" s="53"/>
      <c r="U31" s="54">
        <f t="shared" si="9"/>
        <v>9194.5622527475462</v>
      </c>
      <c r="V31" s="54">
        <f t="shared" si="10"/>
        <v>9472.3091465039543</v>
      </c>
      <c r="X31" s="55">
        <f t="shared" si="3"/>
        <v>12</v>
      </c>
      <c r="Y31" s="25">
        <f t="shared" si="3"/>
        <v>45184</v>
      </c>
      <c r="Z31" s="54">
        <f t="shared" si="6"/>
        <v>1053.8344562967295</v>
      </c>
      <c r="AA31" s="54">
        <f t="shared" si="11"/>
        <v>8132.0383005336271</v>
      </c>
      <c r="AB31" s="54">
        <f t="shared" si="7"/>
        <v>854950.19717882411</v>
      </c>
      <c r="AC31" t="str">
        <f t="shared" si="4"/>
        <v/>
      </c>
      <c r="AD31" t="str">
        <f t="shared" si="4"/>
        <v/>
      </c>
    </row>
    <row r="32" spans="1:30" x14ac:dyDescent="0.25">
      <c r="A32" s="44">
        <v>13</v>
      </c>
      <c r="B32" s="56">
        <v>45214</v>
      </c>
      <c r="C32" s="57">
        <v>1064.8522424944513</v>
      </c>
      <c r="D32" s="58">
        <v>8129.7100102530949</v>
      </c>
      <c r="E32" s="57">
        <v>854694.09620520193</v>
      </c>
      <c r="F32" s="59">
        <v>179.70937917401625</v>
      </c>
      <c r="G32" s="59">
        <v>72.816000000000003</v>
      </c>
      <c r="H32" s="57">
        <v>25</v>
      </c>
      <c r="I32" s="50">
        <v>9472.0876319215622</v>
      </c>
      <c r="J32" s="29" t="s">
        <v>59</v>
      </c>
      <c r="K32" s="29" t="s">
        <v>59</v>
      </c>
      <c r="L32" s="29">
        <v>10</v>
      </c>
      <c r="N32" s="60">
        <f t="shared" si="5"/>
        <v>30</v>
      </c>
      <c r="O32" s="60">
        <f t="shared" si="8"/>
        <v>398</v>
      </c>
      <c r="P32" s="51">
        <f t="shared" si="0"/>
        <v>1063.8458836315485</v>
      </c>
      <c r="Q32" s="52">
        <f t="shared" si="1"/>
        <v>2.9930000000000002E-2</v>
      </c>
      <c r="R32" s="30">
        <f t="shared" si="2"/>
        <v>31.840907297092251</v>
      </c>
      <c r="S32" s="53"/>
      <c r="U32" s="54">
        <f t="shared" si="9"/>
        <v>9194.5622527475462</v>
      </c>
      <c r="V32" s="54">
        <f t="shared" si="10"/>
        <v>9472.0876319215622</v>
      </c>
      <c r="X32" s="55">
        <f t="shared" si="3"/>
        <v>13</v>
      </c>
      <c r="Y32" s="25">
        <f t="shared" si="3"/>
        <v>45214</v>
      </c>
      <c r="Z32" s="54">
        <f t="shared" si="6"/>
        <v>1063.8458836315485</v>
      </c>
      <c r="AA32" s="54">
        <f t="shared" si="11"/>
        <v>8122.0268731988081</v>
      </c>
      <c r="AB32" s="54">
        <f t="shared" si="7"/>
        <v>853886.35129519261</v>
      </c>
      <c r="AC32" t="str">
        <f t="shared" si="4"/>
        <v/>
      </c>
      <c r="AD32" t="str">
        <f t="shared" si="4"/>
        <v/>
      </c>
    </row>
    <row r="33" spans="1:30" x14ac:dyDescent="0.25">
      <c r="A33" s="44">
        <v>14</v>
      </c>
      <c r="B33" s="56">
        <v>45245</v>
      </c>
      <c r="C33" s="57">
        <v>1074.9683387981486</v>
      </c>
      <c r="D33" s="58">
        <v>8119.5939139493976</v>
      </c>
      <c r="E33" s="57">
        <v>853619.12786640378</v>
      </c>
      <c r="F33" s="59">
        <v>179.48576020309241</v>
      </c>
      <c r="G33" s="59">
        <v>72.816000000000003</v>
      </c>
      <c r="H33" s="57">
        <v>25</v>
      </c>
      <c r="I33" s="50">
        <v>9471.8640129506384</v>
      </c>
      <c r="J33" s="29" t="s">
        <v>59</v>
      </c>
      <c r="K33" s="29" t="s">
        <v>59</v>
      </c>
      <c r="L33" s="29">
        <v>11</v>
      </c>
      <c r="N33" s="60">
        <f t="shared" si="5"/>
        <v>31</v>
      </c>
      <c r="O33" s="60">
        <f t="shared" si="8"/>
        <v>429</v>
      </c>
      <c r="P33" s="51">
        <f t="shared" si="0"/>
        <v>1073.9524195260474</v>
      </c>
      <c r="Q33" s="52">
        <f t="shared" si="1"/>
        <v>2.9930000000000002E-2</v>
      </c>
      <c r="R33" s="30">
        <f t="shared" si="2"/>
        <v>32.143395916414597</v>
      </c>
      <c r="S33" s="53"/>
      <c r="U33" s="54">
        <f t="shared" si="9"/>
        <v>9194.5622527475462</v>
      </c>
      <c r="V33" s="54">
        <f t="shared" si="10"/>
        <v>9471.8640129506384</v>
      </c>
      <c r="X33" s="55">
        <f t="shared" si="3"/>
        <v>14</v>
      </c>
      <c r="Y33" s="25">
        <f t="shared" si="3"/>
        <v>45245</v>
      </c>
      <c r="Z33" s="54">
        <f t="shared" si="6"/>
        <v>1073.9524195260474</v>
      </c>
      <c r="AA33" s="54">
        <f t="shared" si="11"/>
        <v>8111.9203373043092</v>
      </c>
      <c r="AB33" s="54">
        <f t="shared" si="7"/>
        <v>852812.39887566655</v>
      </c>
      <c r="AC33" t="str">
        <f t="shared" si="4"/>
        <v/>
      </c>
      <c r="AD33" t="str">
        <f t="shared" si="4"/>
        <v/>
      </c>
    </row>
    <row r="34" spans="1:30" x14ac:dyDescent="0.25">
      <c r="A34" s="44">
        <v>15</v>
      </c>
      <c r="B34" s="56">
        <v>45275</v>
      </c>
      <c r="C34" s="57">
        <v>1085.1805380167316</v>
      </c>
      <c r="D34" s="58">
        <v>8109.3817147308146</v>
      </c>
      <c r="E34" s="57">
        <v>852533.94732838706</v>
      </c>
      <c r="F34" s="59">
        <v>179.26001685194481</v>
      </c>
      <c r="G34" s="59">
        <v>72.816000000000003</v>
      </c>
      <c r="H34" s="57">
        <v>25</v>
      </c>
      <c r="I34" s="50">
        <v>9471.6382695994926</v>
      </c>
      <c r="J34" s="29" t="s">
        <v>59</v>
      </c>
      <c r="K34" s="29" t="s">
        <v>59</v>
      </c>
      <c r="L34" s="29">
        <v>12</v>
      </c>
      <c r="N34" s="60">
        <f t="shared" si="5"/>
        <v>30</v>
      </c>
      <c r="O34" s="60">
        <f t="shared" si="8"/>
        <v>459</v>
      </c>
      <c r="P34" s="51">
        <f t="shared" si="0"/>
        <v>1084.1549675115457</v>
      </c>
      <c r="Q34" s="52">
        <f t="shared" si="1"/>
        <v>2.9930000000000002E-2</v>
      </c>
      <c r="R34" s="30">
        <f t="shared" si="2"/>
        <v>32.448758177620562</v>
      </c>
      <c r="S34" s="53"/>
      <c r="U34" s="54">
        <f t="shared" si="9"/>
        <v>9194.5622527475462</v>
      </c>
      <c r="V34" s="54">
        <f t="shared" si="10"/>
        <v>9471.6382695994926</v>
      </c>
      <c r="X34" s="55">
        <f t="shared" si="3"/>
        <v>15</v>
      </c>
      <c r="Y34" s="25">
        <f t="shared" si="3"/>
        <v>45275</v>
      </c>
      <c r="Z34" s="54">
        <f t="shared" si="6"/>
        <v>1084.1549675115457</v>
      </c>
      <c r="AA34" s="54">
        <f t="shared" si="11"/>
        <v>8101.7177893188109</v>
      </c>
      <c r="AB34" s="54">
        <f t="shared" si="7"/>
        <v>851728.24390815501</v>
      </c>
      <c r="AC34" t="str">
        <f t="shared" si="4"/>
        <v/>
      </c>
      <c r="AD34" t="str">
        <f t="shared" si="4"/>
        <v/>
      </c>
    </row>
    <row r="35" spans="1:30" x14ac:dyDescent="0.25">
      <c r="A35" s="44">
        <v>16</v>
      </c>
      <c r="B35" s="56">
        <v>45306</v>
      </c>
      <c r="C35" s="57">
        <v>1095.4897531278903</v>
      </c>
      <c r="D35" s="58">
        <v>8099.0724996196559</v>
      </c>
      <c r="E35" s="57">
        <v>851438.45757525915</v>
      </c>
      <c r="F35" s="59">
        <v>179.03212893896128</v>
      </c>
      <c r="G35" s="59">
        <v>72.816000000000003</v>
      </c>
      <c r="H35" s="57">
        <v>25</v>
      </c>
      <c r="I35" s="50">
        <v>9471.4103816865081</v>
      </c>
      <c r="J35" s="29" t="s">
        <v>59</v>
      </c>
      <c r="K35" s="29" t="s">
        <v>59</v>
      </c>
      <c r="L35" s="29">
        <v>1</v>
      </c>
      <c r="N35" s="60">
        <f t="shared" si="5"/>
        <v>31</v>
      </c>
      <c r="O35" s="60">
        <f t="shared" si="8"/>
        <v>490</v>
      </c>
      <c r="P35" s="51">
        <f t="shared" si="0"/>
        <v>1094.4544397029049</v>
      </c>
      <c r="Q35" s="52">
        <f t="shared" si="1"/>
        <v>2.9930000000000002E-2</v>
      </c>
      <c r="R35" s="30">
        <f t="shared" si="2"/>
        <v>32.757021380307947</v>
      </c>
      <c r="S35" s="53"/>
      <c r="U35" s="54">
        <f t="shared" si="9"/>
        <v>9194.5622527475462</v>
      </c>
      <c r="V35" s="54">
        <f t="shared" si="10"/>
        <v>9471.4103816865081</v>
      </c>
      <c r="X35" s="55">
        <f t="shared" si="3"/>
        <v>16</v>
      </c>
      <c r="Y35" s="25">
        <f t="shared" si="3"/>
        <v>45306</v>
      </c>
      <c r="Z35" s="54">
        <f t="shared" si="6"/>
        <v>1094.4544397029049</v>
      </c>
      <c r="AA35" s="54">
        <f t="shared" si="11"/>
        <v>8091.4183171274517</v>
      </c>
      <c r="AB35" s="54">
        <f t="shared" si="7"/>
        <v>850633.7894684521</v>
      </c>
      <c r="AC35" t="str">
        <f t="shared" si="4"/>
        <v/>
      </c>
      <c r="AD35" t="str">
        <f t="shared" si="4"/>
        <v/>
      </c>
    </row>
    <row r="36" spans="1:30" x14ac:dyDescent="0.25">
      <c r="A36" s="44">
        <v>17</v>
      </c>
      <c r="B36" s="56">
        <v>45337</v>
      </c>
      <c r="C36" s="57">
        <v>1105.8969057826052</v>
      </c>
      <c r="D36" s="58">
        <v>8088.6653469649409</v>
      </c>
      <c r="E36" s="57">
        <v>850332.56066947652</v>
      </c>
      <c r="F36" s="59">
        <v>178.80207609080443</v>
      </c>
      <c r="G36" s="59">
        <v>72.816000000000003</v>
      </c>
      <c r="H36" s="57">
        <v>25</v>
      </c>
      <c r="I36" s="50">
        <v>9471.1803288383508</v>
      </c>
      <c r="J36" s="29" t="s">
        <v>59</v>
      </c>
      <c r="K36" s="29" t="s">
        <v>59</v>
      </c>
      <c r="L36" s="29">
        <v>2</v>
      </c>
      <c r="N36" s="60">
        <f t="shared" si="5"/>
        <v>31</v>
      </c>
      <c r="O36" s="60">
        <f t="shared" si="8"/>
        <v>521</v>
      </c>
      <c r="P36" s="51">
        <f t="shared" si="0"/>
        <v>1104.8517568800826</v>
      </c>
      <c r="Q36" s="52">
        <f t="shared" si="1"/>
        <v>2.9930000000000002E-2</v>
      </c>
      <c r="R36" s="30">
        <f t="shared" si="2"/>
        <v>33.068213083420872</v>
      </c>
      <c r="S36" s="53"/>
      <c r="U36" s="54">
        <f t="shared" si="9"/>
        <v>9194.5622527475462</v>
      </c>
      <c r="V36" s="54">
        <f t="shared" si="10"/>
        <v>9471.1803288383508</v>
      </c>
      <c r="X36" s="55">
        <f t="shared" si="3"/>
        <v>17</v>
      </c>
      <c r="Y36" s="25">
        <f t="shared" si="3"/>
        <v>45337</v>
      </c>
      <c r="Z36" s="54">
        <f t="shared" si="6"/>
        <v>1104.8517568800826</v>
      </c>
      <c r="AA36" s="54">
        <f t="shared" si="11"/>
        <v>8081.020999950274</v>
      </c>
      <c r="AB36" s="54">
        <f t="shared" si="7"/>
        <v>849528.93771157204</v>
      </c>
      <c r="AC36" t="str">
        <f t="shared" si="4"/>
        <v/>
      </c>
      <c r="AD36" t="str">
        <f t="shared" si="4"/>
        <v/>
      </c>
    </row>
    <row r="37" spans="1:30" x14ac:dyDescent="0.25">
      <c r="A37" s="44">
        <v>18</v>
      </c>
      <c r="B37" s="56">
        <v>45366</v>
      </c>
      <c r="C37" s="57">
        <v>1116.40292638754</v>
      </c>
      <c r="D37" s="58">
        <v>8078.1593263600062</v>
      </c>
      <c r="E37" s="57">
        <v>849216.15774308902</v>
      </c>
      <c r="F37" s="59">
        <v>178.56983774059009</v>
      </c>
      <c r="G37" s="59">
        <v>72.816000000000003</v>
      </c>
      <c r="H37" s="57">
        <v>25</v>
      </c>
      <c r="I37" s="50">
        <v>9470.9480904881366</v>
      </c>
      <c r="J37" s="29" t="s">
        <v>59</v>
      </c>
      <c r="K37" s="29" t="s">
        <v>59</v>
      </c>
      <c r="L37" s="29">
        <v>3</v>
      </c>
      <c r="N37" s="60">
        <f t="shared" si="5"/>
        <v>29</v>
      </c>
      <c r="O37" s="60">
        <f t="shared" si="8"/>
        <v>550</v>
      </c>
      <c r="P37" s="51">
        <f t="shared" si="0"/>
        <v>1115.3478485704427</v>
      </c>
      <c r="Q37" s="52">
        <f t="shared" si="1"/>
        <v>2.9930000000000002E-2</v>
      </c>
      <c r="R37" s="30">
        <f t="shared" si="2"/>
        <v>33.382361107713351</v>
      </c>
      <c r="S37" s="53"/>
      <c r="U37" s="54">
        <f t="shared" si="9"/>
        <v>9194.5622527475462</v>
      </c>
      <c r="V37" s="54">
        <f t="shared" si="10"/>
        <v>9470.9480904881366</v>
      </c>
      <c r="X37" s="55">
        <f t="shared" si="3"/>
        <v>18</v>
      </c>
      <c r="Y37" s="25">
        <f t="shared" si="3"/>
        <v>45366</v>
      </c>
      <c r="Z37" s="54">
        <f t="shared" si="6"/>
        <v>1115.3478485704427</v>
      </c>
      <c r="AA37" s="54">
        <f t="shared" si="11"/>
        <v>8070.5249082599139</v>
      </c>
      <c r="AB37" s="54">
        <f t="shared" si="7"/>
        <v>848413.5898630016</v>
      </c>
      <c r="AC37" t="str">
        <f t="shared" si="4"/>
        <v/>
      </c>
      <c r="AD37" t="str">
        <f t="shared" si="4"/>
        <v/>
      </c>
    </row>
    <row r="38" spans="1:30" x14ac:dyDescent="0.25">
      <c r="A38" s="44">
        <v>19</v>
      </c>
      <c r="B38" s="56">
        <v>45397</v>
      </c>
      <c r="C38" s="57">
        <v>1127.0087541882212</v>
      </c>
      <c r="D38" s="58">
        <v>8067.5534985593249</v>
      </c>
      <c r="E38" s="57">
        <v>848089.14898890082</v>
      </c>
      <c r="F38" s="59">
        <v>178.3353931260487</v>
      </c>
      <c r="G38" s="59">
        <v>72.816000000000003</v>
      </c>
      <c r="H38" s="57">
        <v>25</v>
      </c>
      <c r="I38" s="50">
        <v>9470.7136458735949</v>
      </c>
      <c r="J38" s="29" t="s">
        <v>59</v>
      </c>
      <c r="K38" s="29" t="s">
        <v>59</v>
      </c>
      <c r="L38" s="29">
        <v>4</v>
      </c>
      <c r="N38" s="60">
        <f t="shared" si="5"/>
        <v>31</v>
      </c>
      <c r="O38" s="60">
        <f t="shared" si="8"/>
        <v>581</v>
      </c>
      <c r="P38" s="51">
        <f t="shared" si="0"/>
        <v>1125.9436531318624</v>
      </c>
      <c r="Q38" s="52">
        <f t="shared" si="1"/>
        <v>2.9930000000000002E-2</v>
      </c>
      <c r="R38" s="30">
        <f t="shared" si="2"/>
        <v>33.699493538236645</v>
      </c>
      <c r="S38" s="53"/>
      <c r="U38" s="54">
        <f t="shared" si="9"/>
        <v>9194.5622527475462</v>
      </c>
      <c r="V38" s="54">
        <f t="shared" si="10"/>
        <v>9470.7136458735949</v>
      </c>
      <c r="X38" s="55">
        <f t="shared" si="3"/>
        <v>19</v>
      </c>
      <c r="Y38" s="25">
        <f t="shared" si="3"/>
        <v>45397</v>
      </c>
      <c r="Z38" s="54">
        <f t="shared" si="6"/>
        <v>1125.9436531318624</v>
      </c>
      <c r="AA38" s="54">
        <f t="shared" si="11"/>
        <v>8059.9291036984941</v>
      </c>
      <c r="AB38" s="54">
        <f t="shared" si="7"/>
        <v>847287.64620986977</v>
      </c>
      <c r="AC38" t="str">
        <f t="shared" si="4"/>
        <v/>
      </c>
      <c r="AD38" t="str">
        <f t="shared" si="4"/>
        <v/>
      </c>
    </row>
    <row r="39" spans="1:30" x14ac:dyDescent="0.25">
      <c r="A39" s="44">
        <v>20</v>
      </c>
      <c r="B39" s="56">
        <v>45427</v>
      </c>
      <c r="C39" s="57">
        <v>1137.7153373530091</v>
      </c>
      <c r="D39" s="58">
        <v>8056.8469153945371</v>
      </c>
      <c r="E39" s="57">
        <v>846951.43365154776</v>
      </c>
      <c r="F39" s="59">
        <v>178.09872128766918</v>
      </c>
      <c r="G39" s="59">
        <v>72.816000000000003</v>
      </c>
      <c r="H39" s="57">
        <v>25</v>
      </c>
      <c r="I39" s="50">
        <v>9470.4769740352167</v>
      </c>
      <c r="J39" s="29" t="s">
        <v>59</v>
      </c>
      <c r="K39" s="29" t="s">
        <v>59</v>
      </c>
      <c r="L39" s="29">
        <v>5</v>
      </c>
      <c r="N39" s="60">
        <f t="shared" si="5"/>
        <v>30</v>
      </c>
      <c r="O39" s="60">
        <f t="shared" si="8"/>
        <v>611</v>
      </c>
      <c r="P39" s="51">
        <f t="shared" si="0"/>
        <v>1136.640117836615</v>
      </c>
      <c r="Q39" s="52">
        <f t="shared" si="1"/>
        <v>2.9930000000000002E-2</v>
      </c>
      <c r="R39" s="30">
        <f t="shared" si="2"/>
        <v>34.019638726849891</v>
      </c>
      <c r="S39" s="53"/>
      <c r="U39" s="54">
        <f t="shared" si="9"/>
        <v>9194.5622527475462</v>
      </c>
      <c r="V39" s="54">
        <f t="shared" si="10"/>
        <v>9470.4769740352167</v>
      </c>
      <c r="X39" s="55">
        <f t="shared" si="3"/>
        <v>20</v>
      </c>
      <c r="Y39" s="25">
        <f t="shared" si="3"/>
        <v>45427</v>
      </c>
      <c r="Z39" s="54">
        <f t="shared" si="6"/>
        <v>1136.640117836615</v>
      </c>
      <c r="AA39" s="54">
        <f t="shared" si="11"/>
        <v>8049.2326389937416</v>
      </c>
      <c r="AB39" s="54">
        <f t="shared" si="7"/>
        <v>846151.00609203312</v>
      </c>
      <c r="AC39" t="str">
        <f t="shared" si="4"/>
        <v/>
      </c>
      <c r="AD39" t="str">
        <f t="shared" si="4"/>
        <v/>
      </c>
    </row>
    <row r="40" spans="1:30" x14ac:dyDescent="0.25">
      <c r="A40" s="44">
        <v>21</v>
      </c>
      <c r="B40" s="56">
        <v>45458</v>
      </c>
      <c r="C40" s="57">
        <v>1148.5236330578628</v>
      </c>
      <c r="D40" s="58">
        <v>8046.0386196896834</v>
      </c>
      <c r="E40" s="57">
        <v>845802.91001848993</v>
      </c>
      <c r="F40" s="59">
        <v>177.85980106682504</v>
      </c>
      <c r="G40" s="59">
        <v>72.816000000000003</v>
      </c>
      <c r="H40" s="57">
        <v>25</v>
      </c>
      <c r="I40" s="50">
        <v>9470.2380538143716</v>
      </c>
      <c r="J40" s="29" t="s">
        <v>59</v>
      </c>
      <c r="K40" s="29" t="s">
        <v>59</v>
      </c>
      <c r="L40" s="29">
        <v>6</v>
      </c>
      <c r="N40" s="60">
        <f t="shared" si="5"/>
        <v>31</v>
      </c>
      <c r="O40" s="60">
        <f t="shared" si="8"/>
        <v>642</v>
      </c>
      <c r="P40" s="51">
        <f t="shared" si="0"/>
        <v>1147.4381989560625</v>
      </c>
      <c r="Q40" s="52">
        <f t="shared" si="1"/>
        <v>2.9930000000000002E-2</v>
      </c>
      <c r="R40" s="30">
        <f t="shared" si="2"/>
        <v>34.342825294754952</v>
      </c>
      <c r="S40" s="53"/>
      <c r="U40" s="54">
        <f t="shared" si="9"/>
        <v>9194.5622527475462</v>
      </c>
      <c r="V40" s="54">
        <f t="shared" si="10"/>
        <v>9470.2380538143716</v>
      </c>
      <c r="X40" s="55">
        <f t="shared" si="3"/>
        <v>21</v>
      </c>
      <c r="Y40" s="25">
        <f t="shared" si="3"/>
        <v>45458</v>
      </c>
      <c r="Z40" s="54">
        <f t="shared" si="6"/>
        <v>1147.4381989560625</v>
      </c>
      <c r="AA40" s="54">
        <f t="shared" si="11"/>
        <v>8038.4345578742941</v>
      </c>
      <c r="AB40" s="54">
        <f t="shared" si="7"/>
        <v>845003.56789307704</v>
      </c>
      <c r="AC40" t="str">
        <f t="shared" si="4"/>
        <v/>
      </c>
      <c r="AD40" t="str">
        <f t="shared" si="4"/>
        <v/>
      </c>
    </row>
    <row r="41" spans="1:30" x14ac:dyDescent="0.25">
      <c r="A41" s="44">
        <v>22</v>
      </c>
      <c r="B41" s="56">
        <v>45488</v>
      </c>
      <c r="C41" s="57">
        <v>1159.4346075719122</v>
      </c>
      <c r="D41" s="58">
        <v>8035.1276451756339</v>
      </c>
      <c r="E41" s="57">
        <v>844643.47541091801</v>
      </c>
      <c r="F41" s="59">
        <v>177.6186111038829</v>
      </c>
      <c r="G41" s="59">
        <v>72.816000000000003</v>
      </c>
      <c r="H41" s="57">
        <v>25</v>
      </c>
      <c r="I41" s="50">
        <v>9469.9968638514292</v>
      </c>
      <c r="J41" s="29" t="s">
        <v>59</v>
      </c>
      <c r="K41" s="29" t="s">
        <v>59</v>
      </c>
      <c r="L41" s="29">
        <v>7</v>
      </c>
      <c r="N41" s="60">
        <f t="shared" si="5"/>
        <v>30</v>
      </c>
      <c r="O41" s="60">
        <f t="shared" si="8"/>
        <v>672</v>
      </c>
      <c r="P41" s="51">
        <f t="shared" si="0"/>
        <v>1158.3388618461458</v>
      </c>
      <c r="Q41" s="52">
        <f t="shared" si="1"/>
        <v>2.9930000000000002E-2</v>
      </c>
      <c r="R41" s="30">
        <f t="shared" si="2"/>
        <v>34.669082135055149</v>
      </c>
      <c r="S41" s="53"/>
      <c r="U41" s="54">
        <f t="shared" si="9"/>
        <v>9194.5622527475462</v>
      </c>
      <c r="V41" s="54">
        <f t="shared" si="10"/>
        <v>9469.9968638514292</v>
      </c>
      <c r="X41" s="55">
        <f t="shared" si="3"/>
        <v>22</v>
      </c>
      <c r="Y41" s="25">
        <f t="shared" si="3"/>
        <v>45488</v>
      </c>
      <c r="Z41" s="54">
        <f t="shared" si="6"/>
        <v>1158.3388618461458</v>
      </c>
      <c r="AA41" s="54">
        <f t="shared" si="11"/>
        <v>8027.5338949842107</v>
      </c>
      <c r="AB41" s="54">
        <f t="shared" si="7"/>
        <v>843845.22903123091</v>
      </c>
      <c r="AC41" t="str">
        <f t="shared" si="4"/>
        <v/>
      </c>
      <c r="AD41" t="str">
        <f t="shared" si="4"/>
        <v/>
      </c>
    </row>
    <row r="42" spans="1:30" x14ac:dyDescent="0.25">
      <c r="A42" s="44">
        <v>23</v>
      </c>
      <c r="B42" s="56">
        <v>45519</v>
      </c>
      <c r="C42" s="57">
        <v>1170.4492363438458</v>
      </c>
      <c r="D42" s="58">
        <v>8024.1130164037004</v>
      </c>
      <c r="E42" s="57">
        <v>843473.02617457416</v>
      </c>
      <c r="F42" s="59">
        <v>177.37512983629279</v>
      </c>
      <c r="G42" s="59">
        <v>72.816000000000003</v>
      </c>
      <c r="H42" s="57">
        <v>25</v>
      </c>
      <c r="I42" s="50">
        <v>9469.75338258384</v>
      </c>
      <c r="J42" s="29" t="s">
        <v>59</v>
      </c>
      <c r="K42" s="29" t="s">
        <v>59</v>
      </c>
      <c r="L42" s="29">
        <v>8</v>
      </c>
      <c r="N42" s="60">
        <f t="shared" si="5"/>
        <v>31</v>
      </c>
      <c r="O42" s="60">
        <f t="shared" si="8"/>
        <v>703</v>
      </c>
      <c r="P42" s="51">
        <f t="shared" si="0"/>
        <v>1169.343081033684</v>
      </c>
      <c r="Q42" s="52">
        <f t="shared" si="1"/>
        <v>2.9930000000000002E-2</v>
      </c>
      <c r="R42" s="30">
        <f t="shared" si="2"/>
        <v>34.998438415338164</v>
      </c>
      <c r="S42" s="53"/>
      <c r="U42" s="54">
        <f t="shared" si="9"/>
        <v>9194.5622527475462</v>
      </c>
      <c r="V42" s="54">
        <f t="shared" si="10"/>
        <v>9469.75338258384</v>
      </c>
      <c r="X42" s="55">
        <f t="shared" si="3"/>
        <v>23</v>
      </c>
      <c r="Y42" s="25">
        <f t="shared" si="3"/>
        <v>45519</v>
      </c>
      <c r="Z42" s="54">
        <f t="shared" si="6"/>
        <v>1169.343081033684</v>
      </c>
      <c r="AA42" s="54">
        <f t="shared" si="11"/>
        <v>8016.5296757966726</v>
      </c>
      <c r="AB42" s="54">
        <f t="shared" si="7"/>
        <v>842675.88595019723</v>
      </c>
      <c r="AC42" t="str">
        <f t="shared" si="4"/>
        <v/>
      </c>
      <c r="AD42" t="str">
        <f t="shared" si="4"/>
        <v/>
      </c>
    </row>
    <row r="43" spans="1:30" x14ac:dyDescent="0.25">
      <c r="A43" s="44">
        <v>24</v>
      </c>
      <c r="B43" s="56">
        <v>45550</v>
      </c>
      <c r="C43" s="57">
        <v>1181.5685040891121</v>
      </c>
      <c r="D43" s="58">
        <v>8012.993748658434</v>
      </c>
      <c r="E43" s="57">
        <v>842291.45767048502</v>
      </c>
      <c r="F43" s="59">
        <v>177.12933549666059</v>
      </c>
      <c r="G43" s="59">
        <v>72.816000000000003</v>
      </c>
      <c r="H43" s="57">
        <v>25</v>
      </c>
      <c r="I43" s="50">
        <v>9469.507588244207</v>
      </c>
      <c r="J43" s="29" t="s">
        <v>59</v>
      </c>
      <c r="K43" s="29" t="s">
        <v>59</v>
      </c>
      <c r="L43" s="29">
        <v>9</v>
      </c>
      <c r="N43" s="60">
        <f t="shared" si="5"/>
        <v>31</v>
      </c>
      <c r="O43" s="60">
        <f t="shared" si="8"/>
        <v>734</v>
      </c>
      <c r="P43" s="51">
        <f t="shared" si="0"/>
        <v>1180.4518403035036</v>
      </c>
      <c r="Q43" s="52">
        <f t="shared" si="1"/>
        <v>2.9930000000000002E-2</v>
      </c>
      <c r="R43" s="30">
        <f t="shared" si="2"/>
        <v>35.330923580283866</v>
      </c>
      <c r="S43" s="53"/>
      <c r="U43" s="54">
        <f t="shared" si="9"/>
        <v>9194.5622527475462</v>
      </c>
      <c r="V43" s="54">
        <f t="shared" si="10"/>
        <v>9469.507588244207</v>
      </c>
      <c r="X43" s="55">
        <f t="shared" si="3"/>
        <v>24</v>
      </c>
      <c r="Y43" s="25">
        <f t="shared" si="3"/>
        <v>45550</v>
      </c>
      <c r="Z43" s="54">
        <f t="shared" si="6"/>
        <v>1180.4518403035036</v>
      </c>
      <c r="AA43" s="54">
        <f t="shared" si="11"/>
        <v>8005.420916526853</v>
      </c>
      <c r="AB43" s="54">
        <f t="shared" si="7"/>
        <v>841495.43410989374</v>
      </c>
      <c r="AC43" t="str">
        <f t="shared" si="4"/>
        <v/>
      </c>
      <c r="AD43" t="str">
        <f t="shared" si="4"/>
        <v/>
      </c>
    </row>
    <row r="44" spans="1:30" x14ac:dyDescent="0.25">
      <c r="A44" s="44">
        <v>25</v>
      </c>
      <c r="B44" s="56">
        <v>45580</v>
      </c>
      <c r="C44" s="57">
        <v>1192.7934048779589</v>
      </c>
      <c r="D44" s="58">
        <v>8001.7688478695873</v>
      </c>
      <c r="E44" s="57">
        <v>841098.66426560702</v>
      </c>
      <c r="F44" s="59">
        <v>176.88120611080186</v>
      </c>
      <c r="G44" s="59">
        <v>72.816000000000003</v>
      </c>
      <c r="H44" s="57">
        <v>25</v>
      </c>
      <c r="I44" s="50">
        <v>9469.2594588583488</v>
      </c>
      <c r="J44" s="29" t="s">
        <v>59</v>
      </c>
      <c r="K44" s="29" t="s">
        <v>59</v>
      </c>
      <c r="L44" s="29">
        <v>10</v>
      </c>
      <c r="N44" s="60">
        <f t="shared" si="5"/>
        <v>30</v>
      </c>
      <c r="O44" s="60">
        <f t="shared" si="8"/>
        <v>764</v>
      </c>
      <c r="P44" s="51">
        <f t="shared" si="0"/>
        <v>1191.6661327863867</v>
      </c>
      <c r="Q44" s="52">
        <f t="shared" si="1"/>
        <v>2.9930000000000002E-2</v>
      </c>
      <c r="R44" s="30">
        <f t="shared" si="2"/>
        <v>35.666567354296554</v>
      </c>
      <c r="S44" s="53"/>
      <c r="U44" s="54">
        <f t="shared" si="9"/>
        <v>9194.5622527475462</v>
      </c>
      <c r="V44" s="54">
        <f t="shared" si="10"/>
        <v>9469.2594588583488</v>
      </c>
      <c r="X44" s="55">
        <f t="shared" si="3"/>
        <v>25</v>
      </c>
      <c r="Y44" s="25">
        <f t="shared" si="3"/>
        <v>45580</v>
      </c>
      <c r="Z44" s="54">
        <f t="shared" si="6"/>
        <v>1191.6661327863867</v>
      </c>
      <c r="AA44" s="54">
        <f t="shared" si="11"/>
        <v>7994.2066240439699</v>
      </c>
      <c r="AB44" s="54">
        <f t="shared" si="7"/>
        <v>840303.76797710732</v>
      </c>
      <c r="AC44" t="str">
        <f t="shared" si="4"/>
        <v/>
      </c>
      <c r="AD44" t="str">
        <f t="shared" si="4"/>
        <v/>
      </c>
    </row>
    <row r="45" spans="1:30" x14ac:dyDescent="0.25">
      <c r="A45" s="44">
        <v>26</v>
      </c>
      <c r="B45" s="56">
        <v>45611</v>
      </c>
      <c r="C45" s="57">
        <v>1204.1249422243</v>
      </c>
      <c r="D45" s="58">
        <v>7990.4373105232462</v>
      </c>
      <c r="E45" s="57">
        <v>839894.53932338266</v>
      </c>
      <c r="F45" s="59">
        <v>176.63071949577747</v>
      </c>
      <c r="G45" s="59">
        <v>72.816000000000003</v>
      </c>
      <c r="H45" s="57">
        <v>25</v>
      </c>
      <c r="I45" s="50">
        <v>9469.008972243324</v>
      </c>
      <c r="J45" s="29" t="s">
        <v>59</v>
      </c>
      <c r="K45" s="29" t="s">
        <v>59</v>
      </c>
      <c r="L45" s="29">
        <v>11</v>
      </c>
      <c r="N45" s="60">
        <f t="shared" si="5"/>
        <v>31</v>
      </c>
      <c r="O45" s="60">
        <f t="shared" si="8"/>
        <v>795</v>
      </c>
      <c r="P45" s="51">
        <f t="shared" si="0"/>
        <v>1202.9869610478581</v>
      </c>
      <c r="Q45" s="52">
        <f t="shared" si="1"/>
        <v>2.9930000000000002E-2</v>
      </c>
      <c r="R45" s="30">
        <f t="shared" si="2"/>
        <v>36.005399744162396</v>
      </c>
      <c r="S45" s="53"/>
      <c r="U45" s="54">
        <f t="shared" si="9"/>
        <v>9194.5622527475462</v>
      </c>
      <c r="V45" s="54">
        <f t="shared" si="10"/>
        <v>9469.008972243324</v>
      </c>
      <c r="X45" s="55">
        <f t="shared" si="3"/>
        <v>26</v>
      </c>
      <c r="Y45" s="25">
        <f t="shared" si="3"/>
        <v>45611</v>
      </c>
      <c r="Z45" s="54">
        <f t="shared" si="6"/>
        <v>1202.9869610478581</v>
      </c>
      <c r="AA45" s="54">
        <f t="shared" si="11"/>
        <v>7982.8857957824985</v>
      </c>
      <c r="AB45" s="54">
        <f t="shared" si="7"/>
        <v>839100.78101605945</v>
      </c>
      <c r="AC45" t="str">
        <f t="shared" si="4"/>
        <v/>
      </c>
      <c r="AD45" t="str">
        <f t="shared" si="4"/>
        <v/>
      </c>
    </row>
    <row r="46" spans="1:30" x14ac:dyDescent="0.25">
      <c r="A46" s="44">
        <v>27</v>
      </c>
      <c r="B46" s="56">
        <v>45641</v>
      </c>
      <c r="C46" s="57">
        <v>1215.5641291754318</v>
      </c>
      <c r="D46" s="58">
        <v>7978.9981235721143</v>
      </c>
      <c r="E46" s="57">
        <v>838678.97519420728</v>
      </c>
      <c r="F46" s="59">
        <v>176.37785325791037</v>
      </c>
      <c r="G46" s="59">
        <v>72.816000000000003</v>
      </c>
      <c r="H46" s="57">
        <v>25</v>
      </c>
      <c r="I46" s="50">
        <v>9468.7561060054577</v>
      </c>
      <c r="J46" s="29" t="s">
        <v>59</v>
      </c>
      <c r="K46" s="29" t="s">
        <v>59</v>
      </c>
      <c r="L46" s="29">
        <v>12</v>
      </c>
      <c r="N46" s="60">
        <f t="shared" si="5"/>
        <v>30</v>
      </c>
      <c r="O46" s="60">
        <f t="shared" si="8"/>
        <v>825</v>
      </c>
      <c r="P46" s="51">
        <f t="shared" si="0"/>
        <v>1214.415337177812</v>
      </c>
      <c r="Q46" s="52">
        <f t="shared" si="1"/>
        <v>2.9930000000000002E-2</v>
      </c>
      <c r="R46" s="30">
        <f t="shared" si="2"/>
        <v>36.347451041731915</v>
      </c>
      <c r="S46" s="53"/>
      <c r="U46" s="54">
        <f t="shared" si="9"/>
        <v>9194.5622527475462</v>
      </c>
      <c r="V46" s="54">
        <f t="shared" si="10"/>
        <v>9468.7561060054577</v>
      </c>
      <c r="X46" s="55">
        <f t="shared" si="3"/>
        <v>27</v>
      </c>
      <c r="Y46" s="25">
        <f t="shared" si="3"/>
        <v>45641</v>
      </c>
      <c r="Z46" s="54">
        <f t="shared" si="6"/>
        <v>1214.415337177812</v>
      </c>
      <c r="AA46" s="54">
        <f t="shared" si="11"/>
        <v>7971.4574196525446</v>
      </c>
      <c r="AB46" s="54">
        <f t="shared" si="7"/>
        <v>837886.36567888164</v>
      </c>
      <c r="AC46" t="str">
        <f t="shared" si="4"/>
        <v/>
      </c>
      <c r="AD46" t="str">
        <f t="shared" si="4"/>
        <v/>
      </c>
    </row>
    <row r="47" spans="1:30" x14ac:dyDescent="0.25">
      <c r="A47" s="44">
        <v>28</v>
      </c>
      <c r="B47" s="56">
        <v>45672</v>
      </c>
      <c r="C47" s="57">
        <v>1227.1119884025975</v>
      </c>
      <c r="D47" s="58">
        <v>7967.4502643449487</v>
      </c>
      <c r="E47" s="57">
        <v>837451.86320580472</v>
      </c>
      <c r="F47" s="59">
        <v>176.12258479078355</v>
      </c>
      <c r="G47" s="59">
        <v>72.816000000000003</v>
      </c>
      <c r="H47" s="57">
        <v>25</v>
      </c>
      <c r="I47" s="50">
        <v>9468.5008375383313</v>
      </c>
      <c r="J47" s="29" t="s">
        <v>59</v>
      </c>
      <c r="K47" s="29" t="s">
        <v>59</v>
      </c>
      <c r="L47" s="29">
        <v>1</v>
      </c>
      <c r="N47" s="60">
        <f t="shared" si="5"/>
        <v>31</v>
      </c>
      <c r="O47" s="60">
        <f t="shared" si="8"/>
        <v>856</v>
      </c>
      <c r="P47" s="51">
        <f t="shared" si="0"/>
        <v>1225.9522828810013</v>
      </c>
      <c r="Q47" s="52">
        <f t="shared" si="1"/>
        <v>2.9930000000000002E-2</v>
      </c>
      <c r="R47" s="30">
        <f t="shared" si="2"/>
        <v>36.692751826628374</v>
      </c>
      <c r="S47" s="53"/>
      <c r="U47" s="54">
        <f t="shared" si="9"/>
        <v>9194.5622527475462</v>
      </c>
      <c r="V47" s="54">
        <f t="shared" si="10"/>
        <v>9468.5008375383313</v>
      </c>
      <c r="X47" s="55">
        <f t="shared" si="3"/>
        <v>28</v>
      </c>
      <c r="Y47" s="25">
        <f t="shared" si="3"/>
        <v>45672</v>
      </c>
      <c r="Z47" s="54">
        <f t="shared" si="6"/>
        <v>1225.9522828810013</v>
      </c>
      <c r="AA47" s="54">
        <f t="shared" si="11"/>
        <v>7959.9204739493553</v>
      </c>
      <c r="AB47" s="54">
        <f t="shared" si="7"/>
        <v>836660.41339600063</v>
      </c>
      <c r="AC47" t="str">
        <f t="shared" si="4"/>
        <v/>
      </c>
      <c r="AD47" t="str">
        <f t="shared" si="4"/>
        <v/>
      </c>
    </row>
    <row r="48" spans="1:30" x14ac:dyDescent="0.25">
      <c r="A48" s="44">
        <v>29</v>
      </c>
      <c r="B48" s="56">
        <v>45703</v>
      </c>
      <c r="C48" s="57">
        <v>1238.7695522924214</v>
      </c>
      <c r="D48" s="58">
        <v>7955.7927004551248</v>
      </c>
      <c r="E48" s="57">
        <v>836213.0936535123</v>
      </c>
      <c r="F48" s="59">
        <v>175.864891273219</v>
      </c>
      <c r="G48" s="59">
        <v>72.816000000000003</v>
      </c>
      <c r="H48" s="57">
        <v>25</v>
      </c>
      <c r="I48" s="50">
        <v>9468.2431440207656</v>
      </c>
      <c r="J48" s="29" t="s">
        <v>59</v>
      </c>
      <c r="K48" s="29" t="s">
        <v>59</v>
      </c>
      <c r="L48" s="29">
        <v>2</v>
      </c>
      <c r="N48" s="60">
        <f t="shared" si="5"/>
        <v>31</v>
      </c>
      <c r="O48" s="60">
        <f t="shared" si="8"/>
        <v>887</v>
      </c>
      <c r="P48" s="51">
        <f t="shared" si="0"/>
        <v>1237.598829568371</v>
      </c>
      <c r="Q48" s="52">
        <f t="shared" si="1"/>
        <v>2.9930000000000002E-2</v>
      </c>
      <c r="R48" s="30">
        <f t="shared" si="2"/>
        <v>37.041332968981344</v>
      </c>
      <c r="S48" s="53"/>
      <c r="U48" s="54">
        <f t="shared" si="9"/>
        <v>9194.5622527475462</v>
      </c>
      <c r="V48" s="54">
        <f t="shared" si="10"/>
        <v>9468.2431440207656</v>
      </c>
      <c r="X48" s="55">
        <f t="shared" si="3"/>
        <v>29</v>
      </c>
      <c r="Y48" s="25">
        <f t="shared" si="3"/>
        <v>45703</v>
      </c>
      <c r="Z48" s="54">
        <f t="shared" si="6"/>
        <v>1237.598829568371</v>
      </c>
      <c r="AA48" s="54">
        <f t="shared" si="11"/>
        <v>7948.2739272619856</v>
      </c>
      <c r="AB48" s="54">
        <f t="shared" si="7"/>
        <v>835422.81456643227</v>
      </c>
      <c r="AC48" t="str">
        <f t="shared" si="4"/>
        <v/>
      </c>
      <c r="AD48" t="str">
        <f t="shared" si="4"/>
        <v/>
      </c>
    </row>
    <row r="49" spans="1:30" x14ac:dyDescent="0.25">
      <c r="A49" s="44">
        <v>30</v>
      </c>
      <c r="B49" s="56">
        <v>45731</v>
      </c>
      <c r="C49" s="57">
        <v>1250.5378630391997</v>
      </c>
      <c r="D49" s="58">
        <v>7944.0243897083465</v>
      </c>
      <c r="E49" s="57">
        <v>834962.55579047312</v>
      </c>
      <c r="F49" s="59">
        <v>175.6047496672376</v>
      </c>
      <c r="G49" s="59">
        <v>72.816000000000003</v>
      </c>
      <c r="H49" s="57">
        <v>25</v>
      </c>
      <c r="I49" s="50">
        <v>9467.983002414785</v>
      </c>
      <c r="J49" s="29" t="s">
        <v>59</v>
      </c>
      <c r="K49" s="29" t="s">
        <v>59</v>
      </c>
      <c r="L49" s="29">
        <v>3</v>
      </c>
      <c r="N49" s="60">
        <f t="shared" si="5"/>
        <v>28</v>
      </c>
      <c r="O49" s="60">
        <f t="shared" si="8"/>
        <v>915</v>
      </c>
      <c r="P49" s="51">
        <f t="shared" si="0"/>
        <v>1249.3560184492708</v>
      </c>
      <c r="Q49" s="52">
        <f t="shared" si="1"/>
        <v>2.9930000000000002E-2</v>
      </c>
      <c r="R49" s="30">
        <f t="shared" si="2"/>
        <v>37.393225632186677</v>
      </c>
      <c r="S49" s="53"/>
      <c r="U49" s="54">
        <f t="shared" si="9"/>
        <v>9194.5622527475462</v>
      </c>
      <c r="V49" s="54">
        <f t="shared" si="10"/>
        <v>9467.983002414785</v>
      </c>
      <c r="X49" s="55">
        <f t="shared" si="3"/>
        <v>30</v>
      </c>
      <c r="Y49" s="25">
        <f t="shared" si="3"/>
        <v>45731</v>
      </c>
      <c r="Z49" s="54">
        <f t="shared" si="6"/>
        <v>1249.3560184492708</v>
      </c>
      <c r="AA49" s="54">
        <f t="shared" si="11"/>
        <v>7936.5167383810858</v>
      </c>
      <c r="AB49" s="54">
        <f t="shared" si="7"/>
        <v>834173.45854798297</v>
      </c>
      <c r="AC49" t="str">
        <f t="shared" si="4"/>
        <v/>
      </c>
      <c r="AD49" t="str">
        <f t="shared" si="4"/>
        <v/>
      </c>
    </row>
    <row r="50" spans="1:30" x14ac:dyDescent="0.25">
      <c r="A50" s="44">
        <v>31</v>
      </c>
      <c r="B50" s="56">
        <v>45762</v>
      </c>
      <c r="C50" s="57">
        <v>1262.4179727380715</v>
      </c>
      <c r="D50" s="58">
        <v>7932.1442800094746</v>
      </c>
      <c r="E50" s="57">
        <v>833700.13781773509</v>
      </c>
      <c r="F50" s="59">
        <v>175.34213671599937</v>
      </c>
      <c r="G50" s="59">
        <v>72.816000000000003</v>
      </c>
      <c r="H50" s="57">
        <v>25</v>
      </c>
      <c r="I50" s="50">
        <v>9467.7203894635459</v>
      </c>
      <c r="J50" s="29" t="s">
        <v>59</v>
      </c>
      <c r="K50" s="29" t="s">
        <v>59</v>
      </c>
      <c r="L50" s="29">
        <v>4</v>
      </c>
      <c r="N50" s="60">
        <f t="shared" si="5"/>
        <v>31</v>
      </c>
      <c r="O50" s="60">
        <f t="shared" si="8"/>
        <v>946</v>
      </c>
      <c r="P50" s="51">
        <f t="shared" si="0"/>
        <v>1261.2249006245393</v>
      </c>
      <c r="Q50" s="52">
        <f t="shared" si="1"/>
        <v>2.9930000000000002E-2</v>
      </c>
      <c r="R50" s="30">
        <f t="shared" si="2"/>
        <v>37.748461275692463</v>
      </c>
      <c r="S50" s="53"/>
      <c r="U50" s="54">
        <f t="shared" si="9"/>
        <v>9194.5622527475462</v>
      </c>
      <c r="V50" s="54">
        <f t="shared" si="10"/>
        <v>9467.7203894635459</v>
      </c>
      <c r="X50" s="55">
        <f t="shared" si="3"/>
        <v>31</v>
      </c>
      <c r="Y50" s="25">
        <f t="shared" si="3"/>
        <v>45762</v>
      </c>
      <c r="Z50" s="54">
        <f t="shared" si="6"/>
        <v>1261.2249006245393</v>
      </c>
      <c r="AA50" s="54">
        <f t="shared" si="11"/>
        <v>7924.6478562058173</v>
      </c>
      <c r="AB50" s="54">
        <f t="shared" si="7"/>
        <v>832912.23364735849</v>
      </c>
      <c r="AC50" t="str">
        <f t="shared" si="4"/>
        <v/>
      </c>
      <c r="AD50" t="str">
        <f t="shared" si="4"/>
        <v/>
      </c>
    </row>
    <row r="51" spans="1:30" x14ac:dyDescent="0.25">
      <c r="A51" s="44">
        <v>32</v>
      </c>
      <c r="B51" s="56">
        <v>45792</v>
      </c>
      <c r="C51" s="57">
        <v>1274.4109434790835</v>
      </c>
      <c r="D51" s="58">
        <v>7920.1513092684627</v>
      </c>
      <c r="E51" s="57">
        <v>832425.72687425604</v>
      </c>
      <c r="F51" s="59">
        <v>175.07702894172436</v>
      </c>
      <c r="G51" s="59">
        <v>72.816000000000003</v>
      </c>
      <c r="H51" s="57">
        <v>25</v>
      </c>
      <c r="I51" s="50">
        <v>9467.4552816892719</v>
      </c>
      <c r="J51" s="29" t="s">
        <v>59</v>
      </c>
      <c r="K51" s="29" t="s">
        <v>59</v>
      </c>
      <c r="L51" s="29">
        <v>5</v>
      </c>
      <c r="N51" s="60">
        <f t="shared" si="5"/>
        <v>30</v>
      </c>
      <c r="O51" s="60">
        <f t="shared" si="8"/>
        <v>976</v>
      </c>
      <c r="P51" s="51">
        <f t="shared" si="0"/>
        <v>1273.2065371804711</v>
      </c>
      <c r="Q51" s="52">
        <f t="shared" si="1"/>
        <v>2.9930000000000002E-2</v>
      </c>
      <c r="R51" s="30">
        <f t="shared" si="2"/>
        <v>38.107071657811503</v>
      </c>
      <c r="S51" s="53"/>
      <c r="U51" s="54">
        <f t="shared" si="9"/>
        <v>9194.5622527475462</v>
      </c>
      <c r="V51" s="54">
        <f t="shared" si="10"/>
        <v>9467.4552816892719</v>
      </c>
      <c r="X51" s="55">
        <f t="shared" si="3"/>
        <v>32</v>
      </c>
      <c r="Y51" s="25">
        <f t="shared" si="3"/>
        <v>45792</v>
      </c>
      <c r="Z51" s="54">
        <f t="shared" si="6"/>
        <v>1273.2065371804711</v>
      </c>
      <c r="AA51" s="54">
        <f t="shared" si="11"/>
        <v>7912.6662196498855</v>
      </c>
      <c r="AB51" s="54">
        <f t="shared" si="7"/>
        <v>831639.02711017802</v>
      </c>
      <c r="AC51" t="str">
        <f t="shared" si="4"/>
        <v/>
      </c>
      <c r="AD51" t="str">
        <f t="shared" si="4"/>
        <v/>
      </c>
    </row>
    <row r="52" spans="1:30" x14ac:dyDescent="0.25">
      <c r="A52" s="44">
        <v>33</v>
      </c>
      <c r="B52" s="56">
        <v>45823</v>
      </c>
      <c r="C52" s="57">
        <v>1286.5178474421346</v>
      </c>
      <c r="D52" s="58">
        <v>7908.0444053054116</v>
      </c>
      <c r="E52" s="57">
        <v>831139.20902681386</v>
      </c>
      <c r="F52" s="59">
        <v>174.80940264359378</v>
      </c>
      <c r="G52" s="59">
        <v>72.816000000000003</v>
      </c>
      <c r="H52" s="57">
        <v>25</v>
      </c>
      <c r="I52" s="50">
        <v>9467.1876553911407</v>
      </c>
      <c r="J52" s="29" t="s">
        <v>59</v>
      </c>
      <c r="K52" s="29" t="s">
        <v>59</v>
      </c>
      <c r="L52" s="29">
        <v>6</v>
      </c>
      <c r="N52" s="60">
        <f t="shared" si="5"/>
        <v>31</v>
      </c>
      <c r="O52" s="60">
        <f t="shared" si="8"/>
        <v>1007</v>
      </c>
      <c r="P52" s="51">
        <f t="shared" si="0"/>
        <v>1285.3019992836862</v>
      </c>
      <c r="Q52" s="52">
        <f t="shared" si="1"/>
        <v>2.9930000000000002E-2</v>
      </c>
      <c r="R52" s="30">
        <f t="shared" si="2"/>
        <v>38.469088838560729</v>
      </c>
      <c r="S52" s="53"/>
      <c r="U52" s="54">
        <f t="shared" si="9"/>
        <v>9194.5622527475462</v>
      </c>
      <c r="V52" s="54">
        <f t="shared" si="10"/>
        <v>9467.1876553911407</v>
      </c>
      <c r="X52" s="55">
        <f t="shared" si="3"/>
        <v>33</v>
      </c>
      <c r="Y52" s="25">
        <f t="shared" si="3"/>
        <v>45823</v>
      </c>
      <c r="Z52" s="54">
        <f t="shared" si="6"/>
        <v>1285.3019992836862</v>
      </c>
      <c r="AA52" s="54">
        <f t="shared" si="11"/>
        <v>7900.5707575466704</v>
      </c>
      <c r="AB52" s="54">
        <f t="shared" si="7"/>
        <v>830353.7251108943</v>
      </c>
      <c r="AC52" t="str">
        <f t="shared" si="4"/>
        <v/>
      </c>
      <c r="AD52" t="str">
        <f t="shared" si="4"/>
        <v/>
      </c>
    </row>
    <row r="53" spans="1:30" x14ac:dyDescent="0.25">
      <c r="A53" s="44">
        <v>34</v>
      </c>
      <c r="B53" s="56">
        <v>45853</v>
      </c>
      <c r="C53" s="57">
        <v>1298.739766992835</v>
      </c>
      <c r="D53" s="58">
        <v>7895.8224857547111</v>
      </c>
      <c r="E53" s="57">
        <v>829840.46925982099</v>
      </c>
      <c r="F53" s="59">
        <v>174.53923389563093</v>
      </c>
      <c r="G53" s="59">
        <v>72.816000000000003</v>
      </c>
      <c r="H53" s="57">
        <v>25</v>
      </c>
      <c r="I53" s="50">
        <v>9466.9174866431786</v>
      </c>
      <c r="J53" s="29" t="s">
        <v>59</v>
      </c>
      <c r="K53" s="29" t="s">
        <v>59</v>
      </c>
      <c r="L53" s="29">
        <v>7</v>
      </c>
      <c r="N53" s="60">
        <f t="shared" si="5"/>
        <v>30</v>
      </c>
      <c r="O53" s="60">
        <f t="shared" si="8"/>
        <v>1037</v>
      </c>
      <c r="P53" s="51">
        <f t="shared" si="0"/>
        <v>1297.5123682768808</v>
      </c>
      <c r="Q53" s="52">
        <f t="shared" si="1"/>
        <v>2.9930000000000002E-2</v>
      </c>
      <c r="R53" s="30">
        <f t="shared" si="2"/>
        <v>38.834545182527044</v>
      </c>
      <c r="S53" s="53"/>
      <c r="U53" s="54">
        <f t="shared" si="9"/>
        <v>9194.5622527475462</v>
      </c>
      <c r="V53" s="54">
        <f t="shared" si="10"/>
        <v>9466.9174866431786</v>
      </c>
      <c r="X53" s="55">
        <f t="shared" si="3"/>
        <v>34</v>
      </c>
      <c r="Y53" s="25">
        <f t="shared" si="3"/>
        <v>45853</v>
      </c>
      <c r="Z53" s="54">
        <f t="shared" si="6"/>
        <v>1297.5123682768808</v>
      </c>
      <c r="AA53" s="54">
        <f t="shared" si="11"/>
        <v>7888.3603885534758</v>
      </c>
      <c r="AB53" s="54">
        <f t="shared" si="7"/>
        <v>829056.21274261747</v>
      </c>
      <c r="AC53" t="str">
        <f t="shared" si="4"/>
        <v/>
      </c>
      <c r="AD53" t="str">
        <f t="shared" si="4"/>
        <v/>
      </c>
    </row>
    <row r="54" spans="1:30" x14ac:dyDescent="0.25">
      <c r="A54" s="44">
        <v>35</v>
      </c>
      <c r="B54" s="56">
        <v>45884</v>
      </c>
      <c r="C54" s="57">
        <v>1311.0777947792667</v>
      </c>
      <c r="D54" s="58">
        <v>7883.4844579682795</v>
      </c>
      <c r="E54" s="57">
        <v>828529.39146504179</v>
      </c>
      <c r="F54" s="59">
        <v>174.26649854456241</v>
      </c>
      <c r="G54" s="59">
        <v>72.816000000000003</v>
      </c>
      <c r="H54" s="57">
        <v>25</v>
      </c>
      <c r="I54" s="50">
        <v>9466.6447512921095</v>
      </c>
      <c r="J54" s="29" t="s">
        <v>59</v>
      </c>
      <c r="K54" s="29" t="s">
        <v>59</v>
      </c>
      <c r="L54" s="29">
        <v>8</v>
      </c>
      <c r="N54" s="60">
        <f t="shared" si="5"/>
        <v>31</v>
      </c>
      <c r="O54" s="60">
        <f t="shared" si="8"/>
        <v>1068</v>
      </c>
      <c r="P54" s="51">
        <f t="shared" si="0"/>
        <v>1309.8387357755109</v>
      </c>
      <c r="Q54" s="52">
        <f t="shared" si="1"/>
        <v>2.9930000000000002E-2</v>
      </c>
      <c r="R54" s="30">
        <f t="shared" si="2"/>
        <v>39.203473361761041</v>
      </c>
      <c r="S54" s="53"/>
      <c r="U54" s="54">
        <f t="shared" si="9"/>
        <v>9194.5622527475462</v>
      </c>
      <c r="V54" s="54">
        <f t="shared" si="10"/>
        <v>9466.6447512921095</v>
      </c>
      <c r="X54" s="55">
        <f t="shared" si="3"/>
        <v>35</v>
      </c>
      <c r="Y54" s="25">
        <f t="shared" si="3"/>
        <v>45884</v>
      </c>
      <c r="Z54" s="54">
        <f t="shared" si="6"/>
        <v>1309.8387357755109</v>
      </c>
      <c r="AA54" s="54">
        <f t="shared" si="11"/>
        <v>7876.0340210548457</v>
      </c>
      <c r="AB54" s="54">
        <f t="shared" si="7"/>
        <v>827746.37400684191</v>
      </c>
      <c r="AC54" t="str">
        <f t="shared" si="4"/>
        <v/>
      </c>
      <c r="AD54" t="str">
        <f t="shared" si="4"/>
        <v/>
      </c>
    </row>
    <row r="55" spans="1:30" x14ac:dyDescent="0.25">
      <c r="A55" s="44">
        <v>36</v>
      </c>
      <c r="B55" s="56">
        <v>45915</v>
      </c>
      <c r="C55" s="57">
        <v>1323.5330338296699</v>
      </c>
      <c r="D55" s="58">
        <v>7871.0292189178763</v>
      </c>
      <c r="E55" s="57">
        <v>827205.85843121214</v>
      </c>
      <c r="F55" s="59">
        <v>173.99117220765879</v>
      </c>
      <c r="G55" s="59">
        <v>72.816000000000003</v>
      </c>
      <c r="H55" s="57">
        <v>25</v>
      </c>
      <c r="I55" s="50">
        <v>9466.3694249552063</v>
      </c>
      <c r="J55" s="29" t="s">
        <v>59</v>
      </c>
      <c r="K55" s="29" t="s">
        <v>59</v>
      </c>
      <c r="L55" s="29">
        <v>9</v>
      </c>
      <c r="N55" s="60">
        <f t="shared" si="5"/>
        <v>31</v>
      </c>
      <c r="O55" s="60">
        <f t="shared" si="8"/>
        <v>1099</v>
      </c>
      <c r="P55" s="51">
        <f t="shared" si="0"/>
        <v>1322.2822037653787</v>
      </c>
      <c r="Q55" s="52">
        <f t="shared" si="1"/>
        <v>2.9930000000000002E-2</v>
      </c>
      <c r="R55" s="30">
        <f t="shared" si="2"/>
        <v>39.575906358697786</v>
      </c>
      <c r="S55" s="53"/>
      <c r="U55" s="54">
        <f t="shared" si="9"/>
        <v>9194.5622527475462</v>
      </c>
      <c r="V55" s="54">
        <f t="shared" si="10"/>
        <v>9466.3694249552063</v>
      </c>
      <c r="X55" s="55">
        <f t="shared" si="3"/>
        <v>36</v>
      </c>
      <c r="Y55" s="25">
        <f t="shared" si="3"/>
        <v>45915</v>
      </c>
      <c r="Z55" s="54">
        <f t="shared" si="6"/>
        <v>1322.2822037653787</v>
      </c>
      <c r="AA55" s="54">
        <f t="shared" si="11"/>
        <v>7863.5905530649779</v>
      </c>
      <c r="AB55" s="54">
        <f t="shared" si="7"/>
        <v>826424.09180307656</v>
      </c>
      <c r="AC55" t="str">
        <f t="shared" si="4"/>
        <v/>
      </c>
      <c r="AD55" t="str">
        <f t="shared" si="4"/>
        <v/>
      </c>
    </row>
    <row r="56" spans="1:30" x14ac:dyDescent="0.25">
      <c r="A56" s="44">
        <v>37</v>
      </c>
      <c r="B56" s="56">
        <v>45945</v>
      </c>
      <c r="C56" s="57">
        <v>1336.1065976510508</v>
      </c>
      <c r="D56" s="58">
        <v>7858.4556550964953</v>
      </c>
      <c r="E56" s="57">
        <v>825869.75183356111</v>
      </c>
      <c r="F56" s="59">
        <v>173.71323027055456</v>
      </c>
      <c r="G56" s="59">
        <v>72.816000000000003</v>
      </c>
      <c r="H56" s="57">
        <v>25</v>
      </c>
      <c r="I56" s="50">
        <v>9466.0914830181009</v>
      </c>
      <c r="J56" s="29" t="s">
        <v>59</v>
      </c>
      <c r="K56" s="29" t="s">
        <v>59</v>
      </c>
      <c r="L56" s="29">
        <v>10</v>
      </c>
      <c r="N56" s="60">
        <f t="shared" si="5"/>
        <v>30</v>
      </c>
      <c r="O56" s="60">
        <f t="shared" si="8"/>
        <v>1129</v>
      </c>
      <c r="P56" s="51">
        <f t="shared" si="0"/>
        <v>1334.8438847011494</v>
      </c>
      <c r="Q56" s="52">
        <f t="shared" si="1"/>
        <v>2.9930000000000002E-2</v>
      </c>
      <c r="R56" s="30">
        <f t="shared" si="2"/>
        <v>39.951877469105405</v>
      </c>
      <c r="S56" s="53"/>
      <c r="U56" s="54">
        <f t="shared" si="9"/>
        <v>9194.5622527475462</v>
      </c>
      <c r="V56" s="54">
        <f t="shared" si="10"/>
        <v>9466.0914830181009</v>
      </c>
      <c r="X56" s="55">
        <f t="shared" si="3"/>
        <v>37</v>
      </c>
      <c r="Y56" s="25">
        <f t="shared" si="3"/>
        <v>45945</v>
      </c>
      <c r="Z56" s="54">
        <f t="shared" si="6"/>
        <v>1334.8438847011494</v>
      </c>
      <c r="AA56" s="54">
        <f t="shared" si="11"/>
        <v>7851.0288721292072</v>
      </c>
      <c r="AB56" s="54">
        <f t="shared" si="7"/>
        <v>825089.24791837542</v>
      </c>
      <c r="AC56" t="str">
        <f t="shared" si="4"/>
        <v/>
      </c>
      <c r="AD56" t="str">
        <f t="shared" si="4"/>
        <v/>
      </c>
    </row>
    <row r="57" spans="1:30" x14ac:dyDescent="0.25">
      <c r="A57" s="44">
        <v>38</v>
      </c>
      <c r="B57" s="56">
        <v>45976</v>
      </c>
      <c r="C57" s="57">
        <v>1348.799610328736</v>
      </c>
      <c r="D57" s="58">
        <v>7845.7626424188102</v>
      </c>
      <c r="E57" s="57">
        <v>824520.95222323237</v>
      </c>
      <c r="F57" s="59">
        <v>173.43264788504783</v>
      </c>
      <c r="G57" s="59">
        <v>72.816000000000003</v>
      </c>
      <c r="H57" s="57">
        <v>25</v>
      </c>
      <c r="I57" s="50">
        <v>9465.810900632594</v>
      </c>
      <c r="J57" s="29" t="s">
        <v>59</v>
      </c>
      <c r="K57" s="29" t="s">
        <v>59</v>
      </c>
      <c r="L57" s="29">
        <v>11</v>
      </c>
      <c r="N57" s="60">
        <f t="shared" si="5"/>
        <v>31</v>
      </c>
      <c r="O57" s="60">
        <f t="shared" si="8"/>
        <v>1160</v>
      </c>
      <c r="P57" s="51">
        <f t="shared" si="0"/>
        <v>1347.5249016058106</v>
      </c>
      <c r="Q57" s="52">
        <f t="shared" si="1"/>
        <v>2.9930000000000002E-2</v>
      </c>
      <c r="R57" s="30">
        <f t="shared" si="2"/>
        <v>40.331420305061911</v>
      </c>
      <c r="S57" s="53"/>
      <c r="U57" s="54">
        <f t="shared" si="9"/>
        <v>9194.5622527475462</v>
      </c>
      <c r="V57" s="54">
        <f t="shared" si="10"/>
        <v>9465.810900632594</v>
      </c>
      <c r="X57" s="55">
        <f t="shared" si="3"/>
        <v>38</v>
      </c>
      <c r="Y57" s="25">
        <f t="shared" si="3"/>
        <v>45976</v>
      </c>
      <c r="Z57" s="54">
        <f t="shared" si="6"/>
        <v>1347.5249016058106</v>
      </c>
      <c r="AA57" s="54">
        <f t="shared" si="11"/>
        <v>7838.347855224546</v>
      </c>
      <c r="AB57" s="54">
        <f t="shared" si="7"/>
        <v>823741.72301676963</v>
      </c>
      <c r="AC57" t="str">
        <f t="shared" si="4"/>
        <v/>
      </c>
      <c r="AD57" t="str">
        <f t="shared" si="4"/>
        <v/>
      </c>
    </row>
    <row r="58" spans="1:30" x14ac:dyDescent="0.25">
      <c r="A58" s="44">
        <v>39</v>
      </c>
      <c r="B58" s="56">
        <v>46006</v>
      </c>
      <c r="C58" s="57">
        <v>1361.6132066268592</v>
      </c>
      <c r="D58" s="58">
        <v>7832.9490461206869</v>
      </c>
      <c r="E58" s="57">
        <v>823159.33901660552</v>
      </c>
      <c r="F58" s="59">
        <v>173.1493999668788</v>
      </c>
      <c r="G58" s="59">
        <v>72.816000000000003</v>
      </c>
      <c r="H58" s="57">
        <v>25</v>
      </c>
      <c r="I58" s="50">
        <v>9465.5276527144251</v>
      </c>
      <c r="J58" s="29" t="s">
        <v>59</v>
      </c>
      <c r="K58" s="29" t="s">
        <v>59</v>
      </c>
      <c r="L58" s="29">
        <v>12</v>
      </c>
      <c r="N58" s="60">
        <f t="shared" si="5"/>
        <v>30</v>
      </c>
      <c r="O58" s="60">
        <f t="shared" si="8"/>
        <v>1190</v>
      </c>
      <c r="P58" s="51">
        <f t="shared" si="0"/>
        <v>1360.3263881710654</v>
      </c>
      <c r="Q58" s="52">
        <f t="shared" si="1"/>
        <v>2.9930000000000002E-2</v>
      </c>
      <c r="R58" s="30">
        <f t="shared" si="2"/>
        <v>40.714568797959991</v>
      </c>
      <c r="S58" s="53"/>
      <c r="U58" s="54">
        <f t="shared" si="9"/>
        <v>9194.5622527475462</v>
      </c>
      <c r="V58" s="54">
        <f t="shared" si="10"/>
        <v>9465.5276527144251</v>
      </c>
      <c r="X58" s="55">
        <f t="shared" si="3"/>
        <v>39</v>
      </c>
      <c r="Y58" s="25">
        <f t="shared" si="3"/>
        <v>46006</v>
      </c>
      <c r="Z58" s="54">
        <f t="shared" si="6"/>
        <v>1360.3263881710654</v>
      </c>
      <c r="AA58" s="54">
        <f t="shared" si="11"/>
        <v>7825.5463686592911</v>
      </c>
      <c r="AB58" s="54">
        <f t="shared" si="7"/>
        <v>822381.39662859857</v>
      </c>
      <c r="AC58" t="str">
        <f t="shared" si="4"/>
        <v/>
      </c>
      <c r="AD58" t="str">
        <f t="shared" si="4"/>
        <v/>
      </c>
    </row>
    <row r="59" spans="1:30" x14ac:dyDescent="0.25">
      <c r="A59" s="44">
        <v>40</v>
      </c>
      <c r="B59" s="56">
        <v>46037</v>
      </c>
      <c r="C59" s="57">
        <v>1374.5485320898142</v>
      </c>
      <c r="D59" s="58">
        <v>7820.0137206577319</v>
      </c>
      <c r="E59" s="57">
        <v>821784.79048451572</v>
      </c>
      <c r="F59" s="59">
        <v>172.86346119348715</v>
      </c>
      <c r="G59" s="59">
        <v>72.816000000000003</v>
      </c>
      <c r="H59" s="57">
        <v>25</v>
      </c>
      <c r="I59" s="50">
        <v>9465.2417139410336</v>
      </c>
      <c r="J59" s="29" t="s">
        <v>59</v>
      </c>
      <c r="K59" s="29" t="s">
        <v>59</v>
      </c>
      <c r="L59" s="29">
        <v>1</v>
      </c>
      <c r="N59" s="60">
        <f t="shared" si="5"/>
        <v>31</v>
      </c>
      <c r="O59" s="60">
        <f t="shared" si="8"/>
        <v>1221</v>
      </c>
      <c r="P59" s="51">
        <f t="shared" si="0"/>
        <v>1373.2494888586907</v>
      </c>
      <c r="Q59" s="52">
        <f t="shared" si="1"/>
        <v>2.9930000000000002E-2</v>
      </c>
      <c r="R59" s="30">
        <f t="shared" si="2"/>
        <v>41.101357201540615</v>
      </c>
      <c r="S59" s="53"/>
      <c r="U59" s="54">
        <f t="shared" si="9"/>
        <v>9194.5622527475462</v>
      </c>
      <c r="V59" s="54">
        <f t="shared" si="10"/>
        <v>9465.2417139410336</v>
      </c>
      <c r="X59" s="55">
        <f t="shared" si="3"/>
        <v>40</v>
      </c>
      <c r="Y59" s="25">
        <f t="shared" si="3"/>
        <v>46037</v>
      </c>
      <c r="Z59" s="54">
        <f t="shared" si="6"/>
        <v>1373.2494888586907</v>
      </c>
      <c r="AA59" s="54">
        <f t="shared" si="11"/>
        <v>7812.6232679716659</v>
      </c>
      <c r="AB59" s="54">
        <f t="shared" si="7"/>
        <v>821008.14713973983</v>
      </c>
      <c r="AC59" t="str">
        <f t="shared" si="4"/>
        <v/>
      </c>
      <c r="AD59" t="str">
        <f t="shared" si="4"/>
        <v/>
      </c>
    </row>
    <row r="60" spans="1:30" x14ac:dyDescent="0.25">
      <c r="A60" s="44">
        <v>41</v>
      </c>
      <c r="B60" s="56">
        <v>46068</v>
      </c>
      <c r="C60" s="57">
        <v>1387.6067431446672</v>
      </c>
      <c r="D60" s="58">
        <v>7806.9555096028789</v>
      </c>
      <c r="E60" s="57">
        <v>820397.18374137103</v>
      </c>
      <c r="F60" s="59">
        <v>172.5748060017483</v>
      </c>
      <c r="G60" s="59">
        <v>72.816000000000003</v>
      </c>
      <c r="H60" s="57">
        <v>25</v>
      </c>
      <c r="I60" s="50">
        <v>9464.9530587492955</v>
      </c>
      <c r="J60" s="29" t="s">
        <v>59</v>
      </c>
      <c r="K60" s="29" t="s">
        <v>59</v>
      </c>
      <c r="L60" s="29">
        <v>2</v>
      </c>
      <c r="N60" s="60">
        <f t="shared" si="5"/>
        <v>31</v>
      </c>
      <c r="O60" s="60">
        <f t="shared" si="8"/>
        <v>1252</v>
      </c>
      <c r="P60" s="51">
        <f t="shared" si="0"/>
        <v>1386.2953590028483</v>
      </c>
      <c r="Q60" s="52">
        <f t="shared" si="1"/>
        <v>2.9930000000000002E-2</v>
      </c>
      <c r="R60" s="30">
        <f t="shared" si="2"/>
        <v>41.491820094955251</v>
      </c>
      <c r="S60" s="53"/>
      <c r="U60" s="54">
        <f t="shared" si="9"/>
        <v>9194.5622527475462</v>
      </c>
      <c r="V60" s="54">
        <f t="shared" si="10"/>
        <v>9464.9530587492955</v>
      </c>
      <c r="X60" s="55">
        <f t="shared" si="3"/>
        <v>41</v>
      </c>
      <c r="Y60" s="25">
        <f t="shared" si="3"/>
        <v>46068</v>
      </c>
      <c r="Z60" s="54">
        <f t="shared" si="6"/>
        <v>1386.2953590028483</v>
      </c>
      <c r="AA60" s="54">
        <f t="shared" si="11"/>
        <v>7799.5773978275083</v>
      </c>
      <c r="AB60" s="54">
        <f t="shared" si="7"/>
        <v>819621.85178073694</v>
      </c>
      <c r="AC60" t="str">
        <f t="shared" si="4"/>
        <v/>
      </c>
      <c r="AD60" t="str">
        <f t="shared" si="4"/>
        <v/>
      </c>
    </row>
    <row r="61" spans="1:30" x14ac:dyDescent="0.25">
      <c r="A61" s="44">
        <v>42</v>
      </c>
      <c r="B61" s="56">
        <v>46096</v>
      </c>
      <c r="C61" s="57">
        <v>1400.7890072045411</v>
      </c>
      <c r="D61" s="58">
        <v>7793.773245543005</v>
      </c>
      <c r="E61" s="57">
        <v>818996.39473416645</v>
      </c>
      <c r="F61" s="59">
        <v>172.28340858568794</v>
      </c>
      <c r="G61" s="59">
        <v>72.816000000000003</v>
      </c>
      <c r="H61" s="57">
        <v>25</v>
      </c>
      <c r="I61" s="50">
        <v>9464.6616613332353</v>
      </c>
      <c r="J61" s="29" t="s">
        <v>59</v>
      </c>
      <c r="K61" s="29" t="s">
        <v>59</v>
      </c>
      <c r="L61" s="29">
        <v>3</v>
      </c>
      <c r="N61" s="60">
        <f t="shared" si="5"/>
        <v>28</v>
      </c>
      <c r="O61" s="60">
        <f t="shared" si="8"/>
        <v>1280</v>
      </c>
      <c r="P61" s="51">
        <f t="shared" si="0"/>
        <v>1399.4651649133757</v>
      </c>
      <c r="Q61" s="52">
        <f t="shared" si="1"/>
        <v>2.9930000000000002E-2</v>
      </c>
      <c r="R61" s="30">
        <f t="shared" si="2"/>
        <v>41.885992385857335</v>
      </c>
      <c r="S61" s="53"/>
      <c r="U61" s="54">
        <f t="shared" si="9"/>
        <v>9194.5622527475462</v>
      </c>
      <c r="V61" s="54">
        <f t="shared" si="10"/>
        <v>9464.6616613332353</v>
      </c>
      <c r="X61" s="55">
        <f t="shared" si="3"/>
        <v>42</v>
      </c>
      <c r="Y61" s="25">
        <f t="shared" si="3"/>
        <v>46096</v>
      </c>
      <c r="Z61" s="54">
        <f t="shared" si="6"/>
        <v>1399.4651649133757</v>
      </c>
      <c r="AA61" s="54">
        <f t="shared" si="11"/>
        <v>7786.4075919169809</v>
      </c>
      <c r="AB61" s="54">
        <f t="shared" si="7"/>
        <v>818222.38661582361</v>
      </c>
      <c r="AC61" t="str">
        <f t="shared" si="4"/>
        <v/>
      </c>
      <c r="AD61" t="str">
        <f t="shared" si="4"/>
        <v/>
      </c>
    </row>
    <row r="62" spans="1:30" x14ac:dyDescent="0.25">
      <c r="A62" s="44">
        <v>43</v>
      </c>
      <c r="B62" s="56">
        <v>46127</v>
      </c>
      <c r="C62" s="57">
        <v>1414.0965027729853</v>
      </c>
      <c r="D62" s="58">
        <v>7780.4657499745608</v>
      </c>
      <c r="E62" s="57">
        <v>817582.29823139345</v>
      </c>
      <c r="F62" s="59">
        <v>171.98924289417496</v>
      </c>
      <c r="G62" s="59">
        <v>72.816000000000003</v>
      </c>
      <c r="H62" s="57">
        <v>25</v>
      </c>
      <c r="I62" s="50">
        <v>9464.3674956417217</v>
      </c>
      <c r="J62" s="29" t="s">
        <v>59</v>
      </c>
      <c r="K62" s="29" t="s">
        <v>59</v>
      </c>
      <c r="L62" s="29">
        <v>4</v>
      </c>
      <c r="N62" s="60">
        <f t="shared" si="5"/>
        <v>31</v>
      </c>
      <c r="O62" s="60">
        <f t="shared" si="8"/>
        <v>1311</v>
      </c>
      <c r="P62" s="51">
        <f t="shared" si="0"/>
        <v>1412.7600839800525</v>
      </c>
      <c r="Q62" s="52">
        <f t="shared" si="1"/>
        <v>2.9930000000000002E-2</v>
      </c>
      <c r="R62" s="30">
        <f t="shared" si="2"/>
        <v>42.283909313522976</v>
      </c>
      <c r="S62" s="53"/>
      <c r="U62" s="54">
        <f t="shared" si="9"/>
        <v>9194.5622527475462</v>
      </c>
      <c r="V62" s="54">
        <f t="shared" si="10"/>
        <v>9464.3674956417217</v>
      </c>
      <c r="X62" s="55">
        <f t="shared" si="3"/>
        <v>43</v>
      </c>
      <c r="Y62" s="25">
        <f t="shared" si="3"/>
        <v>46127</v>
      </c>
      <c r="Z62" s="54">
        <f t="shared" si="6"/>
        <v>1412.7600839800525</v>
      </c>
      <c r="AA62" s="54">
        <f t="shared" si="11"/>
        <v>7773.1126728503041</v>
      </c>
      <c r="AB62" s="54">
        <f t="shared" si="7"/>
        <v>816809.62653184356</v>
      </c>
      <c r="AC62" t="str">
        <f t="shared" si="4"/>
        <v/>
      </c>
      <c r="AD62" t="str">
        <f t="shared" si="4"/>
        <v/>
      </c>
    </row>
    <row r="63" spans="1:30" x14ac:dyDescent="0.25">
      <c r="A63" s="44">
        <v>44</v>
      </c>
      <c r="B63" s="56">
        <v>46157</v>
      </c>
      <c r="C63" s="57">
        <v>1427.5304195493281</v>
      </c>
      <c r="D63" s="58">
        <v>7767.031833198218</v>
      </c>
      <c r="E63" s="57">
        <v>816154.76781184413</v>
      </c>
      <c r="F63" s="59">
        <v>171.69228262859264</v>
      </c>
      <c r="G63" s="59">
        <v>72.816000000000003</v>
      </c>
      <c r="H63" s="57">
        <v>25</v>
      </c>
      <c r="I63" s="50">
        <v>9464.0705353761387</v>
      </c>
      <c r="J63" s="29" t="s">
        <v>59</v>
      </c>
      <c r="K63" s="29" t="s">
        <v>59</v>
      </c>
      <c r="L63" s="29">
        <v>5</v>
      </c>
      <c r="N63" s="60">
        <f t="shared" si="5"/>
        <v>30</v>
      </c>
      <c r="O63" s="60">
        <f t="shared" si="8"/>
        <v>1341</v>
      </c>
      <c r="P63" s="51">
        <f t="shared" si="0"/>
        <v>1426.1813047778624</v>
      </c>
      <c r="Q63" s="52">
        <f t="shared" si="1"/>
        <v>2.9930000000000002E-2</v>
      </c>
      <c r="R63" s="30">
        <f t="shared" si="2"/>
        <v>42.685606452001423</v>
      </c>
      <c r="S63" s="53"/>
      <c r="U63" s="54">
        <f t="shared" si="9"/>
        <v>9194.5622527475462</v>
      </c>
      <c r="V63" s="54">
        <f t="shared" si="10"/>
        <v>9464.0705353761387</v>
      </c>
      <c r="X63" s="55">
        <f t="shared" si="3"/>
        <v>44</v>
      </c>
      <c r="Y63" s="25">
        <f t="shared" si="3"/>
        <v>46157</v>
      </c>
      <c r="Z63" s="54">
        <f t="shared" si="6"/>
        <v>1426.1813047778624</v>
      </c>
      <c r="AA63" s="54">
        <f t="shared" si="11"/>
        <v>7759.6914520524942</v>
      </c>
      <c r="AB63" s="54">
        <f t="shared" si="7"/>
        <v>815383.44522706571</v>
      </c>
      <c r="AC63" t="str">
        <f t="shared" si="4"/>
        <v/>
      </c>
      <c r="AD63" t="str">
        <f t="shared" si="4"/>
        <v/>
      </c>
    </row>
    <row r="64" spans="1:30" x14ac:dyDescent="0.25">
      <c r="A64" s="44">
        <v>45</v>
      </c>
      <c r="B64" s="56">
        <v>46188</v>
      </c>
      <c r="C64" s="57">
        <v>1441.0919585350466</v>
      </c>
      <c r="D64" s="58">
        <v>7753.4702942124995</v>
      </c>
      <c r="E64" s="57">
        <v>814713.67585330911</v>
      </c>
      <c r="F64" s="59">
        <v>171.39250124048726</v>
      </c>
      <c r="G64" s="59">
        <v>72.816000000000003</v>
      </c>
      <c r="H64" s="57">
        <v>25</v>
      </c>
      <c r="I64" s="50">
        <v>9463.7707539880339</v>
      </c>
      <c r="J64" s="29" t="s">
        <v>59</v>
      </c>
      <c r="K64" s="29" t="s">
        <v>59</v>
      </c>
      <c r="L64" s="29">
        <v>6</v>
      </c>
      <c r="N64" s="60">
        <f t="shared" si="5"/>
        <v>31</v>
      </c>
      <c r="O64" s="60">
        <f t="shared" si="8"/>
        <v>1372</v>
      </c>
      <c r="P64" s="51">
        <f t="shared" si="0"/>
        <v>1439.730027173252</v>
      </c>
      <c r="Q64" s="52">
        <f t="shared" si="1"/>
        <v>2.9930000000000002E-2</v>
      </c>
      <c r="R64" s="30">
        <f t="shared" si="2"/>
        <v>43.091119713295434</v>
      </c>
      <c r="S64" s="53"/>
      <c r="U64" s="54">
        <f t="shared" si="9"/>
        <v>9194.5622527475462</v>
      </c>
      <c r="V64" s="54">
        <f t="shared" si="10"/>
        <v>9463.7707539880339</v>
      </c>
      <c r="X64" s="55">
        <f t="shared" si="3"/>
        <v>45</v>
      </c>
      <c r="Y64" s="25">
        <f t="shared" si="3"/>
        <v>46188</v>
      </c>
      <c r="Z64" s="54">
        <f t="shared" si="6"/>
        <v>1439.730027173252</v>
      </c>
      <c r="AA64" s="54">
        <f t="shared" si="11"/>
        <v>7746.1427296571046</v>
      </c>
      <c r="AB64" s="54">
        <f t="shared" si="7"/>
        <v>813943.71519989241</v>
      </c>
      <c r="AC64" t="str">
        <f t="shared" si="4"/>
        <v/>
      </c>
      <c r="AD64" t="str">
        <f t="shared" si="4"/>
        <v/>
      </c>
    </row>
    <row r="65" spans="1:30" x14ac:dyDescent="0.25">
      <c r="A65" s="44">
        <v>46</v>
      </c>
      <c r="B65" s="56">
        <v>46218</v>
      </c>
      <c r="C65" s="57">
        <v>1454.7823321411297</v>
      </c>
      <c r="D65" s="58">
        <v>7739.7799206064165</v>
      </c>
      <c r="E65" s="57">
        <v>813258.89352116792</v>
      </c>
      <c r="F65" s="59">
        <v>171.08987192919491</v>
      </c>
      <c r="G65" s="59">
        <v>72.816000000000003</v>
      </c>
      <c r="H65" s="57">
        <v>25</v>
      </c>
      <c r="I65" s="50">
        <v>9463.4681246767414</v>
      </c>
      <c r="J65" s="29" t="s">
        <v>59</v>
      </c>
      <c r="K65" s="29" t="s">
        <v>59</v>
      </c>
      <c r="L65" s="29">
        <v>7</v>
      </c>
      <c r="N65" s="60">
        <f t="shared" si="5"/>
        <v>30</v>
      </c>
      <c r="O65" s="60">
        <f t="shared" si="8"/>
        <v>1402</v>
      </c>
      <c r="P65" s="51">
        <f t="shared" si="0"/>
        <v>1453.4074624313989</v>
      </c>
      <c r="Q65" s="52">
        <f t="shared" si="1"/>
        <v>2.9930000000000002E-2</v>
      </c>
      <c r="R65" s="30">
        <f t="shared" si="2"/>
        <v>43.500485350571772</v>
      </c>
      <c r="S65" s="53"/>
      <c r="U65" s="54">
        <f t="shared" si="9"/>
        <v>9194.5622527475462</v>
      </c>
      <c r="V65" s="54">
        <f t="shared" si="10"/>
        <v>9463.4681246767414</v>
      </c>
      <c r="X65" s="55">
        <f t="shared" si="3"/>
        <v>46</v>
      </c>
      <c r="Y65" s="25">
        <f t="shared" si="3"/>
        <v>46218</v>
      </c>
      <c r="Z65" s="54">
        <f t="shared" si="6"/>
        <v>1453.4074624313989</v>
      </c>
      <c r="AA65" s="54">
        <f t="shared" si="11"/>
        <v>7732.4652943989577</v>
      </c>
      <c r="AB65" s="54">
        <f t="shared" si="7"/>
        <v>812490.30773746106</v>
      </c>
      <c r="AC65" t="str">
        <f t="shared" si="4"/>
        <v/>
      </c>
      <c r="AD65" t="str">
        <f t="shared" si="4"/>
        <v/>
      </c>
    </row>
    <row r="66" spans="1:30" x14ac:dyDescent="0.25">
      <c r="A66" s="44">
        <v>47</v>
      </c>
      <c r="B66" s="56">
        <v>46249</v>
      </c>
      <c r="C66" s="57">
        <v>1468.6027642964709</v>
      </c>
      <c r="D66" s="58">
        <v>7725.9594884510752</v>
      </c>
      <c r="E66" s="57">
        <v>811790.29075687146</v>
      </c>
      <c r="F66" s="59">
        <v>170.78436763944526</v>
      </c>
      <c r="G66" s="59">
        <v>72.816000000000003</v>
      </c>
      <c r="H66" s="57">
        <v>25</v>
      </c>
      <c r="I66" s="50">
        <v>9463.1626203869928</v>
      </c>
      <c r="J66" s="29" t="s">
        <v>59</v>
      </c>
      <c r="K66" s="29" t="s">
        <v>59</v>
      </c>
      <c r="L66" s="29">
        <v>8</v>
      </c>
      <c r="N66" s="60">
        <f t="shared" si="5"/>
        <v>31</v>
      </c>
      <c r="O66" s="60">
        <f t="shared" si="8"/>
        <v>1433</v>
      </c>
      <c r="P66" s="51">
        <f t="shared" si="0"/>
        <v>1467.2148333244968</v>
      </c>
      <c r="Q66" s="52">
        <f t="shared" si="1"/>
        <v>2.9930000000000002E-2</v>
      </c>
      <c r="R66" s="30">
        <f t="shared" si="2"/>
        <v>43.913739961402193</v>
      </c>
      <c r="S66" s="53"/>
      <c r="U66" s="54">
        <f t="shared" si="9"/>
        <v>9194.5622527475462</v>
      </c>
      <c r="V66" s="54">
        <f t="shared" si="10"/>
        <v>9463.1626203869928</v>
      </c>
      <c r="X66" s="55">
        <f t="shared" si="3"/>
        <v>47</v>
      </c>
      <c r="Y66" s="25">
        <f t="shared" si="3"/>
        <v>46249</v>
      </c>
      <c r="Z66" s="54">
        <f t="shared" si="6"/>
        <v>1467.2148333244968</v>
      </c>
      <c r="AA66" s="54">
        <f t="shared" si="11"/>
        <v>7718.6579235058598</v>
      </c>
      <c r="AB66" s="54">
        <f t="shared" si="7"/>
        <v>811023.09290413652</v>
      </c>
      <c r="AC66" t="str">
        <f t="shared" si="4"/>
        <v/>
      </c>
      <c r="AD66" t="str">
        <f t="shared" si="4"/>
        <v/>
      </c>
    </row>
    <row r="67" spans="1:30" x14ac:dyDescent="0.25">
      <c r="A67" s="44">
        <v>48</v>
      </c>
      <c r="B67" s="56">
        <v>46280</v>
      </c>
      <c r="C67" s="57">
        <v>1482.554490557287</v>
      </c>
      <c r="D67" s="58">
        <v>7712.0077621902592</v>
      </c>
      <c r="E67" s="57">
        <v>810307.73626631417</v>
      </c>
      <c r="F67" s="59">
        <v>170.475961058943</v>
      </c>
      <c r="G67" s="59">
        <v>72.816000000000003</v>
      </c>
      <c r="H67" s="57">
        <v>25</v>
      </c>
      <c r="I67" s="50">
        <v>9462.8542138064895</v>
      </c>
      <c r="J67" s="29" t="s">
        <v>59</v>
      </c>
      <c r="K67" s="29" t="s">
        <v>59</v>
      </c>
      <c r="L67" s="29">
        <v>9</v>
      </c>
      <c r="N67" s="60">
        <f t="shared" si="5"/>
        <v>31</v>
      </c>
      <c r="O67" s="60">
        <f t="shared" si="8"/>
        <v>1464</v>
      </c>
      <c r="P67" s="51">
        <f t="shared" si="0"/>
        <v>1481.1533742410793</v>
      </c>
      <c r="Q67" s="52">
        <f t="shared" si="1"/>
        <v>2.9930000000000002E-2</v>
      </c>
      <c r="R67" s="30">
        <f t="shared" si="2"/>
        <v>44.330920491035506</v>
      </c>
      <c r="S67" s="53"/>
      <c r="U67" s="54">
        <f t="shared" si="9"/>
        <v>9194.5622527475462</v>
      </c>
      <c r="V67" s="54">
        <f t="shared" si="10"/>
        <v>9462.8542138064895</v>
      </c>
      <c r="X67" s="55">
        <f t="shared" si="3"/>
        <v>48</v>
      </c>
      <c r="Y67" s="25">
        <f t="shared" si="3"/>
        <v>46280</v>
      </c>
      <c r="Z67" s="54">
        <f t="shared" si="6"/>
        <v>1481.1533742410793</v>
      </c>
      <c r="AA67" s="54">
        <f t="shared" si="11"/>
        <v>7704.7193825892773</v>
      </c>
      <c r="AB67" s="54">
        <f t="shared" si="7"/>
        <v>809541.93952989543</v>
      </c>
      <c r="AC67" t="str">
        <f t="shared" si="4"/>
        <v/>
      </c>
      <c r="AD67" t="str">
        <f t="shared" si="4"/>
        <v/>
      </c>
    </row>
    <row r="68" spans="1:30" x14ac:dyDescent="0.25">
      <c r="A68" s="44">
        <v>49</v>
      </c>
      <c r="B68" s="56">
        <v>46310</v>
      </c>
      <c r="C68" s="57">
        <v>1496.6387582175812</v>
      </c>
      <c r="D68" s="58">
        <v>7697.923494529965</v>
      </c>
      <c r="E68" s="57">
        <v>808811.0975080966</v>
      </c>
      <c r="F68" s="59">
        <v>170.16462461592599</v>
      </c>
      <c r="G68" s="59">
        <v>72.816000000000003</v>
      </c>
      <c r="H68" s="57">
        <v>25</v>
      </c>
      <c r="I68" s="50">
        <v>9462.5428773634721</v>
      </c>
      <c r="J68" s="29" t="s">
        <v>59</v>
      </c>
      <c r="K68" s="29" t="s">
        <v>59</v>
      </c>
      <c r="L68" s="29">
        <v>10</v>
      </c>
      <c r="N68" s="60">
        <f t="shared" si="5"/>
        <v>30</v>
      </c>
      <c r="O68" s="60">
        <f t="shared" si="8"/>
        <v>1494</v>
      </c>
      <c r="P68" s="51">
        <f t="shared" si="0"/>
        <v>1495.2243312963701</v>
      </c>
      <c r="Q68" s="52">
        <f t="shared" si="1"/>
        <v>2.9930000000000002E-2</v>
      </c>
      <c r="R68" s="30">
        <f t="shared" si="2"/>
        <v>44.75206423570036</v>
      </c>
      <c r="S68" s="53"/>
      <c r="U68" s="54">
        <f t="shared" si="9"/>
        <v>9194.5622527475462</v>
      </c>
      <c r="V68" s="54">
        <f t="shared" si="10"/>
        <v>9462.5428773634721</v>
      </c>
      <c r="X68" s="55">
        <f t="shared" si="3"/>
        <v>49</v>
      </c>
      <c r="Y68" s="25">
        <f t="shared" si="3"/>
        <v>46310</v>
      </c>
      <c r="Z68" s="54">
        <f t="shared" si="6"/>
        <v>1495.2243312963701</v>
      </c>
      <c r="AA68" s="54">
        <f t="shared" si="11"/>
        <v>7690.6484255339865</v>
      </c>
      <c r="AB68" s="54">
        <f t="shared" si="7"/>
        <v>808046.71519859903</v>
      </c>
      <c r="AC68" t="str">
        <f t="shared" si="4"/>
        <v/>
      </c>
      <c r="AD68" t="str">
        <f t="shared" si="4"/>
        <v/>
      </c>
    </row>
    <row r="69" spans="1:30" x14ac:dyDescent="0.25">
      <c r="A69" s="44">
        <v>50</v>
      </c>
      <c r="B69" s="56">
        <v>46341</v>
      </c>
      <c r="C69" s="57">
        <v>1510.8568264206478</v>
      </c>
      <c r="D69" s="58">
        <v>7683.7054263268983</v>
      </c>
      <c r="E69" s="57">
        <v>807300.24068167596</v>
      </c>
      <c r="F69" s="59">
        <v>169.85033047670029</v>
      </c>
      <c r="G69" s="59">
        <v>72.816000000000003</v>
      </c>
      <c r="H69" s="57">
        <v>25</v>
      </c>
      <c r="I69" s="50">
        <v>9462.2285832242469</v>
      </c>
      <c r="J69" s="29" t="s">
        <v>59</v>
      </c>
      <c r="K69" s="29" t="s">
        <v>59</v>
      </c>
      <c r="L69" s="29">
        <v>11</v>
      </c>
      <c r="N69" s="60">
        <f t="shared" si="5"/>
        <v>31</v>
      </c>
      <c r="O69" s="60">
        <f t="shared" si="8"/>
        <v>1525</v>
      </c>
      <c r="P69" s="51">
        <f t="shared" si="0"/>
        <v>1509.4289624436851</v>
      </c>
      <c r="Q69" s="52">
        <f t="shared" si="1"/>
        <v>2.9930000000000002E-2</v>
      </c>
      <c r="R69" s="30">
        <f t="shared" si="2"/>
        <v>45.177208845939496</v>
      </c>
      <c r="S69" s="53"/>
      <c r="U69" s="54">
        <f t="shared" si="9"/>
        <v>9194.5622527475462</v>
      </c>
      <c r="V69" s="54">
        <f t="shared" si="10"/>
        <v>9462.2285832242469</v>
      </c>
      <c r="X69" s="55">
        <f t="shared" si="3"/>
        <v>50</v>
      </c>
      <c r="Y69" s="25">
        <f t="shared" si="3"/>
        <v>46341</v>
      </c>
      <c r="Z69" s="54">
        <f t="shared" si="6"/>
        <v>1509.4289624436851</v>
      </c>
      <c r="AA69" s="54">
        <f t="shared" si="11"/>
        <v>7676.4437943866715</v>
      </c>
      <c r="AB69" s="54">
        <f t="shared" si="7"/>
        <v>806537.28623615531</v>
      </c>
      <c r="AC69" t="str">
        <f t="shared" si="4"/>
        <v/>
      </c>
      <c r="AD69" t="str">
        <f t="shared" si="4"/>
        <v/>
      </c>
    </row>
    <row r="70" spans="1:30" x14ac:dyDescent="0.25">
      <c r="A70" s="44">
        <v>51</v>
      </c>
      <c r="B70" s="56">
        <v>46371</v>
      </c>
      <c r="C70" s="57">
        <v>1525.2099662716446</v>
      </c>
      <c r="D70" s="58">
        <v>7669.3522864759016</v>
      </c>
      <c r="E70" s="57">
        <v>805775.03071540431</v>
      </c>
      <c r="F70" s="59">
        <v>169.53305054315197</v>
      </c>
      <c r="G70" s="59">
        <v>72.816000000000003</v>
      </c>
      <c r="H70" s="57">
        <v>25</v>
      </c>
      <c r="I70" s="50">
        <v>9461.9113032906989</v>
      </c>
      <c r="J70" s="29" t="s">
        <v>59</v>
      </c>
      <c r="K70" s="29" t="s">
        <v>59</v>
      </c>
      <c r="L70" s="29">
        <v>12</v>
      </c>
      <c r="N70" s="60">
        <f t="shared" si="5"/>
        <v>30</v>
      </c>
      <c r="O70" s="60">
        <f t="shared" si="8"/>
        <v>1555</v>
      </c>
      <c r="P70" s="51">
        <f t="shared" si="0"/>
        <v>1523.7685375869005</v>
      </c>
      <c r="Q70" s="52">
        <f t="shared" si="1"/>
        <v>2.9930000000000002E-2</v>
      </c>
      <c r="R70" s="30">
        <f t="shared" si="2"/>
        <v>45.606392329975932</v>
      </c>
      <c r="S70" s="53"/>
      <c r="U70" s="54">
        <f t="shared" si="9"/>
        <v>9194.5622527475462</v>
      </c>
      <c r="V70" s="54">
        <f t="shared" si="10"/>
        <v>9461.9113032906989</v>
      </c>
      <c r="X70" s="55">
        <f t="shared" si="3"/>
        <v>51</v>
      </c>
      <c r="Y70" s="25">
        <f t="shared" si="3"/>
        <v>46371</v>
      </c>
      <c r="Z70" s="54">
        <f t="shared" si="6"/>
        <v>1523.7685375869005</v>
      </c>
      <c r="AA70" s="54">
        <f t="shared" si="11"/>
        <v>7662.1042192434561</v>
      </c>
      <c r="AB70" s="54">
        <f t="shared" si="7"/>
        <v>805013.51769856841</v>
      </c>
      <c r="AC70" t="str">
        <f t="shared" si="4"/>
        <v/>
      </c>
      <c r="AD70" t="str">
        <f t="shared" si="4"/>
        <v/>
      </c>
    </row>
    <row r="71" spans="1:30" x14ac:dyDescent="0.25">
      <c r="A71" s="44">
        <v>52</v>
      </c>
      <c r="B71" s="56">
        <v>46402</v>
      </c>
      <c r="C71" s="57">
        <v>1539.6994609512249</v>
      </c>
      <c r="D71" s="58">
        <v>7654.8627917963213</v>
      </c>
      <c r="E71" s="57">
        <v>804235.33125445305</v>
      </c>
      <c r="F71" s="59">
        <v>169.21275645023491</v>
      </c>
      <c r="G71" s="59">
        <v>72.816000000000003</v>
      </c>
      <c r="H71" s="57">
        <v>25</v>
      </c>
      <c r="I71" s="50">
        <v>9461.5910091977821</v>
      </c>
      <c r="J71" s="29" t="s">
        <v>59</v>
      </c>
      <c r="K71" s="29" t="s">
        <v>59</v>
      </c>
      <c r="L71" s="29">
        <v>1</v>
      </c>
      <c r="N71" s="60">
        <f t="shared" si="5"/>
        <v>31</v>
      </c>
      <c r="O71" s="60">
        <f t="shared" si="8"/>
        <v>1586</v>
      </c>
      <c r="P71" s="51">
        <f t="shared" si="0"/>
        <v>1538.2443386939767</v>
      </c>
      <c r="Q71" s="52">
        <f t="shared" si="1"/>
        <v>2.9930000000000002E-2</v>
      </c>
      <c r="R71" s="30">
        <f t="shared" si="2"/>
        <v>46.039653057110726</v>
      </c>
      <c r="S71" s="53"/>
      <c r="U71" s="54">
        <f t="shared" si="9"/>
        <v>9194.5622527475462</v>
      </c>
      <c r="V71" s="54">
        <f t="shared" si="10"/>
        <v>9461.5910091977821</v>
      </c>
      <c r="X71" s="55">
        <f t="shared" si="3"/>
        <v>52</v>
      </c>
      <c r="Y71" s="25">
        <f t="shared" si="3"/>
        <v>46402</v>
      </c>
      <c r="Z71" s="54">
        <f t="shared" si="6"/>
        <v>1538.2443386939767</v>
      </c>
      <c r="AA71" s="54">
        <f t="shared" si="11"/>
        <v>7647.6284181363799</v>
      </c>
      <c r="AB71" s="54">
        <f t="shared" si="7"/>
        <v>803475.27335987438</v>
      </c>
      <c r="AC71" t="str">
        <f t="shared" si="4"/>
        <v/>
      </c>
      <c r="AD71" t="str">
        <f t="shared" si="4"/>
        <v/>
      </c>
    </row>
    <row r="72" spans="1:30" x14ac:dyDescent="0.25">
      <c r="A72" s="44">
        <v>53</v>
      </c>
      <c r="B72" s="56">
        <v>46433</v>
      </c>
      <c r="C72" s="57">
        <v>1554.3266058302615</v>
      </c>
      <c r="D72" s="58">
        <v>7640.2356469172846</v>
      </c>
      <c r="E72" s="57">
        <v>802681.00464862282</v>
      </c>
      <c r="F72" s="59">
        <v>168.88941956343515</v>
      </c>
      <c r="G72" s="59">
        <v>72.816000000000003</v>
      </c>
      <c r="H72" s="57">
        <v>25</v>
      </c>
      <c r="I72" s="50">
        <v>9461.2676723109817</v>
      </c>
      <c r="J72" s="29" t="s">
        <v>59</v>
      </c>
      <c r="K72" s="29" t="s">
        <v>59</v>
      </c>
      <c r="L72" s="29">
        <v>2</v>
      </c>
      <c r="N72" s="60">
        <f t="shared" si="5"/>
        <v>31</v>
      </c>
      <c r="O72" s="60">
        <f t="shared" si="8"/>
        <v>1617</v>
      </c>
      <c r="P72" s="51">
        <f t="shared" si="0"/>
        <v>1552.8576599115695</v>
      </c>
      <c r="Q72" s="52">
        <f t="shared" si="1"/>
        <v>2.9930000000000002E-2</v>
      </c>
      <c r="R72" s="30">
        <f t="shared" si="2"/>
        <v>46.477029761153275</v>
      </c>
      <c r="S72" s="53"/>
      <c r="U72" s="54">
        <f t="shared" si="9"/>
        <v>9194.5622527475462</v>
      </c>
      <c r="V72" s="54">
        <f t="shared" si="10"/>
        <v>9461.2676723109817</v>
      </c>
      <c r="X72" s="55">
        <f t="shared" si="3"/>
        <v>53</v>
      </c>
      <c r="Y72" s="25">
        <f t="shared" si="3"/>
        <v>46433</v>
      </c>
      <c r="Z72" s="54">
        <f t="shared" si="6"/>
        <v>1552.8576599115695</v>
      </c>
      <c r="AA72" s="54">
        <f t="shared" si="11"/>
        <v>7633.0150969187871</v>
      </c>
      <c r="AB72" s="54">
        <f t="shared" si="7"/>
        <v>801922.41569996276</v>
      </c>
      <c r="AC72" t="str">
        <f t="shared" si="4"/>
        <v/>
      </c>
      <c r="AD72" t="str">
        <f t="shared" si="4"/>
        <v/>
      </c>
    </row>
    <row r="73" spans="1:30" x14ac:dyDescent="0.25">
      <c r="A73" s="44">
        <v>54</v>
      </c>
      <c r="B73" s="56">
        <v>46461</v>
      </c>
      <c r="C73" s="57">
        <v>1569.0927085856492</v>
      </c>
      <c r="D73" s="58">
        <v>7625.4695441618969</v>
      </c>
      <c r="E73" s="57">
        <v>801111.91194003716</v>
      </c>
      <c r="F73" s="59">
        <v>168.56301097621079</v>
      </c>
      <c r="G73" s="59">
        <v>72.816000000000003</v>
      </c>
      <c r="H73" s="57">
        <v>25</v>
      </c>
      <c r="I73" s="50">
        <v>9460.9412637237583</v>
      </c>
      <c r="J73" s="29" t="s">
        <v>59</v>
      </c>
      <c r="K73" s="29" t="s">
        <v>59</v>
      </c>
      <c r="L73" s="29">
        <v>3</v>
      </c>
      <c r="N73" s="60">
        <f t="shared" si="5"/>
        <v>28</v>
      </c>
      <c r="O73" s="60">
        <f t="shared" si="8"/>
        <v>1645</v>
      </c>
      <c r="P73" s="51">
        <f t="shared" si="0"/>
        <v>1567.6098076807302</v>
      </c>
      <c r="Q73" s="52">
        <f t="shared" si="1"/>
        <v>2.9930000000000002E-2</v>
      </c>
      <c r="R73" s="30">
        <f t="shared" si="2"/>
        <v>46.918561543884259</v>
      </c>
      <c r="S73" s="53"/>
      <c r="U73" s="54">
        <f t="shared" si="9"/>
        <v>9194.5622527475462</v>
      </c>
      <c r="V73" s="54">
        <f t="shared" si="10"/>
        <v>9460.9412637237583</v>
      </c>
      <c r="X73" s="55">
        <f t="shared" si="3"/>
        <v>54</v>
      </c>
      <c r="Y73" s="25">
        <f t="shared" si="3"/>
        <v>46461</v>
      </c>
      <c r="Z73" s="54">
        <f t="shared" si="6"/>
        <v>1567.6098076807302</v>
      </c>
      <c r="AA73" s="54">
        <f t="shared" si="11"/>
        <v>7618.2629491496264</v>
      </c>
      <c r="AB73" s="54">
        <f t="shared" si="7"/>
        <v>800354.80589228205</v>
      </c>
      <c r="AC73" t="str">
        <f t="shared" si="4"/>
        <v/>
      </c>
      <c r="AD73" t="str">
        <f t="shared" si="4"/>
        <v/>
      </c>
    </row>
    <row r="74" spans="1:30" x14ac:dyDescent="0.25">
      <c r="A74" s="44">
        <v>55</v>
      </c>
      <c r="B74" s="56">
        <v>46492</v>
      </c>
      <c r="C74" s="57">
        <v>1583.9990893172126</v>
      </c>
      <c r="D74" s="58">
        <v>7610.5631634303336</v>
      </c>
      <c r="E74" s="57">
        <v>799527.91285071999</v>
      </c>
      <c r="F74" s="59">
        <v>168.23350150740782</v>
      </c>
      <c r="G74" s="59">
        <v>72.816000000000003</v>
      </c>
      <c r="H74" s="57">
        <v>25</v>
      </c>
      <c r="I74" s="50">
        <v>9460.6117542549546</v>
      </c>
      <c r="J74" s="29" t="s">
        <v>59</v>
      </c>
      <c r="K74" s="29" t="s">
        <v>59</v>
      </c>
      <c r="L74" s="29">
        <v>4</v>
      </c>
      <c r="N74" s="60">
        <f t="shared" si="5"/>
        <v>31</v>
      </c>
      <c r="O74" s="60">
        <f t="shared" si="8"/>
        <v>1676</v>
      </c>
      <c r="P74" s="51">
        <f t="shared" si="0"/>
        <v>1582.5021008536969</v>
      </c>
      <c r="Q74" s="52">
        <f t="shared" si="1"/>
        <v>2.9930000000000002E-2</v>
      </c>
      <c r="R74" s="30">
        <f t="shared" si="2"/>
        <v>47.364287878551153</v>
      </c>
      <c r="S74" s="53"/>
      <c r="U74" s="54">
        <f t="shared" si="9"/>
        <v>9194.5622527475462</v>
      </c>
      <c r="V74" s="54">
        <f t="shared" si="10"/>
        <v>9460.6117542549546</v>
      </c>
      <c r="X74" s="55">
        <f t="shared" si="3"/>
        <v>55</v>
      </c>
      <c r="Y74" s="25">
        <f t="shared" si="3"/>
        <v>46492</v>
      </c>
      <c r="Z74" s="54">
        <f t="shared" si="6"/>
        <v>1582.5021008536969</v>
      </c>
      <c r="AA74" s="54">
        <f t="shared" si="11"/>
        <v>7603.3706559766597</v>
      </c>
      <c r="AB74" s="54">
        <f t="shared" si="7"/>
        <v>798772.30379142833</v>
      </c>
      <c r="AC74" t="str">
        <f t="shared" si="4"/>
        <v/>
      </c>
      <c r="AD74" t="str">
        <f t="shared" si="4"/>
        <v/>
      </c>
    </row>
    <row r="75" spans="1:30" x14ac:dyDescent="0.25">
      <c r="A75" s="44">
        <v>56</v>
      </c>
      <c r="B75" s="56">
        <v>46522</v>
      </c>
      <c r="C75" s="57">
        <v>1599.0470806657258</v>
      </c>
      <c r="D75" s="58">
        <v>7595.5151720818203</v>
      </c>
      <c r="E75" s="57">
        <v>797928.86577005428</v>
      </c>
      <c r="F75" s="59">
        <v>167.9008616986512</v>
      </c>
      <c r="G75" s="59">
        <v>72.816000000000003</v>
      </c>
      <c r="H75" s="57">
        <v>25</v>
      </c>
      <c r="I75" s="50">
        <v>9460.2791144461989</v>
      </c>
      <c r="J75" s="29" t="s">
        <v>59</v>
      </c>
      <c r="K75" s="29" t="s">
        <v>59</v>
      </c>
      <c r="L75" s="29">
        <v>5</v>
      </c>
      <c r="N75" s="60">
        <f t="shared" si="5"/>
        <v>30</v>
      </c>
      <c r="O75" s="60">
        <f t="shared" si="8"/>
        <v>1706</v>
      </c>
      <c r="P75" s="51">
        <f t="shared" si="0"/>
        <v>1597.5358708118074</v>
      </c>
      <c r="Q75" s="52">
        <f t="shared" si="1"/>
        <v>2.9930000000000002E-2</v>
      </c>
      <c r="R75" s="30">
        <f t="shared" si="2"/>
        <v>47.814248613397396</v>
      </c>
      <c r="S75" s="53"/>
      <c r="U75" s="54">
        <f t="shared" si="9"/>
        <v>9194.5622527475462</v>
      </c>
      <c r="V75" s="54">
        <f t="shared" si="10"/>
        <v>9460.2791144461989</v>
      </c>
      <c r="X75" s="55">
        <f t="shared" si="3"/>
        <v>56</v>
      </c>
      <c r="Y75" s="25">
        <f t="shared" si="3"/>
        <v>46522</v>
      </c>
      <c r="Z75" s="54">
        <f t="shared" si="6"/>
        <v>1597.5358708118074</v>
      </c>
      <c r="AA75" s="54">
        <f t="shared" si="11"/>
        <v>7588.3368860185492</v>
      </c>
      <c r="AB75" s="54">
        <f t="shared" si="7"/>
        <v>797174.76792061655</v>
      </c>
      <c r="AC75" t="str">
        <f t="shared" si="4"/>
        <v/>
      </c>
      <c r="AD75" t="str">
        <f t="shared" si="4"/>
        <v/>
      </c>
    </row>
    <row r="76" spans="1:30" x14ac:dyDescent="0.25">
      <c r="A76" s="44">
        <v>57</v>
      </c>
      <c r="B76" s="56">
        <v>46553</v>
      </c>
      <c r="C76" s="57">
        <v>1614.2380279320496</v>
      </c>
      <c r="D76" s="58">
        <v>7580.3242248154966</v>
      </c>
      <c r="E76" s="57">
        <v>796314.62774212228</v>
      </c>
      <c r="F76" s="59">
        <v>167.56506181171142</v>
      </c>
      <c r="G76" s="59">
        <v>72.816000000000003</v>
      </c>
      <c r="H76" s="57">
        <v>25</v>
      </c>
      <c r="I76" s="50">
        <v>9459.9433145592575</v>
      </c>
      <c r="J76" s="29" t="s">
        <v>59</v>
      </c>
      <c r="K76" s="29" t="s">
        <v>59</v>
      </c>
      <c r="L76" s="29">
        <v>6</v>
      </c>
      <c r="N76" s="60">
        <f t="shared" si="5"/>
        <v>31</v>
      </c>
      <c r="O76" s="60">
        <f t="shared" si="8"/>
        <v>1737</v>
      </c>
      <c r="P76" s="51">
        <f t="shared" si="0"/>
        <v>1612.7124615845187</v>
      </c>
      <c r="Q76" s="52">
        <f t="shared" si="1"/>
        <v>2.9930000000000002E-2</v>
      </c>
      <c r="R76" s="30">
        <f t="shared" si="2"/>
        <v>48.268483975224648</v>
      </c>
      <c r="S76" s="53"/>
      <c r="U76" s="54">
        <f t="shared" si="9"/>
        <v>9194.5622527475462</v>
      </c>
      <c r="V76" s="54">
        <f t="shared" si="10"/>
        <v>9459.9433145592575</v>
      </c>
      <c r="X76" s="55">
        <f t="shared" si="3"/>
        <v>57</v>
      </c>
      <c r="Y76" s="25">
        <f t="shared" si="3"/>
        <v>46553</v>
      </c>
      <c r="Z76" s="54">
        <f t="shared" si="6"/>
        <v>1612.7124615845187</v>
      </c>
      <c r="AA76" s="54">
        <f t="shared" si="11"/>
        <v>7573.1602952458379</v>
      </c>
      <c r="AB76" s="54">
        <f t="shared" si="7"/>
        <v>795562.05545903207</v>
      </c>
      <c r="AC76" t="str">
        <f t="shared" si="4"/>
        <v/>
      </c>
      <c r="AD76" t="str">
        <f t="shared" si="4"/>
        <v/>
      </c>
    </row>
    <row r="77" spans="1:30" x14ac:dyDescent="0.25">
      <c r="A77" s="44">
        <v>58</v>
      </c>
      <c r="B77" s="56">
        <v>46583</v>
      </c>
      <c r="C77" s="57">
        <v>1629.5732891974039</v>
      </c>
      <c r="D77" s="58">
        <v>7564.9889635501422</v>
      </c>
      <c r="E77" s="57">
        <v>794685.05445292487</v>
      </c>
      <c r="F77" s="59">
        <v>167.22607182584568</v>
      </c>
      <c r="G77" s="59">
        <v>72.816000000000003</v>
      </c>
      <c r="H77" s="57">
        <v>25</v>
      </c>
      <c r="I77" s="50">
        <v>9459.6043245733927</v>
      </c>
      <c r="J77" s="29" t="s">
        <v>59</v>
      </c>
      <c r="K77" s="29" t="s">
        <v>59</v>
      </c>
      <c r="L77" s="29">
        <v>7</v>
      </c>
      <c r="N77" s="60">
        <f t="shared" si="5"/>
        <v>30</v>
      </c>
      <c r="O77" s="60">
        <f t="shared" si="8"/>
        <v>1767</v>
      </c>
      <c r="P77" s="51">
        <f t="shared" si="0"/>
        <v>1628.033229969571</v>
      </c>
      <c r="Q77" s="52">
        <f t="shared" si="1"/>
        <v>2.9930000000000002E-2</v>
      </c>
      <c r="R77" s="30">
        <f t="shared" si="2"/>
        <v>48.727034572989261</v>
      </c>
      <c r="S77" s="53"/>
      <c r="U77" s="54">
        <f t="shared" si="9"/>
        <v>9194.5622527475462</v>
      </c>
      <c r="V77" s="54">
        <f t="shared" si="10"/>
        <v>9459.6043245733927</v>
      </c>
      <c r="X77" s="55">
        <f t="shared" si="3"/>
        <v>58</v>
      </c>
      <c r="Y77" s="25">
        <f t="shared" si="3"/>
        <v>46583</v>
      </c>
      <c r="Z77" s="54">
        <f t="shared" si="6"/>
        <v>1628.033229969571</v>
      </c>
      <c r="AA77" s="54">
        <f t="shared" si="11"/>
        <v>7557.8395268607856</v>
      </c>
      <c r="AB77" s="54">
        <f t="shared" si="7"/>
        <v>793934.02222906251</v>
      </c>
      <c r="AC77" t="str">
        <f t="shared" si="4"/>
        <v/>
      </c>
      <c r="AD77" t="str">
        <f t="shared" si="4"/>
        <v/>
      </c>
    </row>
    <row r="78" spans="1:30" x14ac:dyDescent="0.25">
      <c r="A78" s="44">
        <v>59</v>
      </c>
      <c r="B78" s="56">
        <v>46614</v>
      </c>
      <c r="C78" s="57">
        <v>1645.0542354447789</v>
      </c>
      <c r="D78" s="58">
        <v>7549.5080173027673</v>
      </c>
      <c r="E78" s="57">
        <v>793040.00021748012</v>
      </c>
      <c r="F78" s="59">
        <v>166.88386143511423</v>
      </c>
      <c r="G78" s="59">
        <v>72.816000000000003</v>
      </c>
      <c r="H78" s="57">
        <v>25</v>
      </c>
      <c r="I78" s="50">
        <v>9459.2621141826603</v>
      </c>
      <c r="J78" s="29" t="s">
        <v>59</v>
      </c>
      <c r="K78" s="29" t="s">
        <v>59</v>
      </c>
      <c r="L78" s="29">
        <v>8</v>
      </c>
      <c r="N78" s="60">
        <f t="shared" si="5"/>
        <v>31</v>
      </c>
      <c r="O78" s="60">
        <f t="shared" si="8"/>
        <v>1798</v>
      </c>
      <c r="P78" s="51">
        <f t="shared" si="0"/>
        <v>1643.499545654282</v>
      </c>
      <c r="Q78" s="52">
        <f t="shared" si="1"/>
        <v>2.9930000000000002E-2</v>
      </c>
      <c r="R78" s="30">
        <f t="shared" si="2"/>
        <v>49.189941401432662</v>
      </c>
      <c r="S78" s="53"/>
      <c r="U78" s="54">
        <f t="shared" si="9"/>
        <v>9194.5622527475462</v>
      </c>
      <c r="V78" s="54">
        <f t="shared" si="10"/>
        <v>9459.2621141826603</v>
      </c>
      <c r="X78" s="55">
        <f t="shared" si="3"/>
        <v>59</v>
      </c>
      <c r="Y78" s="25">
        <f t="shared" si="3"/>
        <v>46614</v>
      </c>
      <c r="Z78" s="54">
        <f t="shared" si="6"/>
        <v>1643.499545654282</v>
      </c>
      <c r="AA78" s="54">
        <f t="shared" si="11"/>
        <v>7542.3732111760746</v>
      </c>
      <c r="AB78" s="54">
        <f t="shared" si="7"/>
        <v>792290.52268340823</v>
      </c>
      <c r="AC78" t="str">
        <f t="shared" si="4"/>
        <v/>
      </c>
      <c r="AD78" t="str">
        <f t="shared" si="4"/>
        <v/>
      </c>
    </row>
    <row r="79" spans="1:30" x14ac:dyDescent="0.25">
      <c r="A79" s="44">
        <v>60</v>
      </c>
      <c r="B79" s="56">
        <v>46645</v>
      </c>
      <c r="C79" s="57">
        <v>1660.6822506815042</v>
      </c>
      <c r="D79" s="58">
        <v>7533.8800020660419</v>
      </c>
      <c r="E79" s="57">
        <v>791379.31796679867</v>
      </c>
      <c r="F79" s="59">
        <v>166.53840004567084</v>
      </c>
      <c r="G79" s="59">
        <v>72.816000000000003</v>
      </c>
      <c r="H79" s="57">
        <v>25</v>
      </c>
      <c r="I79" s="50">
        <v>9458.9166527932175</v>
      </c>
      <c r="J79" s="29" t="s">
        <v>59</v>
      </c>
      <c r="K79" s="29" t="s">
        <v>59</v>
      </c>
      <c r="L79" s="29">
        <v>9</v>
      </c>
      <c r="N79" s="60">
        <f t="shared" si="5"/>
        <v>31</v>
      </c>
      <c r="O79" s="60">
        <f t="shared" si="8"/>
        <v>1829</v>
      </c>
      <c r="P79" s="51">
        <f t="shared" si="0"/>
        <v>1659.1127913379978</v>
      </c>
      <c r="Q79" s="52">
        <f t="shared" si="1"/>
        <v>2.9930000000000002E-2</v>
      </c>
      <c r="R79" s="30">
        <f t="shared" si="2"/>
        <v>49.657245844746278</v>
      </c>
      <c r="S79" s="53"/>
      <c r="U79" s="54">
        <f t="shared" si="9"/>
        <v>9194.5622527475462</v>
      </c>
      <c r="V79" s="54">
        <f t="shared" si="10"/>
        <v>9458.9166527932175</v>
      </c>
      <c r="X79" s="55">
        <f t="shared" si="3"/>
        <v>60</v>
      </c>
      <c r="Y79" s="25">
        <f t="shared" si="3"/>
        <v>46645</v>
      </c>
      <c r="Z79" s="54">
        <f t="shared" si="6"/>
        <v>1659.1127913379978</v>
      </c>
      <c r="AA79" s="54">
        <f t="shared" si="11"/>
        <v>7526.7599654923588</v>
      </c>
      <c r="AB79" s="54">
        <f t="shared" si="7"/>
        <v>790631.40989207022</v>
      </c>
      <c r="AC79" t="str">
        <f t="shared" si="4"/>
        <v/>
      </c>
      <c r="AD79" t="str">
        <f t="shared" si="4"/>
        <v/>
      </c>
    </row>
    <row r="80" spans="1:30" x14ac:dyDescent="0.25">
      <c r="A80" s="44">
        <v>61</v>
      </c>
      <c r="B80" s="56">
        <v>46675</v>
      </c>
      <c r="C80" s="57">
        <v>1676.458732062978</v>
      </c>
      <c r="D80" s="58">
        <v>7518.1035206845681</v>
      </c>
      <c r="E80" s="57">
        <v>789702.85923473572</v>
      </c>
      <c r="F80" s="59">
        <v>166.18965677302774</v>
      </c>
      <c r="G80" s="59">
        <v>72.816000000000003</v>
      </c>
      <c r="H80" s="57">
        <v>25</v>
      </c>
      <c r="I80" s="50">
        <v>9458.5679095205742</v>
      </c>
      <c r="J80" s="29" t="s">
        <v>59</v>
      </c>
      <c r="K80" s="29" t="s">
        <v>59</v>
      </c>
      <c r="L80" s="29">
        <v>10</v>
      </c>
      <c r="N80" s="60">
        <f t="shared" si="5"/>
        <v>30</v>
      </c>
      <c r="O80" s="60">
        <f t="shared" si="8"/>
        <v>1859</v>
      </c>
      <c r="P80" s="51">
        <f t="shared" si="0"/>
        <v>1674.8743628557086</v>
      </c>
      <c r="Q80" s="52">
        <f t="shared" si="1"/>
        <v>2.9930000000000002E-2</v>
      </c>
      <c r="R80" s="30">
        <f t="shared" si="2"/>
        <v>50.12898968027136</v>
      </c>
      <c r="S80" s="53"/>
      <c r="U80" s="54">
        <f t="shared" si="9"/>
        <v>9194.5622527475462</v>
      </c>
      <c r="V80" s="54">
        <f t="shared" si="10"/>
        <v>9458.5679095205742</v>
      </c>
      <c r="X80" s="55">
        <f t="shared" si="3"/>
        <v>61</v>
      </c>
      <c r="Y80" s="25">
        <f t="shared" si="3"/>
        <v>46675</v>
      </c>
      <c r="Z80" s="54">
        <f t="shared" si="6"/>
        <v>1674.8743628557086</v>
      </c>
      <c r="AA80" s="54">
        <f t="shared" si="11"/>
        <v>7510.998393974648</v>
      </c>
      <c r="AB80" s="54">
        <f t="shared" si="7"/>
        <v>788956.53552921454</v>
      </c>
      <c r="AC80" t="str">
        <f t="shared" si="4"/>
        <v/>
      </c>
      <c r="AD80" t="str">
        <f t="shared" si="4"/>
        <v/>
      </c>
    </row>
    <row r="81" spans="1:30" x14ac:dyDescent="0.25">
      <c r="A81" s="44">
        <v>62</v>
      </c>
      <c r="B81" s="56">
        <v>46706</v>
      </c>
      <c r="C81" s="57">
        <v>1692.3850900175757</v>
      </c>
      <c r="D81" s="58">
        <v>7502.1771627299704</v>
      </c>
      <c r="E81" s="57">
        <v>788010.47414471814</v>
      </c>
      <c r="F81" s="59">
        <v>165.8376004392945</v>
      </c>
      <c r="G81" s="59">
        <v>72.816000000000003</v>
      </c>
      <c r="H81" s="57">
        <v>25</v>
      </c>
      <c r="I81" s="50">
        <v>9458.2158531868408</v>
      </c>
      <c r="J81" s="29" t="s">
        <v>59</v>
      </c>
      <c r="K81" s="29" t="s">
        <v>59</v>
      </c>
      <c r="L81" s="29">
        <v>11</v>
      </c>
      <c r="N81" s="60">
        <f t="shared" si="5"/>
        <v>31</v>
      </c>
      <c r="O81" s="60">
        <f t="shared" si="8"/>
        <v>1890</v>
      </c>
      <c r="P81" s="51">
        <f t="shared" si="0"/>
        <v>1690.785669302838</v>
      </c>
      <c r="Q81" s="52">
        <f t="shared" si="1"/>
        <v>2.9930000000000002E-2</v>
      </c>
      <c r="R81" s="30">
        <f t="shared" si="2"/>
        <v>50.60521508223394</v>
      </c>
      <c r="S81" s="53"/>
      <c r="U81" s="54">
        <f t="shared" si="9"/>
        <v>9194.5622527475462</v>
      </c>
      <c r="V81" s="54">
        <f t="shared" si="10"/>
        <v>9458.2158531868408</v>
      </c>
      <c r="X81" s="55">
        <f t="shared" si="3"/>
        <v>62</v>
      </c>
      <c r="Y81" s="25">
        <f t="shared" si="3"/>
        <v>46706</v>
      </c>
      <c r="Z81" s="54">
        <f t="shared" si="6"/>
        <v>1690.785669302838</v>
      </c>
      <c r="AA81" s="54">
        <f t="shared" si="11"/>
        <v>7495.0870875275186</v>
      </c>
      <c r="AB81" s="54">
        <f t="shared" si="7"/>
        <v>787265.74985991174</v>
      </c>
      <c r="AC81" t="str">
        <f t="shared" si="4"/>
        <v/>
      </c>
      <c r="AD81" t="str">
        <f t="shared" si="4"/>
        <v/>
      </c>
    </row>
    <row r="82" spans="1:30" x14ac:dyDescent="0.25">
      <c r="A82" s="44">
        <v>63</v>
      </c>
      <c r="B82" s="56">
        <v>46736</v>
      </c>
      <c r="C82" s="57">
        <v>1708.4627483727427</v>
      </c>
      <c r="D82" s="58">
        <v>7486.0995043748035</v>
      </c>
      <c r="E82" s="57">
        <v>786302.01139634545</v>
      </c>
      <c r="F82" s="59">
        <v>165.4821995703908</v>
      </c>
      <c r="G82" s="59">
        <v>72.816000000000003</v>
      </c>
      <c r="H82" s="57">
        <v>25</v>
      </c>
      <c r="I82" s="50">
        <v>9457.8604523179383</v>
      </c>
      <c r="J82" s="29" t="s">
        <v>59</v>
      </c>
      <c r="K82" s="29" t="s">
        <v>59</v>
      </c>
      <c r="L82" s="29">
        <v>12</v>
      </c>
      <c r="N82" s="60">
        <f t="shared" si="5"/>
        <v>30</v>
      </c>
      <c r="O82" s="60">
        <f t="shared" si="8"/>
        <v>1920</v>
      </c>
      <c r="P82" s="51">
        <f t="shared" ref="P82:P145" si="12">IF(A82&lt;&gt;"",Z82,"")</f>
        <v>1706.8481331612147</v>
      </c>
      <c r="Q82" s="52">
        <f t="shared" ref="Q82:Q145" si="13">IF(OR(A82="",J82="Carencia",K82="Pula"),"",IF(AND($F$5="PF",O82&lt;365),$I$3*O82,IF(AND($F$5="PF",O82&gt;=365),$I$3*365,IF(AND($F$5="PJ",O82&lt;365),$I$4*O82,IF(AND($F$5="PJ",O82&gt;=365),$I$4*365)))))</f>
        <v>2.9930000000000002E-2</v>
      </c>
      <c r="R82" s="30">
        <f t="shared" ref="R82:R145" si="14">IFERROR(Q82*P82,"")</f>
        <v>51.08596462551516</v>
      </c>
      <c r="S82" s="53"/>
      <c r="U82" s="54">
        <f t="shared" si="9"/>
        <v>9194.5622527475462</v>
      </c>
      <c r="V82" s="54">
        <f t="shared" si="10"/>
        <v>9457.8604523179383</v>
      </c>
      <c r="X82" s="55">
        <f t="shared" ref="X82:Y145" si="15">A82</f>
        <v>63</v>
      </c>
      <c r="Y82" s="25">
        <f t="shared" si="15"/>
        <v>46736</v>
      </c>
      <c r="Z82" s="54">
        <f t="shared" si="6"/>
        <v>1706.8481331612147</v>
      </c>
      <c r="AA82" s="54">
        <f t="shared" si="11"/>
        <v>7479.0246236691419</v>
      </c>
      <c r="AB82" s="54">
        <f t="shared" si="7"/>
        <v>785558.90172675054</v>
      </c>
      <c r="AC82" t="str">
        <f t="shared" ref="AC82:AD145" si="16">J82</f>
        <v/>
      </c>
      <c r="AD82" t="str">
        <f t="shared" si="16"/>
        <v/>
      </c>
    </row>
    <row r="83" spans="1:30" x14ac:dyDescent="0.25">
      <c r="A83" s="44">
        <v>64</v>
      </c>
      <c r="B83" s="56">
        <v>46767</v>
      </c>
      <c r="C83" s="57">
        <v>1724.693144482284</v>
      </c>
      <c r="D83" s="58">
        <v>7469.8691082652622</v>
      </c>
      <c r="E83" s="57">
        <v>784577.31825186312</v>
      </c>
      <c r="F83" s="59">
        <v>165.12342239323254</v>
      </c>
      <c r="G83" s="59">
        <v>72.816000000000003</v>
      </c>
      <c r="H83" s="57">
        <v>25</v>
      </c>
      <c r="I83" s="50">
        <v>9457.5016751407802</v>
      </c>
      <c r="J83" s="29" t="s">
        <v>59</v>
      </c>
      <c r="K83" s="29" t="s">
        <v>59</v>
      </c>
      <c r="L83" s="29">
        <v>1</v>
      </c>
      <c r="N83" s="60">
        <f t="shared" ref="N83:N146" si="17">IFERROR(B83-B82,"")</f>
        <v>31</v>
      </c>
      <c r="O83" s="60">
        <f t="shared" si="8"/>
        <v>1951</v>
      </c>
      <c r="P83" s="51">
        <f t="shared" si="12"/>
        <v>1723.0631904262455</v>
      </c>
      <c r="Q83" s="52">
        <f t="shared" si="13"/>
        <v>2.9930000000000002E-2</v>
      </c>
      <c r="R83" s="30">
        <f t="shared" si="14"/>
        <v>51.571281289457531</v>
      </c>
      <c r="S83" s="53"/>
      <c r="U83" s="54">
        <f t="shared" si="9"/>
        <v>9194.5622527475462</v>
      </c>
      <c r="V83" s="54">
        <f t="shared" si="10"/>
        <v>9457.5016751407802</v>
      </c>
      <c r="X83" s="55">
        <f t="shared" si="15"/>
        <v>64</v>
      </c>
      <c r="Y83" s="25">
        <f t="shared" si="15"/>
        <v>46767</v>
      </c>
      <c r="Z83" s="54">
        <f t="shared" ref="Z83:Z146" si="18">IFERROR(IF(OR(AC83="Carencia",AD83="Pula"),0,$L$7-AA83),"")</f>
        <v>1723.0631904262455</v>
      </c>
      <c r="AA83" s="54">
        <f t="shared" si="11"/>
        <v>7462.8095664041111</v>
      </c>
      <c r="AB83" s="54">
        <f t="shared" ref="AB83:AB146" si="19">IFERROR(IF(OR(AC83="Carencia",AD83="Pula"),AB82,(AB82-Z83)),"")</f>
        <v>783835.83853632433</v>
      </c>
      <c r="AC83" t="str">
        <f t="shared" si="16"/>
        <v/>
      </c>
      <c r="AD83" t="str">
        <f t="shared" si="16"/>
        <v/>
      </c>
    </row>
    <row r="84" spans="1:30" x14ac:dyDescent="0.25">
      <c r="A84" s="44">
        <v>65</v>
      </c>
      <c r="B84" s="56">
        <v>46798</v>
      </c>
      <c r="C84" s="57">
        <v>1741.0777293548654</v>
      </c>
      <c r="D84" s="58">
        <v>7453.4845233926808</v>
      </c>
      <c r="E84" s="57">
        <v>782836.24052250828</v>
      </c>
      <c r="F84" s="59">
        <v>164.76123683289126</v>
      </c>
      <c r="G84" s="59">
        <v>72.816000000000003</v>
      </c>
      <c r="H84" s="57">
        <v>25</v>
      </c>
      <c r="I84" s="50">
        <v>9457.1394895804387</v>
      </c>
      <c r="J84" s="29" t="s">
        <v>59</v>
      </c>
      <c r="K84" s="29" t="s">
        <v>59</v>
      </c>
      <c r="L84" s="29">
        <v>2</v>
      </c>
      <c r="N84" s="60">
        <f t="shared" si="17"/>
        <v>31</v>
      </c>
      <c r="O84" s="60">
        <f t="shared" ref="O84:O147" si="20">IFERROR(N84+O83,"")</f>
        <v>1982</v>
      </c>
      <c r="P84" s="51">
        <f t="shared" si="12"/>
        <v>1739.4322907352944</v>
      </c>
      <c r="Q84" s="52">
        <f t="shared" si="13"/>
        <v>2.9930000000000002E-2</v>
      </c>
      <c r="R84" s="30">
        <f t="shared" si="14"/>
        <v>52.061208461707366</v>
      </c>
      <c r="S84" s="53"/>
      <c r="U84" s="54">
        <f t="shared" ref="U84:U147" si="21">IFERROR(IF(OR(J84="Carencia",K84="Pula"),0,C84+D84),"")</f>
        <v>9194.5622527475462</v>
      </c>
      <c r="V84" s="54">
        <f t="shared" ref="V84:V147" si="22">IFERROR(I84,0)</f>
        <v>9457.1394895804387</v>
      </c>
      <c r="X84" s="55">
        <f t="shared" si="15"/>
        <v>65</v>
      </c>
      <c r="Y84" s="25">
        <f t="shared" si="15"/>
        <v>46798</v>
      </c>
      <c r="Z84" s="54">
        <f t="shared" si="18"/>
        <v>1739.4322907352944</v>
      </c>
      <c r="AA84" s="54">
        <f t="shared" ref="AA84:AA147" si="23">IF(AND(DAY(Y84)=DAY(Y83),MONTH(Y84)&lt;&gt;MONTH(Y83)),IF(AH84="Pula",0,($D$9))*AB83,((1+$D$9)^(N84/_xlfn.DAYS(EDATE(Y83,1),Y83))-1)*AB83)</f>
        <v>7446.4404660950622</v>
      </c>
      <c r="AB84" s="54">
        <f t="shared" si="19"/>
        <v>782096.40624558902</v>
      </c>
      <c r="AC84" t="str">
        <f t="shared" si="16"/>
        <v/>
      </c>
      <c r="AD84" t="str">
        <f t="shared" si="16"/>
        <v/>
      </c>
    </row>
    <row r="85" spans="1:30" x14ac:dyDescent="0.25">
      <c r="A85" s="44">
        <v>66</v>
      </c>
      <c r="B85" s="56">
        <v>46827</v>
      </c>
      <c r="C85" s="57">
        <v>1757.6179677837363</v>
      </c>
      <c r="D85" s="58">
        <v>7436.9442849638099</v>
      </c>
      <c r="E85" s="57">
        <v>781078.62255472457</v>
      </c>
      <c r="F85" s="59">
        <v>164.39561050972674</v>
      </c>
      <c r="G85" s="59">
        <v>72.816000000000003</v>
      </c>
      <c r="H85" s="57">
        <v>25</v>
      </c>
      <c r="I85" s="50">
        <v>9456.7738632572728</v>
      </c>
      <c r="J85" s="29" t="s">
        <v>59</v>
      </c>
      <c r="K85" s="29" t="s">
        <v>59</v>
      </c>
      <c r="L85" s="29">
        <v>3</v>
      </c>
      <c r="N85" s="60">
        <f t="shared" si="17"/>
        <v>29</v>
      </c>
      <c r="O85" s="60">
        <f t="shared" si="20"/>
        <v>2011</v>
      </c>
      <c r="P85" s="51">
        <f t="shared" si="12"/>
        <v>1755.9568974972799</v>
      </c>
      <c r="Q85" s="52">
        <f t="shared" si="13"/>
        <v>2.9930000000000002E-2</v>
      </c>
      <c r="R85" s="30">
        <f t="shared" si="14"/>
        <v>52.55578994209359</v>
      </c>
      <c r="S85" s="53"/>
      <c r="U85" s="54">
        <f t="shared" si="21"/>
        <v>9194.5622527475462</v>
      </c>
      <c r="V85" s="54">
        <f t="shared" si="22"/>
        <v>9456.7738632572728</v>
      </c>
      <c r="X85" s="55">
        <f t="shared" si="15"/>
        <v>66</v>
      </c>
      <c r="Y85" s="25">
        <f t="shared" si="15"/>
        <v>46827</v>
      </c>
      <c r="Z85" s="54">
        <f t="shared" si="18"/>
        <v>1755.9568974972799</v>
      </c>
      <c r="AA85" s="54">
        <f t="shared" si="23"/>
        <v>7429.9158593330767</v>
      </c>
      <c r="AB85" s="54">
        <f t="shared" si="19"/>
        <v>780340.44934809173</v>
      </c>
      <c r="AC85" t="str">
        <f t="shared" si="16"/>
        <v/>
      </c>
      <c r="AD85" t="str">
        <f t="shared" si="16"/>
        <v/>
      </c>
    </row>
    <row r="86" spans="1:30" x14ac:dyDescent="0.25">
      <c r="A86" s="44">
        <v>67</v>
      </c>
      <c r="B86" s="56">
        <v>46858</v>
      </c>
      <c r="C86" s="57">
        <v>1774.3153384776815</v>
      </c>
      <c r="D86" s="58">
        <v>7420.2469142698646</v>
      </c>
      <c r="E86" s="57">
        <v>779304.30721624685</v>
      </c>
      <c r="F86" s="59">
        <v>164.02651073649216</v>
      </c>
      <c r="G86" s="59">
        <v>72.816000000000003</v>
      </c>
      <c r="H86" s="57">
        <v>25</v>
      </c>
      <c r="I86" s="50">
        <v>9456.404763484039</v>
      </c>
      <c r="J86" s="29" t="s">
        <v>59</v>
      </c>
      <c r="K86" s="29" t="s">
        <v>59</v>
      </c>
      <c r="L86" s="29">
        <v>4</v>
      </c>
      <c r="N86" s="60">
        <f t="shared" si="17"/>
        <v>31</v>
      </c>
      <c r="O86" s="60">
        <f t="shared" si="20"/>
        <v>2042</v>
      </c>
      <c r="P86" s="51">
        <f t="shared" si="12"/>
        <v>1772.6384880235046</v>
      </c>
      <c r="Q86" s="52">
        <f t="shared" si="13"/>
        <v>2.9930000000000002E-2</v>
      </c>
      <c r="R86" s="30">
        <f t="shared" si="14"/>
        <v>53.055069946543497</v>
      </c>
      <c r="S86" s="53"/>
      <c r="U86" s="54">
        <f t="shared" si="21"/>
        <v>9194.5622527475462</v>
      </c>
      <c r="V86" s="54">
        <f t="shared" si="22"/>
        <v>9456.404763484039</v>
      </c>
      <c r="X86" s="55">
        <f t="shared" si="15"/>
        <v>67</v>
      </c>
      <c r="Y86" s="25">
        <f t="shared" si="15"/>
        <v>46858</v>
      </c>
      <c r="Z86" s="54">
        <f t="shared" si="18"/>
        <v>1772.6384880235046</v>
      </c>
      <c r="AA86" s="54">
        <f t="shared" si="23"/>
        <v>7413.234268806852</v>
      </c>
      <c r="AB86" s="54">
        <f t="shared" si="19"/>
        <v>778567.81086006819</v>
      </c>
      <c r="AC86" t="str">
        <f t="shared" si="16"/>
        <v/>
      </c>
      <c r="AD86" t="str">
        <f t="shared" si="16"/>
        <v/>
      </c>
    </row>
    <row r="87" spans="1:30" x14ac:dyDescent="0.25">
      <c r="A87" s="44">
        <v>68</v>
      </c>
      <c r="B87" s="56">
        <v>46888</v>
      </c>
      <c r="C87" s="57">
        <v>1791.17133419322</v>
      </c>
      <c r="D87" s="58">
        <v>7403.3909185543262</v>
      </c>
      <c r="E87" s="57">
        <v>777513.13588205364</v>
      </c>
      <c r="F87" s="59">
        <v>163.65390451541185</v>
      </c>
      <c r="G87" s="59">
        <v>72.816000000000003</v>
      </c>
      <c r="H87" s="57">
        <v>25</v>
      </c>
      <c r="I87" s="50">
        <v>9456.0321572629582</v>
      </c>
      <c r="J87" s="29" t="s">
        <v>59</v>
      </c>
      <c r="K87" s="29" t="s">
        <v>59</v>
      </c>
      <c r="L87" s="29">
        <v>5</v>
      </c>
      <c r="N87" s="60">
        <f t="shared" si="17"/>
        <v>30</v>
      </c>
      <c r="O87" s="60">
        <f t="shared" si="20"/>
        <v>2072</v>
      </c>
      <c r="P87" s="51">
        <f t="shared" si="12"/>
        <v>1789.4785536597283</v>
      </c>
      <c r="Q87" s="52">
        <f t="shared" si="13"/>
        <v>2.9930000000000002E-2</v>
      </c>
      <c r="R87" s="30">
        <f t="shared" si="14"/>
        <v>53.559093111035672</v>
      </c>
      <c r="S87" s="53"/>
      <c r="U87" s="54">
        <f t="shared" si="21"/>
        <v>9194.5622527475462</v>
      </c>
      <c r="V87" s="54">
        <f t="shared" si="22"/>
        <v>9456.0321572629582</v>
      </c>
      <c r="X87" s="55">
        <f t="shared" si="15"/>
        <v>68</v>
      </c>
      <c r="Y87" s="25">
        <f t="shared" si="15"/>
        <v>46888</v>
      </c>
      <c r="Z87" s="54">
        <f t="shared" si="18"/>
        <v>1789.4785536597283</v>
      </c>
      <c r="AA87" s="54">
        <f t="shared" si="23"/>
        <v>7396.3942031706283</v>
      </c>
      <c r="AB87" s="54">
        <f t="shared" si="19"/>
        <v>776778.33230640844</v>
      </c>
      <c r="AC87" t="str">
        <f t="shared" si="16"/>
        <v/>
      </c>
      <c r="AD87" t="str">
        <f t="shared" si="16"/>
        <v/>
      </c>
    </row>
    <row r="88" spans="1:30" x14ac:dyDescent="0.25">
      <c r="A88" s="44">
        <v>69</v>
      </c>
      <c r="B88" s="56">
        <v>46919</v>
      </c>
      <c r="C88" s="57">
        <v>1808.1874618680558</v>
      </c>
      <c r="D88" s="58">
        <v>7386.3747908794903</v>
      </c>
      <c r="E88" s="57">
        <v>775704.9484201856</v>
      </c>
      <c r="F88" s="59">
        <v>163.27775853523127</v>
      </c>
      <c r="G88" s="59">
        <v>72.816000000000003</v>
      </c>
      <c r="H88" s="57">
        <v>25</v>
      </c>
      <c r="I88" s="50">
        <v>9455.6560112827774</v>
      </c>
      <c r="J88" s="29" t="s">
        <v>59</v>
      </c>
      <c r="K88" s="29" t="s">
        <v>59</v>
      </c>
      <c r="L88" s="29">
        <v>6</v>
      </c>
      <c r="N88" s="60">
        <f t="shared" si="17"/>
        <v>31</v>
      </c>
      <c r="O88" s="60">
        <f t="shared" si="20"/>
        <v>2103</v>
      </c>
      <c r="P88" s="51">
        <f t="shared" si="12"/>
        <v>1806.4785999194955</v>
      </c>
      <c r="Q88" s="52">
        <f t="shared" si="13"/>
        <v>2.9930000000000002E-2</v>
      </c>
      <c r="R88" s="30">
        <f t="shared" si="14"/>
        <v>54.067904495590504</v>
      </c>
      <c r="S88" s="53"/>
      <c r="U88" s="54">
        <f t="shared" si="21"/>
        <v>9194.5622527475462</v>
      </c>
      <c r="V88" s="54">
        <f t="shared" si="22"/>
        <v>9455.6560112827774</v>
      </c>
      <c r="X88" s="55">
        <f t="shared" si="15"/>
        <v>69</v>
      </c>
      <c r="Y88" s="25">
        <f t="shared" si="15"/>
        <v>46919</v>
      </c>
      <c r="Z88" s="54">
        <f t="shared" si="18"/>
        <v>1806.4785999194955</v>
      </c>
      <c r="AA88" s="54">
        <f t="shared" si="23"/>
        <v>7379.3941569108611</v>
      </c>
      <c r="AB88" s="54">
        <f t="shared" si="19"/>
        <v>774971.85370648897</v>
      </c>
      <c r="AC88" t="str">
        <f t="shared" si="16"/>
        <v/>
      </c>
      <c r="AD88" t="str">
        <f t="shared" si="16"/>
        <v/>
      </c>
    </row>
    <row r="89" spans="1:30" x14ac:dyDescent="0.25">
      <c r="A89" s="44">
        <v>70</v>
      </c>
      <c r="B89" s="56">
        <v>46949</v>
      </c>
      <c r="C89" s="57">
        <v>1825.3652427558018</v>
      </c>
      <c r="D89" s="58">
        <v>7369.1970099917444</v>
      </c>
      <c r="E89" s="57">
        <v>773879.58317742974</v>
      </c>
      <c r="F89" s="59">
        <v>162.89803916823899</v>
      </c>
      <c r="G89" s="59">
        <v>72.816000000000003</v>
      </c>
      <c r="H89" s="57">
        <v>25</v>
      </c>
      <c r="I89" s="50">
        <v>9455.2762919157867</v>
      </c>
      <c r="J89" s="29" t="s">
        <v>59</v>
      </c>
      <c r="K89" s="29" t="s">
        <v>59</v>
      </c>
      <c r="L89" s="29">
        <v>7</v>
      </c>
      <c r="N89" s="60">
        <f t="shared" si="17"/>
        <v>30</v>
      </c>
      <c r="O89" s="60">
        <f t="shared" si="20"/>
        <v>2133</v>
      </c>
      <c r="P89" s="51">
        <f t="shared" si="12"/>
        <v>1823.6401466187308</v>
      </c>
      <c r="Q89" s="52">
        <f t="shared" si="13"/>
        <v>2.9930000000000002E-2</v>
      </c>
      <c r="R89" s="30">
        <f t="shared" si="14"/>
        <v>54.581549588298614</v>
      </c>
      <c r="S89" s="53"/>
      <c r="U89" s="54">
        <f t="shared" si="21"/>
        <v>9194.5622527475462</v>
      </c>
      <c r="V89" s="54">
        <f t="shared" si="22"/>
        <v>9455.2762919157867</v>
      </c>
      <c r="X89" s="55">
        <f t="shared" si="15"/>
        <v>70</v>
      </c>
      <c r="Y89" s="25">
        <f t="shared" si="15"/>
        <v>46949</v>
      </c>
      <c r="Z89" s="54">
        <f t="shared" si="18"/>
        <v>1823.6401466187308</v>
      </c>
      <c r="AA89" s="54">
        <f t="shared" si="23"/>
        <v>7362.2326102116258</v>
      </c>
      <c r="AB89" s="54">
        <f t="shared" si="19"/>
        <v>773148.21355987026</v>
      </c>
      <c r="AC89" t="str">
        <f t="shared" si="16"/>
        <v/>
      </c>
      <c r="AD89" t="str">
        <f t="shared" si="16"/>
        <v/>
      </c>
    </row>
    <row r="90" spans="1:30" x14ac:dyDescent="0.25">
      <c r="A90" s="44">
        <v>71</v>
      </c>
      <c r="B90" s="56">
        <v>46980</v>
      </c>
      <c r="C90" s="57">
        <v>1842.7062125619823</v>
      </c>
      <c r="D90" s="58">
        <v>7351.8560401855639</v>
      </c>
      <c r="E90" s="57">
        <v>772036.87696486781</v>
      </c>
      <c r="F90" s="59">
        <v>162.51471246726024</v>
      </c>
      <c r="G90" s="59">
        <v>72.816000000000003</v>
      </c>
      <c r="H90" s="57">
        <v>25</v>
      </c>
      <c r="I90" s="50">
        <v>9454.8929652148072</v>
      </c>
      <c r="J90" s="29" t="s">
        <v>59</v>
      </c>
      <c r="K90" s="29" t="s">
        <v>59</v>
      </c>
      <c r="L90" s="29">
        <v>8</v>
      </c>
      <c r="N90" s="60">
        <f t="shared" si="17"/>
        <v>31</v>
      </c>
      <c r="O90" s="60">
        <f t="shared" si="20"/>
        <v>2164</v>
      </c>
      <c r="P90" s="51">
        <f t="shared" si="12"/>
        <v>1840.9647280116078</v>
      </c>
      <c r="Q90" s="52">
        <f t="shared" si="13"/>
        <v>2.9930000000000002E-2</v>
      </c>
      <c r="R90" s="30">
        <f t="shared" si="14"/>
        <v>55.100074309387423</v>
      </c>
      <c r="S90" s="53"/>
      <c r="U90" s="54">
        <f t="shared" si="21"/>
        <v>9194.5622527475462</v>
      </c>
      <c r="V90" s="54">
        <f t="shared" si="22"/>
        <v>9454.8929652148072</v>
      </c>
      <c r="X90" s="55">
        <f t="shared" si="15"/>
        <v>71</v>
      </c>
      <c r="Y90" s="25">
        <f t="shared" si="15"/>
        <v>46980</v>
      </c>
      <c r="Z90" s="54">
        <f t="shared" si="18"/>
        <v>1840.9647280116078</v>
      </c>
      <c r="AA90" s="54">
        <f t="shared" si="23"/>
        <v>7344.9080288187488</v>
      </c>
      <c r="AB90" s="54">
        <f t="shared" si="19"/>
        <v>771307.24883185863</v>
      </c>
      <c r="AC90" t="str">
        <f t="shared" si="16"/>
        <v/>
      </c>
      <c r="AD90" t="str">
        <f t="shared" si="16"/>
        <v/>
      </c>
    </row>
    <row r="91" spans="1:30" x14ac:dyDescent="0.25">
      <c r="A91" s="44">
        <v>72</v>
      </c>
      <c r="B91" s="56">
        <v>47011</v>
      </c>
      <c r="C91" s="57">
        <v>1860.2119215813209</v>
      </c>
      <c r="D91" s="58">
        <v>7334.3503311662253</v>
      </c>
      <c r="E91" s="57">
        <v>770176.66504328651</v>
      </c>
      <c r="F91" s="59">
        <v>162.12774416262224</v>
      </c>
      <c r="G91" s="59">
        <v>72.816000000000003</v>
      </c>
      <c r="H91" s="57">
        <v>25</v>
      </c>
      <c r="I91" s="50">
        <v>9454.5059969101694</v>
      </c>
      <c r="J91" s="29" t="s">
        <v>59</v>
      </c>
      <c r="K91" s="29" t="s">
        <v>59</v>
      </c>
      <c r="L91" s="29">
        <v>9</v>
      </c>
      <c r="N91" s="60">
        <f t="shared" si="17"/>
        <v>31</v>
      </c>
      <c r="O91" s="60">
        <f t="shared" si="20"/>
        <v>2195</v>
      </c>
      <c r="P91" s="51">
        <f t="shared" si="12"/>
        <v>1858.4538929277187</v>
      </c>
      <c r="Q91" s="52">
        <f t="shared" si="13"/>
        <v>2.9930000000000002E-2</v>
      </c>
      <c r="R91" s="30">
        <f t="shared" si="14"/>
        <v>55.623525015326621</v>
      </c>
      <c r="S91" s="53"/>
      <c r="U91" s="54">
        <f t="shared" si="21"/>
        <v>9194.5622527475462</v>
      </c>
      <c r="V91" s="54">
        <f t="shared" si="22"/>
        <v>9454.5059969101694</v>
      </c>
      <c r="X91" s="55">
        <f t="shared" si="15"/>
        <v>72</v>
      </c>
      <c r="Y91" s="25">
        <f t="shared" si="15"/>
        <v>47011</v>
      </c>
      <c r="Z91" s="54">
        <f t="shared" si="18"/>
        <v>1858.4538929277187</v>
      </c>
      <c r="AA91" s="54">
        <f t="shared" si="23"/>
        <v>7327.4188639026379</v>
      </c>
      <c r="AB91" s="54">
        <f t="shared" si="19"/>
        <v>769448.79493893089</v>
      </c>
      <c r="AC91" t="str">
        <f t="shared" si="16"/>
        <v/>
      </c>
      <c r="AD91" t="str">
        <f t="shared" si="16"/>
        <v/>
      </c>
    </row>
    <row r="92" spans="1:30" x14ac:dyDescent="0.25">
      <c r="A92" s="44">
        <v>73</v>
      </c>
      <c r="B92" s="56">
        <v>47041</v>
      </c>
      <c r="C92" s="57">
        <v>1877.8839348363435</v>
      </c>
      <c r="D92" s="58">
        <v>7316.6783179112026</v>
      </c>
      <c r="E92" s="57">
        <v>768298.78110845014</v>
      </c>
      <c r="F92" s="59">
        <v>161.73709965909018</v>
      </c>
      <c r="G92" s="59">
        <v>72.816000000000003</v>
      </c>
      <c r="H92" s="57">
        <v>25</v>
      </c>
      <c r="I92" s="50">
        <v>9454.1153524066376</v>
      </c>
      <c r="J92" s="29" t="s">
        <v>59</v>
      </c>
      <c r="K92" s="29" t="s">
        <v>59</v>
      </c>
      <c r="L92" s="29">
        <v>10</v>
      </c>
      <c r="N92" s="60">
        <f t="shared" si="17"/>
        <v>30</v>
      </c>
      <c r="O92" s="60">
        <f t="shared" si="20"/>
        <v>2225</v>
      </c>
      <c r="P92" s="51">
        <f t="shared" si="12"/>
        <v>1876.1092049105318</v>
      </c>
      <c r="Q92" s="52">
        <f t="shared" si="13"/>
        <v>2.9930000000000002E-2</v>
      </c>
      <c r="R92" s="30">
        <f t="shared" si="14"/>
        <v>56.151948502972225</v>
      </c>
      <c r="S92" s="53"/>
      <c r="U92" s="54">
        <f t="shared" si="21"/>
        <v>9194.5622527475462</v>
      </c>
      <c r="V92" s="54">
        <f t="shared" si="22"/>
        <v>9454.1153524066376</v>
      </c>
      <c r="X92" s="55">
        <f t="shared" si="15"/>
        <v>73</v>
      </c>
      <c r="Y92" s="25">
        <f t="shared" si="15"/>
        <v>47041</v>
      </c>
      <c r="Z92" s="54">
        <f t="shared" si="18"/>
        <v>1876.1092049105318</v>
      </c>
      <c r="AA92" s="54">
        <f t="shared" si="23"/>
        <v>7309.7635519198247</v>
      </c>
      <c r="AB92" s="54">
        <f t="shared" si="19"/>
        <v>767572.68573402031</v>
      </c>
      <c r="AC92" t="str">
        <f t="shared" si="16"/>
        <v/>
      </c>
      <c r="AD92" t="str">
        <f t="shared" si="16"/>
        <v/>
      </c>
    </row>
    <row r="93" spans="1:30" x14ac:dyDescent="0.25">
      <c r="A93" s="44">
        <v>74</v>
      </c>
      <c r="B93" s="56">
        <v>47072</v>
      </c>
      <c r="C93" s="57">
        <v>1895.7238322172889</v>
      </c>
      <c r="D93" s="58">
        <v>7298.8384205302573</v>
      </c>
      <c r="E93" s="57">
        <v>766403.05727623287</v>
      </c>
      <c r="F93" s="59">
        <v>161.34274403277453</v>
      </c>
      <c r="G93" s="59">
        <v>72.816000000000003</v>
      </c>
      <c r="H93" s="57">
        <v>25</v>
      </c>
      <c r="I93" s="50">
        <v>9453.720996780321</v>
      </c>
      <c r="J93" s="29" t="s">
        <v>59</v>
      </c>
      <c r="K93" s="29" t="s">
        <v>59</v>
      </c>
      <c r="L93" s="29">
        <v>11</v>
      </c>
      <c r="N93" s="60">
        <f t="shared" si="17"/>
        <v>31</v>
      </c>
      <c r="O93" s="60">
        <f t="shared" si="20"/>
        <v>2256</v>
      </c>
      <c r="P93" s="51">
        <f t="shared" si="12"/>
        <v>1893.9322423571821</v>
      </c>
      <c r="Q93" s="52">
        <f t="shared" si="13"/>
        <v>2.9930000000000002E-2</v>
      </c>
      <c r="R93" s="30">
        <f t="shared" si="14"/>
        <v>56.685392013750466</v>
      </c>
      <c r="S93" s="53"/>
      <c r="U93" s="54">
        <f t="shared" si="21"/>
        <v>9194.5622527475462</v>
      </c>
      <c r="V93" s="54">
        <f t="shared" si="22"/>
        <v>9453.720996780321</v>
      </c>
      <c r="X93" s="55">
        <f t="shared" si="15"/>
        <v>74</v>
      </c>
      <c r="Y93" s="25">
        <f t="shared" si="15"/>
        <v>47072</v>
      </c>
      <c r="Z93" s="54">
        <f t="shared" si="18"/>
        <v>1893.9322423571821</v>
      </c>
      <c r="AA93" s="54">
        <f t="shared" si="23"/>
        <v>7291.9405144731745</v>
      </c>
      <c r="AB93" s="54">
        <f t="shared" si="19"/>
        <v>765678.75349166314</v>
      </c>
      <c r="AC93" t="str">
        <f t="shared" si="16"/>
        <v/>
      </c>
      <c r="AD93" t="str">
        <f t="shared" si="16"/>
        <v/>
      </c>
    </row>
    <row r="94" spans="1:30" x14ac:dyDescent="0.25">
      <c r="A94" s="44">
        <v>75</v>
      </c>
      <c r="B94" s="56">
        <v>47102</v>
      </c>
      <c r="C94" s="57">
        <v>1913.7332086233528</v>
      </c>
      <c r="D94" s="58">
        <v>7280.8290441241934</v>
      </c>
      <c r="E94" s="57">
        <v>764489.3240676095</v>
      </c>
      <c r="F94" s="59">
        <v>160.9446420280089</v>
      </c>
      <c r="G94" s="59">
        <v>72.816000000000003</v>
      </c>
      <c r="H94" s="57">
        <v>25</v>
      </c>
      <c r="I94" s="50">
        <v>9453.3228947755561</v>
      </c>
      <c r="J94" s="29" t="s">
        <v>59</v>
      </c>
      <c r="K94" s="29" t="s">
        <v>59</v>
      </c>
      <c r="L94" s="29">
        <v>12</v>
      </c>
      <c r="N94" s="60">
        <f t="shared" si="17"/>
        <v>30</v>
      </c>
      <c r="O94" s="60">
        <f t="shared" si="20"/>
        <v>2286</v>
      </c>
      <c r="P94" s="51">
        <f t="shared" si="12"/>
        <v>1911.9245986595752</v>
      </c>
      <c r="Q94" s="52">
        <f t="shared" si="13"/>
        <v>2.9930000000000002E-2</v>
      </c>
      <c r="R94" s="30">
        <f t="shared" si="14"/>
        <v>57.223903237881089</v>
      </c>
      <c r="S94" s="53"/>
      <c r="U94" s="54">
        <f t="shared" si="21"/>
        <v>9194.5622527475462</v>
      </c>
      <c r="V94" s="54">
        <f t="shared" si="22"/>
        <v>9453.3228947755561</v>
      </c>
      <c r="X94" s="55">
        <f t="shared" si="15"/>
        <v>75</v>
      </c>
      <c r="Y94" s="25">
        <f t="shared" si="15"/>
        <v>47102</v>
      </c>
      <c r="Z94" s="54">
        <f t="shared" si="18"/>
        <v>1911.9245986595752</v>
      </c>
      <c r="AA94" s="54">
        <f t="shared" si="23"/>
        <v>7273.9481581707814</v>
      </c>
      <c r="AB94" s="54">
        <f t="shared" si="19"/>
        <v>763766.82889300352</v>
      </c>
      <c r="AC94" t="str">
        <f t="shared" si="16"/>
        <v/>
      </c>
      <c r="AD94" t="str">
        <f t="shared" si="16"/>
        <v/>
      </c>
    </row>
    <row r="95" spans="1:30" x14ac:dyDescent="0.25">
      <c r="A95" s="44">
        <v>76</v>
      </c>
      <c r="B95" s="56">
        <v>47133</v>
      </c>
      <c r="C95" s="57">
        <v>1931.9136741052744</v>
      </c>
      <c r="D95" s="58">
        <v>7262.6485786422718</v>
      </c>
      <c r="E95" s="57">
        <v>762557.41039350419</v>
      </c>
      <c r="F95" s="59">
        <v>160.542758054198</v>
      </c>
      <c r="G95" s="59">
        <v>72.816000000000003</v>
      </c>
      <c r="H95" s="57">
        <v>25</v>
      </c>
      <c r="I95" s="50">
        <v>9452.9210108017451</v>
      </c>
      <c r="J95" s="29" t="s">
        <v>59</v>
      </c>
      <c r="K95" s="29" t="s">
        <v>59</v>
      </c>
      <c r="L95" s="29">
        <v>1</v>
      </c>
      <c r="N95" s="60">
        <f t="shared" si="17"/>
        <v>31</v>
      </c>
      <c r="O95" s="60">
        <f t="shared" si="20"/>
        <v>2317</v>
      </c>
      <c r="P95" s="51">
        <f t="shared" si="12"/>
        <v>1930.087882346842</v>
      </c>
      <c r="Q95" s="52">
        <f t="shared" si="13"/>
        <v>2.9930000000000002E-2</v>
      </c>
      <c r="R95" s="30">
        <f t="shared" si="14"/>
        <v>57.767530318640986</v>
      </c>
      <c r="S95" s="53"/>
      <c r="U95" s="54">
        <f t="shared" si="21"/>
        <v>9194.5622527475462</v>
      </c>
      <c r="V95" s="54">
        <f t="shared" si="22"/>
        <v>9452.9210108017451</v>
      </c>
      <c r="X95" s="55">
        <f t="shared" si="15"/>
        <v>76</v>
      </c>
      <c r="Y95" s="25">
        <f t="shared" si="15"/>
        <v>47133</v>
      </c>
      <c r="Z95" s="54">
        <f t="shared" si="18"/>
        <v>1930.087882346842</v>
      </c>
      <c r="AA95" s="54">
        <f t="shared" si="23"/>
        <v>7255.7848744835146</v>
      </c>
      <c r="AB95" s="54">
        <f t="shared" si="19"/>
        <v>761836.7410106567</v>
      </c>
      <c r="AC95" t="str">
        <f t="shared" si="16"/>
        <v/>
      </c>
      <c r="AD95" t="str">
        <f t="shared" si="16"/>
        <v/>
      </c>
    </row>
    <row r="96" spans="1:30" x14ac:dyDescent="0.25">
      <c r="A96" s="44">
        <v>77</v>
      </c>
      <c r="B96" s="56">
        <v>47164</v>
      </c>
      <c r="C96" s="57">
        <v>1950.2668540092754</v>
      </c>
      <c r="D96" s="58">
        <v>7244.2953987382707</v>
      </c>
      <c r="E96" s="57">
        <v>760607.14353949495</v>
      </c>
      <c r="F96" s="59">
        <v>160.13705618263589</v>
      </c>
      <c r="G96" s="59">
        <v>72.816000000000003</v>
      </c>
      <c r="H96" s="57">
        <v>25</v>
      </c>
      <c r="I96" s="50">
        <v>9452.5153089301821</v>
      </c>
      <c r="J96" s="29" t="s">
        <v>59</v>
      </c>
      <c r="K96" s="29" t="s">
        <v>59</v>
      </c>
      <c r="L96" s="29">
        <v>2</v>
      </c>
      <c r="N96" s="60">
        <f t="shared" si="17"/>
        <v>31</v>
      </c>
      <c r="O96" s="60">
        <f t="shared" si="20"/>
        <v>2348</v>
      </c>
      <c r="P96" s="51">
        <f t="shared" si="12"/>
        <v>1948.4237172291369</v>
      </c>
      <c r="Q96" s="52">
        <f t="shared" si="13"/>
        <v>2.9930000000000002E-2</v>
      </c>
      <c r="R96" s="30">
        <f t="shared" si="14"/>
        <v>58.316321856668068</v>
      </c>
      <c r="S96" s="53"/>
      <c r="U96" s="54">
        <f t="shared" si="21"/>
        <v>9194.5622527475462</v>
      </c>
      <c r="V96" s="54">
        <f t="shared" si="22"/>
        <v>9452.5153089301821</v>
      </c>
      <c r="X96" s="55">
        <f t="shared" si="15"/>
        <v>77</v>
      </c>
      <c r="Y96" s="25">
        <f t="shared" si="15"/>
        <v>47164</v>
      </c>
      <c r="Z96" s="54">
        <f t="shared" si="18"/>
        <v>1948.4237172291369</v>
      </c>
      <c r="AA96" s="54">
        <f t="shared" si="23"/>
        <v>7237.4490396012197</v>
      </c>
      <c r="AB96" s="54">
        <f t="shared" si="19"/>
        <v>759888.31729342754</v>
      </c>
      <c r="AC96" t="str">
        <f t="shared" si="16"/>
        <v/>
      </c>
      <c r="AD96" t="str">
        <f t="shared" si="16"/>
        <v/>
      </c>
    </row>
    <row r="97" spans="1:30" x14ac:dyDescent="0.25">
      <c r="A97" s="44">
        <v>78</v>
      </c>
      <c r="B97" s="56">
        <v>47192</v>
      </c>
      <c r="C97" s="57">
        <v>1968.7943891223631</v>
      </c>
      <c r="D97" s="58">
        <v>7225.7678636251831</v>
      </c>
      <c r="E97" s="57">
        <v>758638.34915037255</v>
      </c>
      <c r="F97" s="59">
        <v>159.72750014329395</v>
      </c>
      <c r="G97" s="59">
        <v>72.816000000000003</v>
      </c>
      <c r="H97" s="57">
        <v>25</v>
      </c>
      <c r="I97" s="50">
        <v>9452.1057528908404</v>
      </c>
      <c r="J97" s="29" t="s">
        <v>59</v>
      </c>
      <c r="K97" s="29" t="s">
        <v>59</v>
      </c>
      <c r="L97" s="29">
        <v>3</v>
      </c>
      <c r="N97" s="60">
        <f t="shared" si="17"/>
        <v>28</v>
      </c>
      <c r="O97" s="60">
        <f t="shared" si="20"/>
        <v>2376</v>
      </c>
      <c r="P97" s="51">
        <f t="shared" si="12"/>
        <v>1966.9337425428139</v>
      </c>
      <c r="Q97" s="52">
        <f t="shared" si="13"/>
        <v>2.9930000000000002E-2</v>
      </c>
      <c r="R97" s="30">
        <f t="shared" si="14"/>
        <v>58.870326914306425</v>
      </c>
      <c r="S97" s="53"/>
      <c r="U97" s="54">
        <f t="shared" si="21"/>
        <v>9194.5622527475462</v>
      </c>
      <c r="V97" s="54">
        <f t="shared" si="22"/>
        <v>9452.1057528908404</v>
      </c>
      <c r="X97" s="55">
        <f t="shared" si="15"/>
        <v>78</v>
      </c>
      <c r="Y97" s="25">
        <f t="shared" si="15"/>
        <v>47192</v>
      </c>
      <c r="Z97" s="54">
        <f t="shared" si="18"/>
        <v>1966.9337425428139</v>
      </c>
      <c r="AA97" s="54">
        <f t="shared" si="23"/>
        <v>7218.9390142875427</v>
      </c>
      <c r="AB97" s="54">
        <f t="shared" si="19"/>
        <v>757921.38355088467</v>
      </c>
      <c r="AC97" t="str">
        <f t="shared" si="16"/>
        <v/>
      </c>
      <c r="AD97" t="str">
        <f t="shared" si="16"/>
        <v/>
      </c>
    </row>
    <row r="98" spans="1:30" x14ac:dyDescent="0.25">
      <c r="A98" s="44">
        <v>79</v>
      </c>
      <c r="B98" s="56">
        <v>47223</v>
      </c>
      <c r="C98" s="57">
        <v>1987.4979358190258</v>
      </c>
      <c r="D98" s="58">
        <v>7207.0643169285204</v>
      </c>
      <c r="E98" s="57">
        <v>756650.85121455358</v>
      </c>
      <c r="F98" s="59">
        <v>159.31405332157826</v>
      </c>
      <c r="G98" s="59">
        <v>72.816000000000003</v>
      </c>
      <c r="H98" s="57">
        <v>25</v>
      </c>
      <c r="I98" s="50">
        <v>9451.6923060691242</v>
      </c>
      <c r="J98" s="29" t="s">
        <v>59</v>
      </c>
      <c r="K98" s="29" t="s">
        <v>59</v>
      </c>
      <c r="L98" s="29">
        <v>4</v>
      </c>
      <c r="N98" s="60">
        <f t="shared" si="17"/>
        <v>31</v>
      </c>
      <c r="O98" s="60">
        <f t="shared" si="20"/>
        <v>2407</v>
      </c>
      <c r="P98" s="51">
        <f t="shared" si="12"/>
        <v>1985.6196130969711</v>
      </c>
      <c r="Q98" s="52">
        <f t="shared" si="13"/>
        <v>2.9930000000000002E-2</v>
      </c>
      <c r="R98" s="30">
        <f t="shared" si="14"/>
        <v>59.429595019992348</v>
      </c>
      <c r="S98" s="53"/>
      <c r="U98" s="54">
        <f t="shared" si="21"/>
        <v>9194.5622527475462</v>
      </c>
      <c r="V98" s="54">
        <f t="shared" si="22"/>
        <v>9451.6923060691242</v>
      </c>
      <c r="X98" s="55">
        <f t="shared" si="15"/>
        <v>79</v>
      </c>
      <c r="Y98" s="25">
        <f t="shared" si="15"/>
        <v>47223</v>
      </c>
      <c r="Z98" s="54">
        <f t="shared" si="18"/>
        <v>1985.6196130969711</v>
      </c>
      <c r="AA98" s="54">
        <f t="shared" si="23"/>
        <v>7200.2531437333855</v>
      </c>
      <c r="AB98" s="54">
        <f t="shared" si="19"/>
        <v>755935.76393778773</v>
      </c>
      <c r="AC98" t="str">
        <f t="shared" si="16"/>
        <v/>
      </c>
      <c r="AD98" t="str">
        <f t="shared" si="16"/>
        <v/>
      </c>
    </row>
    <row r="99" spans="1:30" x14ac:dyDescent="0.25">
      <c r="A99" s="44">
        <v>80</v>
      </c>
      <c r="B99" s="56">
        <v>47253</v>
      </c>
      <c r="C99" s="57">
        <v>2006.3791662093054</v>
      </c>
      <c r="D99" s="58">
        <v>7188.1830865382408</v>
      </c>
      <c r="E99" s="57">
        <v>754644.47204834432</v>
      </c>
      <c r="F99" s="59">
        <v>158.89667875505626</v>
      </c>
      <c r="G99" s="59">
        <v>72.816000000000003</v>
      </c>
      <c r="H99" s="57">
        <v>25</v>
      </c>
      <c r="I99" s="50">
        <v>9451.2749315026031</v>
      </c>
      <c r="J99" s="29" t="s">
        <v>59</v>
      </c>
      <c r="K99" s="29" t="s">
        <v>59</v>
      </c>
      <c r="L99" s="29">
        <v>5</v>
      </c>
      <c r="N99" s="60">
        <f t="shared" si="17"/>
        <v>30</v>
      </c>
      <c r="O99" s="60">
        <f t="shared" si="20"/>
        <v>2437</v>
      </c>
      <c r="P99" s="51">
        <f t="shared" si="12"/>
        <v>2004.4829994213915</v>
      </c>
      <c r="Q99" s="52">
        <f t="shared" si="13"/>
        <v>2.9930000000000002E-2</v>
      </c>
      <c r="R99" s="30">
        <f t="shared" si="14"/>
        <v>59.994176172682252</v>
      </c>
      <c r="S99" s="53"/>
      <c r="U99" s="54">
        <f t="shared" si="21"/>
        <v>9194.5622527475462</v>
      </c>
      <c r="V99" s="54">
        <f t="shared" si="22"/>
        <v>9451.2749315026031</v>
      </c>
      <c r="X99" s="55">
        <f t="shared" si="15"/>
        <v>80</v>
      </c>
      <c r="Y99" s="25">
        <f t="shared" si="15"/>
        <v>47253</v>
      </c>
      <c r="Z99" s="54">
        <f t="shared" si="18"/>
        <v>2004.4829994213915</v>
      </c>
      <c r="AA99" s="54">
        <f t="shared" si="23"/>
        <v>7181.3897574089651</v>
      </c>
      <c r="AB99" s="54">
        <f t="shared" si="19"/>
        <v>753931.28093836631</v>
      </c>
      <c r="AC99" t="str">
        <f t="shared" si="16"/>
        <v/>
      </c>
      <c r="AD99" t="str">
        <f t="shared" si="16"/>
        <v/>
      </c>
    </row>
    <row r="100" spans="1:30" x14ac:dyDescent="0.25">
      <c r="A100" s="44">
        <v>81</v>
      </c>
      <c r="B100" s="56">
        <v>47284</v>
      </c>
      <c r="C100" s="57">
        <v>2025.4397682882936</v>
      </c>
      <c r="D100" s="58">
        <v>7169.1224844592525</v>
      </c>
      <c r="E100" s="57">
        <v>752619.03228005604</v>
      </c>
      <c r="F100" s="59">
        <v>158.47533913015232</v>
      </c>
      <c r="G100" s="59">
        <v>72.816000000000003</v>
      </c>
      <c r="H100" s="57">
        <v>25</v>
      </c>
      <c r="I100" s="50">
        <v>9450.8535918776997</v>
      </c>
      <c r="J100" s="29" t="s">
        <v>59</v>
      </c>
      <c r="K100" s="29" t="s">
        <v>59</v>
      </c>
      <c r="L100" s="29">
        <v>6</v>
      </c>
      <c r="N100" s="60">
        <f t="shared" si="17"/>
        <v>31</v>
      </c>
      <c r="O100" s="60">
        <f t="shared" si="20"/>
        <v>2468</v>
      </c>
      <c r="P100" s="51">
        <f t="shared" si="12"/>
        <v>2023.5255879158949</v>
      </c>
      <c r="Q100" s="52">
        <f t="shared" si="13"/>
        <v>2.9930000000000002E-2</v>
      </c>
      <c r="R100" s="30">
        <f t="shared" si="14"/>
        <v>60.564120846322737</v>
      </c>
      <c r="S100" s="53"/>
      <c r="U100" s="54">
        <f t="shared" si="21"/>
        <v>9194.5622527475462</v>
      </c>
      <c r="V100" s="54">
        <f t="shared" si="22"/>
        <v>9450.8535918776997</v>
      </c>
      <c r="X100" s="55">
        <f t="shared" si="15"/>
        <v>81</v>
      </c>
      <c r="Y100" s="25">
        <f t="shared" si="15"/>
        <v>47284</v>
      </c>
      <c r="Z100" s="54">
        <f t="shared" si="18"/>
        <v>2023.5255879158949</v>
      </c>
      <c r="AA100" s="54">
        <f t="shared" si="23"/>
        <v>7162.3471689144617</v>
      </c>
      <c r="AB100" s="54">
        <f t="shared" si="19"/>
        <v>751907.7553504504</v>
      </c>
      <c r="AC100" t="str">
        <f t="shared" si="16"/>
        <v/>
      </c>
      <c r="AD100" t="str">
        <f t="shared" si="16"/>
        <v/>
      </c>
    </row>
    <row r="101" spans="1:30" x14ac:dyDescent="0.25">
      <c r="A101" s="44">
        <v>82</v>
      </c>
      <c r="B101" s="56">
        <v>47314</v>
      </c>
      <c r="C101" s="57">
        <v>2044.6814460870319</v>
      </c>
      <c r="D101" s="58">
        <v>7149.8808066605143</v>
      </c>
      <c r="E101" s="57">
        <v>750574.35083396896</v>
      </c>
      <c r="F101" s="59">
        <v>158.04999677881179</v>
      </c>
      <c r="G101" s="59">
        <v>72.816000000000003</v>
      </c>
      <c r="H101" s="57">
        <v>25</v>
      </c>
      <c r="I101" s="50">
        <v>9450.4282495263578</v>
      </c>
      <c r="J101" s="29" t="s">
        <v>59</v>
      </c>
      <c r="K101" s="29" t="s">
        <v>59</v>
      </c>
      <c r="L101" s="29">
        <v>7</v>
      </c>
      <c r="N101" s="60">
        <f t="shared" si="17"/>
        <v>30</v>
      </c>
      <c r="O101" s="60">
        <f t="shared" si="20"/>
        <v>2498</v>
      </c>
      <c r="P101" s="51">
        <f t="shared" si="12"/>
        <v>2042.7490810010959</v>
      </c>
      <c r="Q101" s="52">
        <f t="shared" si="13"/>
        <v>2.9930000000000002E-2</v>
      </c>
      <c r="R101" s="30">
        <f t="shared" si="14"/>
        <v>61.139479994362802</v>
      </c>
      <c r="S101" s="53"/>
      <c r="U101" s="54">
        <f t="shared" si="21"/>
        <v>9194.5622527475462</v>
      </c>
      <c r="V101" s="54">
        <f t="shared" si="22"/>
        <v>9450.4282495263578</v>
      </c>
      <c r="X101" s="55">
        <f t="shared" si="15"/>
        <v>82</v>
      </c>
      <c r="Y101" s="25">
        <f t="shared" si="15"/>
        <v>47314</v>
      </c>
      <c r="Z101" s="54">
        <f t="shared" si="18"/>
        <v>2042.7490810010959</v>
      </c>
      <c r="AA101" s="54">
        <f t="shared" si="23"/>
        <v>7143.1236758292607</v>
      </c>
      <c r="AB101" s="54">
        <f t="shared" si="19"/>
        <v>749865.00626944925</v>
      </c>
      <c r="AC101" t="str">
        <f t="shared" si="16"/>
        <v/>
      </c>
      <c r="AD101" t="str">
        <f t="shared" si="16"/>
        <v/>
      </c>
    </row>
    <row r="102" spans="1:30" x14ac:dyDescent="0.25">
      <c r="A102" s="44">
        <v>83</v>
      </c>
      <c r="B102" s="56">
        <v>47345</v>
      </c>
      <c r="C102" s="57">
        <v>2064.1059198248595</v>
      </c>
      <c r="D102" s="58">
        <v>7130.4563329226867</v>
      </c>
      <c r="E102" s="57">
        <v>748510.24491414404</v>
      </c>
      <c r="F102" s="59">
        <v>157.62061367513348</v>
      </c>
      <c r="G102" s="59">
        <v>72.816000000000003</v>
      </c>
      <c r="H102" s="57">
        <v>25</v>
      </c>
      <c r="I102" s="50">
        <v>9449.9988664226803</v>
      </c>
      <c r="J102" s="29" t="s">
        <v>59</v>
      </c>
      <c r="K102" s="29" t="s">
        <v>59</v>
      </c>
      <c r="L102" s="29">
        <v>8</v>
      </c>
      <c r="N102" s="60">
        <f t="shared" si="17"/>
        <v>31</v>
      </c>
      <c r="O102" s="60">
        <f t="shared" si="20"/>
        <v>2529</v>
      </c>
      <c r="P102" s="51">
        <f t="shared" si="12"/>
        <v>2062.1551972706075</v>
      </c>
      <c r="Q102" s="52">
        <f t="shared" si="13"/>
        <v>2.9930000000000002E-2</v>
      </c>
      <c r="R102" s="30">
        <f t="shared" si="14"/>
        <v>61.720305054309286</v>
      </c>
      <c r="S102" s="53"/>
      <c r="U102" s="54">
        <f t="shared" si="21"/>
        <v>9194.5622527475462</v>
      </c>
      <c r="V102" s="54">
        <f t="shared" si="22"/>
        <v>9449.9988664226803</v>
      </c>
      <c r="X102" s="55">
        <f t="shared" si="15"/>
        <v>83</v>
      </c>
      <c r="Y102" s="25">
        <f t="shared" si="15"/>
        <v>47345</v>
      </c>
      <c r="Z102" s="54">
        <f t="shared" si="18"/>
        <v>2062.1551972706075</v>
      </c>
      <c r="AA102" s="54">
        <f t="shared" si="23"/>
        <v>7123.7175595597491</v>
      </c>
      <c r="AB102" s="54">
        <f t="shared" si="19"/>
        <v>747802.85107217869</v>
      </c>
      <c r="AC102" t="str">
        <f t="shared" si="16"/>
        <v/>
      </c>
      <c r="AD102" t="str">
        <f t="shared" si="16"/>
        <v/>
      </c>
    </row>
    <row r="103" spans="1:30" x14ac:dyDescent="0.25">
      <c r="A103" s="44">
        <v>84</v>
      </c>
      <c r="B103" s="56">
        <v>47376</v>
      </c>
      <c r="C103" s="57">
        <v>2083.7149260631959</v>
      </c>
      <c r="D103" s="58">
        <v>7110.8473266843503</v>
      </c>
      <c r="E103" s="57">
        <v>746426.52998808085</v>
      </c>
      <c r="F103" s="59">
        <v>157.18715143197025</v>
      </c>
      <c r="G103" s="59">
        <v>72.816000000000003</v>
      </c>
      <c r="H103" s="57">
        <v>25</v>
      </c>
      <c r="I103" s="50">
        <v>9449.5654041795169</v>
      </c>
      <c r="J103" s="29" t="s">
        <v>59</v>
      </c>
      <c r="K103" s="29" t="s">
        <v>59</v>
      </c>
      <c r="L103" s="29">
        <v>9</v>
      </c>
      <c r="N103" s="60">
        <f t="shared" si="17"/>
        <v>31</v>
      </c>
      <c r="O103" s="60">
        <f t="shared" si="20"/>
        <v>2560</v>
      </c>
      <c r="P103" s="51">
        <f t="shared" si="12"/>
        <v>2081.7456716446777</v>
      </c>
      <c r="Q103" s="52">
        <f t="shared" si="13"/>
        <v>2.9930000000000002E-2</v>
      </c>
      <c r="R103" s="30">
        <f t="shared" si="14"/>
        <v>62.306647952325207</v>
      </c>
      <c r="S103" s="53"/>
      <c r="U103" s="54">
        <f t="shared" si="21"/>
        <v>9194.5622527475462</v>
      </c>
      <c r="V103" s="54">
        <f t="shared" si="22"/>
        <v>9449.5654041795169</v>
      </c>
      <c r="X103" s="55">
        <f t="shared" si="15"/>
        <v>84</v>
      </c>
      <c r="Y103" s="25">
        <f t="shared" si="15"/>
        <v>47376</v>
      </c>
      <c r="Z103" s="54">
        <f t="shared" si="18"/>
        <v>2081.7456716446777</v>
      </c>
      <c r="AA103" s="54">
        <f t="shared" si="23"/>
        <v>7104.1270851856789</v>
      </c>
      <c r="AB103" s="54">
        <f t="shared" si="19"/>
        <v>745721.105400534</v>
      </c>
      <c r="AC103" t="str">
        <f t="shared" si="16"/>
        <v/>
      </c>
      <c r="AD103" t="str">
        <f t="shared" si="16"/>
        <v/>
      </c>
    </row>
    <row r="104" spans="1:30" x14ac:dyDescent="0.25">
      <c r="A104" s="44">
        <v>85</v>
      </c>
      <c r="B104" s="56">
        <v>47406</v>
      </c>
      <c r="C104" s="57">
        <v>2103.5102178607967</v>
      </c>
      <c r="D104" s="58">
        <v>7091.0520348867494</v>
      </c>
      <c r="E104" s="57">
        <v>744323.01977022004</v>
      </c>
      <c r="F104" s="59">
        <v>156.74957129749697</v>
      </c>
      <c r="G104" s="59">
        <v>72.816000000000003</v>
      </c>
      <c r="H104" s="57">
        <v>25</v>
      </c>
      <c r="I104" s="50">
        <v>9449.1278240450447</v>
      </c>
      <c r="J104" s="29" t="s">
        <v>59</v>
      </c>
      <c r="K104" s="29" t="s">
        <v>59</v>
      </c>
      <c r="L104" s="29">
        <v>10</v>
      </c>
      <c r="N104" s="60">
        <f t="shared" si="17"/>
        <v>30</v>
      </c>
      <c r="O104" s="60">
        <f t="shared" si="20"/>
        <v>2590</v>
      </c>
      <c r="P104" s="51">
        <f t="shared" si="12"/>
        <v>2101.5222555253022</v>
      </c>
      <c r="Q104" s="52">
        <f t="shared" si="13"/>
        <v>2.9930000000000002E-2</v>
      </c>
      <c r="R104" s="30">
        <f t="shared" si="14"/>
        <v>62.898561107872297</v>
      </c>
      <c r="S104" s="53"/>
      <c r="U104" s="54">
        <f t="shared" si="21"/>
        <v>9194.5622527475462</v>
      </c>
      <c r="V104" s="54">
        <f t="shared" si="22"/>
        <v>9449.1278240450447</v>
      </c>
      <c r="X104" s="55">
        <f t="shared" si="15"/>
        <v>85</v>
      </c>
      <c r="Y104" s="25">
        <f t="shared" si="15"/>
        <v>47406</v>
      </c>
      <c r="Z104" s="54">
        <f t="shared" si="18"/>
        <v>2101.5222555253022</v>
      </c>
      <c r="AA104" s="54">
        <f t="shared" si="23"/>
        <v>7084.3505013050544</v>
      </c>
      <c r="AB104" s="54">
        <f t="shared" si="19"/>
        <v>743619.58314500866</v>
      </c>
      <c r="AC104" t="str">
        <f t="shared" si="16"/>
        <v/>
      </c>
      <c r="AD104" t="str">
        <f t="shared" si="16"/>
        <v/>
      </c>
    </row>
    <row r="105" spans="1:30" x14ac:dyDescent="0.25">
      <c r="A105" s="44">
        <v>86</v>
      </c>
      <c r="B105" s="56">
        <v>47437</v>
      </c>
      <c r="C105" s="57">
        <v>2123.4935649304743</v>
      </c>
      <c r="D105" s="58">
        <v>7071.0686878170718</v>
      </c>
      <c r="E105" s="57">
        <v>742199.52620528953</v>
      </c>
      <c r="F105" s="59">
        <v>156.30783415174622</v>
      </c>
      <c r="G105" s="59">
        <v>72.816000000000003</v>
      </c>
      <c r="H105" s="57">
        <v>25</v>
      </c>
      <c r="I105" s="50">
        <v>9448.6860868992935</v>
      </c>
      <c r="J105" s="29" t="s">
        <v>59</v>
      </c>
      <c r="K105" s="29" t="s">
        <v>59</v>
      </c>
      <c r="L105" s="29">
        <v>11</v>
      </c>
      <c r="N105" s="60">
        <f t="shared" si="17"/>
        <v>31</v>
      </c>
      <c r="O105" s="60">
        <f t="shared" si="20"/>
        <v>2621</v>
      </c>
      <c r="P105" s="51">
        <f t="shared" si="12"/>
        <v>2121.4867169527924</v>
      </c>
      <c r="Q105" s="52">
        <f t="shared" si="13"/>
        <v>2.9930000000000002E-2</v>
      </c>
      <c r="R105" s="30">
        <f t="shared" si="14"/>
        <v>63.496097438397079</v>
      </c>
      <c r="S105" s="53"/>
      <c r="U105" s="54">
        <f t="shared" si="21"/>
        <v>9194.5622527475462</v>
      </c>
      <c r="V105" s="54">
        <f t="shared" si="22"/>
        <v>9448.6860868992935</v>
      </c>
      <c r="X105" s="55">
        <f t="shared" si="15"/>
        <v>86</v>
      </c>
      <c r="Y105" s="25">
        <f t="shared" si="15"/>
        <v>47437</v>
      </c>
      <c r="Z105" s="54">
        <f t="shared" si="18"/>
        <v>2121.4867169527924</v>
      </c>
      <c r="AA105" s="54">
        <f t="shared" si="23"/>
        <v>7064.3860398775641</v>
      </c>
      <c r="AB105" s="54">
        <f t="shared" si="19"/>
        <v>741498.0964280559</v>
      </c>
      <c r="AC105" t="str">
        <f t="shared" si="16"/>
        <v/>
      </c>
      <c r="AD105" t="str">
        <f t="shared" si="16"/>
        <v/>
      </c>
    </row>
    <row r="106" spans="1:30" x14ac:dyDescent="0.25">
      <c r="A106" s="44">
        <v>87</v>
      </c>
      <c r="B106" s="56">
        <v>47467</v>
      </c>
      <c r="C106" s="57">
        <v>2143.6667537973135</v>
      </c>
      <c r="D106" s="58">
        <v>7050.8954989502326</v>
      </c>
      <c r="E106" s="57">
        <v>740055.8594514922</v>
      </c>
      <c r="F106" s="59">
        <v>155.8619005031108</v>
      </c>
      <c r="G106" s="59">
        <v>72.816000000000003</v>
      </c>
      <c r="H106" s="57">
        <v>25</v>
      </c>
      <c r="I106" s="50">
        <v>9448.2401532506574</v>
      </c>
      <c r="J106" s="29" t="s">
        <v>59</v>
      </c>
      <c r="K106" s="29" t="s">
        <v>59</v>
      </c>
      <c r="L106" s="29">
        <v>12</v>
      </c>
      <c r="N106" s="60">
        <f t="shared" si="17"/>
        <v>30</v>
      </c>
      <c r="O106" s="60">
        <f t="shared" si="20"/>
        <v>2651</v>
      </c>
      <c r="P106" s="51">
        <f t="shared" si="12"/>
        <v>2141.6408407638437</v>
      </c>
      <c r="Q106" s="52">
        <f t="shared" si="13"/>
        <v>2.9930000000000002E-2</v>
      </c>
      <c r="R106" s="30">
        <f t="shared" si="14"/>
        <v>64.09931036406185</v>
      </c>
      <c r="S106" s="53"/>
      <c r="U106" s="54">
        <f t="shared" si="21"/>
        <v>9194.5622527475462</v>
      </c>
      <c r="V106" s="54">
        <f t="shared" si="22"/>
        <v>9448.2401532506574</v>
      </c>
      <c r="X106" s="55">
        <f t="shared" si="15"/>
        <v>87</v>
      </c>
      <c r="Y106" s="25">
        <f t="shared" si="15"/>
        <v>47467</v>
      </c>
      <c r="Z106" s="54">
        <f t="shared" si="18"/>
        <v>2141.6408407638437</v>
      </c>
      <c r="AA106" s="54">
        <f t="shared" si="23"/>
        <v>7044.2319160665129</v>
      </c>
      <c r="AB106" s="54">
        <f t="shared" si="19"/>
        <v>739356.45558729209</v>
      </c>
      <c r="AC106" t="str">
        <f t="shared" si="16"/>
        <v/>
      </c>
      <c r="AD106" t="str">
        <f t="shared" si="16"/>
        <v/>
      </c>
    </row>
    <row r="107" spans="1:30" x14ac:dyDescent="0.25">
      <c r="A107" s="44">
        <v>88</v>
      </c>
      <c r="B107" s="56">
        <v>47498</v>
      </c>
      <c r="C107" s="57">
        <v>2164.0315879583886</v>
      </c>
      <c r="D107" s="58">
        <v>7030.5306647891575</v>
      </c>
      <c r="E107" s="57">
        <v>737891.82786353386</v>
      </c>
      <c r="F107" s="59">
        <v>155.41173048481338</v>
      </c>
      <c r="G107" s="59">
        <v>72.816000000000003</v>
      </c>
      <c r="H107" s="57">
        <v>25</v>
      </c>
      <c r="I107" s="50">
        <v>9447.7899832323601</v>
      </c>
      <c r="J107" s="29" t="s">
        <v>59</v>
      </c>
      <c r="K107" s="29" t="s">
        <v>59</v>
      </c>
      <c r="L107" s="29">
        <v>1</v>
      </c>
      <c r="N107" s="60">
        <f t="shared" si="17"/>
        <v>31</v>
      </c>
      <c r="O107" s="60">
        <f t="shared" si="20"/>
        <v>2682</v>
      </c>
      <c r="P107" s="51">
        <f t="shared" si="12"/>
        <v>2161.9864287511</v>
      </c>
      <c r="Q107" s="52">
        <f t="shared" si="13"/>
        <v>2.9930000000000002E-2</v>
      </c>
      <c r="R107" s="30">
        <f t="shared" si="14"/>
        <v>64.708253812520425</v>
      </c>
      <c r="S107" s="53"/>
      <c r="U107" s="54">
        <f t="shared" si="21"/>
        <v>9194.5622527475462</v>
      </c>
      <c r="V107" s="54">
        <f t="shared" si="22"/>
        <v>9447.7899832323601</v>
      </c>
      <c r="X107" s="55">
        <f t="shared" si="15"/>
        <v>88</v>
      </c>
      <c r="Y107" s="25">
        <f t="shared" si="15"/>
        <v>47498</v>
      </c>
      <c r="Z107" s="54">
        <f t="shared" si="18"/>
        <v>2161.9864287511</v>
      </c>
      <c r="AA107" s="54">
        <f t="shared" si="23"/>
        <v>7023.8863280792566</v>
      </c>
      <c r="AB107" s="54">
        <f t="shared" si="19"/>
        <v>737194.46915854095</v>
      </c>
      <c r="AC107" t="str">
        <f t="shared" si="16"/>
        <v/>
      </c>
      <c r="AD107" t="str">
        <f t="shared" si="16"/>
        <v/>
      </c>
    </row>
    <row r="108" spans="1:30" x14ac:dyDescent="0.25">
      <c r="A108" s="44">
        <v>89</v>
      </c>
      <c r="B108" s="56">
        <v>47529</v>
      </c>
      <c r="C108" s="57">
        <v>2184.5898880439927</v>
      </c>
      <c r="D108" s="58">
        <v>7009.9723647035535</v>
      </c>
      <c r="E108" s="57">
        <v>735707.23797548981</v>
      </c>
      <c r="F108" s="59">
        <v>154.95728385134211</v>
      </c>
      <c r="G108" s="59">
        <v>72.816000000000003</v>
      </c>
      <c r="H108" s="57">
        <v>25</v>
      </c>
      <c r="I108" s="50">
        <v>9447.3355365988882</v>
      </c>
      <c r="J108" s="29" t="s">
        <v>59</v>
      </c>
      <c r="K108" s="29" t="s">
        <v>59</v>
      </c>
      <c r="L108" s="29">
        <v>2</v>
      </c>
      <c r="N108" s="60">
        <f t="shared" si="17"/>
        <v>31</v>
      </c>
      <c r="O108" s="60">
        <f t="shared" si="20"/>
        <v>2713</v>
      </c>
      <c r="P108" s="51">
        <f t="shared" si="12"/>
        <v>2182.5252998242358</v>
      </c>
      <c r="Q108" s="52">
        <f t="shared" si="13"/>
        <v>2.9930000000000002E-2</v>
      </c>
      <c r="R108" s="30">
        <f t="shared" si="14"/>
        <v>65.322982223739388</v>
      </c>
      <c r="S108" s="53"/>
      <c r="U108" s="54">
        <f t="shared" si="21"/>
        <v>9194.5622527475462</v>
      </c>
      <c r="V108" s="54">
        <f t="shared" si="22"/>
        <v>9447.3355365988882</v>
      </c>
      <c r="X108" s="55">
        <f t="shared" si="15"/>
        <v>89</v>
      </c>
      <c r="Y108" s="25">
        <f t="shared" si="15"/>
        <v>47529</v>
      </c>
      <c r="Z108" s="54">
        <f t="shared" si="18"/>
        <v>2182.5252998242358</v>
      </c>
      <c r="AA108" s="54">
        <f t="shared" si="23"/>
        <v>7003.3474570061207</v>
      </c>
      <c r="AB108" s="54">
        <f t="shared" si="19"/>
        <v>735011.94385871675</v>
      </c>
      <c r="AC108" t="str">
        <f t="shared" si="16"/>
        <v/>
      </c>
      <c r="AD108" t="str">
        <f t="shared" si="16"/>
        <v/>
      </c>
    </row>
    <row r="109" spans="1:30" x14ac:dyDescent="0.25">
      <c r="A109" s="44">
        <v>90</v>
      </c>
      <c r="B109" s="56">
        <v>47557</v>
      </c>
      <c r="C109" s="57">
        <v>2205.3434919804113</v>
      </c>
      <c r="D109" s="58">
        <v>6989.2187607671349</v>
      </c>
      <c r="E109" s="57">
        <v>733501.89448350936</v>
      </c>
      <c r="F109" s="59">
        <v>154.49851997485285</v>
      </c>
      <c r="G109" s="59">
        <v>72.816000000000003</v>
      </c>
      <c r="H109" s="57">
        <v>25</v>
      </c>
      <c r="I109" s="50">
        <v>9446.8767727224003</v>
      </c>
      <c r="J109" s="29" t="s">
        <v>59</v>
      </c>
      <c r="K109" s="29" t="s">
        <v>59</v>
      </c>
      <c r="L109" s="29">
        <v>3</v>
      </c>
      <c r="N109" s="60">
        <f t="shared" si="17"/>
        <v>28</v>
      </c>
      <c r="O109" s="60">
        <f t="shared" si="20"/>
        <v>2741</v>
      </c>
      <c r="P109" s="51">
        <f t="shared" si="12"/>
        <v>2203.2592901725657</v>
      </c>
      <c r="Q109" s="52">
        <f t="shared" si="13"/>
        <v>2.9930000000000002E-2</v>
      </c>
      <c r="R109" s="30">
        <f t="shared" si="14"/>
        <v>65.943550554864899</v>
      </c>
      <c r="S109" s="53"/>
      <c r="U109" s="54">
        <f t="shared" si="21"/>
        <v>9194.5622527475462</v>
      </c>
      <c r="V109" s="54">
        <f t="shared" si="22"/>
        <v>9446.8767727224003</v>
      </c>
      <c r="X109" s="55">
        <f t="shared" si="15"/>
        <v>90</v>
      </c>
      <c r="Y109" s="25">
        <f t="shared" si="15"/>
        <v>47557</v>
      </c>
      <c r="Z109" s="54">
        <f t="shared" si="18"/>
        <v>2203.2592901725657</v>
      </c>
      <c r="AA109" s="54">
        <f t="shared" si="23"/>
        <v>6982.6134666577909</v>
      </c>
      <c r="AB109" s="54">
        <f t="shared" si="19"/>
        <v>732808.68456854415</v>
      </c>
      <c r="AC109" t="str">
        <f t="shared" si="16"/>
        <v/>
      </c>
      <c r="AD109" t="str">
        <f t="shared" si="16"/>
        <v/>
      </c>
    </row>
    <row r="110" spans="1:30" x14ac:dyDescent="0.25">
      <c r="A110" s="44">
        <v>91</v>
      </c>
      <c r="B110" s="56">
        <v>47588</v>
      </c>
      <c r="C110" s="57">
        <v>2226.2942551542255</v>
      </c>
      <c r="D110" s="58">
        <v>6968.2679975933206</v>
      </c>
      <c r="E110" s="57">
        <v>731275.60022835515</v>
      </c>
      <c r="F110" s="59">
        <v>154.03539784153696</v>
      </c>
      <c r="G110" s="59">
        <v>72.816000000000003</v>
      </c>
      <c r="H110" s="57">
        <v>25</v>
      </c>
      <c r="I110" s="50">
        <v>9446.4136505890838</v>
      </c>
      <c r="J110" s="29" t="s">
        <v>59</v>
      </c>
      <c r="K110" s="29" t="s">
        <v>59</v>
      </c>
      <c r="L110" s="29">
        <v>4</v>
      </c>
      <c r="N110" s="60">
        <f t="shared" si="17"/>
        <v>31</v>
      </c>
      <c r="O110" s="60">
        <f t="shared" si="20"/>
        <v>2772</v>
      </c>
      <c r="P110" s="51">
        <f t="shared" si="12"/>
        <v>2224.1902534292049</v>
      </c>
      <c r="Q110" s="52">
        <f t="shared" si="13"/>
        <v>2.9930000000000002E-2</v>
      </c>
      <c r="R110" s="30">
        <f t="shared" si="14"/>
        <v>66.570014285136111</v>
      </c>
      <c r="S110" s="53"/>
      <c r="U110" s="54">
        <f t="shared" si="21"/>
        <v>9194.5622527475462</v>
      </c>
      <c r="V110" s="54">
        <f t="shared" si="22"/>
        <v>9446.4136505890838</v>
      </c>
      <c r="X110" s="55">
        <f t="shared" si="15"/>
        <v>91</v>
      </c>
      <c r="Y110" s="25">
        <f t="shared" si="15"/>
        <v>47588</v>
      </c>
      <c r="Z110" s="54">
        <f t="shared" si="18"/>
        <v>2224.1902534292049</v>
      </c>
      <c r="AA110" s="54">
        <f t="shared" si="23"/>
        <v>6961.6825034011517</v>
      </c>
      <c r="AB110" s="54">
        <f t="shared" si="19"/>
        <v>730584.49431511492</v>
      </c>
      <c r="AC110" t="str">
        <f t="shared" si="16"/>
        <v/>
      </c>
      <c r="AD110" t="str">
        <f t="shared" si="16"/>
        <v/>
      </c>
    </row>
    <row r="111" spans="1:30" x14ac:dyDescent="0.25">
      <c r="A111" s="44">
        <v>92</v>
      </c>
      <c r="B111" s="56">
        <v>47618</v>
      </c>
      <c r="C111" s="57">
        <v>2247.4440505781904</v>
      </c>
      <c r="D111" s="58">
        <v>6947.1182021693558</v>
      </c>
      <c r="E111" s="57">
        <v>729028.15617777698</v>
      </c>
      <c r="F111" s="59">
        <v>153.5678760479546</v>
      </c>
      <c r="G111" s="59">
        <v>72.816000000000003</v>
      </c>
      <c r="H111" s="57">
        <v>25</v>
      </c>
      <c r="I111" s="50">
        <v>9445.9461287955019</v>
      </c>
      <c r="J111" s="29" t="s">
        <v>59</v>
      </c>
      <c r="K111" s="29" t="s">
        <v>59</v>
      </c>
      <c r="L111" s="29">
        <v>5</v>
      </c>
      <c r="N111" s="60">
        <f t="shared" si="17"/>
        <v>30</v>
      </c>
      <c r="O111" s="60">
        <f t="shared" si="20"/>
        <v>2802</v>
      </c>
      <c r="P111" s="51">
        <f t="shared" si="12"/>
        <v>2245.3200608367824</v>
      </c>
      <c r="Q111" s="52">
        <f t="shared" si="13"/>
        <v>2.9930000000000002E-2</v>
      </c>
      <c r="R111" s="30">
        <f t="shared" si="14"/>
        <v>67.202429420844908</v>
      </c>
      <c r="S111" s="53"/>
      <c r="U111" s="54">
        <f t="shared" si="21"/>
        <v>9194.5622527475462</v>
      </c>
      <c r="V111" s="54">
        <f t="shared" si="22"/>
        <v>9445.9461287955019</v>
      </c>
      <c r="X111" s="55">
        <f t="shared" si="15"/>
        <v>92</v>
      </c>
      <c r="Y111" s="25">
        <f t="shared" si="15"/>
        <v>47618</v>
      </c>
      <c r="Z111" s="54">
        <f t="shared" si="18"/>
        <v>2245.3200608367824</v>
      </c>
      <c r="AA111" s="54">
        <f t="shared" si="23"/>
        <v>6940.5526959935742</v>
      </c>
      <c r="AB111" s="54">
        <f t="shared" si="19"/>
        <v>728339.17425427819</v>
      </c>
      <c r="AC111" t="str">
        <f t="shared" si="16"/>
        <v/>
      </c>
      <c r="AD111" t="str">
        <f t="shared" si="16"/>
        <v/>
      </c>
    </row>
    <row r="112" spans="1:30" x14ac:dyDescent="0.25">
      <c r="A112" s="44">
        <v>93</v>
      </c>
      <c r="B112" s="56">
        <v>47649</v>
      </c>
      <c r="C112" s="57">
        <v>2268.7947690586825</v>
      </c>
      <c r="D112" s="58">
        <v>6925.7674836888636</v>
      </c>
      <c r="E112" s="57">
        <v>726759.36140871828</v>
      </c>
      <c r="F112" s="59">
        <v>153.09591279733317</v>
      </c>
      <c r="G112" s="59">
        <v>72.816000000000003</v>
      </c>
      <c r="H112" s="57">
        <v>25</v>
      </c>
      <c r="I112" s="50">
        <v>9445.4741655448797</v>
      </c>
      <c r="J112" s="29" t="s">
        <v>59</v>
      </c>
      <c r="K112" s="29" t="s">
        <v>59</v>
      </c>
      <c r="L112" s="29">
        <v>6</v>
      </c>
      <c r="N112" s="60">
        <f t="shared" si="17"/>
        <v>31</v>
      </c>
      <c r="O112" s="60">
        <f t="shared" si="20"/>
        <v>2833</v>
      </c>
      <c r="P112" s="51">
        <f t="shared" si="12"/>
        <v>2266.6506014147317</v>
      </c>
      <c r="Q112" s="52">
        <f t="shared" si="13"/>
        <v>2.9930000000000002E-2</v>
      </c>
      <c r="R112" s="30">
        <f t="shared" si="14"/>
        <v>67.840852500342919</v>
      </c>
      <c r="S112" s="53"/>
      <c r="U112" s="54">
        <f t="shared" si="21"/>
        <v>9194.5622527475462</v>
      </c>
      <c r="V112" s="54">
        <f t="shared" si="22"/>
        <v>9445.4741655448797</v>
      </c>
      <c r="X112" s="55">
        <f t="shared" si="15"/>
        <v>93</v>
      </c>
      <c r="Y112" s="25">
        <f t="shared" si="15"/>
        <v>47649</v>
      </c>
      <c r="Z112" s="54">
        <f t="shared" si="18"/>
        <v>2266.6506014147317</v>
      </c>
      <c r="AA112" s="54">
        <f t="shared" si="23"/>
        <v>6919.2221554156249</v>
      </c>
      <c r="AB112" s="54">
        <f t="shared" si="19"/>
        <v>726072.52365286346</v>
      </c>
      <c r="AC112" t="str">
        <f t="shared" si="16"/>
        <v/>
      </c>
      <c r="AD112" t="str">
        <f t="shared" si="16"/>
        <v/>
      </c>
    </row>
    <row r="113" spans="1:30" x14ac:dyDescent="0.25">
      <c r="A113" s="44">
        <v>94</v>
      </c>
      <c r="B113" s="56">
        <v>47679</v>
      </c>
      <c r="C113" s="57">
        <v>2290.3483193647407</v>
      </c>
      <c r="D113" s="58">
        <v>6904.2139333828054</v>
      </c>
      <c r="E113" s="57">
        <v>724469.01308935357</v>
      </c>
      <c r="F113" s="59">
        <v>152.61946589583084</v>
      </c>
      <c r="G113" s="59">
        <v>72.816000000000003</v>
      </c>
      <c r="H113" s="57">
        <v>25</v>
      </c>
      <c r="I113" s="50">
        <v>9444.9977186433771</v>
      </c>
      <c r="J113" s="29" t="s">
        <v>59</v>
      </c>
      <c r="K113" s="29" t="s">
        <v>59</v>
      </c>
      <c r="L113" s="29">
        <v>7</v>
      </c>
      <c r="N113" s="60">
        <f t="shared" si="17"/>
        <v>30</v>
      </c>
      <c r="O113" s="60">
        <f t="shared" si="20"/>
        <v>2863</v>
      </c>
      <c r="P113" s="51">
        <f t="shared" si="12"/>
        <v>2288.1837821281715</v>
      </c>
      <c r="Q113" s="52">
        <f t="shared" si="13"/>
        <v>2.9930000000000002E-2</v>
      </c>
      <c r="R113" s="30">
        <f t="shared" si="14"/>
        <v>68.485340599096176</v>
      </c>
      <c r="S113" s="53"/>
      <c r="U113" s="54">
        <f t="shared" si="21"/>
        <v>9194.5622527475462</v>
      </c>
      <c r="V113" s="54">
        <f t="shared" si="22"/>
        <v>9444.9977186433771</v>
      </c>
      <c r="X113" s="55">
        <f t="shared" si="15"/>
        <v>94</v>
      </c>
      <c r="Y113" s="25">
        <f t="shared" si="15"/>
        <v>47679</v>
      </c>
      <c r="Z113" s="54">
        <f t="shared" si="18"/>
        <v>2288.1837821281715</v>
      </c>
      <c r="AA113" s="54">
        <f t="shared" si="23"/>
        <v>6897.6889747021851</v>
      </c>
      <c r="AB113" s="54">
        <f t="shared" si="19"/>
        <v>723784.3398707353</v>
      </c>
      <c r="AC113" t="str">
        <f t="shared" si="16"/>
        <v/>
      </c>
      <c r="AD113" t="str">
        <f t="shared" si="16"/>
        <v/>
      </c>
    </row>
    <row r="114" spans="1:30" x14ac:dyDescent="0.25">
      <c r="A114" s="44">
        <v>95</v>
      </c>
      <c r="B114" s="56">
        <v>47710</v>
      </c>
      <c r="C114" s="57">
        <v>2312.1066283987047</v>
      </c>
      <c r="D114" s="58">
        <v>6882.4556243488414</v>
      </c>
      <c r="E114" s="57">
        <v>722156.90646095481</v>
      </c>
      <c r="F114" s="59">
        <v>152.13849274876426</v>
      </c>
      <c r="G114" s="59">
        <v>72.816000000000003</v>
      </c>
      <c r="H114" s="57">
        <v>25</v>
      </c>
      <c r="I114" s="50">
        <v>9444.5167454963103</v>
      </c>
      <c r="J114" s="29" t="s">
        <v>59</v>
      </c>
      <c r="K114" s="29" t="s">
        <v>59</v>
      </c>
      <c r="L114" s="29">
        <v>8</v>
      </c>
      <c r="N114" s="60">
        <f t="shared" si="17"/>
        <v>31</v>
      </c>
      <c r="O114" s="60">
        <f t="shared" si="20"/>
        <v>2894</v>
      </c>
      <c r="P114" s="51">
        <f t="shared" si="12"/>
        <v>2309.9215280583885</v>
      </c>
      <c r="Q114" s="52">
        <f t="shared" si="13"/>
        <v>2.9930000000000002E-2</v>
      </c>
      <c r="R114" s="30">
        <f t="shared" si="14"/>
        <v>69.135951334787578</v>
      </c>
      <c r="S114" s="53"/>
      <c r="U114" s="54">
        <f t="shared" si="21"/>
        <v>9194.5622527475462</v>
      </c>
      <c r="V114" s="54">
        <f t="shared" si="22"/>
        <v>9444.5167454963103</v>
      </c>
      <c r="X114" s="55">
        <f t="shared" si="15"/>
        <v>95</v>
      </c>
      <c r="Y114" s="25">
        <f t="shared" si="15"/>
        <v>47710</v>
      </c>
      <c r="Z114" s="54">
        <f t="shared" si="18"/>
        <v>2309.9215280583885</v>
      </c>
      <c r="AA114" s="54">
        <f t="shared" si="23"/>
        <v>6875.9512287719681</v>
      </c>
      <c r="AB114" s="54">
        <f t="shared" si="19"/>
        <v>721474.41834267695</v>
      </c>
      <c r="AC114" t="str">
        <f t="shared" si="16"/>
        <v/>
      </c>
      <c r="AD114" t="str">
        <f t="shared" si="16"/>
        <v/>
      </c>
    </row>
    <row r="115" spans="1:30" x14ac:dyDescent="0.25">
      <c r="A115" s="44">
        <v>96</v>
      </c>
      <c r="B115" s="56">
        <v>47741</v>
      </c>
      <c r="C115" s="57">
        <v>2334.0716413684931</v>
      </c>
      <c r="D115" s="58">
        <v>6860.490611379053</v>
      </c>
      <c r="E115" s="57">
        <v>719822.83481958637</v>
      </c>
      <c r="F115" s="59">
        <v>151.65295035680052</v>
      </c>
      <c r="G115" s="59">
        <v>72.816000000000003</v>
      </c>
      <c r="H115" s="57">
        <v>25</v>
      </c>
      <c r="I115" s="50">
        <v>9444.0312031043468</v>
      </c>
      <c r="J115" s="29" t="s">
        <v>59</v>
      </c>
      <c r="K115" s="29" t="s">
        <v>59</v>
      </c>
      <c r="L115" s="29">
        <v>9</v>
      </c>
      <c r="N115" s="60">
        <f t="shared" si="17"/>
        <v>31</v>
      </c>
      <c r="O115" s="60">
        <f t="shared" si="20"/>
        <v>2925</v>
      </c>
      <c r="P115" s="51">
        <f t="shared" si="12"/>
        <v>2331.8657825749433</v>
      </c>
      <c r="Q115" s="52">
        <f t="shared" si="13"/>
        <v>2.9930000000000002E-2</v>
      </c>
      <c r="R115" s="30">
        <f t="shared" si="14"/>
        <v>69.792742872468054</v>
      </c>
      <c r="S115" s="53"/>
      <c r="U115" s="54">
        <f t="shared" si="21"/>
        <v>9194.5622527475462</v>
      </c>
      <c r="V115" s="54">
        <f t="shared" si="22"/>
        <v>9444.0312031043468</v>
      </c>
      <c r="X115" s="55">
        <f t="shared" si="15"/>
        <v>96</v>
      </c>
      <c r="Y115" s="25">
        <f t="shared" si="15"/>
        <v>47741</v>
      </c>
      <c r="Z115" s="54">
        <f t="shared" si="18"/>
        <v>2331.8657825749433</v>
      </c>
      <c r="AA115" s="54">
        <f t="shared" si="23"/>
        <v>6854.0069742554133</v>
      </c>
      <c r="AB115" s="54">
        <f t="shared" si="19"/>
        <v>719142.55256010196</v>
      </c>
      <c r="AC115" t="str">
        <f t="shared" si="16"/>
        <v/>
      </c>
      <c r="AD115" t="str">
        <f t="shared" si="16"/>
        <v/>
      </c>
    </row>
    <row r="116" spans="1:30" x14ac:dyDescent="0.25">
      <c r="A116" s="44">
        <v>97</v>
      </c>
      <c r="B116" s="56">
        <v>47771</v>
      </c>
      <c r="C116" s="57">
        <v>2356.2453219614936</v>
      </c>
      <c r="D116" s="58">
        <v>6838.3169307860526</v>
      </c>
      <c r="E116" s="57">
        <v>717466.5894976249</v>
      </c>
      <c r="F116" s="59">
        <v>151.16279531211313</v>
      </c>
      <c r="G116" s="59">
        <v>72.816000000000003</v>
      </c>
      <c r="H116" s="57">
        <v>25</v>
      </c>
      <c r="I116" s="50">
        <v>9443.5410480596602</v>
      </c>
      <c r="J116" s="29" t="s">
        <v>59</v>
      </c>
      <c r="K116" s="29" t="s">
        <v>59</v>
      </c>
      <c r="L116" s="29">
        <v>10</v>
      </c>
      <c r="N116" s="60">
        <f t="shared" si="17"/>
        <v>30</v>
      </c>
      <c r="O116" s="60">
        <f t="shared" si="20"/>
        <v>2955</v>
      </c>
      <c r="P116" s="51">
        <f t="shared" si="12"/>
        <v>2354.0185075094059</v>
      </c>
      <c r="Q116" s="52">
        <f t="shared" si="13"/>
        <v>2.9930000000000002E-2</v>
      </c>
      <c r="R116" s="30">
        <f t="shared" si="14"/>
        <v>70.455773929756518</v>
      </c>
      <c r="S116" s="53"/>
      <c r="U116" s="54">
        <f t="shared" si="21"/>
        <v>9194.5622527475462</v>
      </c>
      <c r="V116" s="54">
        <f t="shared" si="22"/>
        <v>9443.5410480596602</v>
      </c>
      <c r="X116" s="55">
        <f t="shared" si="15"/>
        <v>97</v>
      </c>
      <c r="Y116" s="25">
        <f t="shared" si="15"/>
        <v>47771</v>
      </c>
      <c r="Z116" s="54">
        <f t="shared" si="18"/>
        <v>2354.0185075094059</v>
      </c>
      <c r="AA116" s="54">
        <f t="shared" si="23"/>
        <v>6831.8542493209507</v>
      </c>
      <c r="AB116" s="54">
        <f t="shared" si="19"/>
        <v>716788.53405259259</v>
      </c>
      <c r="AC116" t="str">
        <f t="shared" si="16"/>
        <v/>
      </c>
      <c r="AD116" t="str">
        <f t="shared" si="16"/>
        <v/>
      </c>
    </row>
    <row r="117" spans="1:30" x14ac:dyDescent="0.25">
      <c r="A117" s="44">
        <v>98</v>
      </c>
      <c r="B117" s="56">
        <v>47802</v>
      </c>
      <c r="C117" s="57">
        <v>2378.6296525201269</v>
      </c>
      <c r="D117" s="58">
        <v>6815.9326002274192</v>
      </c>
      <c r="E117" s="57">
        <v>715087.95984510472</v>
      </c>
      <c r="F117" s="59">
        <v>150.66798379450123</v>
      </c>
      <c r="G117" s="59">
        <v>72.816000000000003</v>
      </c>
      <c r="H117" s="57">
        <v>25</v>
      </c>
      <c r="I117" s="50">
        <v>9443.0462365420481</v>
      </c>
      <c r="J117" s="29" t="s">
        <v>59</v>
      </c>
      <c r="K117" s="29" t="s">
        <v>59</v>
      </c>
      <c r="L117" s="29">
        <v>11</v>
      </c>
      <c r="N117" s="60">
        <f t="shared" si="17"/>
        <v>31</v>
      </c>
      <c r="O117" s="60">
        <f t="shared" si="20"/>
        <v>2986</v>
      </c>
      <c r="P117" s="51">
        <f t="shared" si="12"/>
        <v>2376.3816833307446</v>
      </c>
      <c r="Q117" s="52">
        <f t="shared" si="13"/>
        <v>2.9930000000000002E-2</v>
      </c>
      <c r="R117" s="30">
        <f t="shared" si="14"/>
        <v>71.125103782089198</v>
      </c>
      <c r="S117" s="53"/>
      <c r="U117" s="54">
        <f t="shared" si="21"/>
        <v>9194.5622527475462</v>
      </c>
      <c r="V117" s="54">
        <f t="shared" si="22"/>
        <v>9443.0462365420481</v>
      </c>
      <c r="X117" s="55">
        <f t="shared" si="15"/>
        <v>98</v>
      </c>
      <c r="Y117" s="25">
        <f t="shared" si="15"/>
        <v>47802</v>
      </c>
      <c r="Z117" s="54">
        <f t="shared" si="18"/>
        <v>2376.3816833307446</v>
      </c>
      <c r="AA117" s="54">
        <f t="shared" si="23"/>
        <v>6809.491073499612</v>
      </c>
      <c r="AB117" s="54">
        <f t="shared" si="19"/>
        <v>714412.15236926184</v>
      </c>
      <c r="AC117" t="str">
        <f t="shared" si="16"/>
        <v/>
      </c>
      <c r="AD117" t="str">
        <f t="shared" si="16"/>
        <v/>
      </c>
    </row>
    <row r="118" spans="1:30" x14ac:dyDescent="0.25">
      <c r="A118" s="44">
        <v>99</v>
      </c>
      <c r="B118" s="56">
        <v>47832</v>
      </c>
      <c r="C118" s="57">
        <v>2401.2266342190687</v>
      </c>
      <c r="D118" s="58">
        <v>6793.3356185284774</v>
      </c>
      <c r="E118" s="57">
        <v>712686.73321088566</v>
      </c>
      <c r="F118" s="59">
        <v>150.16847156747201</v>
      </c>
      <c r="G118" s="59">
        <v>72.816000000000003</v>
      </c>
      <c r="H118" s="57">
        <v>25</v>
      </c>
      <c r="I118" s="50">
        <v>9442.5467243150197</v>
      </c>
      <c r="J118" s="29" t="s">
        <v>59</v>
      </c>
      <c r="K118" s="29" t="s">
        <v>59</v>
      </c>
      <c r="L118" s="29">
        <v>12</v>
      </c>
      <c r="N118" s="60">
        <f t="shared" si="17"/>
        <v>30</v>
      </c>
      <c r="O118" s="60">
        <f t="shared" si="20"/>
        <v>3016</v>
      </c>
      <c r="P118" s="51">
        <f t="shared" si="12"/>
        <v>2398.9573093223871</v>
      </c>
      <c r="Q118" s="52">
        <f t="shared" si="13"/>
        <v>2.9930000000000002E-2</v>
      </c>
      <c r="R118" s="30">
        <f t="shared" si="14"/>
        <v>71.800792268019052</v>
      </c>
      <c r="S118" s="53"/>
      <c r="U118" s="54">
        <f t="shared" si="21"/>
        <v>9194.5622527475462</v>
      </c>
      <c r="V118" s="54">
        <f t="shared" si="22"/>
        <v>9442.5467243150197</v>
      </c>
      <c r="X118" s="55">
        <f t="shared" si="15"/>
        <v>99</v>
      </c>
      <c r="Y118" s="25">
        <f t="shared" si="15"/>
        <v>47832</v>
      </c>
      <c r="Z118" s="54">
        <f t="shared" si="18"/>
        <v>2398.9573093223871</v>
      </c>
      <c r="AA118" s="54">
        <f t="shared" si="23"/>
        <v>6786.9154475079695</v>
      </c>
      <c r="AB118" s="54">
        <f t="shared" si="19"/>
        <v>712013.1950599394</v>
      </c>
      <c r="AC118" t="str">
        <f t="shared" si="16"/>
        <v/>
      </c>
      <c r="AD118" t="str">
        <f t="shared" si="16"/>
        <v/>
      </c>
    </row>
    <row r="119" spans="1:30" x14ac:dyDescent="0.25">
      <c r="A119" s="44">
        <v>100</v>
      </c>
      <c r="B119" s="56">
        <v>47863</v>
      </c>
      <c r="C119" s="57">
        <v>2424.0382872441496</v>
      </c>
      <c r="D119" s="58">
        <v>6770.5239655033965</v>
      </c>
      <c r="E119" s="57">
        <v>710262.69492364151</v>
      </c>
      <c r="F119" s="59">
        <v>149.66421397428599</v>
      </c>
      <c r="G119" s="59">
        <v>72.816000000000003</v>
      </c>
      <c r="H119" s="57">
        <v>25</v>
      </c>
      <c r="I119" s="50">
        <v>9442.0424667218322</v>
      </c>
      <c r="J119" s="29" t="s">
        <v>59</v>
      </c>
      <c r="K119" s="29" t="s">
        <v>59</v>
      </c>
      <c r="L119" s="29">
        <v>1</v>
      </c>
      <c r="N119" s="60">
        <f t="shared" si="17"/>
        <v>31</v>
      </c>
      <c r="O119" s="60">
        <f t="shared" si="20"/>
        <v>3047</v>
      </c>
      <c r="P119" s="51">
        <f t="shared" si="12"/>
        <v>2421.74740376095</v>
      </c>
      <c r="Q119" s="52">
        <f t="shared" si="13"/>
        <v>2.9930000000000002E-2</v>
      </c>
      <c r="R119" s="30">
        <f t="shared" si="14"/>
        <v>72.482899794565242</v>
      </c>
      <c r="S119" s="53"/>
      <c r="U119" s="54">
        <f t="shared" si="21"/>
        <v>9194.5622527475462</v>
      </c>
      <c r="V119" s="54">
        <f t="shared" si="22"/>
        <v>9442.0424667218322</v>
      </c>
      <c r="X119" s="55">
        <f t="shared" si="15"/>
        <v>100</v>
      </c>
      <c r="Y119" s="25">
        <f t="shared" si="15"/>
        <v>47863</v>
      </c>
      <c r="Z119" s="54">
        <f t="shared" si="18"/>
        <v>2421.74740376095</v>
      </c>
      <c r="AA119" s="54">
        <f t="shared" si="23"/>
        <v>6764.1253530694066</v>
      </c>
      <c r="AB119" s="54">
        <f t="shared" si="19"/>
        <v>709591.4476561785</v>
      </c>
      <c r="AC119" t="str">
        <f t="shared" si="16"/>
        <v/>
      </c>
      <c r="AD119" t="str">
        <f t="shared" si="16"/>
        <v/>
      </c>
    </row>
    <row r="120" spans="1:30" x14ac:dyDescent="0.25">
      <c r="A120" s="44">
        <v>101</v>
      </c>
      <c r="B120" s="56">
        <v>47894</v>
      </c>
      <c r="C120" s="57">
        <v>2447.066650972969</v>
      </c>
      <c r="D120" s="58">
        <v>6747.4956017745772</v>
      </c>
      <c r="E120" s="57">
        <v>707815.62827266857</v>
      </c>
      <c r="F120" s="59">
        <v>149.15516593396472</v>
      </c>
      <c r="G120" s="59">
        <v>72.816000000000003</v>
      </c>
      <c r="H120" s="57">
        <v>25</v>
      </c>
      <c r="I120" s="50">
        <v>9441.5334186815107</v>
      </c>
      <c r="J120" s="29" t="s">
        <v>59</v>
      </c>
      <c r="K120" s="29" t="s">
        <v>59</v>
      </c>
      <c r="L120" s="29">
        <v>2</v>
      </c>
      <c r="N120" s="60">
        <f t="shared" si="17"/>
        <v>31</v>
      </c>
      <c r="O120" s="60">
        <f t="shared" si="20"/>
        <v>3078</v>
      </c>
      <c r="P120" s="51">
        <f t="shared" si="12"/>
        <v>2444.7540040966778</v>
      </c>
      <c r="Q120" s="52">
        <f t="shared" si="13"/>
        <v>2.9930000000000002E-2</v>
      </c>
      <c r="R120" s="30">
        <f t="shared" si="14"/>
        <v>73.171487342613574</v>
      </c>
      <c r="S120" s="53"/>
      <c r="U120" s="54">
        <f t="shared" si="21"/>
        <v>9194.5622527475462</v>
      </c>
      <c r="V120" s="54">
        <f t="shared" si="22"/>
        <v>9441.5334186815107</v>
      </c>
      <c r="X120" s="55">
        <f t="shared" si="15"/>
        <v>101</v>
      </c>
      <c r="Y120" s="25">
        <f t="shared" si="15"/>
        <v>47894</v>
      </c>
      <c r="Z120" s="54">
        <f t="shared" si="18"/>
        <v>2444.7540040966778</v>
      </c>
      <c r="AA120" s="54">
        <f t="shared" si="23"/>
        <v>6741.1187527336788</v>
      </c>
      <c r="AB120" s="54">
        <f t="shared" si="19"/>
        <v>707146.69365208177</v>
      </c>
      <c r="AC120" t="str">
        <f t="shared" si="16"/>
        <v/>
      </c>
      <c r="AD120" t="str">
        <f t="shared" si="16"/>
        <v/>
      </c>
    </row>
    <row r="121" spans="1:30" x14ac:dyDescent="0.25">
      <c r="A121" s="44">
        <v>102</v>
      </c>
      <c r="B121" s="56">
        <v>47922</v>
      </c>
      <c r="C121" s="57">
        <v>2470.3137841572125</v>
      </c>
      <c r="D121" s="58">
        <v>6724.2484685903337</v>
      </c>
      <c r="E121" s="57">
        <v>705345.31448851142</v>
      </c>
      <c r="F121" s="59">
        <v>148.6412819372604</v>
      </c>
      <c r="G121" s="59">
        <v>72.816000000000003</v>
      </c>
      <c r="H121" s="57">
        <v>25</v>
      </c>
      <c r="I121" s="50">
        <v>9441.0195346848068</v>
      </c>
      <c r="J121" s="29" t="s">
        <v>59</v>
      </c>
      <c r="K121" s="29" t="s">
        <v>59</v>
      </c>
      <c r="L121" s="29">
        <v>3</v>
      </c>
      <c r="N121" s="60">
        <f t="shared" si="17"/>
        <v>28</v>
      </c>
      <c r="O121" s="60">
        <f t="shared" si="20"/>
        <v>3106</v>
      </c>
      <c r="P121" s="51">
        <f t="shared" si="12"/>
        <v>2467.979167135597</v>
      </c>
      <c r="Q121" s="52">
        <f t="shared" si="13"/>
        <v>2.9930000000000002E-2</v>
      </c>
      <c r="R121" s="30">
        <f t="shared" si="14"/>
        <v>73.86661647236842</v>
      </c>
      <c r="S121" s="53"/>
      <c r="U121" s="54">
        <f t="shared" si="21"/>
        <v>9194.5622527475462</v>
      </c>
      <c r="V121" s="54">
        <f t="shared" si="22"/>
        <v>9441.0195346848068</v>
      </c>
      <c r="X121" s="55">
        <f t="shared" si="15"/>
        <v>102</v>
      </c>
      <c r="Y121" s="25">
        <f t="shared" si="15"/>
        <v>47922</v>
      </c>
      <c r="Z121" s="54">
        <f t="shared" si="18"/>
        <v>2467.979167135597</v>
      </c>
      <c r="AA121" s="54">
        <f t="shared" si="23"/>
        <v>6717.8935896947596</v>
      </c>
      <c r="AB121" s="54">
        <f t="shared" si="19"/>
        <v>704678.71448494622</v>
      </c>
      <c r="AC121" t="str">
        <f t="shared" si="16"/>
        <v/>
      </c>
      <c r="AD121" t="str">
        <f t="shared" si="16"/>
        <v/>
      </c>
    </row>
    <row r="122" spans="1:30" x14ac:dyDescent="0.25">
      <c r="A122" s="44">
        <v>103</v>
      </c>
      <c r="B122" s="56">
        <v>47953</v>
      </c>
      <c r="C122" s="57">
        <v>2493.7817651067053</v>
      </c>
      <c r="D122" s="58">
        <v>6700.7804876408409</v>
      </c>
      <c r="E122" s="57">
        <v>702851.5327234047</v>
      </c>
      <c r="F122" s="59">
        <v>148.12251604258739</v>
      </c>
      <c r="G122" s="59">
        <v>72.816000000000003</v>
      </c>
      <c r="H122" s="57">
        <v>25</v>
      </c>
      <c r="I122" s="50">
        <v>9440.5007687901343</v>
      </c>
      <c r="J122" s="29" t="s">
        <v>59</v>
      </c>
      <c r="K122" s="29" t="s">
        <v>59</v>
      </c>
      <c r="L122" s="29">
        <v>4</v>
      </c>
      <c r="N122" s="60">
        <f t="shared" si="17"/>
        <v>31</v>
      </c>
      <c r="O122" s="60">
        <f t="shared" si="20"/>
        <v>3137</v>
      </c>
      <c r="P122" s="51">
        <f t="shared" si="12"/>
        <v>2491.4249692233852</v>
      </c>
      <c r="Q122" s="52">
        <f t="shared" si="13"/>
        <v>2.9930000000000002E-2</v>
      </c>
      <c r="R122" s="30">
        <f t="shared" si="14"/>
        <v>74.56834932885593</v>
      </c>
      <c r="S122" s="53"/>
      <c r="U122" s="54">
        <f t="shared" si="21"/>
        <v>9194.5622527475462</v>
      </c>
      <c r="V122" s="54">
        <f t="shared" si="22"/>
        <v>9440.5007687901343</v>
      </c>
      <c r="X122" s="55">
        <f t="shared" si="15"/>
        <v>103</v>
      </c>
      <c r="Y122" s="25">
        <f t="shared" si="15"/>
        <v>47953</v>
      </c>
      <c r="Z122" s="54">
        <f t="shared" si="18"/>
        <v>2491.4249692233852</v>
      </c>
      <c r="AA122" s="54">
        <f t="shared" si="23"/>
        <v>6694.4477876069714</v>
      </c>
      <c r="AB122" s="54">
        <f t="shared" si="19"/>
        <v>702187.28951572289</v>
      </c>
      <c r="AC122" t="str">
        <f t="shared" si="16"/>
        <v/>
      </c>
      <c r="AD122" t="str">
        <f t="shared" si="16"/>
        <v/>
      </c>
    </row>
    <row r="123" spans="1:30" x14ac:dyDescent="0.25">
      <c r="A123" s="44">
        <v>104</v>
      </c>
      <c r="B123" s="56">
        <v>47983</v>
      </c>
      <c r="C123" s="57">
        <v>2517.4726918752185</v>
      </c>
      <c r="D123" s="58">
        <v>6677.0895608723276</v>
      </c>
      <c r="E123" s="57">
        <v>700334.06003152952</v>
      </c>
      <c r="F123" s="59">
        <v>147.59882187191499</v>
      </c>
      <c r="G123" s="59">
        <v>72.816000000000003</v>
      </c>
      <c r="H123" s="57">
        <v>25</v>
      </c>
      <c r="I123" s="50">
        <v>9439.9770746194627</v>
      </c>
      <c r="J123" s="29" t="s">
        <v>59</v>
      </c>
      <c r="K123" s="29" t="s">
        <v>59</v>
      </c>
      <c r="L123" s="29">
        <v>5</v>
      </c>
      <c r="N123" s="60">
        <f t="shared" si="17"/>
        <v>30</v>
      </c>
      <c r="O123" s="60">
        <f t="shared" si="20"/>
        <v>3167</v>
      </c>
      <c r="P123" s="51">
        <f t="shared" si="12"/>
        <v>2515.0935064310061</v>
      </c>
      <c r="Q123" s="52">
        <f t="shared" si="13"/>
        <v>2.9930000000000002E-2</v>
      </c>
      <c r="R123" s="30">
        <f t="shared" si="14"/>
        <v>75.276748647480019</v>
      </c>
      <c r="S123" s="53"/>
      <c r="U123" s="54">
        <f t="shared" si="21"/>
        <v>9194.5622527475462</v>
      </c>
      <c r="V123" s="54">
        <f t="shared" si="22"/>
        <v>9439.9770746194627</v>
      </c>
      <c r="X123" s="55">
        <f t="shared" si="15"/>
        <v>104</v>
      </c>
      <c r="Y123" s="25">
        <f t="shared" si="15"/>
        <v>47983</v>
      </c>
      <c r="Z123" s="54">
        <f t="shared" si="18"/>
        <v>2515.0935064310061</v>
      </c>
      <c r="AA123" s="54">
        <f t="shared" si="23"/>
        <v>6670.7792503993505</v>
      </c>
      <c r="AB123" s="54">
        <f t="shared" si="19"/>
        <v>699672.19600929192</v>
      </c>
      <c r="AC123" t="str">
        <f t="shared" si="16"/>
        <v/>
      </c>
      <c r="AD123" t="str">
        <f t="shared" si="16"/>
        <v/>
      </c>
    </row>
    <row r="124" spans="1:30" x14ac:dyDescent="0.25">
      <c r="A124" s="44">
        <v>105</v>
      </c>
      <c r="B124" s="56">
        <v>48014</v>
      </c>
      <c r="C124" s="57">
        <v>2541.3886824480333</v>
      </c>
      <c r="D124" s="58">
        <v>6653.1735702995129</v>
      </c>
      <c r="E124" s="57">
        <v>697792.67134908144</v>
      </c>
      <c r="F124" s="59">
        <v>147.07015260662121</v>
      </c>
      <c r="G124" s="59">
        <v>72.816000000000003</v>
      </c>
      <c r="H124" s="57">
        <v>25</v>
      </c>
      <c r="I124" s="50">
        <v>9439.4484053541673</v>
      </c>
      <c r="J124" s="29" t="s">
        <v>59</v>
      </c>
      <c r="K124" s="29" t="s">
        <v>59</v>
      </c>
      <c r="L124" s="29">
        <v>6</v>
      </c>
      <c r="N124" s="60">
        <f t="shared" si="17"/>
        <v>31</v>
      </c>
      <c r="O124" s="60">
        <f t="shared" si="20"/>
        <v>3198</v>
      </c>
      <c r="P124" s="51">
        <f t="shared" si="12"/>
        <v>2538.986894742101</v>
      </c>
      <c r="Q124" s="52">
        <f t="shared" si="13"/>
        <v>2.9930000000000002E-2</v>
      </c>
      <c r="R124" s="30">
        <f t="shared" si="14"/>
        <v>75.99187775963108</v>
      </c>
      <c r="S124" s="53"/>
      <c r="U124" s="54">
        <f t="shared" si="21"/>
        <v>9194.5622527475462</v>
      </c>
      <c r="V124" s="54">
        <f t="shared" si="22"/>
        <v>9439.4484053541673</v>
      </c>
      <c r="X124" s="55">
        <f t="shared" si="15"/>
        <v>105</v>
      </c>
      <c r="Y124" s="25">
        <f t="shared" si="15"/>
        <v>48014</v>
      </c>
      <c r="Z124" s="54">
        <f t="shared" si="18"/>
        <v>2538.986894742101</v>
      </c>
      <c r="AA124" s="54">
        <f t="shared" si="23"/>
        <v>6646.8858620882556</v>
      </c>
      <c r="AB124" s="54">
        <f t="shared" si="19"/>
        <v>697133.2091145498</v>
      </c>
      <c r="AC124" t="str">
        <f t="shared" si="16"/>
        <v/>
      </c>
      <c r="AD124" t="str">
        <f t="shared" si="16"/>
        <v/>
      </c>
    </row>
    <row r="125" spans="1:30" x14ac:dyDescent="0.25">
      <c r="A125" s="44">
        <v>106</v>
      </c>
      <c r="B125" s="56">
        <v>48044</v>
      </c>
      <c r="C125" s="57">
        <v>2565.5318749312892</v>
      </c>
      <c r="D125" s="58">
        <v>6629.030377816257</v>
      </c>
      <c r="E125" s="57">
        <v>695227.13947415014</v>
      </c>
      <c r="F125" s="59">
        <v>146.53646098330711</v>
      </c>
      <c r="G125" s="59">
        <v>72.816000000000003</v>
      </c>
      <c r="H125" s="57">
        <v>25</v>
      </c>
      <c r="I125" s="50">
        <v>9438.9147137308537</v>
      </c>
      <c r="J125" s="29" t="s">
        <v>59</v>
      </c>
      <c r="K125" s="29" t="s">
        <v>59</v>
      </c>
      <c r="L125" s="29">
        <v>7</v>
      </c>
      <c r="N125" s="60">
        <f t="shared" si="17"/>
        <v>30</v>
      </c>
      <c r="O125" s="60">
        <f t="shared" si="20"/>
        <v>3228</v>
      </c>
      <c r="P125" s="51">
        <f t="shared" si="12"/>
        <v>2563.1072702421507</v>
      </c>
      <c r="Q125" s="52">
        <f t="shared" si="13"/>
        <v>2.9930000000000002E-2</v>
      </c>
      <c r="R125" s="30">
        <f t="shared" si="14"/>
        <v>76.713800598347575</v>
      </c>
      <c r="S125" s="53"/>
      <c r="U125" s="54">
        <f t="shared" si="21"/>
        <v>9194.5622527475462</v>
      </c>
      <c r="V125" s="54">
        <f t="shared" si="22"/>
        <v>9438.9147137308537</v>
      </c>
      <c r="X125" s="55">
        <f t="shared" si="15"/>
        <v>106</v>
      </c>
      <c r="Y125" s="25">
        <f t="shared" si="15"/>
        <v>48044</v>
      </c>
      <c r="Z125" s="54">
        <f t="shared" si="18"/>
        <v>2563.1072702421507</v>
      </c>
      <c r="AA125" s="54">
        <f t="shared" si="23"/>
        <v>6622.7654865882059</v>
      </c>
      <c r="AB125" s="54">
        <f t="shared" si="19"/>
        <v>694570.10184430762</v>
      </c>
      <c r="AC125" t="str">
        <f t="shared" si="16"/>
        <v/>
      </c>
      <c r="AD125" t="str">
        <f t="shared" si="16"/>
        <v/>
      </c>
    </row>
    <row r="126" spans="1:30" x14ac:dyDescent="0.25">
      <c r="A126" s="44">
        <v>107</v>
      </c>
      <c r="B126" s="56">
        <v>48075</v>
      </c>
      <c r="C126" s="57">
        <v>2589.9044277431367</v>
      </c>
      <c r="D126" s="58">
        <v>6604.6578250044095</v>
      </c>
      <c r="E126" s="57">
        <v>692637.23504640698</v>
      </c>
      <c r="F126" s="59">
        <v>145.99769928957153</v>
      </c>
      <c r="G126" s="59">
        <v>72.816000000000003</v>
      </c>
      <c r="H126" s="57">
        <v>25</v>
      </c>
      <c r="I126" s="50">
        <v>9438.3759520371186</v>
      </c>
      <c r="J126" s="29" t="s">
        <v>59</v>
      </c>
      <c r="K126" s="29" t="s">
        <v>59</v>
      </c>
      <c r="L126" s="29">
        <v>8</v>
      </c>
      <c r="N126" s="60">
        <f t="shared" si="17"/>
        <v>31</v>
      </c>
      <c r="O126" s="60">
        <f t="shared" si="20"/>
        <v>3259</v>
      </c>
      <c r="P126" s="51">
        <f t="shared" si="12"/>
        <v>2587.4567893094509</v>
      </c>
      <c r="Q126" s="52">
        <f t="shared" si="13"/>
        <v>2.9930000000000002E-2</v>
      </c>
      <c r="R126" s="30">
        <f t="shared" si="14"/>
        <v>77.442581704031866</v>
      </c>
      <c r="S126" s="53"/>
      <c r="U126" s="54">
        <f t="shared" si="21"/>
        <v>9194.5622527475462</v>
      </c>
      <c r="V126" s="54">
        <f t="shared" si="22"/>
        <v>9438.3759520371186</v>
      </c>
      <c r="X126" s="55">
        <f t="shared" si="15"/>
        <v>107</v>
      </c>
      <c r="Y126" s="25">
        <f t="shared" si="15"/>
        <v>48075</v>
      </c>
      <c r="Z126" s="54">
        <f t="shared" si="18"/>
        <v>2587.4567893094509</v>
      </c>
      <c r="AA126" s="54">
        <f t="shared" si="23"/>
        <v>6598.4159675209057</v>
      </c>
      <c r="AB126" s="54">
        <f t="shared" si="19"/>
        <v>691982.64505499811</v>
      </c>
      <c r="AC126" t="str">
        <f t="shared" si="16"/>
        <v/>
      </c>
      <c r="AD126" t="str">
        <f t="shared" si="16"/>
        <v/>
      </c>
    </row>
    <row r="127" spans="1:30" x14ac:dyDescent="0.25">
      <c r="A127" s="44">
        <v>108</v>
      </c>
      <c r="B127" s="56">
        <v>48106</v>
      </c>
      <c r="C127" s="57">
        <v>2614.5085198066972</v>
      </c>
      <c r="D127" s="58">
        <v>6580.0537329408489</v>
      </c>
      <c r="E127" s="57">
        <v>690022.72652660031</v>
      </c>
      <c r="F127" s="59">
        <v>145.45381935974547</v>
      </c>
      <c r="G127" s="59">
        <v>72.816000000000003</v>
      </c>
      <c r="H127" s="57">
        <v>25</v>
      </c>
      <c r="I127" s="50">
        <v>9437.8320721072923</v>
      </c>
      <c r="J127" s="29" t="s">
        <v>59</v>
      </c>
      <c r="K127" s="29" t="s">
        <v>59</v>
      </c>
      <c r="L127" s="29">
        <v>9</v>
      </c>
      <c r="N127" s="60">
        <f t="shared" si="17"/>
        <v>31</v>
      </c>
      <c r="O127" s="60">
        <f t="shared" si="20"/>
        <v>3290</v>
      </c>
      <c r="P127" s="51">
        <f t="shared" si="12"/>
        <v>2612.0376288078915</v>
      </c>
      <c r="Q127" s="52">
        <f t="shared" si="13"/>
        <v>2.9930000000000002E-2</v>
      </c>
      <c r="R127" s="30">
        <f t="shared" si="14"/>
        <v>78.178286230220195</v>
      </c>
      <c r="S127" s="53"/>
      <c r="U127" s="54">
        <f t="shared" si="21"/>
        <v>9194.5622527475462</v>
      </c>
      <c r="V127" s="54">
        <f t="shared" si="22"/>
        <v>9437.8320721072923</v>
      </c>
      <c r="X127" s="55">
        <f t="shared" si="15"/>
        <v>108</v>
      </c>
      <c r="Y127" s="25">
        <f t="shared" si="15"/>
        <v>48106</v>
      </c>
      <c r="Z127" s="54">
        <f t="shared" si="18"/>
        <v>2612.0376288078915</v>
      </c>
      <c r="AA127" s="54">
        <f t="shared" si="23"/>
        <v>6573.8351280224651</v>
      </c>
      <c r="AB127" s="54">
        <f t="shared" si="19"/>
        <v>689370.60742619017</v>
      </c>
      <c r="AC127" t="str">
        <f t="shared" si="16"/>
        <v/>
      </c>
      <c r="AD127" t="str">
        <f t="shared" si="16"/>
        <v/>
      </c>
    </row>
    <row r="128" spans="1:30" x14ac:dyDescent="0.25">
      <c r="A128" s="44">
        <v>109</v>
      </c>
      <c r="B128" s="56">
        <v>48136</v>
      </c>
      <c r="C128" s="57">
        <v>2639.3463507448605</v>
      </c>
      <c r="D128" s="58">
        <v>6555.2159020026857</v>
      </c>
      <c r="E128" s="57">
        <v>687383.38017585548</v>
      </c>
      <c r="F128" s="59">
        <v>144.90477257058606</v>
      </c>
      <c r="G128" s="59">
        <v>72.816000000000003</v>
      </c>
      <c r="H128" s="57">
        <v>25</v>
      </c>
      <c r="I128" s="50">
        <v>9437.2830253181328</v>
      </c>
      <c r="J128" s="29" t="s">
        <v>59</v>
      </c>
      <c r="K128" s="29" t="s">
        <v>59</v>
      </c>
      <c r="L128" s="29">
        <v>10</v>
      </c>
      <c r="N128" s="60">
        <f t="shared" si="17"/>
        <v>30</v>
      </c>
      <c r="O128" s="60">
        <f t="shared" si="20"/>
        <v>3320</v>
      </c>
      <c r="P128" s="51">
        <f t="shared" si="12"/>
        <v>2636.8519862815665</v>
      </c>
      <c r="Q128" s="52">
        <f t="shared" si="13"/>
        <v>2.9930000000000002E-2</v>
      </c>
      <c r="R128" s="30">
        <f t="shared" si="14"/>
        <v>78.920979949407297</v>
      </c>
      <c r="S128" s="53"/>
      <c r="U128" s="54">
        <f t="shared" si="21"/>
        <v>9194.5622527475462</v>
      </c>
      <c r="V128" s="54">
        <f t="shared" si="22"/>
        <v>9437.2830253181328</v>
      </c>
      <c r="X128" s="55">
        <f t="shared" si="15"/>
        <v>109</v>
      </c>
      <c r="Y128" s="25">
        <f t="shared" si="15"/>
        <v>48136</v>
      </c>
      <c r="Z128" s="54">
        <f t="shared" si="18"/>
        <v>2636.8519862815665</v>
      </c>
      <c r="AA128" s="54">
        <f t="shared" si="23"/>
        <v>6549.0207705487901</v>
      </c>
      <c r="AB128" s="54">
        <f t="shared" si="19"/>
        <v>686733.75543990859</v>
      </c>
      <c r="AC128" t="str">
        <f t="shared" si="16"/>
        <v/>
      </c>
      <c r="AD128" t="str">
        <f t="shared" si="16"/>
        <v/>
      </c>
    </row>
    <row r="129" spans="1:30" x14ac:dyDescent="0.25">
      <c r="A129" s="44">
        <v>110</v>
      </c>
      <c r="B129" s="56">
        <v>48167</v>
      </c>
      <c r="C129" s="57">
        <v>2664.4201410769356</v>
      </c>
      <c r="D129" s="58">
        <v>6530.1421116706106</v>
      </c>
      <c r="E129" s="57">
        <v>684718.96003477857</v>
      </c>
      <c r="F129" s="59">
        <v>144.35050983692966</v>
      </c>
      <c r="G129" s="59">
        <v>72.816000000000003</v>
      </c>
      <c r="H129" s="57">
        <v>25</v>
      </c>
      <c r="I129" s="50">
        <v>9436.7287625844765</v>
      </c>
      <c r="J129" s="29" t="s">
        <v>59</v>
      </c>
      <c r="K129" s="29" t="s">
        <v>59</v>
      </c>
      <c r="L129" s="29">
        <v>11</v>
      </c>
      <c r="N129" s="60">
        <f t="shared" si="17"/>
        <v>31</v>
      </c>
      <c r="O129" s="60">
        <f t="shared" si="20"/>
        <v>3351</v>
      </c>
      <c r="P129" s="51">
        <f t="shared" si="12"/>
        <v>2661.9020801512415</v>
      </c>
      <c r="Q129" s="52">
        <f t="shared" si="13"/>
        <v>2.9930000000000002E-2</v>
      </c>
      <c r="R129" s="30">
        <f t="shared" si="14"/>
        <v>79.67072925892667</v>
      </c>
      <c r="S129" s="53"/>
      <c r="U129" s="54">
        <f t="shared" si="21"/>
        <v>9194.5622527475462</v>
      </c>
      <c r="V129" s="54">
        <f t="shared" si="22"/>
        <v>9436.7287625844765</v>
      </c>
      <c r="X129" s="55">
        <f t="shared" si="15"/>
        <v>110</v>
      </c>
      <c r="Y129" s="25">
        <f t="shared" si="15"/>
        <v>48167</v>
      </c>
      <c r="Z129" s="54">
        <f t="shared" si="18"/>
        <v>2661.9020801512415</v>
      </c>
      <c r="AA129" s="54">
        <f t="shared" si="23"/>
        <v>6523.9706766791151</v>
      </c>
      <c r="AB129" s="54">
        <f t="shared" si="19"/>
        <v>684071.85335975734</v>
      </c>
      <c r="AC129" t="str">
        <f t="shared" si="16"/>
        <v/>
      </c>
      <c r="AD129" t="str">
        <f t="shared" si="16"/>
        <v/>
      </c>
    </row>
    <row r="130" spans="1:30" x14ac:dyDescent="0.25">
      <c r="A130" s="44">
        <v>111</v>
      </c>
      <c r="B130" s="56">
        <v>48197</v>
      </c>
      <c r="C130" s="57">
        <v>2689.7321324171662</v>
      </c>
      <c r="D130" s="58">
        <v>6504.8301203303799</v>
      </c>
      <c r="E130" s="57">
        <v>682029.22790236142</v>
      </c>
      <c r="F130" s="59">
        <v>143.79098160730351</v>
      </c>
      <c r="G130" s="59">
        <v>72.816000000000003</v>
      </c>
      <c r="H130" s="57">
        <v>25</v>
      </c>
      <c r="I130" s="50">
        <v>9436.1692343548511</v>
      </c>
      <c r="J130" s="29" t="s">
        <v>59</v>
      </c>
      <c r="K130" s="29" t="s">
        <v>59</v>
      </c>
      <c r="L130" s="29">
        <v>12</v>
      </c>
      <c r="N130" s="60">
        <f t="shared" si="17"/>
        <v>30</v>
      </c>
      <c r="O130" s="60">
        <f t="shared" si="20"/>
        <v>3381</v>
      </c>
      <c r="P130" s="51">
        <f t="shared" si="12"/>
        <v>2687.1901499126789</v>
      </c>
      <c r="Q130" s="52">
        <f t="shared" si="13"/>
        <v>2.9930000000000002E-2</v>
      </c>
      <c r="R130" s="30">
        <f t="shared" si="14"/>
        <v>80.427601186886477</v>
      </c>
      <c r="S130" s="53"/>
      <c r="U130" s="54">
        <f t="shared" si="21"/>
        <v>9194.5622527475462</v>
      </c>
      <c r="V130" s="54">
        <f t="shared" si="22"/>
        <v>9436.1692343548511</v>
      </c>
      <c r="X130" s="55">
        <f t="shared" si="15"/>
        <v>111</v>
      </c>
      <c r="Y130" s="25">
        <f t="shared" si="15"/>
        <v>48197</v>
      </c>
      <c r="Z130" s="54">
        <f t="shared" si="18"/>
        <v>2687.1901499126789</v>
      </c>
      <c r="AA130" s="54">
        <f t="shared" si="23"/>
        <v>6498.6826069176777</v>
      </c>
      <c r="AB130" s="54">
        <f t="shared" si="19"/>
        <v>681384.66320984461</v>
      </c>
      <c r="AC130" t="str">
        <f t="shared" si="16"/>
        <v/>
      </c>
      <c r="AD130" t="str">
        <f t="shared" si="16"/>
        <v/>
      </c>
    </row>
    <row r="131" spans="1:30" x14ac:dyDescent="0.25">
      <c r="A131" s="44">
        <v>112</v>
      </c>
      <c r="B131" s="56">
        <v>48228</v>
      </c>
      <c r="C131" s="57">
        <v>2715.2845876751289</v>
      </c>
      <c r="D131" s="58">
        <v>6479.2776650724172</v>
      </c>
      <c r="E131" s="57">
        <v>679313.9433146863</v>
      </c>
      <c r="F131" s="59">
        <v>143.22613785949591</v>
      </c>
      <c r="G131" s="59">
        <v>72.816000000000003</v>
      </c>
      <c r="H131" s="57">
        <v>25</v>
      </c>
      <c r="I131" s="50">
        <v>9435.6043906070427</v>
      </c>
      <c r="J131" s="29" t="s">
        <v>59</v>
      </c>
      <c r="K131" s="29" t="s">
        <v>59</v>
      </c>
      <c r="L131" s="29">
        <v>1</v>
      </c>
      <c r="N131" s="60">
        <f t="shared" si="17"/>
        <v>31</v>
      </c>
      <c r="O131" s="60">
        <f t="shared" si="20"/>
        <v>3412</v>
      </c>
      <c r="P131" s="51">
        <f t="shared" si="12"/>
        <v>2712.7184563368492</v>
      </c>
      <c r="Q131" s="52">
        <f t="shared" si="13"/>
        <v>2.9930000000000002E-2</v>
      </c>
      <c r="R131" s="30">
        <f t="shared" si="14"/>
        <v>81.191663398161893</v>
      </c>
      <c r="S131" s="53"/>
      <c r="U131" s="54">
        <f t="shared" si="21"/>
        <v>9194.5622527475462</v>
      </c>
      <c r="V131" s="54">
        <f t="shared" si="22"/>
        <v>9435.6043906070427</v>
      </c>
      <c r="X131" s="55">
        <f t="shared" si="15"/>
        <v>112</v>
      </c>
      <c r="Y131" s="25">
        <f t="shared" si="15"/>
        <v>48228</v>
      </c>
      <c r="Z131" s="54">
        <f t="shared" si="18"/>
        <v>2712.7184563368492</v>
      </c>
      <c r="AA131" s="54">
        <f t="shared" si="23"/>
        <v>6473.1543004935074</v>
      </c>
      <c r="AB131" s="54">
        <f t="shared" si="19"/>
        <v>678671.94475350773</v>
      </c>
      <c r="AC131" t="str">
        <f t="shared" si="16"/>
        <v/>
      </c>
      <c r="AD131" t="str">
        <f t="shared" si="16"/>
        <v/>
      </c>
    </row>
    <row r="132" spans="1:30" x14ac:dyDescent="0.25">
      <c r="A132" s="44">
        <v>113</v>
      </c>
      <c r="B132" s="56">
        <v>48259</v>
      </c>
      <c r="C132" s="57">
        <v>2741.0797912580429</v>
      </c>
      <c r="D132" s="58">
        <v>6453.4824614895033</v>
      </c>
      <c r="E132" s="57">
        <v>676572.86352342821</v>
      </c>
      <c r="F132" s="59">
        <v>142.65592809608412</v>
      </c>
      <c r="G132" s="59">
        <v>72.816000000000003</v>
      </c>
      <c r="H132" s="57">
        <v>25</v>
      </c>
      <c r="I132" s="50">
        <v>9435.0341808436315</v>
      </c>
      <c r="J132" s="29" t="s">
        <v>59</v>
      </c>
      <c r="K132" s="29" t="s">
        <v>59</v>
      </c>
      <c r="L132" s="29">
        <v>2</v>
      </c>
      <c r="N132" s="60">
        <f t="shared" si="17"/>
        <v>31</v>
      </c>
      <c r="O132" s="60">
        <f t="shared" si="20"/>
        <v>3443</v>
      </c>
      <c r="P132" s="51">
        <f t="shared" si="12"/>
        <v>2738.4892816720494</v>
      </c>
      <c r="Q132" s="52">
        <f t="shared" si="13"/>
        <v>2.9930000000000002E-2</v>
      </c>
      <c r="R132" s="30">
        <f t="shared" si="14"/>
        <v>81.962984200444438</v>
      </c>
      <c r="S132" s="53"/>
      <c r="U132" s="54">
        <f t="shared" si="21"/>
        <v>9194.5622527475462</v>
      </c>
      <c r="V132" s="54">
        <f t="shared" si="22"/>
        <v>9435.0341808436315</v>
      </c>
      <c r="X132" s="55">
        <f t="shared" si="15"/>
        <v>113</v>
      </c>
      <c r="Y132" s="25">
        <f t="shared" si="15"/>
        <v>48259</v>
      </c>
      <c r="Z132" s="54">
        <f t="shared" si="18"/>
        <v>2738.4892816720494</v>
      </c>
      <c r="AA132" s="54">
        <f t="shared" si="23"/>
        <v>6447.3834751583072</v>
      </c>
      <c r="AB132" s="54">
        <f t="shared" si="19"/>
        <v>675933.45547183568</v>
      </c>
      <c r="AC132" t="str">
        <f t="shared" si="16"/>
        <v/>
      </c>
      <c r="AD132" t="str">
        <f t="shared" si="16"/>
        <v/>
      </c>
    </row>
    <row r="133" spans="1:30" x14ac:dyDescent="0.25">
      <c r="A133" s="44">
        <v>114</v>
      </c>
      <c r="B133" s="56">
        <v>48288</v>
      </c>
      <c r="C133" s="57">
        <v>2767.1200492749949</v>
      </c>
      <c r="D133" s="58">
        <v>6427.4422034725512</v>
      </c>
      <c r="E133" s="57">
        <v>673805.74347415322</v>
      </c>
      <c r="F133" s="59">
        <v>142.08030133991994</v>
      </c>
      <c r="G133" s="59">
        <v>72.816000000000003</v>
      </c>
      <c r="H133" s="57">
        <v>25</v>
      </c>
      <c r="I133" s="50">
        <v>9434.4585540874668</v>
      </c>
      <c r="J133" s="29" t="s">
        <v>59</v>
      </c>
      <c r="K133" s="29" t="s">
        <v>59</v>
      </c>
      <c r="L133" s="29">
        <v>3</v>
      </c>
      <c r="N133" s="60">
        <f t="shared" si="17"/>
        <v>29</v>
      </c>
      <c r="O133" s="60">
        <f t="shared" si="20"/>
        <v>3472</v>
      </c>
      <c r="P133" s="51">
        <f t="shared" si="12"/>
        <v>2764.5049298479344</v>
      </c>
      <c r="Q133" s="52">
        <f t="shared" si="13"/>
        <v>2.9930000000000002E-2</v>
      </c>
      <c r="R133" s="30">
        <f t="shared" si="14"/>
        <v>82.741632550348683</v>
      </c>
      <c r="S133" s="53"/>
      <c r="U133" s="54">
        <f t="shared" si="21"/>
        <v>9194.5622527475462</v>
      </c>
      <c r="V133" s="54">
        <f t="shared" si="22"/>
        <v>9434.4585540874668</v>
      </c>
      <c r="X133" s="55">
        <f t="shared" si="15"/>
        <v>114</v>
      </c>
      <c r="Y133" s="25">
        <f t="shared" si="15"/>
        <v>48288</v>
      </c>
      <c r="Z133" s="54">
        <f t="shared" si="18"/>
        <v>2764.5049298479344</v>
      </c>
      <c r="AA133" s="54">
        <f t="shared" si="23"/>
        <v>6421.3678269824222</v>
      </c>
      <c r="AB133" s="54">
        <f t="shared" si="19"/>
        <v>673168.95054198778</v>
      </c>
      <c r="AC133" t="str">
        <f t="shared" si="16"/>
        <v/>
      </c>
      <c r="AD133" t="str">
        <f t="shared" si="16"/>
        <v/>
      </c>
    </row>
    <row r="134" spans="1:30" x14ac:dyDescent="0.25">
      <c r="A134" s="44">
        <v>115</v>
      </c>
      <c r="B134" s="56">
        <v>48319</v>
      </c>
      <c r="C134" s="57">
        <v>2793.4076897431069</v>
      </c>
      <c r="D134" s="58">
        <v>6401.1545630044393</v>
      </c>
      <c r="E134" s="57">
        <v>671012.33578441013</v>
      </c>
      <c r="F134" s="59">
        <v>141.49920612957217</v>
      </c>
      <c r="G134" s="59">
        <v>72.816000000000003</v>
      </c>
      <c r="H134" s="57">
        <v>25</v>
      </c>
      <c r="I134" s="50">
        <v>9433.8774588771194</v>
      </c>
      <c r="J134" s="29" t="s">
        <v>59</v>
      </c>
      <c r="K134" s="29" t="s">
        <v>59</v>
      </c>
      <c r="L134" s="29">
        <v>4</v>
      </c>
      <c r="N134" s="60">
        <f t="shared" si="17"/>
        <v>31</v>
      </c>
      <c r="O134" s="60">
        <f t="shared" si="20"/>
        <v>3503</v>
      </c>
      <c r="P134" s="51">
        <f t="shared" si="12"/>
        <v>2790.767726681489</v>
      </c>
      <c r="Q134" s="52">
        <f t="shared" si="13"/>
        <v>2.9930000000000002E-2</v>
      </c>
      <c r="R134" s="30">
        <f t="shared" si="14"/>
        <v>83.527678059576971</v>
      </c>
      <c r="S134" s="53"/>
      <c r="U134" s="54">
        <f t="shared" si="21"/>
        <v>9194.5622527475462</v>
      </c>
      <c r="V134" s="54">
        <f t="shared" si="22"/>
        <v>9433.8774588771194</v>
      </c>
      <c r="X134" s="55">
        <f t="shared" si="15"/>
        <v>115</v>
      </c>
      <c r="Y134" s="25">
        <f t="shared" si="15"/>
        <v>48319</v>
      </c>
      <c r="Z134" s="54">
        <f t="shared" si="18"/>
        <v>2790.767726681489</v>
      </c>
      <c r="AA134" s="54">
        <f t="shared" si="23"/>
        <v>6395.1050301488676</v>
      </c>
      <c r="AB134" s="54">
        <f t="shared" si="19"/>
        <v>670378.18281530624</v>
      </c>
      <c r="AC134" t="str">
        <f t="shared" si="16"/>
        <v/>
      </c>
      <c r="AD134" t="str">
        <f t="shared" si="16"/>
        <v/>
      </c>
    </row>
    <row r="135" spans="1:30" x14ac:dyDescent="0.25">
      <c r="A135" s="44">
        <v>116</v>
      </c>
      <c r="B135" s="56">
        <v>48349</v>
      </c>
      <c r="C135" s="57">
        <v>2819.9450627956667</v>
      </c>
      <c r="D135" s="58">
        <v>6374.6171899518795</v>
      </c>
      <c r="E135" s="57">
        <v>668192.39072161447</v>
      </c>
      <c r="F135" s="59">
        <v>140.91259051472613</v>
      </c>
      <c r="G135" s="59">
        <v>72.816000000000003</v>
      </c>
      <c r="H135" s="57">
        <v>25</v>
      </c>
      <c r="I135" s="50">
        <v>9433.2908432622735</v>
      </c>
      <c r="J135" s="29" t="s">
        <v>59</v>
      </c>
      <c r="K135" s="29" t="s">
        <v>59</v>
      </c>
      <c r="L135" s="29">
        <v>5</v>
      </c>
      <c r="N135" s="60">
        <f t="shared" si="17"/>
        <v>30</v>
      </c>
      <c r="O135" s="60">
        <f t="shared" si="20"/>
        <v>3533</v>
      </c>
      <c r="P135" s="51">
        <f t="shared" si="12"/>
        <v>2817.2800200849633</v>
      </c>
      <c r="Q135" s="52">
        <f t="shared" si="13"/>
        <v>2.9930000000000002E-2</v>
      </c>
      <c r="R135" s="30">
        <f t="shared" si="14"/>
        <v>84.321191001142964</v>
      </c>
      <c r="S135" s="53"/>
      <c r="U135" s="54">
        <f t="shared" si="21"/>
        <v>9194.5622527475462</v>
      </c>
      <c r="V135" s="54">
        <f t="shared" si="22"/>
        <v>9433.2908432622735</v>
      </c>
      <c r="X135" s="55">
        <f t="shared" si="15"/>
        <v>116</v>
      </c>
      <c r="Y135" s="25">
        <f t="shared" si="15"/>
        <v>48349</v>
      </c>
      <c r="Z135" s="54">
        <f t="shared" si="18"/>
        <v>2817.2800200849633</v>
      </c>
      <c r="AA135" s="54">
        <f t="shared" si="23"/>
        <v>6368.5927367453933</v>
      </c>
      <c r="AB135" s="54">
        <f t="shared" si="19"/>
        <v>667560.90279522131</v>
      </c>
      <c r="AC135" t="str">
        <f t="shared" si="16"/>
        <v/>
      </c>
      <c r="AD135" t="str">
        <f t="shared" si="16"/>
        <v/>
      </c>
    </row>
    <row r="136" spans="1:30" x14ac:dyDescent="0.25">
      <c r="A136" s="44">
        <v>117</v>
      </c>
      <c r="B136" s="56">
        <v>48380</v>
      </c>
      <c r="C136" s="57">
        <v>2846.7345408922247</v>
      </c>
      <c r="D136" s="58">
        <v>6347.8277118553215</v>
      </c>
      <c r="E136" s="57">
        <v>665345.65618072229</v>
      </c>
      <c r="F136" s="59">
        <v>140.32040205153905</v>
      </c>
      <c r="G136" s="59">
        <v>72.816000000000003</v>
      </c>
      <c r="H136" s="57">
        <v>25</v>
      </c>
      <c r="I136" s="50">
        <v>9432.6986547990855</v>
      </c>
      <c r="J136" s="29" t="s">
        <v>59</v>
      </c>
      <c r="K136" s="29" t="s">
        <v>59</v>
      </c>
      <c r="L136" s="29">
        <v>6</v>
      </c>
      <c r="N136" s="60">
        <f t="shared" si="17"/>
        <v>31</v>
      </c>
      <c r="O136" s="60">
        <f t="shared" si="20"/>
        <v>3564</v>
      </c>
      <c r="P136" s="51">
        <f t="shared" si="12"/>
        <v>2844.0441802757705</v>
      </c>
      <c r="Q136" s="52">
        <f t="shared" si="13"/>
        <v>2.9930000000000002E-2</v>
      </c>
      <c r="R136" s="30">
        <f t="shared" si="14"/>
        <v>85.122242315653821</v>
      </c>
      <c r="S136" s="53"/>
      <c r="U136" s="54">
        <f t="shared" si="21"/>
        <v>9194.5622527475462</v>
      </c>
      <c r="V136" s="54">
        <f t="shared" si="22"/>
        <v>9432.6986547990855</v>
      </c>
      <c r="X136" s="55">
        <f t="shared" si="15"/>
        <v>117</v>
      </c>
      <c r="Y136" s="25">
        <f t="shared" si="15"/>
        <v>48380</v>
      </c>
      <c r="Z136" s="54">
        <f t="shared" si="18"/>
        <v>2844.0441802757705</v>
      </c>
      <c r="AA136" s="54">
        <f t="shared" si="23"/>
        <v>6341.8285765545861</v>
      </c>
      <c r="AB136" s="54">
        <f t="shared" si="19"/>
        <v>664716.85861494555</v>
      </c>
      <c r="AC136" t="str">
        <f t="shared" si="16"/>
        <v/>
      </c>
      <c r="AD136" t="str">
        <f t="shared" si="16"/>
        <v/>
      </c>
    </row>
    <row r="137" spans="1:30" x14ac:dyDescent="0.25">
      <c r="A137" s="44">
        <v>118</v>
      </c>
      <c r="B137" s="56">
        <v>48410</v>
      </c>
      <c r="C137" s="57">
        <v>2873.7785190307004</v>
      </c>
      <c r="D137" s="58">
        <v>6320.7837337168457</v>
      </c>
      <c r="E137" s="57">
        <v>662471.87766169163</v>
      </c>
      <c r="F137" s="59">
        <v>139.72258779795169</v>
      </c>
      <c r="G137" s="59">
        <v>72.816000000000003</v>
      </c>
      <c r="H137" s="57">
        <v>25</v>
      </c>
      <c r="I137" s="50">
        <v>9432.1008405454977</v>
      </c>
      <c r="J137" s="29" t="s">
        <v>59</v>
      </c>
      <c r="K137" s="29" t="s">
        <v>59</v>
      </c>
      <c r="L137" s="29">
        <v>7</v>
      </c>
      <c r="N137" s="60">
        <f t="shared" si="17"/>
        <v>30</v>
      </c>
      <c r="O137" s="60">
        <f t="shared" si="20"/>
        <v>3594</v>
      </c>
      <c r="P137" s="51">
        <f t="shared" si="12"/>
        <v>2871.0625999883905</v>
      </c>
      <c r="Q137" s="52">
        <f t="shared" si="13"/>
        <v>2.9930000000000002E-2</v>
      </c>
      <c r="R137" s="30">
        <f t="shared" si="14"/>
        <v>85.930903617652532</v>
      </c>
      <c r="S137" s="53"/>
      <c r="U137" s="54">
        <f t="shared" si="21"/>
        <v>9194.5622527475462</v>
      </c>
      <c r="V137" s="54">
        <f t="shared" si="22"/>
        <v>9432.1008405454977</v>
      </c>
      <c r="X137" s="55">
        <f t="shared" si="15"/>
        <v>118</v>
      </c>
      <c r="Y137" s="25">
        <f t="shared" si="15"/>
        <v>48410</v>
      </c>
      <c r="Z137" s="54">
        <f t="shared" si="18"/>
        <v>2871.0625999883905</v>
      </c>
      <c r="AA137" s="54">
        <f t="shared" si="23"/>
        <v>6314.8101568419661</v>
      </c>
      <c r="AB137" s="54">
        <f t="shared" si="19"/>
        <v>661845.79601495713</v>
      </c>
      <c r="AC137" t="str">
        <f t="shared" si="16"/>
        <v/>
      </c>
      <c r="AD137" t="str">
        <f t="shared" si="16"/>
        <v/>
      </c>
    </row>
    <row r="138" spans="1:30" x14ac:dyDescent="0.25">
      <c r="A138" s="44">
        <v>119</v>
      </c>
      <c r="B138" s="56">
        <v>48441</v>
      </c>
      <c r="C138" s="57">
        <v>2901.0794149614921</v>
      </c>
      <c r="D138" s="58">
        <v>6293.482837786054</v>
      </c>
      <c r="E138" s="57">
        <v>659570.79824673012</v>
      </c>
      <c r="F138" s="59">
        <v>139.11909430895525</v>
      </c>
      <c r="G138" s="59">
        <v>72.816000000000003</v>
      </c>
      <c r="H138" s="57">
        <v>25</v>
      </c>
      <c r="I138" s="50">
        <v>9431.4973470565019</v>
      </c>
      <c r="J138" s="29" t="s">
        <v>59</v>
      </c>
      <c r="K138" s="29" t="s">
        <v>59</v>
      </c>
      <c r="L138" s="29">
        <v>8</v>
      </c>
      <c r="N138" s="60">
        <f t="shared" si="17"/>
        <v>31</v>
      </c>
      <c r="O138" s="60">
        <f t="shared" si="20"/>
        <v>3625</v>
      </c>
      <c r="P138" s="51">
        <f t="shared" si="12"/>
        <v>2898.33769468828</v>
      </c>
      <c r="Q138" s="52">
        <f t="shared" si="13"/>
        <v>2.9930000000000002E-2</v>
      </c>
      <c r="R138" s="30">
        <f t="shared" si="14"/>
        <v>86.747247202020219</v>
      </c>
      <c r="S138" s="53"/>
      <c r="U138" s="54">
        <f t="shared" si="21"/>
        <v>9194.5622527475462</v>
      </c>
      <c r="V138" s="54">
        <f t="shared" si="22"/>
        <v>9431.4973470565019</v>
      </c>
      <c r="X138" s="55">
        <f t="shared" si="15"/>
        <v>119</v>
      </c>
      <c r="Y138" s="25">
        <f t="shared" si="15"/>
        <v>48441</v>
      </c>
      <c r="Z138" s="54">
        <f t="shared" si="18"/>
        <v>2898.33769468828</v>
      </c>
      <c r="AA138" s="54">
        <f t="shared" si="23"/>
        <v>6287.5350621420766</v>
      </c>
      <c r="AB138" s="54">
        <f t="shared" si="19"/>
        <v>658947.4583202689</v>
      </c>
      <c r="AC138" t="str">
        <f t="shared" si="16"/>
        <v/>
      </c>
      <c r="AD138" t="str">
        <f t="shared" si="16"/>
        <v/>
      </c>
    </row>
    <row r="139" spans="1:30" x14ac:dyDescent="0.25">
      <c r="A139" s="44">
        <v>120</v>
      </c>
      <c r="B139" s="56">
        <v>48472</v>
      </c>
      <c r="C139" s="57">
        <v>2928.6396694036266</v>
      </c>
      <c r="D139" s="58">
        <v>6265.9225833439195</v>
      </c>
      <c r="E139" s="57">
        <v>656642.15857732645</v>
      </c>
      <c r="F139" s="59">
        <v>138.50986763181334</v>
      </c>
      <c r="G139" s="59">
        <v>72.816000000000003</v>
      </c>
      <c r="H139" s="57">
        <v>25</v>
      </c>
      <c r="I139" s="50">
        <v>9430.8881203793608</v>
      </c>
      <c r="J139" s="29" t="s">
        <v>59</v>
      </c>
      <c r="K139" s="29" t="s">
        <v>59</v>
      </c>
      <c r="L139" s="29">
        <v>9</v>
      </c>
      <c r="N139" s="60">
        <f t="shared" si="17"/>
        <v>31</v>
      </c>
      <c r="O139" s="60">
        <f t="shared" si="20"/>
        <v>3656</v>
      </c>
      <c r="P139" s="51">
        <f t="shared" si="12"/>
        <v>2925.8719027878178</v>
      </c>
      <c r="Q139" s="52">
        <f t="shared" si="13"/>
        <v>2.9930000000000002E-2</v>
      </c>
      <c r="R139" s="30">
        <f t="shared" si="14"/>
        <v>87.571346050439388</v>
      </c>
      <c r="S139" s="53"/>
      <c r="U139" s="54">
        <f t="shared" si="21"/>
        <v>9194.5622527475462</v>
      </c>
      <c r="V139" s="54">
        <f t="shared" si="22"/>
        <v>9430.8881203793608</v>
      </c>
      <c r="X139" s="55">
        <f t="shared" si="15"/>
        <v>120</v>
      </c>
      <c r="Y139" s="25">
        <f t="shared" si="15"/>
        <v>48472</v>
      </c>
      <c r="Z139" s="54">
        <f t="shared" si="18"/>
        <v>2925.8719027878178</v>
      </c>
      <c r="AA139" s="54">
        <f t="shared" si="23"/>
        <v>6260.0008540425388</v>
      </c>
      <c r="AB139" s="54">
        <f t="shared" si="19"/>
        <v>656021.58641748107</v>
      </c>
      <c r="AC139" t="str">
        <f t="shared" si="16"/>
        <v/>
      </c>
      <c r="AD139" t="str">
        <f t="shared" si="16"/>
        <v/>
      </c>
    </row>
    <row r="140" spans="1:30" x14ac:dyDescent="0.25">
      <c r="A140" s="44">
        <v>121</v>
      </c>
      <c r="B140" s="56">
        <v>48502</v>
      </c>
      <c r="C140" s="57">
        <v>2956.4617462629612</v>
      </c>
      <c r="D140" s="58">
        <v>6238.1005064845849</v>
      </c>
      <c r="E140" s="57">
        <v>653685.69683106348</v>
      </c>
      <c r="F140" s="59">
        <v>137.89485330123856</v>
      </c>
      <c r="G140" s="59">
        <v>72.816000000000003</v>
      </c>
      <c r="H140" s="57">
        <v>25</v>
      </c>
      <c r="I140" s="50">
        <v>9430.2731060487858</v>
      </c>
      <c r="J140" s="29" t="s">
        <v>59</v>
      </c>
      <c r="K140" s="29" t="s">
        <v>59</v>
      </c>
      <c r="L140" s="29">
        <v>10</v>
      </c>
      <c r="N140" s="60">
        <f t="shared" si="17"/>
        <v>30</v>
      </c>
      <c r="O140" s="60">
        <f t="shared" si="20"/>
        <v>3686</v>
      </c>
      <c r="P140" s="51">
        <f t="shared" si="12"/>
        <v>2953.6676858643023</v>
      </c>
      <c r="Q140" s="52">
        <f t="shared" si="13"/>
        <v>2.9930000000000002E-2</v>
      </c>
      <c r="R140" s="30">
        <f t="shared" si="14"/>
        <v>88.403273837918576</v>
      </c>
      <c r="S140" s="53"/>
      <c r="U140" s="54">
        <f t="shared" si="21"/>
        <v>9194.5622527475462</v>
      </c>
      <c r="V140" s="54">
        <f t="shared" si="22"/>
        <v>9430.2731060487858</v>
      </c>
      <c r="X140" s="55">
        <f t="shared" si="15"/>
        <v>121</v>
      </c>
      <c r="Y140" s="25">
        <f t="shared" si="15"/>
        <v>48502</v>
      </c>
      <c r="Z140" s="54">
        <f t="shared" si="18"/>
        <v>2953.6676858643023</v>
      </c>
      <c r="AA140" s="54">
        <f t="shared" si="23"/>
        <v>6232.2050709660543</v>
      </c>
      <c r="AB140" s="54">
        <f t="shared" si="19"/>
        <v>653067.91873161681</v>
      </c>
      <c r="AC140" t="str">
        <f t="shared" si="16"/>
        <v/>
      </c>
      <c r="AD140" t="str">
        <f t="shared" si="16"/>
        <v/>
      </c>
    </row>
    <row r="141" spans="1:30" x14ac:dyDescent="0.25">
      <c r="A141" s="44">
        <v>122</v>
      </c>
      <c r="B141" s="56">
        <v>48533</v>
      </c>
      <c r="C141" s="57">
        <v>2984.5481328524593</v>
      </c>
      <c r="D141" s="58">
        <v>6210.0141198950869</v>
      </c>
      <c r="E141" s="57">
        <v>650701.14869821107</v>
      </c>
      <c r="F141" s="59">
        <v>137.27399633452333</v>
      </c>
      <c r="G141" s="59">
        <v>72.816000000000003</v>
      </c>
      <c r="H141" s="57">
        <v>25</v>
      </c>
      <c r="I141" s="50">
        <v>9429.6522490820698</v>
      </c>
      <c r="J141" s="29" t="s">
        <v>59</v>
      </c>
      <c r="K141" s="29" t="s">
        <v>59</v>
      </c>
      <c r="L141" s="29">
        <v>11</v>
      </c>
      <c r="N141" s="60">
        <f t="shared" si="17"/>
        <v>31</v>
      </c>
      <c r="O141" s="60">
        <f t="shared" si="20"/>
        <v>3717</v>
      </c>
      <c r="P141" s="51">
        <f t="shared" si="12"/>
        <v>2981.7275288800129</v>
      </c>
      <c r="Q141" s="52">
        <f t="shared" si="13"/>
        <v>2.9930000000000002E-2</v>
      </c>
      <c r="R141" s="30">
        <f t="shared" si="14"/>
        <v>89.243104939378796</v>
      </c>
      <c r="S141" s="53"/>
      <c r="U141" s="54">
        <f t="shared" si="21"/>
        <v>9194.5622527475462</v>
      </c>
      <c r="V141" s="54">
        <f t="shared" si="22"/>
        <v>9429.6522490820698</v>
      </c>
      <c r="X141" s="55">
        <f t="shared" si="15"/>
        <v>122</v>
      </c>
      <c r="Y141" s="25">
        <f t="shared" si="15"/>
        <v>48533</v>
      </c>
      <c r="Z141" s="54">
        <f t="shared" si="18"/>
        <v>2981.7275288800129</v>
      </c>
      <c r="AA141" s="54">
        <f t="shared" si="23"/>
        <v>6204.1452279503437</v>
      </c>
      <c r="AB141" s="54">
        <f t="shared" si="19"/>
        <v>650086.19120273681</v>
      </c>
      <c r="AC141" t="str">
        <f t="shared" si="16"/>
        <v/>
      </c>
      <c r="AD141" t="str">
        <f t="shared" si="16"/>
        <v/>
      </c>
    </row>
    <row r="142" spans="1:30" x14ac:dyDescent="0.25">
      <c r="A142" s="44">
        <v>123</v>
      </c>
      <c r="B142" s="56">
        <v>48563</v>
      </c>
      <c r="C142" s="57">
        <v>3012.9013401145567</v>
      </c>
      <c r="D142" s="58">
        <v>6181.6609126329895</v>
      </c>
      <c r="E142" s="57">
        <v>647688.24735809653</v>
      </c>
      <c r="F142" s="59">
        <v>136.64724122662432</v>
      </c>
      <c r="G142" s="59">
        <v>72.816000000000003</v>
      </c>
      <c r="H142" s="57">
        <v>25</v>
      </c>
      <c r="I142" s="50">
        <v>9429.0254939741717</v>
      </c>
      <c r="J142" s="29" t="s">
        <v>59</v>
      </c>
      <c r="K142" s="29" t="s">
        <v>59</v>
      </c>
      <c r="L142" s="29">
        <v>12</v>
      </c>
      <c r="N142" s="60">
        <f t="shared" si="17"/>
        <v>30</v>
      </c>
      <c r="O142" s="60">
        <f t="shared" si="20"/>
        <v>3747</v>
      </c>
      <c r="P142" s="51">
        <f t="shared" si="12"/>
        <v>3010.053940404373</v>
      </c>
      <c r="Q142" s="52">
        <f t="shared" si="13"/>
        <v>2.9930000000000002E-2</v>
      </c>
      <c r="R142" s="30">
        <f t="shared" si="14"/>
        <v>90.090914436302882</v>
      </c>
      <c r="S142" s="53"/>
      <c r="U142" s="54">
        <f t="shared" si="21"/>
        <v>9194.5622527475462</v>
      </c>
      <c r="V142" s="54">
        <f t="shared" si="22"/>
        <v>9429.0254939741717</v>
      </c>
      <c r="X142" s="55">
        <f t="shared" si="15"/>
        <v>123</v>
      </c>
      <c r="Y142" s="25">
        <f t="shared" si="15"/>
        <v>48563</v>
      </c>
      <c r="Z142" s="54">
        <f t="shared" si="18"/>
        <v>3010.053940404373</v>
      </c>
      <c r="AA142" s="54">
        <f t="shared" si="23"/>
        <v>6175.8188164259836</v>
      </c>
      <c r="AB142" s="54">
        <f t="shared" si="19"/>
        <v>647076.13726233249</v>
      </c>
      <c r="AC142" t="str">
        <f t="shared" si="16"/>
        <v/>
      </c>
      <c r="AD142" t="str">
        <f t="shared" si="16"/>
        <v/>
      </c>
    </row>
    <row r="143" spans="1:30" x14ac:dyDescent="0.25">
      <c r="A143" s="44">
        <v>124</v>
      </c>
      <c r="B143" s="56">
        <v>48594</v>
      </c>
      <c r="C143" s="57">
        <v>3041.5239028456454</v>
      </c>
      <c r="D143" s="58">
        <v>6153.0383499019008</v>
      </c>
      <c r="E143" s="57">
        <v>644646.72345525085</v>
      </c>
      <c r="F143" s="59">
        <v>136.01453194520028</v>
      </c>
      <c r="G143" s="59">
        <v>72.816000000000003</v>
      </c>
      <c r="H143" s="57">
        <v>25</v>
      </c>
      <c r="I143" s="50">
        <v>9428.3927846927472</v>
      </c>
      <c r="J143" s="29" t="s">
        <v>59</v>
      </c>
      <c r="K143" s="29" t="s">
        <v>59</v>
      </c>
      <c r="L143" s="29">
        <v>1</v>
      </c>
      <c r="N143" s="60">
        <f t="shared" si="17"/>
        <v>31</v>
      </c>
      <c r="O143" s="60">
        <f t="shared" si="20"/>
        <v>3778</v>
      </c>
      <c r="P143" s="51">
        <f t="shared" si="12"/>
        <v>3038.6494528382136</v>
      </c>
      <c r="Q143" s="52">
        <f t="shared" si="13"/>
        <v>2.9930000000000002E-2</v>
      </c>
      <c r="R143" s="30">
        <f t="shared" si="14"/>
        <v>90.946778123447743</v>
      </c>
      <c r="S143" s="53"/>
      <c r="U143" s="54">
        <f t="shared" si="21"/>
        <v>9194.5622527475462</v>
      </c>
      <c r="V143" s="54">
        <f t="shared" si="22"/>
        <v>9428.3927846927472</v>
      </c>
      <c r="X143" s="55">
        <f t="shared" si="15"/>
        <v>124</v>
      </c>
      <c r="Y143" s="25">
        <f t="shared" si="15"/>
        <v>48594</v>
      </c>
      <c r="Z143" s="54">
        <f t="shared" si="18"/>
        <v>3038.6494528382136</v>
      </c>
      <c r="AA143" s="54">
        <f t="shared" si="23"/>
        <v>6147.223303992143</v>
      </c>
      <c r="AB143" s="54">
        <f t="shared" si="19"/>
        <v>644037.48780949425</v>
      </c>
      <c r="AC143" t="str">
        <f t="shared" si="16"/>
        <v/>
      </c>
      <c r="AD143" t="str">
        <f t="shared" si="16"/>
        <v/>
      </c>
    </row>
    <row r="144" spans="1:30" x14ac:dyDescent="0.25">
      <c r="A144" s="44">
        <v>125</v>
      </c>
      <c r="B144" s="56">
        <v>48625</v>
      </c>
      <c r="C144" s="57">
        <v>3070.4183799226794</v>
      </c>
      <c r="D144" s="58">
        <v>6124.1438728248668</v>
      </c>
      <c r="E144" s="57">
        <v>641576.30507532822</v>
      </c>
      <c r="F144" s="59">
        <v>135.37581192560268</v>
      </c>
      <c r="G144" s="59">
        <v>72.816000000000003</v>
      </c>
      <c r="H144" s="57">
        <v>25</v>
      </c>
      <c r="I144" s="50">
        <v>9427.7540646731504</v>
      </c>
      <c r="J144" s="29" t="s">
        <v>59</v>
      </c>
      <c r="K144" s="29" t="s">
        <v>59</v>
      </c>
      <c r="L144" s="29">
        <v>2</v>
      </c>
      <c r="N144" s="60">
        <f t="shared" si="17"/>
        <v>31</v>
      </c>
      <c r="O144" s="60">
        <f t="shared" si="20"/>
        <v>3809</v>
      </c>
      <c r="P144" s="51">
        <f t="shared" si="12"/>
        <v>3067.516622640177</v>
      </c>
      <c r="Q144" s="52">
        <f t="shared" si="13"/>
        <v>2.9930000000000002E-2</v>
      </c>
      <c r="R144" s="30">
        <f t="shared" si="14"/>
        <v>91.810772515620499</v>
      </c>
      <c r="S144" s="53"/>
      <c r="U144" s="54">
        <f t="shared" si="21"/>
        <v>9194.5622527475462</v>
      </c>
      <c r="V144" s="54">
        <f t="shared" si="22"/>
        <v>9427.7540646731504</v>
      </c>
      <c r="X144" s="55">
        <f t="shared" si="15"/>
        <v>125</v>
      </c>
      <c r="Y144" s="25">
        <f t="shared" si="15"/>
        <v>48625</v>
      </c>
      <c r="Z144" s="54">
        <f t="shared" si="18"/>
        <v>3067.516622640177</v>
      </c>
      <c r="AA144" s="54">
        <f t="shared" si="23"/>
        <v>6118.3561341901795</v>
      </c>
      <c r="AB144" s="54">
        <f t="shared" si="19"/>
        <v>640969.97118685406</v>
      </c>
      <c r="AC144" t="str">
        <f t="shared" si="16"/>
        <v/>
      </c>
      <c r="AD144" t="str">
        <f t="shared" si="16"/>
        <v/>
      </c>
    </row>
    <row r="145" spans="1:30" x14ac:dyDescent="0.25">
      <c r="A145" s="44">
        <v>126</v>
      </c>
      <c r="B145" s="56">
        <v>48653</v>
      </c>
      <c r="C145" s="57">
        <v>3099.5873545319437</v>
      </c>
      <c r="D145" s="58">
        <v>6094.9748982156025</v>
      </c>
      <c r="E145" s="57">
        <v>638476.71772079624</v>
      </c>
      <c r="F145" s="59">
        <v>134.73102406581893</v>
      </c>
      <c r="G145" s="59">
        <v>72.816000000000003</v>
      </c>
      <c r="H145" s="57">
        <v>25</v>
      </c>
      <c r="I145" s="50">
        <v>9427.1092768133658</v>
      </c>
      <c r="J145" s="29" t="s">
        <v>59</v>
      </c>
      <c r="K145" s="29" t="s">
        <v>59</v>
      </c>
      <c r="L145" s="29">
        <v>3</v>
      </c>
      <c r="N145" s="60">
        <f t="shared" si="17"/>
        <v>28</v>
      </c>
      <c r="O145" s="60">
        <f t="shared" si="20"/>
        <v>3837</v>
      </c>
      <c r="P145" s="51">
        <f t="shared" si="12"/>
        <v>3096.6580305552588</v>
      </c>
      <c r="Q145" s="52">
        <f t="shared" si="13"/>
        <v>2.9930000000000002E-2</v>
      </c>
      <c r="R145" s="30">
        <f t="shared" si="14"/>
        <v>92.682974854518903</v>
      </c>
      <c r="S145" s="53"/>
      <c r="U145" s="54">
        <f t="shared" si="21"/>
        <v>9194.5622527475462</v>
      </c>
      <c r="V145" s="54">
        <f t="shared" si="22"/>
        <v>9427.1092768133658</v>
      </c>
      <c r="X145" s="55">
        <f t="shared" si="15"/>
        <v>126</v>
      </c>
      <c r="Y145" s="25">
        <f t="shared" si="15"/>
        <v>48653</v>
      </c>
      <c r="Z145" s="54">
        <f t="shared" si="18"/>
        <v>3096.6580305552588</v>
      </c>
      <c r="AA145" s="54">
        <f t="shared" si="23"/>
        <v>6089.2147262750977</v>
      </c>
      <c r="AB145" s="54">
        <f t="shared" si="19"/>
        <v>637873.31315629883</v>
      </c>
      <c r="AC145" t="str">
        <f t="shared" si="16"/>
        <v/>
      </c>
      <c r="AD145" t="str">
        <f t="shared" si="16"/>
        <v/>
      </c>
    </row>
    <row r="146" spans="1:30" x14ac:dyDescent="0.25">
      <c r="A146" s="44">
        <v>127</v>
      </c>
      <c r="B146" s="56">
        <v>48684</v>
      </c>
      <c r="C146" s="57">
        <v>3129.0334343999975</v>
      </c>
      <c r="D146" s="58">
        <v>6065.5288183475486</v>
      </c>
      <c r="E146" s="57">
        <v>635347.68428639625</v>
      </c>
      <c r="F146" s="59">
        <v>134.08011072136722</v>
      </c>
      <c r="G146" s="59">
        <v>72.816000000000003</v>
      </c>
      <c r="H146" s="57">
        <v>25</v>
      </c>
      <c r="I146" s="50">
        <v>9426.4583634689134</v>
      </c>
      <c r="J146" s="29" t="s">
        <v>59</v>
      </c>
      <c r="K146" s="29" t="s">
        <v>59</v>
      </c>
      <c r="L146" s="29">
        <v>4</v>
      </c>
      <c r="N146" s="60">
        <f t="shared" si="17"/>
        <v>31</v>
      </c>
      <c r="O146" s="60">
        <f t="shared" si="20"/>
        <v>3868</v>
      </c>
      <c r="P146" s="51">
        <f t="shared" ref="P146:P209" si="24">IF(A146&lt;&gt;"",Z146,"")</f>
        <v>3126.0762818455332</v>
      </c>
      <c r="Q146" s="52">
        <f t="shared" ref="Q146:Q209" si="25">IF(OR(A146="",J146="Carencia",K146="Pula"),"",IF(AND($F$5="PF",O146&lt;365),$I$3*O146,IF(AND($F$5="PF",O146&gt;=365),$I$3*365,IF(AND($F$5="PJ",O146&lt;365),$I$4*O146,IF(AND($F$5="PJ",O146&gt;=365),$I$4*365)))))</f>
        <v>2.9930000000000002E-2</v>
      </c>
      <c r="R146" s="30">
        <f t="shared" ref="R146:R209" si="26">IFERROR(Q146*P146,"")</f>
        <v>93.563463115636821</v>
      </c>
      <c r="S146" s="53"/>
      <c r="U146" s="54">
        <f t="shared" si="21"/>
        <v>9194.5622527475462</v>
      </c>
      <c r="V146" s="54">
        <f t="shared" si="22"/>
        <v>9426.4583634689134</v>
      </c>
      <c r="X146" s="55">
        <f t="shared" ref="X146:Y209" si="27">A146</f>
        <v>127</v>
      </c>
      <c r="Y146" s="25">
        <f t="shared" si="27"/>
        <v>48684</v>
      </c>
      <c r="Z146" s="54">
        <f t="shared" si="18"/>
        <v>3126.0762818455332</v>
      </c>
      <c r="AA146" s="54">
        <f t="shared" si="23"/>
        <v>6059.7964749848234</v>
      </c>
      <c r="AB146" s="54">
        <f t="shared" si="19"/>
        <v>634747.23687445326</v>
      </c>
      <c r="AC146" t="str">
        <f t="shared" ref="AC146:AD209" si="28">J146</f>
        <v/>
      </c>
      <c r="AD146" t="str">
        <f t="shared" si="28"/>
        <v/>
      </c>
    </row>
    <row r="147" spans="1:30" x14ac:dyDescent="0.25">
      <c r="A147" s="44">
        <v>128</v>
      </c>
      <c r="B147" s="56">
        <v>48714</v>
      </c>
      <c r="C147" s="57">
        <v>3158.7592520267972</v>
      </c>
      <c r="D147" s="58">
        <v>6035.803000720749</v>
      </c>
      <c r="E147" s="57">
        <v>632188.92503436946</v>
      </c>
      <c r="F147" s="59">
        <v>133.42301370014323</v>
      </c>
      <c r="G147" s="59">
        <v>72.816000000000003</v>
      </c>
      <c r="H147" s="57">
        <v>25</v>
      </c>
      <c r="I147" s="50">
        <v>9425.8012664476901</v>
      </c>
      <c r="J147" s="29" t="s">
        <v>59</v>
      </c>
      <c r="K147" s="29" t="s">
        <v>59</v>
      </c>
      <c r="L147" s="29">
        <v>5</v>
      </c>
      <c r="N147" s="60">
        <f t="shared" ref="N147:N210" si="29">IFERROR(B147-B146,"")</f>
        <v>30</v>
      </c>
      <c r="O147" s="60">
        <f t="shared" si="20"/>
        <v>3898</v>
      </c>
      <c r="P147" s="51">
        <f t="shared" si="24"/>
        <v>3155.7740065230664</v>
      </c>
      <c r="Q147" s="52">
        <f t="shared" si="25"/>
        <v>2.9930000000000002E-2</v>
      </c>
      <c r="R147" s="30">
        <f t="shared" si="26"/>
        <v>94.452316015235382</v>
      </c>
      <c r="S147" s="53"/>
      <c r="U147" s="54">
        <f t="shared" si="21"/>
        <v>9194.5622527475462</v>
      </c>
      <c r="V147" s="54">
        <f t="shared" si="22"/>
        <v>9425.8012664476901</v>
      </c>
      <c r="X147" s="55">
        <f t="shared" si="27"/>
        <v>128</v>
      </c>
      <c r="Y147" s="25">
        <f t="shared" si="27"/>
        <v>48714</v>
      </c>
      <c r="Z147" s="54">
        <f t="shared" ref="Z147:Z210" si="30">IFERROR(IF(OR(AC147="Carencia",AD147="Pula"),0,$L$7-AA147),"")</f>
        <v>3155.7740065230664</v>
      </c>
      <c r="AA147" s="54">
        <f t="shared" si="23"/>
        <v>6030.0987503072902</v>
      </c>
      <c r="AB147" s="54">
        <f t="shared" ref="AB147:AB210" si="31">IFERROR(IF(OR(AC147="Carencia",AD147="Pula"),AB146,(AB146-Z147)),"")</f>
        <v>631591.46286793018</v>
      </c>
      <c r="AC147" t="str">
        <f t="shared" si="28"/>
        <v/>
      </c>
      <c r="AD147" t="str">
        <f t="shared" si="28"/>
        <v/>
      </c>
    </row>
    <row r="148" spans="1:30" x14ac:dyDescent="0.25">
      <c r="A148" s="44">
        <v>129</v>
      </c>
      <c r="B148" s="56">
        <v>48745</v>
      </c>
      <c r="C148" s="57">
        <v>3188.7674649210521</v>
      </c>
      <c r="D148" s="58">
        <v>6005.794787826494</v>
      </c>
      <c r="E148" s="57">
        <v>629000.15756944846</v>
      </c>
      <c r="F148" s="59">
        <v>132.7596742572176</v>
      </c>
      <c r="G148" s="59">
        <v>72.816000000000003</v>
      </c>
      <c r="H148" s="57">
        <v>25</v>
      </c>
      <c r="I148" s="50">
        <v>9425.1379270047637</v>
      </c>
      <c r="J148" s="29" t="s">
        <v>59</v>
      </c>
      <c r="K148" s="29" t="s">
        <v>59</v>
      </c>
      <c r="L148" s="29">
        <v>6</v>
      </c>
      <c r="N148" s="60">
        <f t="shared" si="29"/>
        <v>31</v>
      </c>
      <c r="O148" s="60">
        <f t="shared" ref="O148:O211" si="32">IFERROR(N148+O147,"")</f>
        <v>3929</v>
      </c>
      <c r="P148" s="51">
        <f t="shared" si="24"/>
        <v>3185.7538595850356</v>
      </c>
      <c r="Q148" s="52">
        <f t="shared" si="25"/>
        <v>2.9930000000000002E-2</v>
      </c>
      <c r="R148" s="30">
        <f t="shared" si="26"/>
        <v>95.349613017380122</v>
      </c>
      <c r="S148" s="53"/>
      <c r="U148" s="54">
        <f t="shared" ref="U148:U211" si="33">IFERROR(IF(OR(J148="Carencia",K148="Pula"),0,C148+D148),"")</f>
        <v>9194.5622527475462</v>
      </c>
      <c r="V148" s="54">
        <f t="shared" ref="V148:V211" si="34">IFERROR(I148,0)</f>
        <v>9425.1379270047637</v>
      </c>
      <c r="X148" s="55">
        <f t="shared" si="27"/>
        <v>129</v>
      </c>
      <c r="Y148" s="25">
        <f t="shared" si="27"/>
        <v>48745</v>
      </c>
      <c r="Z148" s="54">
        <f t="shared" si="30"/>
        <v>3185.7538595850356</v>
      </c>
      <c r="AA148" s="54">
        <f t="shared" ref="AA148:AA211" si="35">IF(AND(DAY(Y148)=DAY(Y147),MONTH(Y148)&lt;&gt;MONTH(Y147)),IF(AH148="Pula",0,($D$9))*AB147,((1+$D$9)^(N148/_xlfn.DAYS(EDATE(Y147,1),Y147))-1)*AB147)</f>
        <v>6000.118897245321</v>
      </c>
      <c r="AB148" s="54">
        <f t="shared" si="31"/>
        <v>628405.70900834515</v>
      </c>
      <c r="AC148" t="str">
        <f t="shared" si="28"/>
        <v/>
      </c>
      <c r="AD148" t="str">
        <f t="shared" si="28"/>
        <v/>
      </c>
    </row>
    <row r="149" spans="1:30" x14ac:dyDescent="0.25">
      <c r="A149" s="44">
        <v>130</v>
      </c>
      <c r="B149" s="56">
        <v>48775</v>
      </c>
      <c r="C149" s="57">
        <v>3219.0607558378015</v>
      </c>
      <c r="D149" s="58">
        <v>5975.5014969097447</v>
      </c>
      <c r="E149" s="57">
        <v>625781.09681361064</v>
      </c>
      <c r="F149" s="59">
        <v>132.09003308958418</v>
      </c>
      <c r="G149" s="59">
        <v>72.816000000000003</v>
      </c>
      <c r="H149" s="57">
        <v>25</v>
      </c>
      <c r="I149" s="50">
        <v>9424.4682858371307</v>
      </c>
      <c r="J149" s="29" t="s">
        <v>59</v>
      </c>
      <c r="K149" s="29" t="s">
        <v>59</v>
      </c>
      <c r="L149" s="29">
        <v>7</v>
      </c>
      <c r="N149" s="60">
        <f t="shared" si="29"/>
        <v>30</v>
      </c>
      <c r="O149" s="60">
        <f t="shared" si="32"/>
        <v>3959</v>
      </c>
      <c r="P149" s="51">
        <f t="shared" si="24"/>
        <v>3216.0185212510933</v>
      </c>
      <c r="Q149" s="52">
        <f t="shared" si="25"/>
        <v>2.9930000000000002E-2</v>
      </c>
      <c r="R149" s="30">
        <f t="shared" si="26"/>
        <v>96.25543434104523</v>
      </c>
      <c r="S149" s="53"/>
      <c r="U149" s="54">
        <f t="shared" si="33"/>
        <v>9194.5622527475462</v>
      </c>
      <c r="V149" s="54">
        <f t="shared" si="34"/>
        <v>9424.4682858371307</v>
      </c>
      <c r="X149" s="55">
        <f t="shared" si="27"/>
        <v>130</v>
      </c>
      <c r="Y149" s="25">
        <f t="shared" si="27"/>
        <v>48775</v>
      </c>
      <c r="Z149" s="54">
        <f t="shared" si="30"/>
        <v>3216.0185212510933</v>
      </c>
      <c r="AA149" s="54">
        <f t="shared" si="35"/>
        <v>5969.8542355792633</v>
      </c>
      <c r="AB149" s="54">
        <f t="shared" si="31"/>
        <v>625189.69048709411</v>
      </c>
      <c r="AC149" t="str">
        <f t="shared" si="28"/>
        <v/>
      </c>
      <c r="AD149" t="str">
        <f t="shared" si="28"/>
        <v/>
      </c>
    </row>
    <row r="150" spans="1:30" x14ac:dyDescent="0.25">
      <c r="A150" s="44">
        <v>131</v>
      </c>
      <c r="B150" s="56">
        <v>48806</v>
      </c>
      <c r="C150" s="57">
        <v>3249.6418330182605</v>
      </c>
      <c r="D150" s="58">
        <v>5944.9204197292856</v>
      </c>
      <c r="E150" s="57">
        <v>622531.45498059236</v>
      </c>
      <c r="F150" s="59">
        <v>131.41403033085825</v>
      </c>
      <c r="G150" s="59">
        <v>72.816000000000003</v>
      </c>
      <c r="H150" s="57">
        <v>25</v>
      </c>
      <c r="I150" s="50">
        <v>9423.7922830784046</v>
      </c>
      <c r="J150" s="29" t="s">
        <v>59</v>
      </c>
      <c r="K150" s="29" t="s">
        <v>59</v>
      </c>
      <c r="L150" s="29">
        <v>8</v>
      </c>
      <c r="N150" s="60">
        <f t="shared" si="29"/>
        <v>31</v>
      </c>
      <c r="O150" s="60">
        <f t="shared" si="32"/>
        <v>3990</v>
      </c>
      <c r="P150" s="51">
        <f t="shared" si="24"/>
        <v>3246.5706972029775</v>
      </c>
      <c r="Q150" s="52">
        <f t="shared" si="25"/>
        <v>2.9930000000000002E-2</v>
      </c>
      <c r="R150" s="30">
        <f t="shared" si="26"/>
        <v>97.169860967285118</v>
      </c>
      <c r="S150" s="53"/>
      <c r="U150" s="54">
        <f t="shared" si="33"/>
        <v>9194.5622527475462</v>
      </c>
      <c r="V150" s="54">
        <f t="shared" si="34"/>
        <v>9423.7922830784046</v>
      </c>
      <c r="X150" s="55">
        <f t="shared" si="27"/>
        <v>131</v>
      </c>
      <c r="Y150" s="25">
        <f t="shared" si="27"/>
        <v>48806</v>
      </c>
      <c r="Z150" s="54">
        <f t="shared" si="30"/>
        <v>3246.5706972029775</v>
      </c>
      <c r="AA150" s="54">
        <f t="shared" si="35"/>
        <v>5939.3020596273791</v>
      </c>
      <c r="AB150" s="54">
        <f t="shared" si="31"/>
        <v>621943.11978989118</v>
      </c>
      <c r="AC150" t="str">
        <f t="shared" si="28"/>
        <v/>
      </c>
      <c r="AD150" t="str">
        <f t="shared" si="28"/>
        <v/>
      </c>
    </row>
    <row r="151" spans="1:30" x14ac:dyDescent="0.25">
      <c r="A151" s="44">
        <v>132</v>
      </c>
      <c r="B151" s="56">
        <v>48837</v>
      </c>
      <c r="C151" s="57">
        <v>3280.5134304319336</v>
      </c>
      <c r="D151" s="58">
        <v>5914.0488223156126</v>
      </c>
      <c r="E151" s="57">
        <v>619250.94155016041</v>
      </c>
      <c r="F151" s="59">
        <v>130.7316055459244</v>
      </c>
      <c r="G151" s="59">
        <v>72.816000000000003</v>
      </c>
      <c r="H151" s="57">
        <v>25</v>
      </c>
      <c r="I151" s="50">
        <v>9423.1098582934719</v>
      </c>
      <c r="J151" s="29" t="s">
        <v>59</v>
      </c>
      <c r="K151" s="29" t="s">
        <v>59</v>
      </c>
      <c r="L151" s="29">
        <v>9</v>
      </c>
      <c r="N151" s="60">
        <f t="shared" si="29"/>
        <v>31</v>
      </c>
      <c r="O151" s="60">
        <f t="shared" si="32"/>
        <v>4021</v>
      </c>
      <c r="P151" s="51">
        <f t="shared" si="24"/>
        <v>3277.4131188264055</v>
      </c>
      <c r="Q151" s="52">
        <f t="shared" si="25"/>
        <v>2.9930000000000002E-2</v>
      </c>
      <c r="R151" s="30">
        <f t="shared" si="26"/>
        <v>98.092974646474318</v>
      </c>
      <c r="S151" s="53"/>
      <c r="U151" s="54">
        <f t="shared" si="33"/>
        <v>9194.5622527475462</v>
      </c>
      <c r="V151" s="54">
        <f t="shared" si="34"/>
        <v>9423.1098582934719</v>
      </c>
      <c r="X151" s="55">
        <f t="shared" si="27"/>
        <v>132</v>
      </c>
      <c r="Y151" s="25">
        <f t="shared" si="27"/>
        <v>48837</v>
      </c>
      <c r="Z151" s="54">
        <f t="shared" si="30"/>
        <v>3277.4131188264055</v>
      </c>
      <c r="AA151" s="54">
        <f t="shared" si="35"/>
        <v>5908.4596380039511</v>
      </c>
      <c r="AB151" s="54">
        <f t="shared" si="31"/>
        <v>618665.70667106472</v>
      </c>
      <c r="AC151" t="str">
        <f t="shared" si="28"/>
        <v/>
      </c>
      <c r="AD151" t="str">
        <f t="shared" si="28"/>
        <v/>
      </c>
    </row>
    <row r="152" spans="1:30" x14ac:dyDescent="0.25">
      <c r="A152" s="44">
        <v>133</v>
      </c>
      <c r="B152" s="56">
        <v>48867</v>
      </c>
      <c r="C152" s="57">
        <v>3311.6783080210371</v>
      </c>
      <c r="D152" s="58">
        <v>5882.8839447265091</v>
      </c>
      <c r="E152" s="57">
        <v>615939.26324213936</v>
      </c>
      <c r="F152" s="59">
        <v>130.04269772553369</v>
      </c>
      <c r="G152" s="59">
        <v>72.816000000000003</v>
      </c>
      <c r="H152" s="57">
        <v>25</v>
      </c>
      <c r="I152" s="50">
        <v>9422.4209504730807</v>
      </c>
      <c r="J152" s="29" t="s">
        <v>59</v>
      </c>
      <c r="K152" s="29" t="s">
        <v>59</v>
      </c>
      <c r="L152" s="29">
        <v>10</v>
      </c>
      <c r="N152" s="60">
        <f t="shared" si="29"/>
        <v>30</v>
      </c>
      <c r="O152" s="60">
        <f t="shared" si="32"/>
        <v>4051</v>
      </c>
      <c r="P152" s="51">
        <f t="shared" si="24"/>
        <v>3308.5485434552565</v>
      </c>
      <c r="Q152" s="52">
        <f t="shared" si="25"/>
        <v>2.9930000000000002E-2</v>
      </c>
      <c r="R152" s="30">
        <f t="shared" si="26"/>
        <v>99.024857905615832</v>
      </c>
      <c r="S152" s="53"/>
      <c r="U152" s="54">
        <f t="shared" si="33"/>
        <v>9194.5622527475462</v>
      </c>
      <c r="V152" s="54">
        <f t="shared" si="34"/>
        <v>9422.4209504730807</v>
      </c>
      <c r="X152" s="55">
        <f t="shared" si="27"/>
        <v>133</v>
      </c>
      <c r="Y152" s="25">
        <f t="shared" si="27"/>
        <v>48867</v>
      </c>
      <c r="Z152" s="54">
        <f t="shared" si="30"/>
        <v>3308.5485434552565</v>
      </c>
      <c r="AA152" s="54">
        <f t="shared" si="35"/>
        <v>5877.3242133751</v>
      </c>
      <c r="AB152" s="54">
        <f t="shared" si="31"/>
        <v>615357.15812760941</v>
      </c>
      <c r="AC152" t="str">
        <f t="shared" si="28"/>
        <v/>
      </c>
      <c r="AD152" t="str">
        <f t="shared" si="28"/>
        <v/>
      </c>
    </row>
    <row r="153" spans="1:30" x14ac:dyDescent="0.25">
      <c r="A153" s="44">
        <v>134</v>
      </c>
      <c r="B153" s="56">
        <v>48898</v>
      </c>
      <c r="C153" s="57">
        <v>3343.1392519472374</v>
      </c>
      <c r="D153" s="58">
        <v>5851.4230008003087</v>
      </c>
      <c r="E153" s="57">
        <v>612596.12399019208</v>
      </c>
      <c r="F153" s="59">
        <v>129.34724528084928</v>
      </c>
      <c r="G153" s="59">
        <v>72.816000000000003</v>
      </c>
      <c r="H153" s="57">
        <v>25</v>
      </c>
      <c r="I153" s="50">
        <v>9421.725498028396</v>
      </c>
      <c r="J153" s="29" t="s">
        <v>59</v>
      </c>
      <c r="K153" s="29" t="s">
        <v>59</v>
      </c>
      <c r="L153" s="29">
        <v>11</v>
      </c>
      <c r="N153" s="60">
        <f t="shared" si="29"/>
        <v>31</v>
      </c>
      <c r="O153" s="60">
        <f t="shared" si="32"/>
        <v>4082</v>
      </c>
      <c r="P153" s="51">
        <f t="shared" si="24"/>
        <v>3339.9797546180826</v>
      </c>
      <c r="Q153" s="52">
        <f t="shared" si="25"/>
        <v>2.9930000000000002E-2</v>
      </c>
      <c r="R153" s="30">
        <f t="shared" si="26"/>
        <v>99.965594055719222</v>
      </c>
      <c r="S153" s="53"/>
      <c r="U153" s="54">
        <f t="shared" si="33"/>
        <v>9194.5622527475462</v>
      </c>
      <c r="V153" s="54">
        <f t="shared" si="34"/>
        <v>9421.725498028396</v>
      </c>
      <c r="X153" s="55">
        <f t="shared" si="27"/>
        <v>134</v>
      </c>
      <c r="Y153" s="25">
        <f t="shared" si="27"/>
        <v>48898</v>
      </c>
      <c r="Z153" s="54">
        <f t="shared" si="30"/>
        <v>3339.9797546180826</v>
      </c>
      <c r="AA153" s="54">
        <f t="shared" si="35"/>
        <v>5845.893002212274</v>
      </c>
      <c r="AB153" s="54">
        <f t="shared" si="31"/>
        <v>612017.17837299127</v>
      </c>
      <c r="AC153" t="str">
        <f t="shared" si="28"/>
        <v/>
      </c>
      <c r="AD153" t="str">
        <f t="shared" si="28"/>
        <v/>
      </c>
    </row>
    <row r="154" spans="1:30" x14ac:dyDescent="0.25">
      <c r="A154" s="44">
        <v>135</v>
      </c>
      <c r="B154" s="56">
        <v>48928</v>
      </c>
      <c r="C154" s="57">
        <v>3374.8990748407368</v>
      </c>
      <c r="D154" s="58">
        <v>5819.6631779068093</v>
      </c>
      <c r="E154" s="57">
        <v>609221.22491535137</v>
      </c>
      <c r="F154" s="59">
        <v>128.64518603794033</v>
      </c>
      <c r="G154" s="59">
        <v>72.816000000000003</v>
      </c>
      <c r="H154" s="57">
        <v>25</v>
      </c>
      <c r="I154" s="50">
        <v>9421.0234387854871</v>
      </c>
      <c r="J154" s="29" t="s">
        <v>59</v>
      </c>
      <c r="K154" s="29" t="s">
        <v>59</v>
      </c>
      <c r="L154" s="29">
        <v>12</v>
      </c>
      <c r="N154" s="60">
        <f t="shared" si="29"/>
        <v>30</v>
      </c>
      <c r="O154" s="60">
        <f t="shared" si="32"/>
        <v>4112</v>
      </c>
      <c r="P154" s="51">
        <f t="shared" si="24"/>
        <v>3371.7095622869547</v>
      </c>
      <c r="Q154" s="52">
        <f t="shared" si="25"/>
        <v>2.9930000000000002E-2</v>
      </c>
      <c r="R154" s="30">
        <f t="shared" si="26"/>
        <v>100.91526719924856</v>
      </c>
      <c r="S154" s="53"/>
      <c r="U154" s="54">
        <f t="shared" si="33"/>
        <v>9194.5622527475462</v>
      </c>
      <c r="V154" s="54">
        <f t="shared" si="34"/>
        <v>9421.0234387854871</v>
      </c>
      <c r="X154" s="55">
        <f t="shared" si="27"/>
        <v>135</v>
      </c>
      <c r="Y154" s="25">
        <f t="shared" si="27"/>
        <v>48928</v>
      </c>
      <c r="Z154" s="54">
        <f t="shared" si="30"/>
        <v>3371.7095622869547</v>
      </c>
      <c r="AA154" s="54">
        <f t="shared" si="35"/>
        <v>5814.1631945434019</v>
      </c>
      <c r="AB154" s="54">
        <f t="shared" si="31"/>
        <v>608645.4688107043</v>
      </c>
      <c r="AC154" t="str">
        <f t="shared" si="28"/>
        <v/>
      </c>
      <c r="AD154" t="str">
        <f t="shared" si="28"/>
        <v/>
      </c>
    </row>
    <row r="155" spans="1:30" x14ac:dyDescent="0.25">
      <c r="A155" s="44">
        <v>136</v>
      </c>
      <c r="B155" s="56">
        <v>48959</v>
      </c>
      <c r="C155" s="57">
        <v>3406.9606160517233</v>
      </c>
      <c r="D155" s="58">
        <v>5787.6016366958229</v>
      </c>
      <c r="E155" s="57">
        <v>605814.26429929968</v>
      </c>
      <c r="F155" s="59">
        <v>127.93645723222379</v>
      </c>
      <c r="G155" s="59">
        <v>72.816000000000003</v>
      </c>
      <c r="H155" s="57">
        <v>25</v>
      </c>
      <c r="I155" s="50">
        <v>9420.3147099797698</v>
      </c>
      <c r="J155" s="29" t="s">
        <v>59</v>
      </c>
      <c r="K155" s="29" t="s">
        <v>59</v>
      </c>
      <c r="L155" s="29">
        <v>1</v>
      </c>
      <c r="N155" s="60">
        <f t="shared" si="29"/>
        <v>31</v>
      </c>
      <c r="O155" s="60">
        <f t="shared" si="32"/>
        <v>4143</v>
      </c>
      <c r="P155" s="51">
        <f t="shared" si="24"/>
        <v>3403.7408031286805</v>
      </c>
      <c r="Q155" s="52">
        <f t="shared" si="25"/>
        <v>2.9930000000000002E-2</v>
      </c>
      <c r="R155" s="30">
        <f t="shared" si="26"/>
        <v>101.87396223764141</v>
      </c>
      <c r="S155" s="53"/>
      <c r="U155" s="54">
        <f t="shared" si="33"/>
        <v>9194.5622527475462</v>
      </c>
      <c r="V155" s="54">
        <f t="shared" si="34"/>
        <v>9420.3147099797698</v>
      </c>
      <c r="X155" s="55">
        <f t="shared" si="27"/>
        <v>136</v>
      </c>
      <c r="Y155" s="25">
        <f t="shared" si="27"/>
        <v>48959</v>
      </c>
      <c r="Z155" s="54">
        <f t="shared" si="30"/>
        <v>3403.7408031286805</v>
      </c>
      <c r="AA155" s="54">
        <f t="shared" si="35"/>
        <v>5782.1319537016761</v>
      </c>
      <c r="AB155" s="54">
        <f t="shared" si="31"/>
        <v>605241.72800757561</v>
      </c>
      <c r="AC155" t="str">
        <f t="shared" si="28"/>
        <v/>
      </c>
      <c r="AD155" t="str">
        <f t="shared" si="28"/>
        <v/>
      </c>
    </row>
    <row r="156" spans="1:30" x14ac:dyDescent="0.25">
      <c r="A156" s="44">
        <v>137</v>
      </c>
      <c r="B156" s="56">
        <v>48990</v>
      </c>
      <c r="C156" s="57">
        <v>3439.326741904214</v>
      </c>
      <c r="D156" s="58">
        <v>5755.2355108433321</v>
      </c>
      <c r="E156" s="57">
        <v>602374.93755739543</v>
      </c>
      <c r="F156" s="59">
        <v>127.22099550285294</v>
      </c>
      <c r="G156" s="59">
        <v>72.816000000000003</v>
      </c>
      <c r="H156" s="57">
        <v>25</v>
      </c>
      <c r="I156" s="50">
        <v>9419.5992482504007</v>
      </c>
      <c r="J156" s="29" t="s">
        <v>59</v>
      </c>
      <c r="K156" s="29" t="s">
        <v>59</v>
      </c>
      <c r="L156" s="29">
        <v>2</v>
      </c>
      <c r="N156" s="60">
        <f t="shared" si="29"/>
        <v>31</v>
      </c>
      <c r="O156" s="60">
        <f t="shared" si="32"/>
        <v>4174</v>
      </c>
      <c r="P156" s="51">
        <f t="shared" si="24"/>
        <v>3436.0763407584027</v>
      </c>
      <c r="Q156" s="52">
        <f t="shared" si="25"/>
        <v>2.9930000000000002E-2</v>
      </c>
      <c r="R156" s="30">
        <f t="shared" si="26"/>
        <v>102.841764878899</v>
      </c>
      <c r="S156" s="53"/>
      <c r="U156" s="54">
        <f t="shared" si="33"/>
        <v>9194.5622527475462</v>
      </c>
      <c r="V156" s="54">
        <f t="shared" si="34"/>
        <v>9419.5992482504007</v>
      </c>
      <c r="X156" s="55">
        <f t="shared" si="27"/>
        <v>137</v>
      </c>
      <c r="Y156" s="25">
        <f t="shared" si="27"/>
        <v>48990</v>
      </c>
      <c r="Z156" s="54">
        <f t="shared" si="30"/>
        <v>3436.0763407584027</v>
      </c>
      <c r="AA156" s="54">
        <f t="shared" si="35"/>
        <v>5749.7964160719539</v>
      </c>
      <c r="AB156" s="54">
        <f t="shared" si="31"/>
        <v>601805.65166681726</v>
      </c>
      <c r="AC156" t="str">
        <f t="shared" si="28"/>
        <v/>
      </c>
      <c r="AD156" t="str">
        <f t="shared" si="28"/>
        <v/>
      </c>
    </row>
    <row r="157" spans="1:30" x14ac:dyDescent="0.25">
      <c r="A157" s="44">
        <v>138</v>
      </c>
      <c r="B157" s="56">
        <v>49018</v>
      </c>
      <c r="C157" s="57">
        <v>3472.0003459523041</v>
      </c>
      <c r="D157" s="58">
        <v>5722.5619067952421</v>
      </c>
      <c r="E157" s="57">
        <v>598902.93721144309</v>
      </c>
      <c r="F157" s="59">
        <v>126.49873688705304</v>
      </c>
      <c r="G157" s="59">
        <v>72.816000000000003</v>
      </c>
      <c r="H157" s="57">
        <v>25</v>
      </c>
      <c r="I157" s="50">
        <v>9418.8769896346002</v>
      </c>
      <c r="J157" s="29" t="s">
        <v>59</v>
      </c>
      <c r="K157" s="29" t="s">
        <v>59</v>
      </c>
      <c r="L157" s="29">
        <v>3</v>
      </c>
      <c r="N157" s="60">
        <f t="shared" si="29"/>
        <v>28</v>
      </c>
      <c r="O157" s="60">
        <f t="shared" si="32"/>
        <v>4202</v>
      </c>
      <c r="P157" s="51">
        <f t="shared" si="24"/>
        <v>3468.7190659956077</v>
      </c>
      <c r="Q157" s="52">
        <f t="shared" si="25"/>
        <v>2.9930000000000002E-2</v>
      </c>
      <c r="R157" s="30">
        <f t="shared" si="26"/>
        <v>103.81876164524854</v>
      </c>
      <c r="S157" s="53"/>
      <c r="U157" s="54">
        <f t="shared" si="33"/>
        <v>9194.5622527475462</v>
      </c>
      <c r="V157" s="54">
        <f t="shared" si="34"/>
        <v>9418.8769896346002</v>
      </c>
      <c r="X157" s="55">
        <f t="shared" si="27"/>
        <v>138</v>
      </c>
      <c r="Y157" s="25">
        <f t="shared" si="27"/>
        <v>49018</v>
      </c>
      <c r="Z157" s="54">
        <f t="shared" si="30"/>
        <v>3468.7190659956077</v>
      </c>
      <c r="AA157" s="54">
        <f t="shared" si="35"/>
        <v>5717.1536908347489</v>
      </c>
      <c r="AB157" s="54">
        <f t="shared" si="31"/>
        <v>598336.9326008216</v>
      </c>
      <c r="AC157" t="str">
        <f t="shared" si="28"/>
        <v/>
      </c>
      <c r="AD157" t="str">
        <f t="shared" si="28"/>
        <v/>
      </c>
    </row>
    <row r="158" spans="1:30" x14ac:dyDescent="0.25">
      <c r="A158" s="44">
        <v>139</v>
      </c>
      <c r="B158" s="56">
        <v>49049</v>
      </c>
      <c r="C158" s="57">
        <v>3504.9843492388518</v>
      </c>
      <c r="D158" s="58">
        <v>5689.5779035086944</v>
      </c>
      <c r="E158" s="57">
        <v>595397.95286220429</v>
      </c>
      <c r="F158" s="59">
        <v>125.76961681440305</v>
      </c>
      <c r="G158" s="59">
        <v>72.816000000000003</v>
      </c>
      <c r="H158" s="57">
        <v>25</v>
      </c>
      <c r="I158" s="50">
        <v>9418.1478695619498</v>
      </c>
      <c r="J158" s="29" t="s">
        <v>59</v>
      </c>
      <c r="K158" s="29" t="s">
        <v>59</v>
      </c>
      <c r="L158" s="29">
        <v>4</v>
      </c>
      <c r="N158" s="60">
        <f t="shared" si="29"/>
        <v>31</v>
      </c>
      <c r="O158" s="60">
        <f t="shared" si="32"/>
        <v>4233</v>
      </c>
      <c r="P158" s="51">
        <f t="shared" si="24"/>
        <v>3501.6718971225664</v>
      </c>
      <c r="Q158" s="52">
        <f t="shared" si="25"/>
        <v>2.9930000000000002E-2</v>
      </c>
      <c r="R158" s="30">
        <f t="shared" si="26"/>
        <v>104.80503988087843</v>
      </c>
      <c r="S158" s="53"/>
      <c r="U158" s="54">
        <f t="shared" si="33"/>
        <v>9194.5622527475462</v>
      </c>
      <c r="V158" s="54">
        <f t="shared" si="34"/>
        <v>9418.1478695619498</v>
      </c>
      <c r="X158" s="55">
        <f t="shared" si="27"/>
        <v>139</v>
      </c>
      <c r="Y158" s="25">
        <f t="shared" si="27"/>
        <v>49049</v>
      </c>
      <c r="Z158" s="54">
        <f t="shared" si="30"/>
        <v>3501.6718971225664</v>
      </c>
      <c r="AA158" s="54">
        <f t="shared" si="35"/>
        <v>5684.2008597077902</v>
      </c>
      <c r="AB158" s="54">
        <f t="shared" si="31"/>
        <v>594835.26070369908</v>
      </c>
      <c r="AC158" t="str">
        <f t="shared" si="28"/>
        <v/>
      </c>
      <c r="AD158" t="str">
        <f t="shared" si="28"/>
        <v/>
      </c>
    </row>
    <row r="159" spans="1:30" x14ac:dyDescent="0.25">
      <c r="A159" s="44">
        <v>140</v>
      </c>
      <c r="B159" s="56">
        <v>49079</v>
      </c>
      <c r="C159" s="57">
        <v>3538.2817005566203</v>
      </c>
      <c r="D159" s="58">
        <v>5656.2805521909258</v>
      </c>
      <c r="E159" s="57">
        <v>591859.67116164765</v>
      </c>
      <c r="F159" s="59">
        <v>125.03357010106291</v>
      </c>
      <c r="G159" s="59">
        <v>72.816000000000003</v>
      </c>
      <c r="H159" s="57">
        <v>25</v>
      </c>
      <c r="I159" s="50">
        <v>9417.4118228486095</v>
      </c>
      <c r="J159" s="29" t="s">
        <v>59</v>
      </c>
      <c r="K159" s="29" t="s">
        <v>59</v>
      </c>
      <c r="L159" s="29">
        <v>5</v>
      </c>
      <c r="N159" s="60">
        <f t="shared" si="29"/>
        <v>30</v>
      </c>
      <c r="O159" s="60">
        <f t="shared" si="32"/>
        <v>4263</v>
      </c>
      <c r="P159" s="51">
        <f t="shared" si="24"/>
        <v>3534.9377801452301</v>
      </c>
      <c r="Q159" s="52">
        <f t="shared" si="25"/>
        <v>2.9930000000000002E-2</v>
      </c>
      <c r="R159" s="30">
        <f t="shared" si="26"/>
        <v>105.80068775974675</v>
      </c>
      <c r="S159" s="53"/>
      <c r="U159" s="54">
        <f t="shared" si="33"/>
        <v>9194.5622527475462</v>
      </c>
      <c r="V159" s="54">
        <f t="shared" si="34"/>
        <v>9417.4118228486095</v>
      </c>
      <c r="X159" s="55">
        <f t="shared" si="27"/>
        <v>140</v>
      </c>
      <c r="Y159" s="25">
        <f t="shared" si="27"/>
        <v>49079</v>
      </c>
      <c r="Z159" s="54">
        <f t="shared" si="30"/>
        <v>3534.9377801452301</v>
      </c>
      <c r="AA159" s="54">
        <f t="shared" si="35"/>
        <v>5650.9349766851265</v>
      </c>
      <c r="AB159" s="54">
        <f t="shared" si="31"/>
        <v>591300.32292355387</v>
      </c>
      <c r="AC159" t="str">
        <f t="shared" si="28"/>
        <v/>
      </c>
      <c r="AD159" t="str">
        <f t="shared" si="28"/>
        <v/>
      </c>
    </row>
    <row r="160" spans="1:30" x14ac:dyDescent="0.25">
      <c r="A160" s="44">
        <v>141</v>
      </c>
      <c r="B160" s="56">
        <v>49110</v>
      </c>
      <c r="C160" s="57">
        <v>3571.8953767119083</v>
      </c>
      <c r="D160" s="58">
        <v>5622.6668760356379</v>
      </c>
      <c r="E160" s="57">
        <v>588287.7757849358</v>
      </c>
      <c r="F160" s="59">
        <v>124.29053094394601</v>
      </c>
      <c r="G160" s="59">
        <v>72.816000000000003</v>
      </c>
      <c r="H160" s="57">
        <v>25</v>
      </c>
      <c r="I160" s="50">
        <v>9416.6687836914934</v>
      </c>
      <c r="J160" s="29" t="s">
        <v>59</v>
      </c>
      <c r="K160" s="29" t="s">
        <v>59</v>
      </c>
      <c r="L160" s="29">
        <v>6</v>
      </c>
      <c r="N160" s="60">
        <f t="shared" si="29"/>
        <v>31</v>
      </c>
      <c r="O160" s="60">
        <f t="shared" si="32"/>
        <v>4294</v>
      </c>
      <c r="P160" s="51">
        <f t="shared" si="24"/>
        <v>3568.5196890566094</v>
      </c>
      <c r="Q160" s="52">
        <f t="shared" si="25"/>
        <v>2.9930000000000002E-2</v>
      </c>
      <c r="R160" s="30">
        <f t="shared" si="26"/>
        <v>106.80579429346433</v>
      </c>
      <c r="S160" s="53"/>
      <c r="U160" s="54">
        <f t="shared" si="33"/>
        <v>9194.5622527475462</v>
      </c>
      <c r="V160" s="54">
        <f t="shared" si="34"/>
        <v>9416.6687836914934</v>
      </c>
      <c r="X160" s="55">
        <f t="shared" si="27"/>
        <v>141</v>
      </c>
      <c r="Y160" s="25">
        <f t="shared" si="27"/>
        <v>49110</v>
      </c>
      <c r="Z160" s="54">
        <f t="shared" si="30"/>
        <v>3568.5196890566094</v>
      </c>
      <c r="AA160" s="54">
        <f t="shared" si="35"/>
        <v>5617.3530677737472</v>
      </c>
      <c r="AB160" s="54">
        <f t="shared" si="31"/>
        <v>587731.80323449732</v>
      </c>
      <c r="AC160" t="str">
        <f t="shared" si="28"/>
        <v/>
      </c>
      <c r="AD160" t="str">
        <f t="shared" si="28"/>
        <v/>
      </c>
    </row>
    <row r="161" spans="1:30" x14ac:dyDescent="0.25">
      <c r="A161" s="44">
        <v>142</v>
      </c>
      <c r="B161" s="56">
        <v>49140</v>
      </c>
      <c r="C161" s="57">
        <v>3605.8283827906707</v>
      </c>
      <c r="D161" s="58">
        <v>5588.7338699568754</v>
      </c>
      <c r="E161" s="57">
        <v>584681.94740214513</v>
      </c>
      <c r="F161" s="59">
        <v>123.54043291483653</v>
      </c>
      <c r="G161" s="59">
        <v>72.816000000000003</v>
      </c>
      <c r="H161" s="57">
        <v>25</v>
      </c>
      <c r="I161" s="50">
        <v>9415.9186856623837</v>
      </c>
      <c r="J161" s="29" t="s">
        <v>59</v>
      </c>
      <c r="K161" s="29" t="s">
        <v>59</v>
      </c>
      <c r="L161" s="29">
        <v>7</v>
      </c>
      <c r="N161" s="60">
        <f t="shared" si="29"/>
        <v>30</v>
      </c>
      <c r="O161" s="60">
        <f t="shared" si="32"/>
        <v>4324</v>
      </c>
      <c r="P161" s="51">
        <f t="shared" si="24"/>
        <v>3602.4206261026466</v>
      </c>
      <c r="Q161" s="52">
        <f t="shared" si="25"/>
        <v>2.9930000000000002E-2</v>
      </c>
      <c r="R161" s="30">
        <f t="shared" si="26"/>
        <v>107.82044933925222</v>
      </c>
      <c r="S161" s="53"/>
      <c r="U161" s="54">
        <f t="shared" si="33"/>
        <v>9194.5622527475462</v>
      </c>
      <c r="V161" s="54">
        <f t="shared" si="34"/>
        <v>9415.9186856623837</v>
      </c>
      <c r="X161" s="55">
        <f t="shared" si="27"/>
        <v>142</v>
      </c>
      <c r="Y161" s="25">
        <f t="shared" si="27"/>
        <v>49140</v>
      </c>
      <c r="Z161" s="54">
        <f t="shared" si="30"/>
        <v>3602.4206261026466</v>
      </c>
      <c r="AA161" s="54">
        <f t="shared" si="35"/>
        <v>5583.45213072771</v>
      </c>
      <c r="AB161" s="54">
        <f t="shared" si="31"/>
        <v>584129.38260839472</v>
      </c>
      <c r="AC161" t="str">
        <f t="shared" si="28"/>
        <v/>
      </c>
      <c r="AD161" t="str">
        <f t="shared" si="28"/>
        <v/>
      </c>
    </row>
    <row r="162" spans="1:30" x14ac:dyDescent="0.25">
      <c r="A162" s="44">
        <v>143</v>
      </c>
      <c r="B162" s="56">
        <v>49171</v>
      </c>
      <c r="C162" s="57">
        <v>3640.0837524271819</v>
      </c>
      <c r="D162" s="58">
        <v>5554.4785003203642</v>
      </c>
      <c r="E162" s="57">
        <v>581041.863649718</v>
      </c>
      <c r="F162" s="59">
        <v>122.78320895445049</v>
      </c>
      <c r="G162" s="59">
        <v>72.816000000000003</v>
      </c>
      <c r="H162" s="57">
        <v>25</v>
      </c>
      <c r="I162" s="50">
        <v>9415.1614617019968</v>
      </c>
      <c r="J162" s="29" t="s">
        <v>59</v>
      </c>
      <c r="K162" s="29" t="s">
        <v>59</v>
      </c>
      <c r="L162" s="29">
        <v>8</v>
      </c>
      <c r="N162" s="60">
        <f t="shared" si="29"/>
        <v>31</v>
      </c>
      <c r="O162" s="60">
        <f t="shared" si="32"/>
        <v>4355</v>
      </c>
      <c r="P162" s="51">
        <f t="shared" si="24"/>
        <v>3636.6436220506212</v>
      </c>
      <c r="Q162" s="52">
        <f t="shared" si="25"/>
        <v>2.9930000000000002E-2</v>
      </c>
      <c r="R162" s="30">
        <f t="shared" si="26"/>
        <v>108.8447436079751</v>
      </c>
      <c r="S162" s="53"/>
      <c r="U162" s="54">
        <f t="shared" si="33"/>
        <v>9194.5622527475462</v>
      </c>
      <c r="V162" s="54">
        <f t="shared" si="34"/>
        <v>9415.1614617019968</v>
      </c>
      <c r="X162" s="55">
        <f t="shared" si="27"/>
        <v>143</v>
      </c>
      <c r="Y162" s="25">
        <f t="shared" si="27"/>
        <v>49171</v>
      </c>
      <c r="Z162" s="54">
        <f t="shared" si="30"/>
        <v>3636.6436220506212</v>
      </c>
      <c r="AA162" s="54">
        <f t="shared" si="35"/>
        <v>5549.2291347797354</v>
      </c>
      <c r="AB162" s="54">
        <f t="shared" si="31"/>
        <v>580492.73898634408</v>
      </c>
      <c r="AC162" t="str">
        <f t="shared" si="28"/>
        <v/>
      </c>
      <c r="AD162" t="str">
        <f t="shared" si="28"/>
        <v/>
      </c>
    </row>
    <row r="163" spans="1:30" x14ac:dyDescent="0.25">
      <c r="A163" s="44">
        <v>144</v>
      </c>
      <c r="B163" s="56">
        <v>49202</v>
      </c>
      <c r="C163" s="57">
        <v>3674.6645480752395</v>
      </c>
      <c r="D163" s="58">
        <v>5519.8977046723066</v>
      </c>
      <c r="E163" s="57">
        <v>577367.19910164271</v>
      </c>
      <c r="F163" s="59">
        <v>122.01879136644078</v>
      </c>
      <c r="G163" s="59">
        <v>72.816000000000003</v>
      </c>
      <c r="H163" s="57">
        <v>25</v>
      </c>
      <c r="I163" s="50">
        <v>9414.3970441139882</v>
      </c>
      <c r="J163" s="29" t="s">
        <v>59</v>
      </c>
      <c r="K163" s="29" t="s">
        <v>59</v>
      </c>
      <c r="L163" s="29">
        <v>9</v>
      </c>
      <c r="N163" s="60">
        <f t="shared" si="29"/>
        <v>31</v>
      </c>
      <c r="O163" s="60">
        <f t="shared" si="32"/>
        <v>4386</v>
      </c>
      <c r="P163" s="51">
        <f t="shared" si="24"/>
        <v>3671.1917364601022</v>
      </c>
      <c r="Q163" s="52">
        <f t="shared" si="25"/>
        <v>2.9930000000000002E-2</v>
      </c>
      <c r="R163" s="30">
        <f t="shared" si="26"/>
        <v>109.87876867225087</v>
      </c>
      <c r="S163" s="53"/>
      <c r="U163" s="54">
        <f t="shared" si="33"/>
        <v>9194.5622527475462</v>
      </c>
      <c r="V163" s="54">
        <f t="shared" si="34"/>
        <v>9414.3970441139882</v>
      </c>
      <c r="X163" s="55">
        <f t="shared" si="27"/>
        <v>144</v>
      </c>
      <c r="Y163" s="25">
        <f t="shared" si="27"/>
        <v>49202</v>
      </c>
      <c r="Z163" s="54">
        <f t="shared" si="30"/>
        <v>3671.1917364601022</v>
      </c>
      <c r="AA163" s="54">
        <f t="shared" si="35"/>
        <v>5514.6810203702544</v>
      </c>
      <c r="AB163" s="54">
        <f t="shared" si="31"/>
        <v>576821.547249884</v>
      </c>
      <c r="AC163" t="str">
        <f t="shared" si="28"/>
        <v/>
      </c>
      <c r="AD163" t="str">
        <f t="shared" si="28"/>
        <v/>
      </c>
    </row>
    <row r="164" spans="1:30" x14ac:dyDescent="0.25">
      <c r="A164" s="44">
        <v>145</v>
      </c>
      <c r="B164" s="56">
        <v>49232</v>
      </c>
      <c r="C164" s="57">
        <v>3709.573861281955</v>
      </c>
      <c r="D164" s="58">
        <v>5484.9883914655911</v>
      </c>
      <c r="E164" s="57">
        <v>573657.62524036074</v>
      </c>
      <c r="F164" s="59">
        <v>121.24711181134498</v>
      </c>
      <c r="G164" s="59">
        <v>72.816000000000003</v>
      </c>
      <c r="H164" s="57">
        <v>25</v>
      </c>
      <c r="I164" s="50">
        <v>9413.6253645588913</v>
      </c>
      <c r="J164" s="29" t="s">
        <v>59</v>
      </c>
      <c r="K164" s="29" t="s">
        <v>59</v>
      </c>
      <c r="L164" s="29">
        <v>10</v>
      </c>
      <c r="N164" s="60">
        <f t="shared" si="29"/>
        <v>30</v>
      </c>
      <c r="O164" s="60">
        <f t="shared" si="32"/>
        <v>4416</v>
      </c>
      <c r="P164" s="51">
        <f t="shared" si="24"/>
        <v>3706.0680579564723</v>
      </c>
      <c r="Q164" s="52">
        <f t="shared" si="25"/>
        <v>2.9930000000000002E-2</v>
      </c>
      <c r="R164" s="30">
        <f t="shared" si="26"/>
        <v>110.92261697463722</v>
      </c>
      <c r="S164" s="53"/>
      <c r="U164" s="54">
        <f t="shared" si="33"/>
        <v>9194.5622527475462</v>
      </c>
      <c r="V164" s="54">
        <f t="shared" si="34"/>
        <v>9413.6253645588913</v>
      </c>
      <c r="X164" s="55">
        <f t="shared" si="27"/>
        <v>145</v>
      </c>
      <c r="Y164" s="25">
        <f t="shared" si="27"/>
        <v>49232</v>
      </c>
      <c r="Z164" s="54">
        <f t="shared" si="30"/>
        <v>3706.0680579564723</v>
      </c>
      <c r="AA164" s="54">
        <f t="shared" si="35"/>
        <v>5479.8046988738843</v>
      </c>
      <c r="AB164" s="54">
        <f t="shared" si="31"/>
        <v>573115.47919192747</v>
      </c>
      <c r="AC164" t="str">
        <f t="shared" si="28"/>
        <v/>
      </c>
      <c r="AD164" t="str">
        <f t="shared" si="28"/>
        <v/>
      </c>
    </row>
    <row r="165" spans="1:30" x14ac:dyDescent="0.25">
      <c r="A165" s="44">
        <v>146</v>
      </c>
      <c r="B165" s="56">
        <v>49263</v>
      </c>
      <c r="C165" s="57">
        <v>3744.8148129641331</v>
      </c>
      <c r="D165" s="58">
        <v>5449.747439783413</v>
      </c>
      <c r="E165" s="57">
        <v>569912.81042739656</v>
      </c>
      <c r="F165" s="59">
        <v>120.46810130047577</v>
      </c>
      <c r="G165" s="59">
        <v>72.816000000000003</v>
      </c>
      <c r="H165" s="57">
        <v>25</v>
      </c>
      <c r="I165" s="50">
        <v>9412.8463540480225</v>
      </c>
      <c r="J165" s="29" t="s">
        <v>59</v>
      </c>
      <c r="K165" s="29" t="s">
        <v>59</v>
      </c>
      <c r="L165" s="29">
        <v>11</v>
      </c>
      <c r="N165" s="60">
        <f t="shared" si="29"/>
        <v>31</v>
      </c>
      <c r="O165" s="60">
        <f t="shared" si="32"/>
        <v>4447</v>
      </c>
      <c r="P165" s="51">
        <f t="shared" si="24"/>
        <v>3741.2757045070593</v>
      </c>
      <c r="Q165" s="52">
        <f t="shared" si="25"/>
        <v>2.9930000000000002E-2</v>
      </c>
      <c r="R165" s="30">
        <f t="shared" si="26"/>
        <v>111.97638183589629</v>
      </c>
      <c r="S165" s="53"/>
      <c r="U165" s="54">
        <f t="shared" si="33"/>
        <v>9194.5622527475462</v>
      </c>
      <c r="V165" s="54">
        <f t="shared" si="34"/>
        <v>9412.8463540480225</v>
      </c>
      <c r="X165" s="55">
        <f t="shared" si="27"/>
        <v>146</v>
      </c>
      <c r="Y165" s="25">
        <f t="shared" si="27"/>
        <v>49263</v>
      </c>
      <c r="Z165" s="54">
        <f t="shared" si="30"/>
        <v>3741.2757045070593</v>
      </c>
      <c r="AA165" s="54">
        <f t="shared" si="35"/>
        <v>5444.5970523232972</v>
      </c>
      <c r="AB165" s="54">
        <f t="shared" si="31"/>
        <v>569374.20348742045</v>
      </c>
      <c r="AC165" t="str">
        <f t="shared" si="28"/>
        <v/>
      </c>
      <c r="AD165" t="str">
        <f t="shared" si="28"/>
        <v/>
      </c>
    </row>
    <row r="166" spans="1:30" x14ac:dyDescent="0.25">
      <c r="A166" s="44">
        <v>147</v>
      </c>
      <c r="B166" s="56">
        <v>49293</v>
      </c>
      <c r="C166" s="57">
        <v>3780.3905536872926</v>
      </c>
      <c r="D166" s="58">
        <v>5414.1716990602536</v>
      </c>
      <c r="E166" s="57">
        <v>566132.41987370921</v>
      </c>
      <c r="F166" s="59">
        <v>119.68169018975328</v>
      </c>
      <c r="G166" s="59">
        <v>72.816000000000003</v>
      </c>
      <c r="H166" s="57">
        <v>25</v>
      </c>
      <c r="I166" s="50">
        <v>9412.0599429372996</v>
      </c>
      <c r="J166" s="29" t="s">
        <v>59</v>
      </c>
      <c r="K166" s="29" t="s">
        <v>59</v>
      </c>
      <c r="L166" s="29">
        <v>12</v>
      </c>
      <c r="N166" s="60">
        <f t="shared" si="29"/>
        <v>30</v>
      </c>
      <c r="O166" s="60">
        <f t="shared" si="32"/>
        <v>4477</v>
      </c>
      <c r="P166" s="51">
        <f t="shared" si="24"/>
        <v>3776.8178236998765</v>
      </c>
      <c r="Q166" s="52">
        <f t="shared" si="25"/>
        <v>2.9930000000000002E-2</v>
      </c>
      <c r="R166" s="30">
        <f t="shared" si="26"/>
        <v>113.04015746333731</v>
      </c>
      <c r="S166" s="53"/>
      <c r="U166" s="54">
        <f t="shared" si="33"/>
        <v>9194.5622527475462</v>
      </c>
      <c r="V166" s="54">
        <f t="shared" si="34"/>
        <v>9412.0599429372996</v>
      </c>
      <c r="X166" s="55">
        <f t="shared" si="27"/>
        <v>147</v>
      </c>
      <c r="Y166" s="25">
        <f t="shared" si="27"/>
        <v>49293</v>
      </c>
      <c r="Z166" s="54">
        <f t="shared" si="30"/>
        <v>3776.8178236998765</v>
      </c>
      <c r="AA166" s="54">
        <f t="shared" si="35"/>
        <v>5409.0549331304801</v>
      </c>
      <c r="AB166" s="54">
        <f t="shared" si="31"/>
        <v>565597.38566372055</v>
      </c>
      <c r="AC166" t="str">
        <f t="shared" si="28"/>
        <v/>
      </c>
      <c r="AD166" t="str">
        <f t="shared" si="28"/>
        <v/>
      </c>
    </row>
    <row r="167" spans="1:30" x14ac:dyDescent="0.25">
      <c r="A167" s="44">
        <v>148</v>
      </c>
      <c r="B167" s="56">
        <v>49324</v>
      </c>
      <c r="C167" s="57">
        <v>3816.3042639473224</v>
      </c>
      <c r="D167" s="58">
        <v>5378.2579888002238</v>
      </c>
      <c r="E167" s="57">
        <v>562316.11560976191</v>
      </c>
      <c r="F167" s="59">
        <v>118.88780817347894</v>
      </c>
      <c r="G167" s="59">
        <v>72.816000000000003</v>
      </c>
      <c r="H167" s="57">
        <v>25</v>
      </c>
      <c r="I167" s="50">
        <v>9411.2660609210252</v>
      </c>
      <c r="J167" s="29" t="s">
        <v>59</v>
      </c>
      <c r="K167" s="29" t="s">
        <v>59</v>
      </c>
      <c r="L167" s="29">
        <v>1</v>
      </c>
      <c r="N167" s="60">
        <f t="shared" si="29"/>
        <v>31</v>
      </c>
      <c r="O167" s="60">
        <f t="shared" si="32"/>
        <v>4508</v>
      </c>
      <c r="P167" s="51">
        <f t="shared" si="24"/>
        <v>3812.6975930250255</v>
      </c>
      <c r="Q167" s="52">
        <f t="shared" si="25"/>
        <v>2.9930000000000002E-2</v>
      </c>
      <c r="R167" s="30">
        <f t="shared" si="26"/>
        <v>114.11403895923902</v>
      </c>
      <c r="S167" s="53"/>
      <c r="U167" s="54">
        <f t="shared" si="33"/>
        <v>9194.5622527475462</v>
      </c>
      <c r="V167" s="54">
        <f t="shared" si="34"/>
        <v>9411.2660609210252</v>
      </c>
      <c r="X167" s="55">
        <f t="shared" si="27"/>
        <v>148</v>
      </c>
      <c r="Y167" s="25">
        <f t="shared" si="27"/>
        <v>49324</v>
      </c>
      <c r="Z167" s="54">
        <f t="shared" si="30"/>
        <v>3812.6975930250255</v>
      </c>
      <c r="AA167" s="54">
        <f t="shared" si="35"/>
        <v>5373.1751638053311</v>
      </c>
      <c r="AB167" s="54">
        <f t="shared" si="31"/>
        <v>561784.6880706955</v>
      </c>
      <c r="AC167" t="str">
        <f t="shared" si="28"/>
        <v/>
      </c>
      <c r="AD167" t="str">
        <f t="shared" si="28"/>
        <v/>
      </c>
    </row>
    <row r="168" spans="1:30" x14ac:dyDescent="0.25">
      <c r="A168" s="44">
        <v>149</v>
      </c>
      <c r="B168" s="56">
        <v>49355</v>
      </c>
      <c r="C168" s="57">
        <v>3852.5591544548215</v>
      </c>
      <c r="D168" s="58">
        <v>5342.0030982927246</v>
      </c>
      <c r="E168" s="57">
        <v>558463.55645530706</v>
      </c>
      <c r="F168" s="59">
        <v>118.08638427805001</v>
      </c>
      <c r="G168" s="59">
        <v>72.816000000000003</v>
      </c>
      <c r="H168" s="57">
        <v>25</v>
      </c>
      <c r="I168" s="50">
        <v>9410.4646370255978</v>
      </c>
      <c r="J168" s="29" t="s">
        <v>59</v>
      </c>
      <c r="K168" s="29" t="s">
        <v>59</v>
      </c>
      <c r="L168" s="29">
        <v>2</v>
      </c>
      <c r="N168" s="60">
        <f t="shared" si="29"/>
        <v>31</v>
      </c>
      <c r="O168" s="60">
        <f t="shared" si="32"/>
        <v>4539</v>
      </c>
      <c r="P168" s="51">
        <f t="shared" si="24"/>
        <v>3848.9182201587628</v>
      </c>
      <c r="Q168" s="52">
        <f t="shared" si="25"/>
        <v>2.9930000000000002E-2</v>
      </c>
      <c r="R168" s="30">
        <f t="shared" si="26"/>
        <v>115.19812232935178</v>
      </c>
      <c r="S168" s="53"/>
      <c r="U168" s="54">
        <f t="shared" si="33"/>
        <v>9194.5622527475462</v>
      </c>
      <c r="V168" s="54">
        <f t="shared" si="34"/>
        <v>9410.4646370255978</v>
      </c>
      <c r="X168" s="55">
        <f t="shared" si="27"/>
        <v>149</v>
      </c>
      <c r="Y168" s="25">
        <f t="shared" si="27"/>
        <v>49355</v>
      </c>
      <c r="Z168" s="54">
        <f t="shared" si="30"/>
        <v>3848.9182201587628</v>
      </c>
      <c r="AA168" s="54">
        <f t="shared" si="35"/>
        <v>5336.9545366715938</v>
      </c>
      <c r="AB168" s="54">
        <f t="shared" si="31"/>
        <v>557935.76985053672</v>
      </c>
      <c r="AC168" t="str">
        <f t="shared" si="28"/>
        <v/>
      </c>
      <c r="AD168" t="str">
        <f t="shared" si="28"/>
        <v/>
      </c>
    </row>
    <row r="169" spans="1:30" x14ac:dyDescent="0.25">
      <c r="A169" s="44">
        <v>150</v>
      </c>
      <c r="B169" s="56">
        <v>49383</v>
      </c>
      <c r="C169" s="57">
        <v>3889.1584664221427</v>
      </c>
      <c r="D169" s="58">
        <v>5305.4037863254034</v>
      </c>
      <c r="E169" s="57">
        <v>554574.39798888494</v>
      </c>
      <c r="F169" s="59">
        <v>117.27734685561448</v>
      </c>
      <c r="G169" s="59">
        <v>72.816000000000003</v>
      </c>
      <c r="H169" s="57">
        <v>25</v>
      </c>
      <c r="I169" s="50">
        <v>9409.655599603162</v>
      </c>
      <c r="J169" s="29" t="s">
        <v>59</v>
      </c>
      <c r="K169" s="29" t="s">
        <v>59</v>
      </c>
      <c r="L169" s="29">
        <v>3</v>
      </c>
      <c r="N169" s="60">
        <f t="shared" si="29"/>
        <v>28</v>
      </c>
      <c r="O169" s="60">
        <f t="shared" si="32"/>
        <v>4567</v>
      </c>
      <c r="P169" s="51">
        <f t="shared" si="24"/>
        <v>3885.4829432502711</v>
      </c>
      <c r="Q169" s="52">
        <f t="shared" si="25"/>
        <v>2.9930000000000002E-2</v>
      </c>
      <c r="R169" s="30">
        <f t="shared" si="26"/>
        <v>116.29250449148061</v>
      </c>
      <c r="S169" s="53"/>
      <c r="U169" s="54">
        <f t="shared" si="33"/>
        <v>9194.5622527475462</v>
      </c>
      <c r="V169" s="54">
        <f t="shared" si="34"/>
        <v>9409.655599603162</v>
      </c>
      <c r="X169" s="55">
        <f t="shared" si="27"/>
        <v>150</v>
      </c>
      <c r="Y169" s="25">
        <f t="shared" si="27"/>
        <v>49383</v>
      </c>
      <c r="Z169" s="54">
        <f t="shared" si="30"/>
        <v>3885.4829432502711</v>
      </c>
      <c r="AA169" s="54">
        <f t="shared" si="35"/>
        <v>5300.3898135800855</v>
      </c>
      <c r="AB169" s="54">
        <f t="shared" si="31"/>
        <v>554050.2869072865</v>
      </c>
      <c r="AC169" t="str">
        <f t="shared" si="28"/>
        <v/>
      </c>
      <c r="AD169" t="str">
        <f t="shared" si="28"/>
        <v/>
      </c>
    </row>
    <row r="170" spans="1:30" x14ac:dyDescent="0.25">
      <c r="A170" s="44">
        <v>151</v>
      </c>
      <c r="B170" s="56">
        <v>49414</v>
      </c>
      <c r="C170" s="57">
        <v>3926.1054718531532</v>
      </c>
      <c r="D170" s="58">
        <v>5268.456780894393</v>
      </c>
      <c r="E170" s="57">
        <v>550648.29251703178</v>
      </c>
      <c r="F170" s="59">
        <v>116.46062357766584</v>
      </c>
      <c r="G170" s="59">
        <v>72.816000000000003</v>
      </c>
      <c r="H170" s="57">
        <v>25</v>
      </c>
      <c r="I170" s="50">
        <v>9408.8388763252133</v>
      </c>
      <c r="J170" s="29" t="s">
        <v>59</v>
      </c>
      <c r="K170" s="29" t="s">
        <v>59</v>
      </c>
      <c r="L170" s="29">
        <v>4</v>
      </c>
      <c r="N170" s="60">
        <f t="shared" si="29"/>
        <v>31</v>
      </c>
      <c r="O170" s="60">
        <f t="shared" si="32"/>
        <v>4598</v>
      </c>
      <c r="P170" s="51">
        <f t="shared" si="24"/>
        <v>3922.3950312111483</v>
      </c>
      <c r="Q170" s="52">
        <f t="shared" si="25"/>
        <v>2.9930000000000002E-2</v>
      </c>
      <c r="R170" s="30">
        <f t="shared" si="26"/>
        <v>117.39728328414968</v>
      </c>
      <c r="S170" s="53"/>
      <c r="U170" s="54">
        <f t="shared" si="33"/>
        <v>9194.5622527475462</v>
      </c>
      <c r="V170" s="54">
        <f t="shared" si="34"/>
        <v>9408.8388763252133</v>
      </c>
      <c r="X170" s="55">
        <f t="shared" si="27"/>
        <v>151</v>
      </c>
      <c r="Y170" s="25">
        <f t="shared" si="27"/>
        <v>49414</v>
      </c>
      <c r="Z170" s="54">
        <f t="shared" si="30"/>
        <v>3922.3950312111483</v>
      </c>
      <c r="AA170" s="54">
        <f t="shared" si="35"/>
        <v>5263.4777256192083</v>
      </c>
      <c r="AB170" s="54">
        <f t="shared" si="31"/>
        <v>550127.8918760753</v>
      </c>
      <c r="AC170" t="str">
        <f t="shared" si="28"/>
        <v/>
      </c>
      <c r="AD170" t="str">
        <f t="shared" si="28"/>
        <v/>
      </c>
    </row>
    <row r="171" spans="1:30" x14ac:dyDescent="0.25">
      <c r="A171" s="44">
        <v>152</v>
      </c>
      <c r="B171" s="56">
        <v>49444</v>
      </c>
      <c r="C171" s="57">
        <v>3963.4034738357577</v>
      </c>
      <c r="D171" s="58">
        <v>5231.1587789117884</v>
      </c>
      <c r="E171" s="57">
        <v>546684.88904319599</v>
      </c>
      <c r="F171" s="59">
        <v>115.63614142857668</v>
      </c>
      <c r="G171" s="59">
        <v>72.816000000000003</v>
      </c>
      <c r="H171" s="57">
        <v>25</v>
      </c>
      <c r="I171" s="50">
        <v>9408.0143941761235</v>
      </c>
      <c r="J171" s="29" t="s">
        <v>59</v>
      </c>
      <c r="K171" s="29" t="s">
        <v>59</v>
      </c>
      <c r="L171" s="29">
        <v>5</v>
      </c>
      <c r="N171" s="60">
        <f t="shared" si="29"/>
        <v>30</v>
      </c>
      <c r="O171" s="60">
        <f t="shared" si="32"/>
        <v>4628</v>
      </c>
      <c r="P171" s="51">
        <f t="shared" si="24"/>
        <v>3959.6577840076543</v>
      </c>
      <c r="Q171" s="52">
        <f t="shared" si="25"/>
        <v>2.9930000000000002E-2</v>
      </c>
      <c r="R171" s="30">
        <f t="shared" si="26"/>
        <v>118.5125574753491</v>
      </c>
      <c r="S171" s="53"/>
      <c r="U171" s="54">
        <f t="shared" si="33"/>
        <v>9194.5622527475462</v>
      </c>
      <c r="V171" s="54">
        <f t="shared" si="34"/>
        <v>9408.0143941761235</v>
      </c>
      <c r="X171" s="55">
        <f t="shared" si="27"/>
        <v>152</v>
      </c>
      <c r="Y171" s="25">
        <f t="shared" si="27"/>
        <v>49444</v>
      </c>
      <c r="Z171" s="54">
        <f t="shared" si="30"/>
        <v>3959.6577840076543</v>
      </c>
      <c r="AA171" s="54">
        <f t="shared" si="35"/>
        <v>5226.2149728227023</v>
      </c>
      <c r="AB171" s="54">
        <f t="shared" si="31"/>
        <v>546168.23409206769</v>
      </c>
      <c r="AC171" t="str">
        <f t="shared" si="28"/>
        <v/>
      </c>
      <c r="AD171" t="str">
        <f t="shared" si="28"/>
        <v/>
      </c>
    </row>
    <row r="172" spans="1:30" x14ac:dyDescent="0.25">
      <c r="A172" s="44">
        <v>153</v>
      </c>
      <c r="B172" s="56">
        <v>49475</v>
      </c>
      <c r="C172" s="57">
        <v>4001.0558068371975</v>
      </c>
      <c r="D172" s="58">
        <v>5193.5064459103487</v>
      </c>
      <c r="E172" s="57">
        <v>542683.83323635883</v>
      </c>
      <c r="F172" s="59">
        <v>114.80382669907117</v>
      </c>
      <c r="G172" s="59">
        <v>72.816000000000003</v>
      </c>
      <c r="H172" s="57">
        <v>25</v>
      </c>
      <c r="I172" s="50">
        <v>9407.1820794466184</v>
      </c>
      <c r="J172" s="29" t="s">
        <v>59</v>
      </c>
      <c r="K172" s="29" t="s">
        <v>59</v>
      </c>
      <c r="L172" s="29">
        <v>6</v>
      </c>
      <c r="N172" s="60">
        <f t="shared" si="29"/>
        <v>31</v>
      </c>
      <c r="O172" s="60">
        <f t="shared" si="32"/>
        <v>4659</v>
      </c>
      <c r="P172" s="51">
        <f t="shared" si="24"/>
        <v>3997.2745329557265</v>
      </c>
      <c r="Q172" s="52">
        <f t="shared" si="25"/>
        <v>2.9930000000000002E-2</v>
      </c>
      <c r="R172" s="30">
        <f t="shared" si="26"/>
        <v>119.63842677136491</v>
      </c>
      <c r="S172" s="53"/>
      <c r="U172" s="54">
        <f t="shared" si="33"/>
        <v>9194.5622527475462</v>
      </c>
      <c r="V172" s="54">
        <f t="shared" si="34"/>
        <v>9407.1820794466184</v>
      </c>
      <c r="X172" s="55">
        <f t="shared" si="27"/>
        <v>153</v>
      </c>
      <c r="Y172" s="25">
        <f t="shared" si="27"/>
        <v>49475</v>
      </c>
      <c r="Z172" s="54">
        <f t="shared" si="30"/>
        <v>3997.2745329557265</v>
      </c>
      <c r="AA172" s="54">
        <f t="shared" si="35"/>
        <v>5188.5982238746301</v>
      </c>
      <c r="AB172" s="54">
        <f t="shared" si="31"/>
        <v>542170.95955911197</v>
      </c>
      <c r="AC172" t="str">
        <f t="shared" si="28"/>
        <v/>
      </c>
      <c r="AD172" t="str">
        <f t="shared" si="28"/>
        <v/>
      </c>
    </row>
    <row r="173" spans="1:30" x14ac:dyDescent="0.25">
      <c r="A173" s="44">
        <v>154</v>
      </c>
      <c r="B173" s="56">
        <v>49505</v>
      </c>
      <c r="C173" s="57">
        <v>4039.0658370021511</v>
      </c>
      <c r="D173" s="58">
        <v>5155.4964157453951</v>
      </c>
      <c r="E173" s="57">
        <v>538644.7673993567</v>
      </c>
      <c r="F173" s="59">
        <v>113.96360497963536</v>
      </c>
      <c r="G173" s="59">
        <v>72.816000000000003</v>
      </c>
      <c r="H173" s="57">
        <v>25</v>
      </c>
      <c r="I173" s="50">
        <v>9406.3418577271823</v>
      </c>
      <c r="J173" s="29" t="s">
        <v>59</v>
      </c>
      <c r="K173" s="29" t="s">
        <v>59</v>
      </c>
      <c r="L173" s="29">
        <v>7</v>
      </c>
      <c r="N173" s="60">
        <f t="shared" si="29"/>
        <v>30</v>
      </c>
      <c r="O173" s="60">
        <f t="shared" si="32"/>
        <v>4689</v>
      </c>
      <c r="P173" s="51">
        <f t="shared" si="24"/>
        <v>4035.2486410188058</v>
      </c>
      <c r="Q173" s="52">
        <f t="shared" si="25"/>
        <v>2.9930000000000002E-2</v>
      </c>
      <c r="R173" s="30">
        <f t="shared" si="26"/>
        <v>120.77499182569287</v>
      </c>
      <c r="S173" s="53"/>
      <c r="U173" s="54">
        <f t="shared" si="33"/>
        <v>9194.5622527475462</v>
      </c>
      <c r="V173" s="54">
        <f t="shared" si="34"/>
        <v>9406.3418577271823</v>
      </c>
      <c r="X173" s="55">
        <f t="shared" si="27"/>
        <v>154</v>
      </c>
      <c r="Y173" s="25">
        <f t="shared" si="27"/>
        <v>49505</v>
      </c>
      <c r="Z173" s="54">
        <f t="shared" si="30"/>
        <v>4035.2486410188058</v>
      </c>
      <c r="AA173" s="54">
        <f t="shared" si="35"/>
        <v>5150.6241158115508</v>
      </c>
      <c r="AB173" s="54">
        <f t="shared" si="31"/>
        <v>538135.71091809322</v>
      </c>
      <c r="AC173" t="str">
        <f t="shared" si="28"/>
        <v/>
      </c>
      <c r="AD173" t="str">
        <f t="shared" si="28"/>
        <v/>
      </c>
    </row>
    <row r="174" spans="1:30" x14ac:dyDescent="0.25">
      <c r="A174" s="44">
        <v>155</v>
      </c>
      <c r="B174" s="56">
        <v>49536</v>
      </c>
      <c r="C174" s="57">
        <v>4077.4369624536703</v>
      </c>
      <c r="D174" s="58">
        <v>5117.1252902938759</v>
      </c>
      <c r="E174" s="57">
        <v>534567.33043690305</v>
      </c>
      <c r="F174" s="59">
        <v>113.11540115386491</v>
      </c>
      <c r="G174" s="59">
        <v>72.816000000000003</v>
      </c>
      <c r="H174" s="57">
        <v>25</v>
      </c>
      <c r="I174" s="50">
        <v>9405.4936539014125</v>
      </c>
      <c r="J174" s="29" t="s">
        <v>59</v>
      </c>
      <c r="K174" s="29" t="s">
        <v>59</v>
      </c>
      <c r="L174" s="29">
        <v>8</v>
      </c>
      <c r="N174" s="60">
        <f t="shared" si="29"/>
        <v>31</v>
      </c>
      <c r="O174" s="60">
        <f t="shared" si="32"/>
        <v>4720</v>
      </c>
      <c r="P174" s="51">
        <f t="shared" si="24"/>
        <v>4073.5835031084844</v>
      </c>
      <c r="Q174" s="52">
        <f t="shared" si="25"/>
        <v>2.9930000000000002E-2</v>
      </c>
      <c r="R174" s="30">
        <f t="shared" si="26"/>
        <v>121.92235424803694</v>
      </c>
      <c r="S174" s="53"/>
      <c r="U174" s="54">
        <f t="shared" si="33"/>
        <v>9194.5622527475462</v>
      </c>
      <c r="V174" s="54">
        <f t="shared" si="34"/>
        <v>9405.4936539014125</v>
      </c>
      <c r="X174" s="55">
        <f t="shared" si="27"/>
        <v>155</v>
      </c>
      <c r="Y174" s="25">
        <f t="shared" si="27"/>
        <v>49536</v>
      </c>
      <c r="Z174" s="54">
        <f t="shared" si="30"/>
        <v>4073.5835031084844</v>
      </c>
      <c r="AA174" s="54">
        <f t="shared" si="35"/>
        <v>5112.2892537218722</v>
      </c>
      <c r="AB174" s="54">
        <f t="shared" si="31"/>
        <v>534062.12741498474</v>
      </c>
      <c r="AC174" t="str">
        <f t="shared" si="28"/>
        <v/>
      </c>
      <c r="AD174" t="str">
        <f t="shared" si="28"/>
        <v/>
      </c>
    </row>
    <row r="175" spans="1:30" x14ac:dyDescent="0.25">
      <c r="A175" s="44">
        <v>156</v>
      </c>
      <c r="B175" s="56">
        <v>49567</v>
      </c>
      <c r="C175" s="57">
        <v>4116.1726135969802</v>
      </c>
      <c r="D175" s="58">
        <v>5078.3896391505659</v>
      </c>
      <c r="E175" s="57">
        <v>530451.15782330604</v>
      </c>
      <c r="F175" s="59">
        <v>112.25913939174964</v>
      </c>
      <c r="G175" s="59">
        <v>72.816000000000003</v>
      </c>
      <c r="H175" s="57">
        <v>25</v>
      </c>
      <c r="I175" s="50">
        <v>9404.6373921392969</v>
      </c>
      <c r="J175" s="29" t="s">
        <v>59</v>
      </c>
      <c r="K175" s="29" t="s">
        <v>59</v>
      </c>
      <c r="L175" s="29">
        <v>9</v>
      </c>
      <c r="N175" s="60">
        <f t="shared" si="29"/>
        <v>31</v>
      </c>
      <c r="O175" s="60">
        <f t="shared" si="32"/>
        <v>4751</v>
      </c>
      <c r="P175" s="51">
        <f t="shared" si="24"/>
        <v>4112.2825463880145</v>
      </c>
      <c r="Q175" s="52">
        <f t="shared" si="25"/>
        <v>2.9930000000000002E-2</v>
      </c>
      <c r="R175" s="30">
        <f t="shared" si="26"/>
        <v>123.08061661339327</v>
      </c>
      <c r="S175" s="53"/>
      <c r="U175" s="54">
        <f t="shared" si="33"/>
        <v>9194.5622527475462</v>
      </c>
      <c r="V175" s="54">
        <f t="shared" si="34"/>
        <v>9404.6373921392969</v>
      </c>
      <c r="X175" s="55">
        <f t="shared" si="27"/>
        <v>156</v>
      </c>
      <c r="Y175" s="25">
        <f t="shared" si="27"/>
        <v>49567</v>
      </c>
      <c r="Z175" s="54">
        <f t="shared" si="30"/>
        <v>4112.2825463880145</v>
      </c>
      <c r="AA175" s="54">
        <f t="shared" si="35"/>
        <v>5073.5902104423421</v>
      </c>
      <c r="AB175" s="54">
        <f t="shared" si="31"/>
        <v>529949.84486859676</v>
      </c>
      <c r="AC175" t="str">
        <f t="shared" si="28"/>
        <v/>
      </c>
      <c r="AD175" t="str">
        <f t="shared" si="28"/>
        <v/>
      </c>
    </row>
    <row r="176" spans="1:30" x14ac:dyDescent="0.25">
      <c r="A176" s="44">
        <v>157</v>
      </c>
      <c r="B176" s="56">
        <v>49597</v>
      </c>
      <c r="C176" s="57">
        <v>4155.2762534261519</v>
      </c>
      <c r="D176" s="58">
        <v>5039.2859993213942</v>
      </c>
      <c r="E176" s="57">
        <v>526295.88156987994</v>
      </c>
      <c r="F176" s="59">
        <v>111.39474314289427</v>
      </c>
      <c r="G176" s="59">
        <v>72.816000000000003</v>
      </c>
      <c r="H176" s="57">
        <v>25</v>
      </c>
      <c r="I176" s="50">
        <v>9403.772995890442</v>
      </c>
      <c r="J176" s="29" t="s">
        <v>59</v>
      </c>
      <c r="K176" s="29" t="s">
        <v>59</v>
      </c>
      <c r="L176" s="29">
        <v>10</v>
      </c>
      <c r="N176" s="60">
        <f t="shared" si="29"/>
        <v>30</v>
      </c>
      <c r="O176" s="60">
        <f t="shared" si="32"/>
        <v>4781</v>
      </c>
      <c r="P176" s="51">
        <f t="shared" si="24"/>
        <v>4151.3492305787004</v>
      </c>
      <c r="Q176" s="52">
        <f t="shared" si="25"/>
        <v>2.9930000000000002E-2</v>
      </c>
      <c r="R176" s="30">
        <f t="shared" si="26"/>
        <v>124.24988247122052</v>
      </c>
      <c r="S176" s="53"/>
      <c r="U176" s="54">
        <f t="shared" si="33"/>
        <v>9194.5622527475462</v>
      </c>
      <c r="V176" s="54">
        <f t="shared" si="34"/>
        <v>9403.772995890442</v>
      </c>
      <c r="X176" s="55">
        <f t="shared" si="27"/>
        <v>157</v>
      </c>
      <c r="Y176" s="25">
        <f t="shared" si="27"/>
        <v>49597</v>
      </c>
      <c r="Z176" s="54">
        <f t="shared" si="30"/>
        <v>4151.3492305787004</v>
      </c>
      <c r="AA176" s="54">
        <f t="shared" si="35"/>
        <v>5034.5235262516562</v>
      </c>
      <c r="AB176" s="54">
        <f t="shared" si="31"/>
        <v>525798.49563801801</v>
      </c>
      <c r="AC176" t="str">
        <f t="shared" si="28"/>
        <v/>
      </c>
      <c r="AD176" t="str">
        <f t="shared" si="28"/>
        <v/>
      </c>
    </row>
    <row r="177" spans="1:30" x14ac:dyDescent="0.25">
      <c r="A177" s="44">
        <v>158</v>
      </c>
      <c r="B177" s="56">
        <v>49628</v>
      </c>
      <c r="C177" s="57">
        <v>4194.7513778336997</v>
      </c>
      <c r="D177" s="58">
        <v>4999.8108749138464</v>
      </c>
      <c r="E177" s="57">
        <v>522101.13019204623</v>
      </c>
      <c r="F177" s="59">
        <v>110.52213512967479</v>
      </c>
      <c r="G177" s="59">
        <v>72.816000000000003</v>
      </c>
      <c r="H177" s="57">
        <v>25</v>
      </c>
      <c r="I177" s="50">
        <v>9402.9003878772219</v>
      </c>
      <c r="J177" s="29" t="s">
        <v>59</v>
      </c>
      <c r="K177" s="29" t="s">
        <v>59</v>
      </c>
      <c r="L177" s="29">
        <v>11</v>
      </c>
      <c r="N177" s="60">
        <f t="shared" si="29"/>
        <v>31</v>
      </c>
      <c r="O177" s="60">
        <f t="shared" si="32"/>
        <v>4812</v>
      </c>
      <c r="P177" s="51">
        <f t="shared" si="24"/>
        <v>4190.7870482691987</v>
      </c>
      <c r="Q177" s="52">
        <f t="shared" si="25"/>
        <v>2.9930000000000002E-2</v>
      </c>
      <c r="R177" s="30">
        <f t="shared" si="26"/>
        <v>125.43025635469712</v>
      </c>
      <c r="S177" s="53"/>
      <c r="U177" s="54">
        <f t="shared" si="33"/>
        <v>9194.5622527475462</v>
      </c>
      <c r="V177" s="54">
        <f t="shared" si="34"/>
        <v>9402.9003878772219</v>
      </c>
      <c r="X177" s="55">
        <f t="shared" si="27"/>
        <v>158</v>
      </c>
      <c r="Y177" s="25">
        <f t="shared" si="27"/>
        <v>49628</v>
      </c>
      <c r="Z177" s="54">
        <f t="shared" si="30"/>
        <v>4190.7870482691987</v>
      </c>
      <c r="AA177" s="54">
        <f t="shared" si="35"/>
        <v>4995.0857085611578</v>
      </c>
      <c r="AB177" s="54">
        <f t="shared" si="31"/>
        <v>521607.70858974883</v>
      </c>
      <c r="AC177" t="str">
        <f t="shared" si="28"/>
        <v/>
      </c>
      <c r="AD177" t="str">
        <f t="shared" si="28"/>
        <v/>
      </c>
    </row>
    <row r="178" spans="1:30" x14ac:dyDescent="0.25">
      <c r="A178" s="44">
        <v>159</v>
      </c>
      <c r="B178" s="56">
        <v>49658</v>
      </c>
      <c r="C178" s="57">
        <v>4234.6015159231201</v>
      </c>
      <c r="D178" s="58">
        <v>4959.960736824426</v>
      </c>
      <c r="E178" s="57">
        <v>517866.52867612313</v>
      </c>
      <c r="F178" s="59">
        <v>109.64123734032971</v>
      </c>
      <c r="G178" s="59">
        <v>72.816000000000003</v>
      </c>
      <c r="H178" s="57">
        <v>25</v>
      </c>
      <c r="I178" s="50">
        <v>9402.019490087876</v>
      </c>
      <c r="J178" s="29" t="s">
        <v>59</v>
      </c>
      <c r="K178" s="29" t="s">
        <v>59</v>
      </c>
      <c r="L178" s="29">
        <v>12</v>
      </c>
      <c r="N178" s="60">
        <f t="shared" si="29"/>
        <v>30</v>
      </c>
      <c r="O178" s="60">
        <f t="shared" si="32"/>
        <v>4842</v>
      </c>
      <c r="P178" s="51">
        <f t="shared" si="24"/>
        <v>4230.5995252277553</v>
      </c>
      <c r="Q178" s="52">
        <f t="shared" si="25"/>
        <v>2.9930000000000002E-2</v>
      </c>
      <c r="R178" s="30">
        <f t="shared" si="26"/>
        <v>126.62184379006672</v>
      </c>
      <c r="S178" s="53"/>
      <c r="U178" s="54">
        <f t="shared" si="33"/>
        <v>9194.5622527475462</v>
      </c>
      <c r="V178" s="54">
        <f t="shared" si="34"/>
        <v>9402.019490087876</v>
      </c>
      <c r="X178" s="55">
        <f t="shared" si="27"/>
        <v>159</v>
      </c>
      <c r="Y178" s="25">
        <f t="shared" si="27"/>
        <v>49658</v>
      </c>
      <c r="Z178" s="54">
        <f t="shared" si="30"/>
        <v>4230.5995252277553</v>
      </c>
      <c r="AA178" s="54">
        <f t="shared" si="35"/>
        <v>4955.2732316026013</v>
      </c>
      <c r="AB178" s="54">
        <f t="shared" si="31"/>
        <v>517377.10906452109</v>
      </c>
      <c r="AC178" t="str">
        <f t="shared" si="28"/>
        <v/>
      </c>
      <c r="AD178" t="str">
        <f t="shared" si="28"/>
        <v/>
      </c>
    </row>
    <row r="179" spans="1:30" x14ac:dyDescent="0.25">
      <c r="A179" s="44">
        <v>160</v>
      </c>
      <c r="B179" s="56">
        <v>49689</v>
      </c>
      <c r="C179" s="57">
        <v>4274.830230324389</v>
      </c>
      <c r="D179" s="58">
        <v>4919.7320224231571</v>
      </c>
      <c r="E179" s="57">
        <v>513591.69844579871</v>
      </c>
      <c r="F179" s="59">
        <v>108.75197102198587</v>
      </c>
      <c r="G179" s="59">
        <v>72.816000000000003</v>
      </c>
      <c r="H179" s="57">
        <v>25</v>
      </c>
      <c r="I179" s="50">
        <v>9401.1302237695327</v>
      </c>
      <c r="J179" s="29" t="s">
        <v>59</v>
      </c>
      <c r="K179" s="29" t="s">
        <v>59</v>
      </c>
      <c r="L179" s="29">
        <v>1</v>
      </c>
      <c r="N179" s="60">
        <f t="shared" si="29"/>
        <v>31</v>
      </c>
      <c r="O179" s="60">
        <f t="shared" si="32"/>
        <v>4873</v>
      </c>
      <c r="P179" s="51">
        <f t="shared" si="24"/>
        <v>4270.7902207174193</v>
      </c>
      <c r="Q179" s="52">
        <f t="shared" si="25"/>
        <v>2.9930000000000002E-2</v>
      </c>
      <c r="R179" s="30">
        <f t="shared" si="26"/>
        <v>127.82475130607237</v>
      </c>
      <c r="S179" s="53"/>
      <c r="U179" s="54">
        <f t="shared" si="33"/>
        <v>9194.5622527475462</v>
      </c>
      <c r="V179" s="54">
        <f t="shared" si="34"/>
        <v>9401.1302237695327</v>
      </c>
      <c r="X179" s="55">
        <f t="shared" si="27"/>
        <v>160</v>
      </c>
      <c r="Y179" s="25">
        <f t="shared" si="27"/>
        <v>49689</v>
      </c>
      <c r="Z179" s="54">
        <f t="shared" si="30"/>
        <v>4270.7902207174193</v>
      </c>
      <c r="AA179" s="54">
        <f t="shared" si="35"/>
        <v>4915.0825361129373</v>
      </c>
      <c r="AB179" s="54">
        <f t="shared" si="31"/>
        <v>513106.31884380366</v>
      </c>
      <c r="AC179" t="str">
        <f t="shared" si="28"/>
        <v/>
      </c>
      <c r="AD179" t="str">
        <f t="shared" si="28"/>
        <v/>
      </c>
    </row>
    <row r="180" spans="1:30" x14ac:dyDescent="0.25">
      <c r="A180" s="44">
        <v>161</v>
      </c>
      <c r="B180" s="56">
        <v>49720</v>
      </c>
      <c r="C180" s="57">
        <v>4315.4411175124706</v>
      </c>
      <c r="D180" s="58">
        <v>4879.1211352350756</v>
      </c>
      <c r="E180" s="57">
        <v>509276.25732828624</v>
      </c>
      <c r="F180" s="59">
        <v>107.85425667361774</v>
      </c>
      <c r="G180" s="59">
        <v>72.816000000000003</v>
      </c>
      <c r="H180" s="57">
        <v>25</v>
      </c>
      <c r="I180" s="50">
        <v>9400.2325094211647</v>
      </c>
      <c r="J180" s="29" t="s">
        <v>59</v>
      </c>
      <c r="K180" s="29" t="s">
        <v>59</v>
      </c>
      <c r="L180" s="29">
        <v>2</v>
      </c>
      <c r="N180" s="60">
        <f t="shared" si="29"/>
        <v>31</v>
      </c>
      <c r="O180" s="60">
        <f t="shared" si="32"/>
        <v>4904</v>
      </c>
      <c r="P180" s="51">
        <f t="shared" si="24"/>
        <v>4311.3627278142349</v>
      </c>
      <c r="Q180" s="52">
        <f t="shared" si="25"/>
        <v>2.9930000000000002E-2</v>
      </c>
      <c r="R180" s="30">
        <f t="shared" si="26"/>
        <v>129.03908644348004</v>
      </c>
      <c r="S180" s="53"/>
      <c r="U180" s="54">
        <f t="shared" si="33"/>
        <v>9194.5622527475462</v>
      </c>
      <c r="V180" s="54">
        <f t="shared" si="34"/>
        <v>9400.2325094211647</v>
      </c>
      <c r="X180" s="55">
        <f t="shared" si="27"/>
        <v>161</v>
      </c>
      <c r="Y180" s="25">
        <f t="shared" si="27"/>
        <v>49720</v>
      </c>
      <c r="Z180" s="54">
        <f t="shared" si="30"/>
        <v>4311.3627278142349</v>
      </c>
      <c r="AA180" s="54">
        <f t="shared" si="35"/>
        <v>4874.5100290161217</v>
      </c>
      <c r="AB180" s="54">
        <f t="shared" si="31"/>
        <v>508794.95611598942</v>
      </c>
      <c r="AC180" t="str">
        <f t="shared" si="28"/>
        <v/>
      </c>
      <c r="AD180" t="str">
        <f t="shared" si="28"/>
        <v/>
      </c>
    </row>
    <row r="181" spans="1:30" x14ac:dyDescent="0.25">
      <c r="A181" s="44">
        <v>162</v>
      </c>
      <c r="B181" s="56">
        <v>49749</v>
      </c>
      <c r="C181" s="57">
        <v>4356.4378081288396</v>
      </c>
      <c r="D181" s="58">
        <v>4838.1244446187065</v>
      </c>
      <c r="E181" s="57">
        <v>504919.81952015741</v>
      </c>
      <c r="F181" s="59">
        <v>106.94801403894012</v>
      </c>
      <c r="G181" s="59">
        <v>72.816000000000003</v>
      </c>
      <c r="H181" s="57">
        <v>25</v>
      </c>
      <c r="I181" s="50">
        <v>9399.3262667864874</v>
      </c>
      <c r="J181" s="29" t="s">
        <v>59</v>
      </c>
      <c r="K181" s="29" t="s">
        <v>59</v>
      </c>
      <c r="L181" s="29">
        <v>3</v>
      </c>
      <c r="N181" s="60">
        <f t="shared" si="29"/>
        <v>29</v>
      </c>
      <c r="O181" s="60">
        <f t="shared" si="32"/>
        <v>4933</v>
      </c>
      <c r="P181" s="51">
        <f t="shared" si="24"/>
        <v>4352.32067372847</v>
      </c>
      <c r="Q181" s="52">
        <f t="shared" si="25"/>
        <v>2.9930000000000002E-2</v>
      </c>
      <c r="R181" s="30">
        <f t="shared" si="26"/>
        <v>130.26495776469312</v>
      </c>
      <c r="S181" s="53"/>
      <c r="U181" s="54">
        <f t="shared" si="33"/>
        <v>9194.5622527475462</v>
      </c>
      <c r="V181" s="54">
        <f t="shared" si="34"/>
        <v>9399.3262667864874</v>
      </c>
      <c r="X181" s="55">
        <f t="shared" si="27"/>
        <v>162</v>
      </c>
      <c r="Y181" s="25">
        <f t="shared" si="27"/>
        <v>49749</v>
      </c>
      <c r="Z181" s="54">
        <f t="shared" si="30"/>
        <v>4352.32067372847</v>
      </c>
      <c r="AA181" s="54">
        <f t="shared" si="35"/>
        <v>4833.5520831018866</v>
      </c>
      <c r="AB181" s="54">
        <f t="shared" si="31"/>
        <v>504442.63544226094</v>
      </c>
      <c r="AC181" t="str">
        <f t="shared" si="28"/>
        <v/>
      </c>
      <c r="AD181" t="str">
        <f t="shared" si="28"/>
        <v/>
      </c>
    </row>
    <row r="182" spans="1:30" x14ac:dyDescent="0.25">
      <c r="A182" s="44">
        <v>163</v>
      </c>
      <c r="B182" s="56">
        <v>49780</v>
      </c>
      <c r="C182" s="57">
        <v>4397.8239673060634</v>
      </c>
      <c r="D182" s="58">
        <v>4796.7382854414827</v>
      </c>
      <c r="E182" s="57">
        <v>500521.99555285135</v>
      </c>
      <c r="F182" s="59">
        <v>106.03316209923307</v>
      </c>
      <c r="G182" s="59">
        <v>72.816000000000003</v>
      </c>
      <c r="H182" s="57">
        <v>25</v>
      </c>
      <c r="I182" s="50">
        <v>9398.4114148467797</v>
      </c>
      <c r="J182" s="29" t="s">
        <v>59</v>
      </c>
      <c r="K182" s="29" t="s">
        <v>59</v>
      </c>
      <c r="L182" s="29">
        <v>4</v>
      </c>
      <c r="N182" s="60">
        <f t="shared" si="29"/>
        <v>31</v>
      </c>
      <c r="O182" s="60">
        <f t="shared" si="32"/>
        <v>4964</v>
      </c>
      <c r="P182" s="51">
        <f t="shared" si="24"/>
        <v>4393.6677201288903</v>
      </c>
      <c r="Q182" s="52">
        <f t="shared" si="25"/>
        <v>2.9930000000000002E-2</v>
      </c>
      <c r="R182" s="30">
        <f t="shared" si="26"/>
        <v>131.50247486345771</v>
      </c>
      <c r="S182" s="53"/>
      <c r="U182" s="54">
        <f t="shared" si="33"/>
        <v>9194.5622527475462</v>
      </c>
      <c r="V182" s="54">
        <f t="shared" si="34"/>
        <v>9398.4114148467797</v>
      </c>
      <c r="X182" s="55">
        <f t="shared" si="27"/>
        <v>163</v>
      </c>
      <c r="Y182" s="25">
        <f t="shared" si="27"/>
        <v>49780</v>
      </c>
      <c r="Z182" s="54">
        <f t="shared" si="30"/>
        <v>4393.6677201288903</v>
      </c>
      <c r="AA182" s="54">
        <f t="shared" si="35"/>
        <v>4792.2050367014663</v>
      </c>
      <c r="AB182" s="54">
        <f t="shared" si="31"/>
        <v>500048.96772213205</v>
      </c>
      <c r="AC182" t="str">
        <f t="shared" si="28"/>
        <v/>
      </c>
      <c r="AD182" t="str">
        <f t="shared" si="28"/>
        <v/>
      </c>
    </row>
    <row r="183" spans="1:30" x14ac:dyDescent="0.25">
      <c r="A183" s="44">
        <v>164</v>
      </c>
      <c r="B183" s="56">
        <v>49810</v>
      </c>
      <c r="C183" s="57">
        <v>4439.6032949954706</v>
      </c>
      <c r="D183" s="58">
        <v>4754.9589577520755</v>
      </c>
      <c r="E183" s="57">
        <v>496082.39225785586</v>
      </c>
      <c r="F183" s="59">
        <v>105.10961906609879</v>
      </c>
      <c r="G183" s="59">
        <v>72.816000000000003</v>
      </c>
      <c r="H183" s="57">
        <v>25</v>
      </c>
      <c r="I183" s="50">
        <v>9397.4878718136461</v>
      </c>
      <c r="J183" s="29" t="s">
        <v>59</v>
      </c>
      <c r="K183" s="29" t="s">
        <v>59</v>
      </c>
      <c r="L183" s="29">
        <v>5</v>
      </c>
      <c r="N183" s="60">
        <f t="shared" si="29"/>
        <v>30</v>
      </c>
      <c r="O183" s="60">
        <f t="shared" si="32"/>
        <v>4994</v>
      </c>
      <c r="P183" s="51">
        <f t="shared" si="24"/>
        <v>4435.4075634701148</v>
      </c>
      <c r="Q183" s="52">
        <f t="shared" si="25"/>
        <v>2.9930000000000002E-2</v>
      </c>
      <c r="R183" s="30">
        <f t="shared" si="26"/>
        <v>132.75174837466054</v>
      </c>
      <c r="S183" s="53"/>
      <c r="U183" s="54">
        <f t="shared" si="33"/>
        <v>9194.5622527475462</v>
      </c>
      <c r="V183" s="54">
        <f t="shared" si="34"/>
        <v>9397.4878718136461</v>
      </c>
      <c r="X183" s="55">
        <f t="shared" si="27"/>
        <v>164</v>
      </c>
      <c r="Y183" s="25">
        <f t="shared" si="27"/>
        <v>49810</v>
      </c>
      <c r="Z183" s="54">
        <f t="shared" si="30"/>
        <v>4435.4075634701148</v>
      </c>
      <c r="AA183" s="54">
        <f t="shared" si="35"/>
        <v>4750.4651933602418</v>
      </c>
      <c r="AB183" s="54">
        <f t="shared" si="31"/>
        <v>495613.56015866192</v>
      </c>
      <c r="AC183" t="str">
        <f t="shared" si="28"/>
        <v/>
      </c>
      <c r="AD183" t="str">
        <f t="shared" si="28"/>
        <v/>
      </c>
    </row>
    <row r="184" spans="1:30" x14ac:dyDescent="0.25">
      <c r="A184" s="44">
        <v>165</v>
      </c>
      <c r="B184" s="56">
        <v>49841</v>
      </c>
      <c r="C184" s="57">
        <v>4481.779526297928</v>
      </c>
      <c r="D184" s="58">
        <v>4712.7827264496182</v>
      </c>
      <c r="E184" s="57">
        <v>491600.61273155792</v>
      </c>
      <c r="F184" s="59">
        <v>104.17730237414973</v>
      </c>
      <c r="G184" s="59">
        <v>72.816000000000003</v>
      </c>
      <c r="H184" s="57">
        <v>25</v>
      </c>
      <c r="I184" s="50">
        <v>9396.5555551216967</v>
      </c>
      <c r="J184" s="29" t="s">
        <v>59</v>
      </c>
      <c r="K184" s="29" t="s">
        <v>59</v>
      </c>
      <c r="L184" s="29">
        <v>6</v>
      </c>
      <c r="N184" s="60">
        <f t="shared" si="29"/>
        <v>31</v>
      </c>
      <c r="O184" s="60">
        <f t="shared" si="32"/>
        <v>5025</v>
      </c>
      <c r="P184" s="51">
        <f t="shared" si="24"/>
        <v>4477.5439353230804</v>
      </c>
      <c r="Q184" s="52">
        <f t="shared" si="25"/>
        <v>2.9930000000000002E-2</v>
      </c>
      <c r="R184" s="30">
        <f t="shared" si="26"/>
        <v>134.01288998421981</v>
      </c>
      <c r="S184" s="53"/>
      <c r="U184" s="54">
        <f t="shared" si="33"/>
        <v>9194.5622527475462</v>
      </c>
      <c r="V184" s="54">
        <f t="shared" si="34"/>
        <v>9396.5555551216967</v>
      </c>
      <c r="X184" s="55">
        <f t="shared" si="27"/>
        <v>165</v>
      </c>
      <c r="Y184" s="25">
        <f t="shared" si="27"/>
        <v>49841</v>
      </c>
      <c r="Z184" s="54">
        <f t="shared" si="30"/>
        <v>4477.5439353230804</v>
      </c>
      <c r="AA184" s="54">
        <f t="shared" si="35"/>
        <v>4708.3288215072762</v>
      </c>
      <c r="AB184" s="54">
        <f t="shared" si="31"/>
        <v>491136.01622333884</v>
      </c>
      <c r="AC184" t="str">
        <f t="shared" si="28"/>
        <v/>
      </c>
      <c r="AD184" t="str">
        <f t="shared" si="28"/>
        <v/>
      </c>
    </row>
    <row r="185" spans="1:30" x14ac:dyDescent="0.25">
      <c r="A185" s="44">
        <v>166</v>
      </c>
      <c r="B185" s="56">
        <v>49871</v>
      </c>
      <c r="C185" s="57">
        <v>4524.356431797758</v>
      </c>
      <c r="D185" s="58">
        <v>4670.2058209497882</v>
      </c>
      <c r="E185" s="57">
        <v>487076.25629976019</v>
      </c>
      <c r="F185" s="59">
        <v>103.23612867362716</v>
      </c>
      <c r="G185" s="59">
        <v>72.816000000000003</v>
      </c>
      <c r="H185" s="57">
        <v>25</v>
      </c>
      <c r="I185" s="50">
        <v>9395.6143814211737</v>
      </c>
      <c r="J185" s="29" t="s">
        <v>59</v>
      </c>
      <c r="K185" s="29" t="s">
        <v>59</v>
      </c>
      <c r="L185" s="29">
        <v>7</v>
      </c>
      <c r="N185" s="60">
        <f t="shared" si="29"/>
        <v>30</v>
      </c>
      <c r="O185" s="60">
        <f t="shared" si="32"/>
        <v>5055</v>
      </c>
      <c r="P185" s="51">
        <f t="shared" si="24"/>
        <v>4520.0806027086501</v>
      </c>
      <c r="Q185" s="52">
        <f t="shared" si="25"/>
        <v>2.9930000000000002E-2</v>
      </c>
      <c r="R185" s="30">
        <f t="shared" si="26"/>
        <v>135.28601243906991</v>
      </c>
      <c r="S185" s="53"/>
      <c r="U185" s="54">
        <f t="shared" si="33"/>
        <v>9194.5622527475462</v>
      </c>
      <c r="V185" s="54">
        <f t="shared" si="34"/>
        <v>9395.6143814211737</v>
      </c>
      <c r="X185" s="55">
        <f t="shared" si="27"/>
        <v>166</v>
      </c>
      <c r="Y185" s="25">
        <f t="shared" si="27"/>
        <v>49871</v>
      </c>
      <c r="Z185" s="54">
        <f t="shared" si="30"/>
        <v>4520.0806027086501</v>
      </c>
      <c r="AA185" s="54">
        <f t="shared" si="35"/>
        <v>4665.7921541217065</v>
      </c>
      <c r="AB185" s="54">
        <f t="shared" si="31"/>
        <v>486615.93562063022</v>
      </c>
      <c r="AC185" t="str">
        <f t="shared" si="28"/>
        <v/>
      </c>
      <c r="AD185" t="str">
        <f t="shared" si="28"/>
        <v/>
      </c>
    </row>
    <row r="186" spans="1:30" x14ac:dyDescent="0.25">
      <c r="A186" s="44">
        <v>167</v>
      </c>
      <c r="B186" s="56">
        <v>49902</v>
      </c>
      <c r="C186" s="57">
        <v>4567.3378178998364</v>
      </c>
      <c r="D186" s="58">
        <v>4627.2244348477097</v>
      </c>
      <c r="E186" s="57">
        <v>482508.91848186037</v>
      </c>
      <c r="F186" s="59">
        <v>102.28601382294964</v>
      </c>
      <c r="G186" s="59">
        <v>72.816000000000003</v>
      </c>
      <c r="H186" s="57">
        <v>25</v>
      </c>
      <c r="I186" s="50">
        <v>9394.6642665704967</v>
      </c>
      <c r="J186" s="29" t="s">
        <v>59</v>
      </c>
      <c r="K186" s="29" t="s">
        <v>59</v>
      </c>
      <c r="L186" s="29">
        <v>8</v>
      </c>
      <c r="N186" s="60">
        <f t="shared" si="29"/>
        <v>31</v>
      </c>
      <c r="O186" s="60">
        <f t="shared" si="32"/>
        <v>5086</v>
      </c>
      <c r="P186" s="51">
        <f t="shared" si="24"/>
        <v>4563.0213684343817</v>
      </c>
      <c r="Q186" s="52">
        <f t="shared" si="25"/>
        <v>2.9930000000000002E-2</v>
      </c>
      <c r="R186" s="30">
        <f t="shared" si="26"/>
        <v>136.57122955724105</v>
      </c>
      <c r="S186" s="53"/>
      <c r="U186" s="54">
        <f t="shared" si="33"/>
        <v>9194.5622527475462</v>
      </c>
      <c r="V186" s="54">
        <f t="shared" si="34"/>
        <v>9394.6642665704967</v>
      </c>
      <c r="X186" s="55">
        <f t="shared" si="27"/>
        <v>167</v>
      </c>
      <c r="Y186" s="25">
        <f t="shared" si="27"/>
        <v>49902</v>
      </c>
      <c r="Z186" s="54">
        <f t="shared" si="30"/>
        <v>4563.0213684343817</v>
      </c>
      <c r="AA186" s="54">
        <f t="shared" si="35"/>
        <v>4622.8513883959749</v>
      </c>
      <c r="AB186" s="54">
        <f t="shared" si="31"/>
        <v>482052.91425219586</v>
      </c>
      <c r="AC186" t="str">
        <f t="shared" si="28"/>
        <v/>
      </c>
      <c r="AD186" t="str">
        <f t="shared" si="28"/>
        <v/>
      </c>
    </row>
    <row r="187" spans="1:30" x14ac:dyDescent="0.25">
      <c r="A187" s="44">
        <v>168</v>
      </c>
      <c r="B187" s="56">
        <v>49933</v>
      </c>
      <c r="C187" s="57">
        <v>4610.7275271698845</v>
      </c>
      <c r="D187" s="58">
        <v>4583.8347255776616</v>
      </c>
      <c r="E187" s="57">
        <v>477898.19095469051</v>
      </c>
      <c r="F187" s="59">
        <v>101.32687288119068</v>
      </c>
      <c r="G187" s="59">
        <v>72.816000000000003</v>
      </c>
      <c r="H187" s="57">
        <v>25</v>
      </c>
      <c r="I187" s="50">
        <v>9393.7051256287377</v>
      </c>
      <c r="J187" s="29" t="s">
        <v>59</v>
      </c>
      <c r="K187" s="29" t="s">
        <v>59</v>
      </c>
      <c r="L187" s="29">
        <v>9</v>
      </c>
      <c r="N187" s="60">
        <f t="shared" si="29"/>
        <v>31</v>
      </c>
      <c r="O187" s="60">
        <f t="shared" si="32"/>
        <v>5117</v>
      </c>
      <c r="P187" s="51">
        <f t="shared" si="24"/>
        <v>4606.3700714345077</v>
      </c>
      <c r="Q187" s="52">
        <f t="shared" si="25"/>
        <v>2.9930000000000002E-2</v>
      </c>
      <c r="R187" s="30">
        <f t="shared" si="26"/>
        <v>137.86865623803482</v>
      </c>
      <c r="S187" s="53"/>
      <c r="U187" s="54">
        <f t="shared" si="33"/>
        <v>9194.5622527475462</v>
      </c>
      <c r="V187" s="54">
        <f t="shared" si="34"/>
        <v>9393.7051256287377</v>
      </c>
      <c r="X187" s="55">
        <f t="shared" si="27"/>
        <v>168</v>
      </c>
      <c r="Y187" s="25">
        <f t="shared" si="27"/>
        <v>49933</v>
      </c>
      <c r="Z187" s="54">
        <f t="shared" si="30"/>
        <v>4606.3700714345077</v>
      </c>
      <c r="AA187" s="54">
        <f t="shared" si="35"/>
        <v>4579.5026853958489</v>
      </c>
      <c r="AB187" s="54">
        <f t="shared" si="31"/>
        <v>477446.54418076132</v>
      </c>
      <c r="AC187" t="str">
        <f t="shared" si="28"/>
        <v/>
      </c>
      <c r="AD187" t="str">
        <f t="shared" si="28"/>
        <v/>
      </c>
    </row>
    <row r="188" spans="1:30" x14ac:dyDescent="0.25">
      <c r="A188" s="44">
        <v>169</v>
      </c>
      <c r="B188" s="56">
        <v>49963</v>
      </c>
      <c r="C188" s="57">
        <v>4654.5294386779979</v>
      </c>
      <c r="D188" s="58">
        <v>4540.0328140695483</v>
      </c>
      <c r="E188" s="57">
        <v>473243.66151601251</v>
      </c>
      <c r="F188" s="59">
        <v>100.35862010048501</v>
      </c>
      <c r="G188" s="59">
        <v>72.816000000000003</v>
      </c>
      <c r="H188" s="57">
        <v>25</v>
      </c>
      <c r="I188" s="50">
        <v>9392.7368728480324</v>
      </c>
      <c r="J188" s="29" t="s">
        <v>59</v>
      </c>
      <c r="K188" s="29" t="s">
        <v>59</v>
      </c>
      <c r="L188" s="29">
        <v>10</v>
      </c>
      <c r="N188" s="60">
        <f t="shared" si="29"/>
        <v>30</v>
      </c>
      <c r="O188" s="60">
        <f t="shared" si="32"/>
        <v>5147</v>
      </c>
      <c r="P188" s="51">
        <f t="shared" si="24"/>
        <v>4650.1305871131353</v>
      </c>
      <c r="Q188" s="52">
        <f t="shared" si="25"/>
        <v>2.9930000000000002E-2</v>
      </c>
      <c r="R188" s="30">
        <f t="shared" si="26"/>
        <v>139.17840847229616</v>
      </c>
      <c r="S188" s="53"/>
      <c r="U188" s="54">
        <f t="shared" si="33"/>
        <v>9194.5622527475462</v>
      </c>
      <c r="V188" s="54">
        <f t="shared" si="34"/>
        <v>9392.7368728480324</v>
      </c>
      <c r="X188" s="55">
        <f t="shared" si="27"/>
        <v>169</v>
      </c>
      <c r="Y188" s="25">
        <f t="shared" si="27"/>
        <v>49963</v>
      </c>
      <c r="Z188" s="54">
        <f t="shared" si="30"/>
        <v>4650.1305871131353</v>
      </c>
      <c r="AA188" s="54">
        <f t="shared" si="35"/>
        <v>4535.7421697172213</v>
      </c>
      <c r="AB188" s="54">
        <f t="shared" si="31"/>
        <v>472796.41359364818</v>
      </c>
      <c r="AC188" t="str">
        <f t="shared" si="28"/>
        <v/>
      </c>
      <c r="AD188" t="str">
        <f t="shared" si="28"/>
        <v/>
      </c>
    </row>
    <row r="189" spans="1:30" x14ac:dyDescent="0.25">
      <c r="A189" s="44">
        <v>170</v>
      </c>
      <c r="B189" s="56">
        <v>49994</v>
      </c>
      <c r="C189" s="57">
        <v>4698.7474683454393</v>
      </c>
      <c r="D189" s="58">
        <v>4495.8147844021069</v>
      </c>
      <c r="E189" s="57">
        <v>468544.91404766706</v>
      </c>
      <c r="F189" s="59">
        <v>99.381168918362633</v>
      </c>
      <c r="G189" s="59">
        <v>72.816000000000003</v>
      </c>
      <c r="H189" s="57">
        <v>25</v>
      </c>
      <c r="I189" s="50">
        <v>9391.759421665909</v>
      </c>
      <c r="J189" s="29" t="s">
        <v>59</v>
      </c>
      <c r="K189" s="29" t="s">
        <v>59</v>
      </c>
      <c r="L189" s="29">
        <v>11</v>
      </c>
      <c r="N189" s="60">
        <f t="shared" si="29"/>
        <v>31</v>
      </c>
      <c r="O189" s="60">
        <f t="shared" si="32"/>
        <v>5178</v>
      </c>
      <c r="P189" s="51">
        <f t="shared" si="24"/>
        <v>4694.3068276907106</v>
      </c>
      <c r="Q189" s="52">
        <f t="shared" si="25"/>
        <v>2.9930000000000002E-2</v>
      </c>
      <c r="R189" s="30">
        <f t="shared" si="26"/>
        <v>140.50060335278297</v>
      </c>
      <c r="S189" s="53"/>
      <c r="U189" s="54">
        <f t="shared" si="33"/>
        <v>9194.5622527475462</v>
      </c>
      <c r="V189" s="54">
        <f t="shared" si="34"/>
        <v>9391.759421665909</v>
      </c>
      <c r="X189" s="55">
        <f t="shared" si="27"/>
        <v>170</v>
      </c>
      <c r="Y189" s="25">
        <f t="shared" si="27"/>
        <v>49994</v>
      </c>
      <c r="Z189" s="54">
        <f t="shared" si="30"/>
        <v>4694.3068276907106</v>
      </c>
      <c r="AA189" s="54">
        <f t="shared" si="35"/>
        <v>4491.565929139646</v>
      </c>
      <c r="AB189" s="54">
        <f t="shared" si="31"/>
        <v>468102.10676595749</v>
      </c>
      <c r="AC189" t="str">
        <f t="shared" si="28"/>
        <v/>
      </c>
      <c r="AD189" t="str">
        <f t="shared" si="28"/>
        <v/>
      </c>
    </row>
    <row r="190" spans="1:30" x14ac:dyDescent="0.25">
      <c r="A190" s="44">
        <v>171</v>
      </c>
      <c r="B190" s="56">
        <v>50024</v>
      </c>
      <c r="C190" s="57">
        <v>4743.3855692947209</v>
      </c>
      <c r="D190" s="58">
        <v>4451.1766834528253</v>
      </c>
      <c r="E190" s="57">
        <v>463801.52847837232</v>
      </c>
      <c r="F190" s="59">
        <v>98.394431950010087</v>
      </c>
      <c r="G190" s="59">
        <v>72.816000000000003</v>
      </c>
      <c r="H190" s="57">
        <v>25</v>
      </c>
      <c r="I190" s="50">
        <v>9390.7726846975565</v>
      </c>
      <c r="J190" s="29" t="s">
        <v>59</v>
      </c>
      <c r="K190" s="29" t="s">
        <v>59</v>
      </c>
      <c r="L190" s="29">
        <v>12</v>
      </c>
      <c r="N190" s="60">
        <f t="shared" si="29"/>
        <v>30</v>
      </c>
      <c r="O190" s="60">
        <f t="shared" si="32"/>
        <v>5208</v>
      </c>
      <c r="P190" s="51">
        <f t="shared" si="24"/>
        <v>4738.9027425537715</v>
      </c>
      <c r="Q190" s="52">
        <f t="shared" si="25"/>
        <v>2.9930000000000002E-2</v>
      </c>
      <c r="R190" s="30">
        <f t="shared" si="26"/>
        <v>141.83535908463438</v>
      </c>
      <c r="S190" s="53"/>
      <c r="U190" s="54">
        <f t="shared" si="33"/>
        <v>9194.5622527475462</v>
      </c>
      <c r="V190" s="54">
        <f t="shared" si="34"/>
        <v>9390.7726846975565</v>
      </c>
      <c r="X190" s="55">
        <f t="shared" si="27"/>
        <v>171</v>
      </c>
      <c r="Y190" s="25">
        <f t="shared" si="27"/>
        <v>50024</v>
      </c>
      <c r="Z190" s="54">
        <f t="shared" si="30"/>
        <v>4738.9027425537715</v>
      </c>
      <c r="AA190" s="54">
        <f t="shared" si="35"/>
        <v>4446.9700142765851</v>
      </c>
      <c r="AB190" s="54">
        <f t="shared" si="31"/>
        <v>463363.2040234037</v>
      </c>
      <c r="AC190" t="str">
        <f t="shared" si="28"/>
        <v/>
      </c>
      <c r="AD190" t="str">
        <f t="shared" si="28"/>
        <v/>
      </c>
    </row>
    <row r="191" spans="1:30" x14ac:dyDescent="0.25">
      <c r="A191" s="44">
        <v>172</v>
      </c>
      <c r="B191" s="56">
        <v>50055</v>
      </c>
      <c r="C191" s="57">
        <v>4788.4477322030207</v>
      </c>
      <c r="D191" s="58">
        <v>4406.1145205445255</v>
      </c>
      <c r="E191" s="57">
        <v>459013.08074616932</v>
      </c>
      <c r="F191" s="59">
        <v>97.398320980458195</v>
      </c>
      <c r="G191" s="59">
        <v>72.816000000000003</v>
      </c>
      <c r="H191" s="57">
        <v>25</v>
      </c>
      <c r="I191" s="50">
        <v>9389.7765737280042</v>
      </c>
      <c r="J191" s="29" t="s">
        <v>59</v>
      </c>
      <c r="K191" s="29" t="s">
        <v>59</v>
      </c>
      <c r="L191" s="29">
        <v>1</v>
      </c>
      <c r="N191" s="60">
        <f t="shared" si="29"/>
        <v>31</v>
      </c>
      <c r="O191" s="60">
        <f t="shared" si="32"/>
        <v>5239</v>
      </c>
      <c r="P191" s="51">
        <f t="shared" si="24"/>
        <v>4783.9223186080326</v>
      </c>
      <c r="Q191" s="52">
        <f t="shared" si="25"/>
        <v>2.9930000000000002E-2</v>
      </c>
      <c r="R191" s="30">
        <f t="shared" si="26"/>
        <v>143.18279499593842</v>
      </c>
      <c r="S191" s="53"/>
      <c r="U191" s="54">
        <f t="shared" si="33"/>
        <v>9194.5622527475462</v>
      </c>
      <c r="V191" s="54">
        <f t="shared" si="34"/>
        <v>9389.7765737280042</v>
      </c>
      <c r="X191" s="55">
        <f t="shared" si="27"/>
        <v>172</v>
      </c>
      <c r="Y191" s="25">
        <f t="shared" si="27"/>
        <v>50055</v>
      </c>
      <c r="Z191" s="54">
        <f t="shared" si="30"/>
        <v>4783.9223186080326</v>
      </c>
      <c r="AA191" s="54">
        <f t="shared" si="35"/>
        <v>4401.950438222324</v>
      </c>
      <c r="AB191" s="54">
        <f t="shared" si="31"/>
        <v>458579.28170479566</v>
      </c>
      <c r="AC191" t="str">
        <f t="shared" si="28"/>
        <v/>
      </c>
      <c r="AD191" t="str">
        <f t="shared" si="28"/>
        <v/>
      </c>
    </row>
    <row r="192" spans="1:30" x14ac:dyDescent="0.25">
      <c r="A192" s="44">
        <v>173</v>
      </c>
      <c r="B192" s="56">
        <v>50086</v>
      </c>
      <c r="C192" s="57">
        <v>4833.9379856589485</v>
      </c>
      <c r="D192" s="58">
        <v>4360.6242670885977</v>
      </c>
      <c r="E192" s="57">
        <v>454179.14276051038</v>
      </c>
      <c r="F192" s="59">
        <v>96.392746956695561</v>
      </c>
      <c r="G192" s="59">
        <v>72.816000000000003</v>
      </c>
      <c r="H192" s="57">
        <v>25</v>
      </c>
      <c r="I192" s="50">
        <v>9388.7709997042421</v>
      </c>
      <c r="J192" s="29" t="s">
        <v>59</v>
      </c>
      <c r="K192" s="29" t="s">
        <v>59</v>
      </c>
      <c r="L192" s="29">
        <v>2</v>
      </c>
      <c r="N192" s="60">
        <f t="shared" si="29"/>
        <v>31</v>
      </c>
      <c r="O192" s="60">
        <f t="shared" si="32"/>
        <v>5270</v>
      </c>
      <c r="P192" s="51">
        <f t="shared" si="24"/>
        <v>4829.3695806348087</v>
      </c>
      <c r="Q192" s="52">
        <f t="shared" si="25"/>
        <v>2.9930000000000002E-2</v>
      </c>
      <c r="R192" s="30">
        <f t="shared" si="26"/>
        <v>144.54303154839982</v>
      </c>
      <c r="S192" s="53"/>
      <c r="U192" s="54">
        <f t="shared" si="33"/>
        <v>9194.5622527475462</v>
      </c>
      <c r="V192" s="54">
        <f t="shared" si="34"/>
        <v>9388.7709997042421</v>
      </c>
      <c r="X192" s="55">
        <f t="shared" si="27"/>
        <v>173</v>
      </c>
      <c r="Y192" s="25">
        <f t="shared" si="27"/>
        <v>50086</v>
      </c>
      <c r="Z192" s="54">
        <f t="shared" si="30"/>
        <v>4829.3695806348087</v>
      </c>
      <c r="AA192" s="54">
        <f t="shared" si="35"/>
        <v>4356.5031761955479</v>
      </c>
      <c r="AB192" s="54">
        <f t="shared" si="31"/>
        <v>453749.91212416085</v>
      </c>
      <c r="AC192" t="str">
        <f t="shared" si="28"/>
        <v/>
      </c>
      <c r="AD192" t="str">
        <f t="shared" si="28"/>
        <v/>
      </c>
    </row>
    <row r="193" spans="1:30" x14ac:dyDescent="0.25">
      <c r="A193" s="44">
        <v>174</v>
      </c>
      <c r="B193" s="56">
        <v>50114</v>
      </c>
      <c r="C193" s="57">
        <v>4879.8603965227085</v>
      </c>
      <c r="D193" s="58">
        <v>4314.7018562248377</v>
      </c>
      <c r="E193" s="57">
        <v>449299.28236398764</v>
      </c>
      <c r="F193" s="59">
        <v>95.377619979707191</v>
      </c>
      <c r="G193" s="59">
        <v>72.816000000000003</v>
      </c>
      <c r="H193" s="57">
        <v>25</v>
      </c>
      <c r="I193" s="50">
        <v>9387.7558727272535</v>
      </c>
      <c r="J193" s="29" t="s">
        <v>59</v>
      </c>
      <c r="K193" s="29" t="s">
        <v>59</v>
      </c>
      <c r="L193" s="29">
        <v>3</v>
      </c>
      <c r="N193" s="60">
        <f t="shared" si="29"/>
        <v>28</v>
      </c>
      <c r="O193" s="60">
        <f t="shared" si="32"/>
        <v>5298</v>
      </c>
      <c r="P193" s="51">
        <f t="shared" si="24"/>
        <v>4875.2485916508394</v>
      </c>
      <c r="Q193" s="52">
        <f t="shared" si="25"/>
        <v>2.9930000000000002E-2</v>
      </c>
      <c r="R193" s="30">
        <f t="shared" si="26"/>
        <v>145.91619034810964</v>
      </c>
      <c r="S193" s="53"/>
      <c r="U193" s="54">
        <f t="shared" si="33"/>
        <v>9194.5622527475462</v>
      </c>
      <c r="V193" s="54">
        <f t="shared" si="34"/>
        <v>9387.7558727272535</v>
      </c>
      <c r="X193" s="55">
        <f t="shared" si="27"/>
        <v>174</v>
      </c>
      <c r="Y193" s="25">
        <f t="shared" si="27"/>
        <v>50114</v>
      </c>
      <c r="Z193" s="54">
        <f t="shared" si="30"/>
        <v>4875.2485916508394</v>
      </c>
      <c r="AA193" s="54">
        <f t="shared" si="35"/>
        <v>4310.6241651795171</v>
      </c>
      <c r="AB193" s="54">
        <f t="shared" si="31"/>
        <v>448874.66353250999</v>
      </c>
      <c r="AC193" t="str">
        <f t="shared" si="28"/>
        <v/>
      </c>
      <c r="AD193" t="str">
        <f t="shared" si="28"/>
        <v/>
      </c>
    </row>
    <row r="194" spans="1:30" x14ac:dyDescent="0.25">
      <c r="A194" s="44">
        <v>175</v>
      </c>
      <c r="B194" s="56">
        <v>50145</v>
      </c>
      <c r="C194" s="57">
        <v>4926.2190702896742</v>
      </c>
      <c r="D194" s="58">
        <v>4268.343182457872</v>
      </c>
      <c r="E194" s="57">
        <v>444373.06329369795</v>
      </c>
      <c r="F194" s="59">
        <v>94.352849296437412</v>
      </c>
      <c r="G194" s="59">
        <v>72.816000000000003</v>
      </c>
      <c r="H194" s="57">
        <v>25</v>
      </c>
      <c r="I194" s="50">
        <v>9386.7311020439847</v>
      </c>
      <c r="J194" s="29" t="s">
        <v>59</v>
      </c>
      <c r="K194" s="29" t="s">
        <v>59</v>
      </c>
      <c r="L194" s="29">
        <v>4</v>
      </c>
      <c r="N194" s="60">
        <f t="shared" si="29"/>
        <v>31</v>
      </c>
      <c r="O194" s="60">
        <f t="shared" si="32"/>
        <v>5329</v>
      </c>
      <c r="P194" s="51">
        <f t="shared" si="24"/>
        <v>4921.563453271523</v>
      </c>
      <c r="Q194" s="52">
        <f t="shared" si="25"/>
        <v>2.9930000000000002E-2</v>
      </c>
      <c r="R194" s="30">
        <f t="shared" si="26"/>
        <v>147.30239415641668</v>
      </c>
      <c r="S194" s="53"/>
      <c r="U194" s="54">
        <f t="shared" si="33"/>
        <v>9194.5622527475462</v>
      </c>
      <c r="V194" s="54">
        <f t="shared" si="34"/>
        <v>9386.7311020439847</v>
      </c>
      <c r="X194" s="55">
        <f t="shared" si="27"/>
        <v>175</v>
      </c>
      <c r="Y194" s="25">
        <f t="shared" si="27"/>
        <v>50145</v>
      </c>
      <c r="Z194" s="54">
        <f t="shared" si="30"/>
        <v>4921.563453271523</v>
      </c>
      <c r="AA194" s="54">
        <f t="shared" si="35"/>
        <v>4264.3093035588336</v>
      </c>
      <c r="AB194" s="54">
        <f t="shared" si="31"/>
        <v>443953.10007923847</v>
      </c>
      <c r="AC194" t="str">
        <f t="shared" si="28"/>
        <v/>
      </c>
      <c r="AD194" t="str">
        <f t="shared" si="28"/>
        <v/>
      </c>
    </row>
    <row r="195" spans="1:30" x14ac:dyDescent="0.25">
      <c r="A195" s="44">
        <v>176</v>
      </c>
      <c r="B195" s="56">
        <v>50175</v>
      </c>
      <c r="C195" s="57">
        <v>4973.0181514574269</v>
      </c>
      <c r="D195" s="58">
        <v>4221.5441012901192</v>
      </c>
      <c r="E195" s="57">
        <v>439400.04514224053</v>
      </c>
      <c r="F195" s="59">
        <v>93.31834329167657</v>
      </c>
      <c r="G195" s="59">
        <v>72.816000000000003</v>
      </c>
      <c r="H195" s="57">
        <v>25</v>
      </c>
      <c r="I195" s="50">
        <v>9385.6965960392226</v>
      </c>
      <c r="J195" s="29" t="s">
        <v>59</v>
      </c>
      <c r="K195" s="29" t="s">
        <v>59</v>
      </c>
      <c r="L195" s="29">
        <v>5</v>
      </c>
      <c r="N195" s="60">
        <f t="shared" si="29"/>
        <v>30</v>
      </c>
      <c r="O195" s="60">
        <f t="shared" si="32"/>
        <v>5359</v>
      </c>
      <c r="P195" s="51">
        <f t="shared" si="24"/>
        <v>4968.3183060776018</v>
      </c>
      <c r="Q195" s="52">
        <f t="shared" si="25"/>
        <v>2.9930000000000002E-2</v>
      </c>
      <c r="R195" s="30">
        <f t="shared" si="26"/>
        <v>148.70176690090264</v>
      </c>
      <c r="S195" s="53"/>
      <c r="U195" s="54">
        <f t="shared" si="33"/>
        <v>9194.5622527475462</v>
      </c>
      <c r="V195" s="54">
        <f t="shared" si="34"/>
        <v>9385.6965960392226</v>
      </c>
      <c r="X195" s="55">
        <f t="shared" si="27"/>
        <v>176</v>
      </c>
      <c r="Y195" s="25">
        <f t="shared" si="27"/>
        <v>50175</v>
      </c>
      <c r="Z195" s="54">
        <f t="shared" si="30"/>
        <v>4968.3183060776018</v>
      </c>
      <c r="AA195" s="54">
        <f t="shared" si="35"/>
        <v>4217.5544507527547</v>
      </c>
      <c r="AB195" s="54">
        <f t="shared" si="31"/>
        <v>438984.78177316085</v>
      </c>
      <c r="AC195" t="str">
        <f t="shared" si="28"/>
        <v/>
      </c>
      <c r="AD195" t="str">
        <f t="shared" si="28"/>
        <v/>
      </c>
    </row>
    <row r="196" spans="1:30" x14ac:dyDescent="0.25">
      <c r="A196" s="44">
        <v>177</v>
      </c>
      <c r="B196" s="56">
        <v>50206</v>
      </c>
      <c r="C196" s="57">
        <v>5020.2618238962723</v>
      </c>
      <c r="D196" s="58">
        <v>4174.3004288512739</v>
      </c>
      <c r="E196" s="57">
        <v>434379.78331834427</v>
      </c>
      <c r="F196" s="59">
        <v>92.274009479870514</v>
      </c>
      <c r="G196" s="59">
        <v>72.816000000000003</v>
      </c>
      <c r="H196" s="57">
        <v>25</v>
      </c>
      <c r="I196" s="50">
        <v>9384.6522622274169</v>
      </c>
      <c r="J196" s="29" t="s">
        <v>59</v>
      </c>
      <c r="K196" s="29" t="s">
        <v>59</v>
      </c>
      <c r="L196" s="29">
        <v>6</v>
      </c>
      <c r="N196" s="60">
        <f t="shared" si="29"/>
        <v>31</v>
      </c>
      <c r="O196" s="60">
        <f t="shared" si="32"/>
        <v>5390</v>
      </c>
      <c r="P196" s="51">
        <f t="shared" si="24"/>
        <v>5015.5173299853395</v>
      </c>
      <c r="Q196" s="52">
        <f t="shared" si="25"/>
        <v>2.9930000000000002E-2</v>
      </c>
      <c r="R196" s="30">
        <f t="shared" si="26"/>
        <v>150.11443368646121</v>
      </c>
      <c r="S196" s="53"/>
      <c r="U196" s="54">
        <f t="shared" si="33"/>
        <v>9194.5622527475462</v>
      </c>
      <c r="V196" s="54">
        <f t="shared" si="34"/>
        <v>9384.6522622274169</v>
      </c>
      <c r="X196" s="55">
        <f t="shared" si="27"/>
        <v>177</v>
      </c>
      <c r="Y196" s="25">
        <f t="shared" si="27"/>
        <v>50206</v>
      </c>
      <c r="Z196" s="54">
        <f t="shared" si="30"/>
        <v>5015.5173299853395</v>
      </c>
      <c r="AA196" s="54">
        <f t="shared" si="35"/>
        <v>4170.3554268450171</v>
      </c>
      <c r="AB196" s="54">
        <f t="shared" si="31"/>
        <v>433969.26444317552</v>
      </c>
      <c r="AC196" t="str">
        <f t="shared" si="28"/>
        <v/>
      </c>
      <c r="AD196" t="str">
        <f t="shared" si="28"/>
        <v/>
      </c>
    </row>
    <row r="197" spans="1:30" x14ac:dyDescent="0.25">
      <c r="A197" s="44">
        <v>178</v>
      </c>
      <c r="B197" s="56">
        <v>50236</v>
      </c>
      <c r="C197" s="57">
        <v>5067.9543112232859</v>
      </c>
      <c r="D197" s="58">
        <v>4126.6079415242602</v>
      </c>
      <c r="E197" s="57">
        <v>429311.82900712098</v>
      </c>
      <c r="F197" s="59">
        <v>91.219754496852303</v>
      </c>
      <c r="G197" s="59">
        <v>72.816000000000003</v>
      </c>
      <c r="H197" s="57">
        <v>25</v>
      </c>
      <c r="I197" s="50">
        <v>9383.5980072443999</v>
      </c>
      <c r="J197" s="29" t="s">
        <v>59</v>
      </c>
      <c r="K197" s="29" t="s">
        <v>59</v>
      </c>
      <c r="L197" s="29">
        <v>7</v>
      </c>
      <c r="N197" s="60">
        <f t="shared" si="29"/>
        <v>30</v>
      </c>
      <c r="O197" s="60">
        <f t="shared" si="32"/>
        <v>5420</v>
      </c>
      <c r="P197" s="51">
        <f t="shared" si="24"/>
        <v>5063.1647446201996</v>
      </c>
      <c r="Q197" s="52">
        <f t="shared" si="25"/>
        <v>2.9930000000000002E-2</v>
      </c>
      <c r="R197" s="30">
        <f t="shared" si="26"/>
        <v>151.54052080648259</v>
      </c>
      <c r="S197" s="53"/>
      <c r="U197" s="54">
        <f t="shared" si="33"/>
        <v>9194.5622527475462</v>
      </c>
      <c r="V197" s="54">
        <f t="shared" si="34"/>
        <v>9383.5980072443999</v>
      </c>
      <c r="X197" s="55">
        <f t="shared" si="27"/>
        <v>178</v>
      </c>
      <c r="Y197" s="25">
        <f t="shared" si="27"/>
        <v>50236</v>
      </c>
      <c r="Z197" s="54">
        <f t="shared" si="30"/>
        <v>5063.1647446201996</v>
      </c>
      <c r="AA197" s="54">
        <f t="shared" si="35"/>
        <v>4122.708012210157</v>
      </c>
      <c r="AB197" s="54">
        <f t="shared" si="31"/>
        <v>428906.09969855531</v>
      </c>
      <c r="AC197" t="str">
        <f t="shared" si="28"/>
        <v/>
      </c>
      <c r="AD197" t="str">
        <f t="shared" si="28"/>
        <v/>
      </c>
    </row>
    <row r="198" spans="1:30" x14ac:dyDescent="0.25">
      <c r="A198" s="44">
        <v>179</v>
      </c>
      <c r="B198" s="56">
        <v>50267</v>
      </c>
      <c r="C198" s="57">
        <v>5116.0998771799077</v>
      </c>
      <c r="D198" s="58">
        <v>4078.4623755676389</v>
      </c>
      <c r="E198" s="57">
        <v>424195.72912994109</v>
      </c>
      <c r="F198" s="59">
        <v>90.15548409149541</v>
      </c>
      <c r="G198" s="59">
        <v>72.816000000000003</v>
      </c>
      <c r="H198" s="57">
        <v>25</v>
      </c>
      <c r="I198" s="50">
        <v>9382.5337368390428</v>
      </c>
      <c r="J198" s="29" t="s">
        <v>59</v>
      </c>
      <c r="K198" s="29" t="s">
        <v>59</v>
      </c>
      <c r="L198" s="29">
        <v>8</v>
      </c>
      <c r="N198" s="60">
        <f t="shared" si="29"/>
        <v>31</v>
      </c>
      <c r="O198" s="60">
        <f t="shared" si="32"/>
        <v>5451</v>
      </c>
      <c r="P198" s="51">
        <f t="shared" si="24"/>
        <v>5111.264809694092</v>
      </c>
      <c r="Q198" s="52">
        <f t="shared" si="25"/>
        <v>2.9930000000000002E-2</v>
      </c>
      <c r="R198" s="30">
        <f t="shared" si="26"/>
        <v>152.98015575414419</v>
      </c>
      <c r="S198" s="53"/>
      <c r="U198" s="54">
        <f t="shared" si="33"/>
        <v>9194.5622527475462</v>
      </c>
      <c r="V198" s="54">
        <f t="shared" si="34"/>
        <v>9382.5337368390428</v>
      </c>
      <c r="X198" s="55">
        <f t="shared" si="27"/>
        <v>179</v>
      </c>
      <c r="Y198" s="25">
        <f t="shared" si="27"/>
        <v>50267</v>
      </c>
      <c r="Z198" s="54">
        <f t="shared" si="30"/>
        <v>5111.264809694092</v>
      </c>
      <c r="AA198" s="54">
        <f t="shared" si="35"/>
        <v>4074.607947136265</v>
      </c>
      <c r="AB198" s="54">
        <f t="shared" si="31"/>
        <v>423794.83488886122</v>
      </c>
      <c r="AC198" t="str">
        <f t="shared" si="28"/>
        <v/>
      </c>
      <c r="AD198" t="str">
        <f t="shared" si="28"/>
        <v/>
      </c>
    </row>
    <row r="199" spans="1:30" x14ac:dyDescent="0.25">
      <c r="A199" s="44">
        <v>180</v>
      </c>
      <c r="B199" s="56">
        <v>50298</v>
      </c>
      <c r="C199" s="57">
        <v>5164.7028260131156</v>
      </c>
      <c r="D199" s="58">
        <v>4029.8594267344301</v>
      </c>
      <c r="E199" s="57">
        <v>419031.026303928</v>
      </c>
      <c r="F199" s="59">
        <v>89.081103117287626</v>
      </c>
      <c r="G199" s="59">
        <v>72.816000000000003</v>
      </c>
      <c r="H199" s="57">
        <v>25</v>
      </c>
      <c r="I199" s="50">
        <v>9381.4593558648339</v>
      </c>
      <c r="J199" s="29" t="s">
        <v>59</v>
      </c>
      <c r="K199" s="29" t="s">
        <v>59</v>
      </c>
      <c r="L199" s="29">
        <v>9</v>
      </c>
      <c r="N199" s="60">
        <f t="shared" si="29"/>
        <v>31</v>
      </c>
      <c r="O199" s="60">
        <f t="shared" si="32"/>
        <v>5482</v>
      </c>
      <c r="P199" s="51">
        <f t="shared" si="24"/>
        <v>5159.8218253861851</v>
      </c>
      <c r="Q199" s="52">
        <f t="shared" si="25"/>
        <v>2.9930000000000002E-2</v>
      </c>
      <c r="R199" s="30">
        <f t="shared" si="26"/>
        <v>154.43346723380853</v>
      </c>
      <c r="S199" s="53"/>
      <c r="U199">
        <f t="shared" si="33"/>
        <v>9194.5622527475462</v>
      </c>
      <c r="V199" s="54">
        <f t="shared" si="34"/>
        <v>9381.4593558648339</v>
      </c>
      <c r="X199" s="55">
        <f t="shared" si="27"/>
        <v>180</v>
      </c>
      <c r="Y199" s="25">
        <f t="shared" si="27"/>
        <v>50298</v>
      </c>
      <c r="Z199" s="54">
        <f t="shared" si="30"/>
        <v>5159.8218253861851</v>
      </c>
      <c r="AA199" s="54">
        <f t="shared" si="35"/>
        <v>4026.0509314441711</v>
      </c>
      <c r="AB199" s="63">
        <f t="shared" si="31"/>
        <v>418635.01306347502</v>
      </c>
      <c r="AC199" t="str">
        <f t="shared" si="28"/>
        <v/>
      </c>
      <c r="AD199" t="str">
        <f t="shared" si="28"/>
        <v/>
      </c>
    </row>
    <row r="200" spans="1:30" x14ac:dyDescent="0.25">
      <c r="A200" s="44">
        <v>181</v>
      </c>
      <c r="B200" s="56">
        <v>50328</v>
      </c>
      <c r="C200" s="57">
        <v>5213.7675028602407</v>
      </c>
      <c r="D200" s="58">
        <v>3980.7947498873059</v>
      </c>
      <c r="E200" s="57">
        <v>413817.25880106777</v>
      </c>
      <c r="F200" s="59">
        <v>87.996515523824883</v>
      </c>
      <c r="G200" s="59">
        <v>72.816000000000003</v>
      </c>
      <c r="H200" s="57">
        <v>25</v>
      </c>
      <c r="I200" s="50">
        <v>9380.3747682713711</v>
      </c>
      <c r="J200" s="29" t="s">
        <v>59</v>
      </c>
      <c r="K200" s="29" t="s">
        <v>59</v>
      </c>
      <c r="L200" s="29">
        <v>10</v>
      </c>
      <c r="N200" s="60">
        <f t="shared" si="29"/>
        <v>30</v>
      </c>
      <c r="O200" s="60">
        <f t="shared" si="32"/>
        <v>5512</v>
      </c>
      <c r="P200" s="51">
        <f t="shared" si="24"/>
        <v>5208.8401327273541</v>
      </c>
      <c r="Q200" s="52">
        <f t="shared" si="25"/>
        <v>2.9930000000000002E-2</v>
      </c>
      <c r="R200" s="30">
        <f t="shared" si="26"/>
        <v>155.90058517252973</v>
      </c>
      <c r="S200" s="53"/>
      <c r="U200">
        <f t="shared" si="33"/>
        <v>9194.5622527475462</v>
      </c>
      <c r="V200" s="54">
        <f t="shared" si="34"/>
        <v>9380.3747682713711</v>
      </c>
      <c r="X200" s="55">
        <f t="shared" si="27"/>
        <v>181</v>
      </c>
      <c r="Y200" s="25">
        <f t="shared" si="27"/>
        <v>50328</v>
      </c>
      <c r="Z200" s="54">
        <f t="shared" si="30"/>
        <v>5208.8401327273541</v>
      </c>
      <c r="AA200" s="54">
        <f t="shared" si="35"/>
        <v>3977.0326241030025</v>
      </c>
      <c r="AB200" s="54">
        <f t="shared" si="31"/>
        <v>413426.17293074768</v>
      </c>
      <c r="AC200" t="str">
        <f t="shared" si="28"/>
        <v/>
      </c>
      <c r="AD200" t="str">
        <f t="shared" si="28"/>
        <v/>
      </c>
    </row>
    <row r="201" spans="1:30" x14ac:dyDescent="0.25">
      <c r="A201" s="44">
        <v>182</v>
      </c>
      <c r="B201" s="56">
        <v>50359</v>
      </c>
      <c r="C201" s="57">
        <v>5263.2982941374121</v>
      </c>
      <c r="D201" s="58">
        <v>3931.2639586101336</v>
      </c>
      <c r="E201" s="57">
        <v>408553.96050693037</v>
      </c>
      <c r="F201" s="59">
        <v>86.901624348224232</v>
      </c>
      <c r="G201" s="59">
        <v>72.816000000000003</v>
      </c>
      <c r="H201" s="57">
        <v>25</v>
      </c>
      <c r="I201" s="50">
        <v>9379.2798770957706</v>
      </c>
      <c r="J201" s="29" t="s">
        <v>59</v>
      </c>
      <c r="K201" s="29" t="s">
        <v>59</v>
      </c>
      <c r="L201" s="29">
        <v>11</v>
      </c>
      <c r="N201" s="60">
        <f t="shared" si="29"/>
        <v>31</v>
      </c>
      <c r="O201" s="60">
        <f t="shared" si="32"/>
        <v>5543</v>
      </c>
      <c r="P201" s="51">
        <f t="shared" si="24"/>
        <v>5258.3241139882639</v>
      </c>
      <c r="Q201" s="52">
        <f t="shared" si="25"/>
        <v>2.9930000000000002E-2</v>
      </c>
      <c r="R201" s="30">
        <f t="shared" si="26"/>
        <v>157.38164073166874</v>
      </c>
      <c r="S201" s="53"/>
      <c r="U201">
        <f t="shared" si="33"/>
        <v>9194.5622527475462</v>
      </c>
      <c r="V201" s="54">
        <f t="shared" si="34"/>
        <v>9379.2798770957706</v>
      </c>
      <c r="X201" s="55">
        <f t="shared" si="27"/>
        <v>182</v>
      </c>
      <c r="Y201" s="25">
        <f t="shared" si="27"/>
        <v>50359</v>
      </c>
      <c r="Z201" s="54">
        <f t="shared" si="30"/>
        <v>5258.3241139882639</v>
      </c>
      <c r="AA201" s="54">
        <f t="shared" si="35"/>
        <v>3927.5486428420927</v>
      </c>
      <c r="AB201" s="54">
        <f t="shared" si="31"/>
        <v>408167.84881675942</v>
      </c>
      <c r="AC201" t="str">
        <f t="shared" si="28"/>
        <v/>
      </c>
      <c r="AD201" t="str">
        <f t="shared" si="28"/>
        <v/>
      </c>
    </row>
    <row r="202" spans="1:30" x14ac:dyDescent="0.25">
      <c r="A202" s="44">
        <v>183</v>
      </c>
      <c r="B202" s="56">
        <v>50389</v>
      </c>
      <c r="C202" s="57">
        <v>5313.2996279317176</v>
      </c>
      <c r="D202" s="58">
        <v>3881.2626248158285</v>
      </c>
      <c r="E202" s="57">
        <v>403240.66087899863</v>
      </c>
      <c r="F202" s="59">
        <v>85.796331706455376</v>
      </c>
      <c r="G202" s="59">
        <v>72.816000000000003</v>
      </c>
      <c r="H202" s="57">
        <v>25</v>
      </c>
      <c r="I202" s="50">
        <v>9378.1745844540019</v>
      </c>
      <c r="J202" s="29" t="s">
        <v>59</v>
      </c>
      <c r="K202" s="29" t="s">
        <v>59</v>
      </c>
      <c r="L202" s="29">
        <v>12</v>
      </c>
      <c r="N202" s="60">
        <f t="shared" si="29"/>
        <v>30</v>
      </c>
      <c r="O202" s="60">
        <f t="shared" si="32"/>
        <v>5573</v>
      </c>
      <c r="P202" s="51">
        <f t="shared" si="24"/>
        <v>5308.2781930711517</v>
      </c>
      <c r="Q202" s="52">
        <f t="shared" si="25"/>
        <v>2.9930000000000002E-2</v>
      </c>
      <c r="R202" s="30">
        <f t="shared" si="26"/>
        <v>158.87676631861959</v>
      </c>
      <c r="S202" s="53"/>
      <c r="U202">
        <f t="shared" si="33"/>
        <v>9194.5622527475462</v>
      </c>
      <c r="V202" s="54">
        <f t="shared" si="34"/>
        <v>9378.1745844540019</v>
      </c>
      <c r="X202" s="55">
        <f t="shared" si="27"/>
        <v>183</v>
      </c>
      <c r="Y202" s="25">
        <f t="shared" si="27"/>
        <v>50389</v>
      </c>
      <c r="Z202" s="54">
        <f t="shared" si="30"/>
        <v>5308.2781930711517</v>
      </c>
      <c r="AA202" s="54">
        <f t="shared" si="35"/>
        <v>3877.5945637592044</v>
      </c>
      <c r="AB202" s="54">
        <f t="shared" si="31"/>
        <v>402859.57062368828</v>
      </c>
      <c r="AC202" t="str">
        <f t="shared" si="28"/>
        <v/>
      </c>
      <c r="AD202" t="str">
        <f t="shared" si="28"/>
        <v/>
      </c>
    </row>
    <row r="203" spans="1:30" x14ac:dyDescent="0.25">
      <c r="A203" s="44">
        <v>184</v>
      </c>
      <c r="B203" s="56">
        <v>50420</v>
      </c>
      <c r="C203" s="57">
        <v>5363.7759743970691</v>
      </c>
      <c r="D203" s="58">
        <v>3830.786278350477</v>
      </c>
      <c r="E203" s="57">
        <v>397876.88490460155</v>
      </c>
      <c r="F203" s="59">
        <v>84.680538784589714</v>
      </c>
      <c r="G203" s="59">
        <v>72.816000000000003</v>
      </c>
      <c r="H203" s="57">
        <v>25</v>
      </c>
      <c r="I203" s="50">
        <v>9377.0587915321357</v>
      </c>
      <c r="J203" s="29" t="s">
        <v>59</v>
      </c>
      <c r="K203" s="29" t="s">
        <v>59</v>
      </c>
      <c r="L203" s="29">
        <v>1</v>
      </c>
      <c r="N203" s="60">
        <f t="shared" si="29"/>
        <v>31</v>
      </c>
      <c r="O203" s="60">
        <f t="shared" si="32"/>
        <v>5604</v>
      </c>
      <c r="P203" s="51">
        <f t="shared" si="24"/>
        <v>5358.7068359053283</v>
      </c>
      <c r="Q203" s="52">
        <f t="shared" si="25"/>
        <v>2.9930000000000002E-2</v>
      </c>
      <c r="R203" s="30">
        <f t="shared" si="26"/>
        <v>160.38609559864648</v>
      </c>
      <c r="S203" s="53"/>
      <c r="U203">
        <f t="shared" si="33"/>
        <v>9194.5622527475462</v>
      </c>
      <c r="V203" s="54">
        <f t="shared" si="34"/>
        <v>9377.0587915321357</v>
      </c>
      <c r="X203" s="55">
        <f t="shared" si="27"/>
        <v>184</v>
      </c>
      <c r="Y203" s="25">
        <f t="shared" si="27"/>
        <v>50420</v>
      </c>
      <c r="Z203" s="54">
        <f t="shared" si="30"/>
        <v>5358.7068359053283</v>
      </c>
      <c r="AA203" s="54">
        <f t="shared" si="35"/>
        <v>3827.1659209250288</v>
      </c>
      <c r="AB203" s="54">
        <f t="shared" si="31"/>
        <v>397500.86378778296</v>
      </c>
      <c r="AC203" t="str">
        <f t="shared" si="28"/>
        <v/>
      </c>
      <c r="AD203" t="str">
        <f t="shared" si="28"/>
        <v/>
      </c>
    </row>
    <row r="204" spans="1:30" x14ac:dyDescent="0.25">
      <c r="A204" s="44">
        <v>185</v>
      </c>
      <c r="B204" s="56">
        <v>50451</v>
      </c>
      <c r="C204" s="57">
        <v>5414.7318461538416</v>
      </c>
      <c r="D204" s="58">
        <v>3779.830406593705</v>
      </c>
      <c r="E204" s="57">
        <v>392462.1530584477</v>
      </c>
      <c r="F204" s="59">
        <v>83.55414582996633</v>
      </c>
      <c r="G204" s="59">
        <v>72.816000000000003</v>
      </c>
      <c r="H204" s="57">
        <v>25</v>
      </c>
      <c r="I204" s="50">
        <v>9375.9323985775136</v>
      </c>
      <c r="J204" s="29" t="s">
        <v>59</v>
      </c>
      <c r="K204" s="29" t="s">
        <v>59</v>
      </c>
      <c r="L204" s="29">
        <v>2</v>
      </c>
      <c r="N204" s="60">
        <f t="shared" si="29"/>
        <v>31</v>
      </c>
      <c r="O204" s="60">
        <f t="shared" si="32"/>
        <v>5635</v>
      </c>
      <c r="P204" s="51">
        <f t="shared" si="24"/>
        <v>5409.6145508464288</v>
      </c>
      <c r="Q204" s="52">
        <f t="shared" si="25"/>
        <v>2.9930000000000002E-2</v>
      </c>
      <c r="R204" s="30">
        <f t="shared" si="26"/>
        <v>161.90976350683363</v>
      </c>
      <c r="S204" s="53"/>
      <c r="U204">
        <f t="shared" si="33"/>
        <v>9194.5622527475462</v>
      </c>
      <c r="V204" s="54">
        <f t="shared" si="34"/>
        <v>9375.9323985775136</v>
      </c>
      <c r="X204" s="55">
        <f t="shared" si="27"/>
        <v>185</v>
      </c>
      <c r="Y204" s="25">
        <f t="shared" si="27"/>
        <v>50451</v>
      </c>
      <c r="Z204" s="54">
        <f t="shared" si="30"/>
        <v>5409.6145508464288</v>
      </c>
      <c r="AA204" s="54">
        <f t="shared" si="35"/>
        <v>3776.2582059839283</v>
      </c>
      <c r="AB204" s="54">
        <f t="shared" si="31"/>
        <v>392091.24923693651</v>
      </c>
      <c r="AC204" t="str">
        <f t="shared" si="28"/>
        <v/>
      </c>
      <c r="AD204" t="str">
        <f t="shared" si="28"/>
        <v/>
      </c>
    </row>
    <row r="205" spans="1:30" x14ac:dyDescent="0.25">
      <c r="A205" s="44">
        <v>186</v>
      </c>
      <c r="B205" s="56">
        <v>50479</v>
      </c>
      <c r="C205" s="57">
        <v>5466.1717986923031</v>
      </c>
      <c r="D205" s="58">
        <v>3728.3904540552435</v>
      </c>
      <c r="E205" s="57">
        <v>386995.98125975538</v>
      </c>
      <c r="F205" s="59">
        <v>82.417052142274017</v>
      </c>
      <c r="G205" s="59">
        <v>72.816000000000003</v>
      </c>
      <c r="H205" s="57">
        <v>25</v>
      </c>
      <c r="I205" s="50">
        <v>9374.7953048898216</v>
      </c>
      <c r="J205" s="29" t="s">
        <v>59</v>
      </c>
      <c r="K205" s="29" t="s">
        <v>59</v>
      </c>
      <c r="L205" s="29">
        <v>3</v>
      </c>
      <c r="N205" s="60">
        <f t="shared" si="29"/>
        <v>28</v>
      </c>
      <c r="O205" s="60">
        <f t="shared" si="32"/>
        <v>5663</v>
      </c>
      <c r="P205" s="51">
        <f t="shared" si="24"/>
        <v>5461.0058890794699</v>
      </c>
      <c r="Q205" s="52">
        <f t="shared" si="25"/>
        <v>2.9930000000000002E-2</v>
      </c>
      <c r="R205" s="30">
        <f t="shared" si="26"/>
        <v>163.44790626014853</v>
      </c>
      <c r="S205" s="53"/>
      <c r="U205">
        <f t="shared" si="33"/>
        <v>9194.5622527475462</v>
      </c>
      <c r="V205" s="54">
        <f t="shared" si="34"/>
        <v>9374.7953048898216</v>
      </c>
      <c r="X205" s="55">
        <f t="shared" si="27"/>
        <v>186</v>
      </c>
      <c r="Y205" s="25">
        <f t="shared" si="27"/>
        <v>50479</v>
      </c>
      <c r="Z205" s="54">
        <f t="shared" si="30"/>
        <v>5461.0058890794699</v>
      </c>
      <c r="AA205" s="54">
        <f t="shared" si="35"/>
        <v>3724.8668677508872</v>
      </c>
      <c r="AB205" s="54">
        <f t="shared" si="31"/>
        <v>386630.24334785703</v>
      </c>
      <c r="AC205" t="str">
        <f t="shared" si="28"/>
        <v/>
      </c>
      <c r="AD205" t="str">
        <f t="shared" si="28"/>
        <v/>
      </c>
    </row>
    <row r="206" spans="1:30" x14ac:dyDescent="0.25">
      <c r="A206" s="44">
        <v>187</v>
      </c>
      <c r="B206" s="56">
        <v>50510</v>
      </c>
      <c r="C206" s="57">
        <v>5518.1004307798794</v>
      </c>
      <c r="D206" s="58">
        <v>3676.4618219676668</v>
      </c>
      <c r="E206" s="57">
        <v>381477.88082897553</v>
      </c>
      <c r="F206" s="59">
        <v>81.269156064548639</v>
      </c>
      <c r="G206" s="59">
        <v>72.816000000000003</v>
      </c>
      <c r="H206" s="57">
        <v>25</v>
      </c>
      <c r="I206" s="50">
        <v>9373.6474088120958</v>
      </c>
      <c r="J206" s="29" t="s">
        <v>59</v>
      </c>
      <c r="K206" s="29" t="s">
        <v>59</v>
      </c>
      <c r="L206" s="29">
        <v>4</v>
      </c>
      <c r="N206" s="60">
        <f t="shared" si="29"/>
        <v>31</v>
      </c>
      <c r="O206" s="60">
        <f t="shared" si="32"/>
        <v>5694</v>
      </c>
      <c r="P206" s="51">
        <f t="shared" si="24"/>
        <v>5512.885445025724</v>
      </c>
      <c r="Q206" s="52">
        <f t="shared" si="25"/>
        <v>2.9930000000000002E-2</v>
      </c>
      <c r="R206" s="30">
        <f t="shared" si="26"/>
        <v>165.00066136961993</v>
      </c>
      <c r="S206" s="53"/>
      <c r="U206">
        <f t="shared" si="33"/>
        <v>9194.5622527475462</v>
      </c>
      <c r="V206" s="54">
        <f t="shared" si="34"/>
        <v>9373.6474088120958</v>
      </c>
      <c r="X206" s="55">
        <f t="shared" si="27"/>
        <v>187</v>
      </c>
      <c r="Y206" s="25">
        <f t="shared" si="27"/>
        <v>50510</v>
      </c>
      <c r="Z206" s="54">
        <f t="shared" si="30"/>
        <v>5512.885445025724</v>
      </c>
      <c r="AA206" s="54">
        <f t="shared" si="35"/>
        <v>3672.9873118046321</v>
      </c>
      <c r="AB206" s="54">
        <f t="shared" si="31"/>
        <v>381117.35790283128</v>
      </c>
      <c r="AC206" t="str">
        <f t="shared" si="28"/>
        <v/>
      </c>
      <c r="AD206" t="str">
        <f t="shared" si="28"/>
        <v/>
      </c>
    </row>
    <row r="207" spans="1:30" x14ac:dyDescent="0.25">
      <c r="A207" s="44">
        <v>188</v>
      </c>
      <c r="B207" s="56">
        <v>50540</v>
      </c>
      <c r="C207" s="57">
        <v>5570.5223848722881</v>
      </c>
      <c r="D207" s="58">
        <v>3624.0398678752581</v>
      </c>
      <c r="E207" s="57">
        <v>375907.35844410321</v>
      </c>
      <c r="F207" s="59">
        <v>80.110354974084871</v>
      </c>
      <c r="G207" s="59">
        <v>72.816000000000003</v>
      </c>
      <c r="H207" s="57">
        <v>25</v>
      </c>
      <c r="I207" s="50">
        <v>9372.4886077216324</v>
      </c>
      <c r="J207" s="29" t="s">
        <v>59</v>
      </c>
      <c r="K207" s="29" t="s">
        <v>59</v>
      </c>
      <c r="L207" s="29">
        <v>5</v>
      </c>
      <c r="N207" s="60">
        <f t="shared" si="29"/>
        <v>30</v>
      </c>
      <c r="O207" s="60">
        <f t="shared" si="32"/>
        <v>5724</v>
      </c>
      <c r="P207" s="51">
        <f t="shared" si="24"/>
        <v>5565.2578567534692</v>
      </c>
      <c r="Q207" s="52">
        <f t="shared" si="25"/>
        <v>2.9930000000000002E-2</v>
      </c>
      <c r="R207" s="30">
        <f t="shared" si="26"/>
        <v>166.56816765263133</v>
      </c>
      <c r="S207" s="53"/>
      <c r="U207">
        <f t="shared" si="33"/>
        <v>9194.5622527475462</v>
      </c>
      <c r="V207" s="54">
        <f t="shared" si="34"/>
        <v>9372.4886077216324</v>
      </c>
      <c r="X207" s="55">
        <f t="shared" si="27"/>
        <v>188</v>
      </c>
      <c r="Y207" s="25">
        <f t="shared" si="27"/>
        <v>50540</v>
      </c>
      <c r="Z207" s="54">
        <f t="shared" si="30"/>
        <v>5565.2578567534692</v>
      </c>
      <c r="AA207" s="54">
        <f t="shared" si="35"/>
        <v>3620.6149000768878</v>
      </c>
      <c r="AB207" s="54">
        <f t="shared" si="31"/>
        <v>375552.1000460778</v>
      </c>
      <c r="AC207" t="str">
        <f t="shared" si="28"/>
        <v/>
      </c>
      <c r="AD207" t="str">
        <f t="shared" si="28"/>
        <v/>
      </c>
    </row>
    <row r="208" spans="1:30" x14ac:dyDescent="0.25">
      <c r="A208" s="44">
        <v>189</v>
      </c>
      <c r="B208" s="56">
        <v>50571</v>
      </c>
      <c r="C208" s="57">
        <v>5623.4423475285748</v>
      </c>
      <c r="D208" s="58">
        <v>3571.1199052189713</v>
      </c>
      <c r="E208" s="57">
        <v>370283.91609657463</v>
      </c>
      <c r="F208" s="59">
        <v>78.940545273261677</v>
      </c>
      <c r="G208" s="59">
        <v>72.816000000000003</v>
      </c>
      <c r="H208" s="57">
        <v>25</v>
      </c>
      <c r="I208" s="50">
        <v>9371.3187980208077</v>
      </c>
      <c r="J208" s="29" t="s">
        <v>59</v>
      </c>
      <c r="K208" s="29" t="s">
        <v>59</v>
      </c>
      <c r="L208" s="29">
        <v>6</v>
      </c>
      <c r="N208" s="60">
        <f t="shared" si="29"/>
        <v>31</v>
      </c>
      <c r="O208" s="60">
        <f t="shared" si="32"/>
        <v>5755</v>
      </c>
      <c r="P208" s="51">
        <f t="shared" si="24"/>
        <v>5618.1278063926266</v>
      </c>
      <c r="Q208" s="52">
        <f t="shared" si="25"/>
        <v>2.9930000000000002E-2</v>
      </c>
      <c r="R208" s="30">
        <f t="shared" si="26"/>
        <v>168.15056524533134</v>
      </c>
      <c r="S208" s="53"/>
      <c r="U208">
        <f t="shared" si="33"/>
        <v>9194.5622527475462</v>
      </c>
      <c r="V208" s="54">
        <f t="shared" si="34"/>
        <v>9371.3187980208077</v>
      </c>
      <c r="X208" s="55">
        <f t="shared" si="27"/>
        <v>189</v>
      </c>
      <c r="Y208" s="25">
        <f t="shared" si="27"/>
        <v>50571</v>
      </c>
      <c r="Z208" s="54">
        <f t="shared" si="30"/>
        <v>5618.1278063926266</v>
      </c>
      <c r="AA208" s="54">
        <f t="shared" si="35"/>
        <v>3567.74495043773</v>
      </c>
      <c r="AB208" s="54">
        <f t="shared" si="31"/>
        <v>369933.97223968519</v>
      </c>
      <c r="AC208" t="str">
        <f t="shared" si="28"/>
        <v/>
      </c>
      <c r="AD208" t="str">
        <f t="shared" si="28"/>
        <v/>
      </c>
    </row>
    <row r="209" spans="1:30" x14ac:dyDescent="0.25">
      <c r="A209" s="44">
        <v>190</v>
      </c>
      <c r="B209" s="56">
        <v>50601</v>
      </c>
      <c r="C209" s="57">
        <v>5676.8650498300958</v>
      </c>
      <c r="D209" s="58">
        <v>3517.6972029174499</v>
      </c>
      <c r="E209" s="57">
        <v>364607.05104674451</v>
      </c>
      <c r="F209" s="59">
        <v>77.759622380280675</v>
      </c>
      <c r="G209" s="59">
        <v>72.816000000000003</v>
      </c>
      <c r="H209" s="57">
        <v>25</v>
      </c>
      <c r="I209" s="50">
        <v>9370.137875127828</v>
      </c>
      <c r="J209" s="29" t="s">
        <v>59</v>
      </c>
      <c r="K209" s="29" t="s">
        <v>59</v>
      </c>
      <c r="L209" s="29">
        <v>7</v>
      </c>
      <c r="N209" s="60">
        <f t="shared" si="29"/>
        <v>30</v>
      </c>
      <c r="O209" s="60">
        <f t="shared" si="32"/>
        <v>5785</v>
      </c>
      <c r="P209" s="51">
        <f t="shared" si="24"/>
        <v>5671.5000205533561</v>
      </c>
      <c r="Q209" s="52">
        <f t="shared" si="25"/>
        <v>2.9930000000000002E-2</v>
      </c>
      <c r="R209" s="30">
        <f t="shared" si="26"/>
        <v>169.74799561516195</v>
      </c>
      <c r="S209" s="53"/>
      <c r="U209">
        <f t="shared" si="33"/>
        <v>9194.5622527475462</v>
      </c>
      <c r="V209" s="54">
        <f t="shared" si="34"/>
        <v>9370.137875127828</v>
      </c>
      <c r="X209" s="55">
        <f t="shared" si="27"/>
        <v>190</v>
      </c>
      <c r="Y209" s="25">
        <f t="shared" si="27"/>
        <v>50601</v>
      </c>
      <c r="Z209" s="54">
        <f t="shared" si="30"/>
        <v>5671.5000205533561</v>
      </c>
      <c r="AA209" s="54">
        <f t="shared" si="35"/>
        <v>3514.3727362770001</v>
      </c>
      <c r="AB209" s="54">
        <f t="shared" si="31"/>
        <v>364262.47221913183</v>
      </c>
      <c r="AC209" t="str">
        <f t="shared" si="28"/>
        <v/>
      </c>
      <c r="AD209" t="str">
        <f t="shared" si="28"/>
        <v/>
      </c>
    </row>
    <row r="210" spans="1:30" x14ac:dyDescent="0.25">
      <c r="A210" s="44">
        <v>191</v>
      </c>
      <c r="B210" s="56">
        <v>50632</v>
      </c>
      <c r="C210" s="57">
        <v>5730.7952678034817</v>
      </c>
      <c r="D210" s="58">
        <v>3463.766984944064</v>
      </c>
      <c r="E210" s="57">
        <v>358876.25577894103</v>
      </c>
      <c r="F210" s="59">
        <v>76.567480719816345</v>
      </c>
      <c r="G210" s="59">
        <v>72.816000000000003</v>
      </c>
      <c r="H210" s="57">
        <v>25</v>
      </c>
      <c r="I210" s="50">
        <v>9368.9457334673625</v>
      </c>
      <c r="J210" s="29" t="s">
        <v>59</v>
      </c>
      <c r="K210" s="29" t="s">
        <v>59</v>
      </c>
      <c r="L210" s="29">
        <v>8</v>
      </c>
      <c r="N210" s="60">
        <f t="shared" si="29"/>
        <v>31</v>
      </c>
      <c r="O210" s="60">
        <f t="shared" si="32"/>
        <v>5816</v>
      </c>
      <c r="P210" s="51">
        <f t="shared" ref="P210:P273" si="36">IF(A210&lt;&gt;"",Z210,"")</f>
        <v>5725.3792707486136</v>
      </c>
      <c r="Q210" s="52">
        <f t="shared" ref="Q210:Q273" si="37">IF(OR(A210="",J210="Carencia",K210="Pula"),"",IF(AND($F$5="PF",O210&lt;365),$I$3*O210,IF(AND($F$5="PF",O210&gt;=365),$I$3*365,IF(AND($F$5="PJ",O210&lt;365),$I$4*O210,IF(AND($F$5="PJ",O210&gt;=365),$I$4*365)))))</f>
        <v>2.9930000000000002E-2</v>
      </c>
      <c r="R210" s="30">
        <f t="shared" ref="R210:R273" si="38">IFERROR(Q210*P210,"")</f>
        <v>171.36060157350602</v>
      </c>
      <c r="S210" s="53"/>
      <c r="U210">
        <f t="shared" si="33"/>
        <v>9194.5622527475462</v>
      </c>
      <c r="V210" s="54">
        <f t="shared" si="34"/>
        <v>9368.9457334673625</v>
      </c>
      <c r="X210" s="55">
        <f t="shared" ref="X210:Y273" si="39">A210</f>
        <v>191</v>
      </c>
      <c r="Y210" s="25">
        <f t="shared" si="39"/>
        <v>50632</v>
      </c>
      <c r="Z210" s="54">
        <f t="shared" si="30"/>
        <v>5725.3792707486136</v>
      </c>
      <c r="AA210" s="54">
        <f t="shared" si="35"/>
        <v>3460.4934860817434</v>
      </c>
      <c r="AB210" s="54">
        <f t="shared" si="31"/>
        <v>358537.09294838319</v>
      </c>
      <c r="AC210" t="str">
        <f t="shared" ref="AC210:AD273" si="40">J210</f>
        <v/>
      </c>
      <c r="AD210" t="str">
        <f t="shared" si="40"/>
        <v/>
      </c>
    </row>
    <row r="211" spans="1:30" x14ac:dyDescent="0.25">
      <c r="A211" s="44">
        <v>192</v>
      </c>
      <c r="B211" s="56">
        <v>50663</v>
      </c>
      <c r="C211" s="57">
        <v>5785.2378228476155</v>
      </c>
      <c r="D211" s="58">
        <v>3409.3244298999311</v>
      </c>
      <c r="E211" s="57">
        <v>353091.01795609342</v>
      </c>
      <c r="F211" s="59">
        <v>75.36401371357762</v>
      </c>
      <c r="G211" s="59">
        <v>72.816000000000003</v>
      </c>
      <c r="H211" s="57">
        <v>25</v>
      </c>
      <c r="I211" s="50">
        <v>9367.742266461124</v>
      </c>
      <c r="J211" s="29" t="s">
        <v>59</v>
      </c>
      <c r="K211" s="29" t="s">
        <v>59</v>
      </c>
      <c r="L211" s="29">
        <v>9</v>
      </c>
      <c r="N211" s="60">
        <f t="shared" ref="N211:N274" si="41">IFERROR(B211-B210,"")</f>
        <v>31</v>
      </c>
      <c r="O211" s="60">
        <f t="shared" si="32"/>
        <v>5847</v>
      </c>
      <c r="P211" s="51">
        <f t="shared" si="36"/>
        <v>5779.7703738207256</v>
      </c>
      <c r="Q211" s="52">
        <f t="shared" si="37"/>
        <v>2.9930000000000002E-2</v>
      </c>
      <c r="R211" s="30">
        <f t="shared" si="38"/>
        <v>172.98852728845432</v>
      </c>
      <c r="S211" s="53"/>
      <c r="U211">
        <f t="shared" si="33"/>
        <v>9194.5622527475462</v>
      </c>
      <c r="V211" s="54">
        <f t="shared" si="34"/>
        <v>9367.742266461124</v>
      </c>
      <c r="X211" s="55">
        <f t="shared" si="39"/>
        <v>192</v>
      </c>
      <c r="Y211" s="25">
        <f t="shared" si="39"/>
        <v>50663</v>
      </c>
      <c r="Z211" s="54">
        <f t="shared" ref="Z211:Z274" si="42">IFERROR(IF(OR(AC211="Carencia",AD211="Pula"),0,$L$7-AA211),"")</f>
        <v>5779.7703738207256</v>
      </c>
      <c r="AA211" s="54">
        <f t="shared" si="35"/>
        <v>3406.1023830096315</v>
      </c>
      <c r="AB211" s="54">
        <f t="shared" ref="AB211:AB274" si="43">IFERROR(IF(OR(AC211="Carencia",AD211="Pula"),AB210,(AB210-Z211)),"")</f>
        <v>352757.32257456245</v>
      </c>
      <c r="AC211" t="str">
        <f t="shared" si="40"/>
        <v/>
      </c>
      <c r="AD211" t="str">
        <f t="shared" si="40"/>
        <v/>
      </c>
    </row>
    <row r="212" spans="1:30" x14ac:dyDescent="0.25">
      <c r="A212" s="44">
        <v>193</v>
      </c>
      <c r="B212" s="56">
        <v>50693</v>
      </c>
      <c r="C212" s="57">
        <v>5840.1975821646674</v>
      </c>
      <c r="D212" s="58">
        <v>3354.3646705828787</v>
      </c>
      <c r="E212" s="57">
        <v>347250.82037392876</v>
      </c>
      <c r="F212" s="59">
        <v>74.149113770779621</v>
      </c>
      <c r="G212" s="59">
        <v>72.816000000000003</v>
      </c>
      <c r="H212" s="57">
        <v>25</v>
      </c>
      <c r="I212" s="50">
        <v>9366.5273665183267</v>
      </c>
      <c r="J212" s="29" t="s">
        <v>59</v>
      </c>
      <c r="K212" s="29" t="s">
        <v>59</v>
      </c>
      <c r="L212" s="29">
        <v>10</v>
      </c>
      <c r="N212" s="60">
        <f t="shared" si="41"/>
        <v>30</v>
      </c>
      <c r="O212" s="60">
        <f t="shared" ref="O212:O275" si="44">IFERROR(N212+O211,"")</f>
        <v>5877</v>
      </c>
      <c r="P212" s="51">
        <f t="shared" si="36"/>
        <v>5834.6781923720218</v>
      </c>
      <c r="Q212" s="52">
        <f t="shared" si="37"/>
        <v>2.9930000000000002E-2</v>
      </c>
      <c r="R212" s="30">
        <f t="shared" si="38"/>
        <v>174.63191829769463</v>
      </c>
      <c r="S212" s="53"/>
      <c r="U212">
        <f t="shared" ref="U212:U275" si="45">IFERROR(IF(OR(J212="Carencia",K212="Pula"),0,C212+D212),"")</f>
        <v>9194.5622527475462</v>
      </c>
      <c r="V212" s="54">
        <f t="shared" ref="V212:V275" si="46">IFERROR(I212,0)</f>
        <v>9366.5273665183267</v>
      </c>
      <c r="X212" s="55">
        <f t="shared" si="39"/>
        <v>193</v>
      </c>
      <c r="Y212" s="25">
        <f t="shared" si="39"/>
        <v>50693</v>
      </c>
      <c r="Z212" s="54">
        <f t="shared" si="42"/>
        <v>5834.6781923720218</v>
      </c>
      <c r="AA212" s="54">
        <f t="shared" ref="AA212:AA275" si="47">IF(AND(DAY(Y212)=DAY(Y211),MONTH(Y212)&lt;&gt;MONTH(Y211)),IF(AH212="Pula",0,($D$9))*AB211,((1+$D$9)^(N212/_xlfn.DAYS(EDATE(Y211,1),Y211))-1)*AB211)</f>
        <v>3351.1945644583348</v>
      </c>
      <c r="AB212" s="54">
        <f t="shared" si="43"/>
        <v>346922.64438219042</v>
      </c>
      <c r="AC212" t="str">
        <f t="shared" si="40"/>
        <v/>
      </c>
      <c r="AD212" t="str">
        <f t="shared" si="40"/>
        <v/>
      </c>
    </row>
    <row r="213" spans="1:30" x14ac:dyDescent="0.25">
      <c r="A213" s="44">
        <v>194</v>
      </c>
      <c r="B213" s="56">
        <v>50724</v>
      </c>
      <c r="C213" s="57">
        <v>5895.6794591952312</v>
      </c>
      <c r="D213" s="58">
        <v>3298.8827935523145</v>
      </c>
      <c r="E213" s="57">
        <v>341355.14091473352</v>
      </c>
      <c r="F213" s="59">
        <v>72.922672278525042</v>
      </c>
      <c r="G213" s="59">
        <v>72.816000000000003</v>
      </c>
      <c r="H213" s="57">
        <v>25</v>
      </c>
      <c r="I213" s="50">
        <v>9365.3009250260711</v>
      </c>
      <c r="J213" s="29" t="s">
        <v>59</v>
      </c>
      <c r="K213" s="29" t="s">
        <v>59</v>
      </c>
      <c r="L213" s="29">
        <v>11</v>
      </c>
      <c r="N213" s="60">
        <f t="shared" si="41"/>
        <v>31</v>
      </c>
      <c r="O213" s="60">
        <f t="shared" si="44"/>
        <v>5908</v>
      </c>
      <c r="P213" s="51">
        <f t="shared" si="36"/>
        <v>5890.1076351995562</v>
      </c>
      <c r="Q213" s="52">
        <f t="shared" si="37"/>
        <v>2.9930000000000002E-2</v>
      </c>
      <c r="R213" s="30">
        <f t="shared" si="38"/>
        <v>176.29092152152273</v>
      </c>
      <c r="S213" s="53"/>
      <c r="U213">
        <f t="shared" si="45"/>
        <v>9194.5622527475462</v>
      </c>
      <c r="V213" s="54">
        <f t="shared" si="46"/>
        <v>9365.3009250260711</v>
      </c>
      <c r="X213" s="55">
        <f t="shared" si="39"/>
        <v>194</v>
      </c>
      <c r="Y213" s="25">
        <f t="shared" si="39"/>
        <v>50724</v>
      </c>
      <c r="Z213" s="54">
        <f t="shared" si="42"/>
        <v>5890.1076351995562</v>
      </c>
      <c r="AA213" s="54">
        <f t="shared" si="47"/>
        <v>3295.7651216308004</v>
      </c>
      <c r="AB213" s="54">
        <f t="shared" si="43"/>
        <v>341032.53674699087</v>
      </c>
      <c r="AC213" t="str">
        <f t="shared" si="40"/>
        <v/>
      </c>
      <c r="AD213" t="str">
        <f t="shared" si="40"/>
        <v/>
      </c>
    </row>
    <row r="214" spans="1:30" x14ac:dyDescent="0.25">
      <c r="A214" s="44">
        <v>195</v>
      </c>
      <c r="B214" s="56">
        <v>50754</v>
      </c>
      <c r="C214" s="57">
        <v>5951.6884140575858</v>
      </c>
      <c r="D214" s="58">
        <v>3242.8738386899599</v>
      </c>
      <c r="E214" s="57">
        <v>335403.45250067592</v>
      </c>
      <c r="F214" s="59">
        <v>71.684579592094039</v>
      </c>
      <c r="G214" s="59">
        <v>72.816000000000003</v>
      </c>
      <c r="H214" s="57">
        <v>25</v>
      </c>
      <c r="I214" s="50">
        <v>9364.0628323396413</v>
      </c>
      <c r="J214" s="29" t="s">
        <v>59</v>
      </c>
      <c r="K214" s="29" t="s">
        <v>59</v>
      </c>
      <c r="L214" s="29">
        <v>12</v>
      </c>
      <c r="N214" s="60">
        <f t="shared" si="41"/>
        <v>30</v>
      </c>
      <c r="O214" s="60">
        <f t="shared" si="44"/>
        <v>5938</v>
      </c>
      <c r="P214" s="51">
        <f t="shared" si="36"/>
        <v>5946.0636577339519</v>
      </c>
      <c r="Q214" s="52">
        <f t="shared" si="37"/>
        <v>2.9930000000000002E-2</v>
      </c>
      <c r="R214" s="30">
        <f t="shared" si="38"/>
        <v>177.96568527597719</v>
      </c>
      <c r="S214" s="53"/>
      <c r="U214">
        <f t="shared" si="45"/>
        <v>9194.5622527475462</v>
      </c>
      <c r="V214" s="54">
        <f t="shared" si="46"/>
        <v>9364.0628323396413</v>
      </c>
      <c r="X214" s="55">
        <f t="shared" si="39"/>
        <v>195</v>
      </c>
      <c r="Y214" s="25">
        <f t="shared" si="39"/>
        <v>50754</v>
      </c>
      <c r="Z214" s="54">
        <f t="shared" si="42"/>
        <v>5946.0636577339519</v>
      </c>
      <c r="AA214" s="54">
        <f t="shared" si="47"/>
        <v>3239.8090990964047</v>
      </c>
      <c r="AB214" s="54">
        <f t="shared" si="43"/>
        <v>335086.47308925691</v>
      </c>
      <c r="AC214" t="str">
        <f t="shared" si="40"/>
        <v/>
      </c>
      <c r="AD214" t="str">
        <f t="shared" si="40"/>
        <v/>
      </c>
    </row>
    <row r="215" spans="1:30" x14ac:dyDescent="0.25">
      <c r="A215" s="44">
        <v>196</v>
      </c>
      <c r="B215" s="56">
        <v>50785</v>
      </c>
      <c r="C215" s="57">
        <v>6008.2294539911327</v>
      </c>
      <c r="D215" s="58">
        <v>3186.332798756413</v>
      </c>
      <c r="E215" s="57">
        <v>329395.22304668481</v>
      </c>
      <c r="F215" s="59">
        <v>70.434725025141944</v>
      </c>
      <c r="G215" s="59">
        <v>72.816000000000003</v>
      </c>
      <c r="H215" s="57">
        <v>25</v>
      </c>
      <c r="I215" s="50">
        <v>9362.8129777726881</v>
      </c>
      <c r="J215" s="29" t="s">
        <v>59</v>
      </c>
      <c r="K215" s="29" t="s">
        <v>59</v>
      </c>
      <c r="L215" s="29">
        <v>1</v>
      </c>
      <c r="N215" s="60">
        <f t="shared" si="41"/>
        <v>31</v>
      </c>
      <c r="O215" s="60">
        <f t="shared" si="44"/>
        <v>5969</v>
      </c>
      <c r="P215" s="51">
        <f t="shared" si="36"/>
        <v>6002.5512624824241</v>
      </c>
      <c r="Q215" s="52">
        <f t="shared" si="37"/>
        <v>2.9930000000000002E-2</v>
      </c>
      <c r="R215" s="30">
        <f t="shared" si="38"/>
        <v>179.65635928609896</v>
      </c>
      <c r="S215" s="53"/>
      <c r="U215">
        <f t="shared" si="45"/>
        <v>9194.5622527475462</v>
      </c>
      <c r="V215" s="54">
        <f t="shared" si="46"/>
        <v>9362.8129777726881</v>
      </c>
      <c r="X215" s="55">
        <f t="shared" si="39"/>
        <v>196</v>
      </c>
      <c r="Y215" s="25">
        <f t="shared" si="39"/>
        <v>50785</v>
      </c>
      <c r="Z215" s="54">
        <f t="shared" si="42"/>
        <v>6002.5512624824241</v>
      </c>
      <c r="AA215" s="54">
        <f t="shared" si="47"/>
        <v>3183.3214943479325</v>
      </c>
      <c r="AB215" s="54">
        <f t="shared" si="43"/>
        <v>329083.92182677449</v>
      </c>
      <c r="AC215" t="str">
        <f t="shared" si="40"/>
        <v/>
      </c>
      <c r="AD215" t="str">
        <f t="shared" si="40"/>
        <v/>
      </c>
    </row>
    <row r="216" spans="1:30" x14ac:dyDescent="0.25">
      <c r="A216" s="44">
        <v>197</v>
      </c>
      <c r="B216" s="56">
        <v>50816</v>
      </c>
      <c r="C216" s="57">
        <v>6065.3076338040482</v>
      </c>
      <c r="D216" s="58">
        <v>3129.2546189434975</v>
      </c>
      <c r="E216" s="57">
        <v>323329.91541288077</v>
      </c>
      <c r="F216" s="59">
        <v>69.172996839803815</v>
      </c>
      <c r="G216" s="59">
        <v>72.816000000000003</v>
      </c>
      <c r="H216" s="57">
        <v>25</v>
      </c>
      <c r="I216" s="50">
        <v>9361.55124958735</v>
      </c>
      <c r="J216" s="29" t="s">
        <v>59</v>
      </c>
      <c r="K216" s="29" t="s">
        <v>59</v>
      </c>
      <c r="L216" s="29">
        <v>2</v>
      </c>
      <c r="N216" s="60">
        <f t="shared" si="41"/>
        <v>31</v>
      </c>
      <c r="O216" s="60">
        <f t="shared" si="44"/>
        <v>6000</v>
      </c>
      <c r="P216" s="51">
        <f t="shared" si="36"/>
        <v>6059.5754994760064</v>
      </c>
      <c r="Q216" s="52">
        <f t="shared" si="37"/>
        <v>2.9930000000000002E-2</v>
      </c>
      <c r="R216" s="30">
        <f t="shared" si="38"/>
        <v>181.36309469931689</v>
      </c>
      <c r="S216" s="53"/>
      <c r="U216">
        <f t="shared" si="45"/>
        <v>9194.5622527475462</v>
      </c>
      <c r="V216" s="54">
        <f t="shared" si="46"/>
        <v>9361.55124958735</v>
      </c>
      <c r="X216" s="55">
        <f t="shared" si="39"/>
        <v>197</v>
      </c>
      <c r="Y216" s="25">
        <f t="shared" si="39"/>
        <v>50816</v>
      </c>
      <c r="Z216" s="54">
        <f t="shared" si="42"/>
        <v>6059.5754994760064</v>
      </c>
      <c r="AA216" s="54">
        <f t="shared" si="47"/>
        <v>3126.2972573543498</v>
      </c>
      <c r="AB216" s="54">
        <f t="shared" si="43"/>
        <v>323024.3463272985</v>
      </c>
      <c r="AC216" t="str">
        <f t="shared" si="40"/>
        <v/>
      </c>
      <c r="AD216" t="str">
        <f t="shared" si="40"/>
        <v/>
      </c>
    </row>
    <row r="217" spans="1:30" x14ac:dyDescent="0.25">
      <c r="A217" s="44">
        <v>198</v>
      </c>
      <c r="B217" s="56">
        <v>50844</v>
      </c>
      <c r="C217" s="57">
        <v>6122.9280563251868</v>
      </c>
      <c r="D217" s="58">
        <v>3071.6341964223593</v>
      </c>
      <c r="E217" s="57">
        <v>317206.98735655559</v>
      </c>
      <c r="F217" s="59">
        <v>67.899282236704963</v>
      </c>
      <c r="G217" s="59">
        <v>72.816000000000003</v>
      </c>
      <c r="H217" s="57">
        <v>25</v>
      </c>
      <c r="I217" s="50">
        <v>9360.2775349842523</v>
      </c>
      <c r="J217" s="29" t="s">
        <v>59</v>
      </c>
      <c r="K217" s="29" t="s">
        <v>59</v>
      </c>
      <c r="L217" s="29">
        <v>3</v>
      </c>
      <c r="N217" s="60">
        <f t="shared" si="41"/>
        <v>28</v>
      </c>
      <c r="O217" s="60">
        <f t="shared" si="44"/>
        <v>6028</v>
      </c>
      <c r="P217" s="51">
        <f t="shared" si="36"/>
        <v>6117.1414667210283</v>
      </c>
      <c r="Q217" s="52">
        <f t="shared" si="37"/>
        <v>2.9930000000000002E-2</v>
      </c>
      <c r="R217" s="30">
        <f t="shared" si="38"/>
        <v>183.0860440989604</v>
      </c>
      <c r="S217" s="53"/>
      <c r="U217">
        <f t="shared" si="45"/>
        <v>9194.5622527475462</v>
      </c>
      <c r="V217" s="54">
        <f t="shared" si="46"/>
        <v>9360.2775349842523</v>
      </c>
      <c r="X217" s="55">
        <f t="shared" si="39"/>
        <v>198</v>
      </c>
      <c r="Y217" s="25">
        <f t="shared" si="39"/>
        <v>50844</v>
      </c>
      <c r="Z217" s="54">
        <f t="shared" si="42"/>
        <v>6117.1414667210283</v>
      </c>
      <c r="AA217" s="54">
        <f t="shared" si="47"/>
        <v>3068.7312901093278</v>
      </c>
      <c r="AB217" s="54">
        <f t="shared" si="43"/>
        <v>316907.20486057748</v>
      </c>
      <c r="AC217" t="str">
        <f t="shared" si="40"/>
        <v/>
      </c>
      <c r="AD217" t="str">
        <f t="shared" si="40"/>
        <v/>
      </c>
    </row>
    <row r="218" spans="1:30" x14ac:dyDescent="0.25">
      <c r="A218" s="44">
        <v>199</v>
      </c>
      <c r="B218" s="56">
        <v>50875</v>
      </c>
      <c r="C218" s="57">
        <v>6181.0958728602764</v>
      </c>
      <c r="D218" s="58">
        <v>3013.4663798872703</v>
      </c>
      <c r="E218" s="57">
        <v>311025.8914836953</v>
      </c>
      <c r="F218" s="59">
        <v>66.613467344876682</v>
      </c>
      <c r="G218" s="59">
        <v>72.816000000000003</v>
      </c>
      <c r="H218" s="57">
        <v>25</v>
      </c>
      <c r="I218" s="50">
        <v>9358.9917200924228</v>
      </c>
      <c r="J218" s="29" t="s">
        <v>59</v>
      </c>
      <c r="K218" s="29" t="s">
        <v>59</v>
      </c>
      <c r="L218" s="29">
        <v>4</v>
      </c>
      <c r="N218" s="60">
        <f t="shared" si="41"/>
        <v>31</v>
      </c>
      <c r="O218" s="60">
        <f t="shared" si="44"/>
        <v>6059</v>
      </c>
      <c r="P218" s="51">
        <f t="shared" si="36"/>
        <v>6175.2543106548783</v>
      </c>
      <c r="Q218" s="52">
        <f t="shared" si="37"/>
        <v>2.9930000000000002E-2</v>
      </c>
      <c r="R218" s="30">
        <f t="shared" si="38"/>
        <v>184.82536151790052</v>
      </c>
      <c r="S218" s="53"/>
      <c r="U218">
        <f t="shared" si="45"/>
        <v>9194.5622527475462</v>
      </c>
      <c r="V218" s="54">
        <f t="shared" si="46"/>
        <v>9358.9917200924228</v>
      </c>
      <c r="X218" s="55">
        <f t="shared" si="39"/>
        <v>199</v>
      </c>
      <c r="Y218" s="25">
        <f t="shared" si="39"/>
        <v>50875</v>
      </c>
      <c r="Z218" s="54">
        <f t="shared" si="42"/>
        <v>6175.2543106548783</v>
      </c>
      <c r="AA218" s="54">
        <f t="shared" si="47"/>
        <v>3010.6184461754783</v>
      </c>
      <c r="AB218" s="54">
        <f t="shared" si="43"/>
        <v>310731.95054992259</v>
      </c>
      <c r="AC218" t="str">
        <f t="shared" si="40"/>
        <v/>
      </c>
      <c r="AD218" t="str">
        <f t="shared" si="40"/>
        <v/>
      </c>
    </row>
    <row r="219" spans="1:30" x14ac:dyDescent="0.25">
      <c r="A219" s="44">
        <v>200</v>
      </c>
      <c r="B219" s="56">
        <v>50905</v>
      </c>
      <c r="C219" s="57">
        <v>6239.816283652448</v>
      </c>
      <c r="D219" s="58">
        <v>2954.7459690950977</v>
      </c>
      <c r="E219" s="57">
        <v>304786.07520004286</v>
      </c>
      <c r="F219" s="59">
        <v>65.315437211576011</v>
      </c>
      <c r="G219" s="59">
        <v>72.816000000000003</v>
      </c>
      <c r="H219" s="57">
        <v>25</v>
      </c>
      <c r="I219" s="50">
        <v>9357.6936899591237</v>
      </c>
      <c r="J219" s="29" t="s">
        <v>59</v>
      </c>
      <c r="K219" s="29" t="s">
        <v>59</v>
      </c>
      <c r="L219" s="29">
        <v>5</v>
      </c>
      <c r="N219" s="60">
        <f t="shared" si="41"/>
        <v>30</v>
      </c>
      <c r="O219" s="60">
        <f t="shared" si="44"/>
        <v>6089</v>
      </c>
      <c r="P219" s="51">
        <f t="shared" si="36"/>
        <v>6233.9192266061</v>
      </c>
      <c r="Q219" s="52">
        <f t="shared" si="37"/>
        <v>2.9930000000000002E-2</v>
      </c>
      <c r="R219" s="30">
        <f t="shared" si="38"/>
        <v>186.58120245232058</v>
      </c>
      <c r="S219" s="53"/>
      <c r="U219">
        <f t="shared" si="45"/>
        <v>9194.5622527475462</v>
      </c>
      <c r="V219" s="54">
        <f t="shared" si="46"/>
        <v>9357.6936899591237</v>
      </c>
      <c r="X219" s="55">
        <f t="shared" si="39"/>
        <v>200</v>
      </c>
      <c r="Y219" s="25">
        <f t="shared" si="39"/>
        <v>50905</v>
      </c>
      <c r="Z219" s="54">
        <f t="shared" si="42"/>
        <v>6233.9192266061</v>
      </c>
      <c r="AA219" s="54">
        <f t="shared" si="47"/>
        <v>2951.9535302242571</v>
      </c>
      <c r="AB219" s="54">
        <f t="shared" si="43"/>
        <v>304498.03132331651</v>
      </c>
      <c r="AC219" t="str">
        <f t="shared" si="40"/>
        <v/>
      </c>
      <c r="AD219" t="str">
        <f t="shared" si="40"/>
        <v/>
      </c>
    </row>
    <row r="220" spans="1:30" x14ac:dyDescent="0.25">
      <c r="A220" s="44">
        <v>201</v>
      </c>
      <c r="B220" s="56">
        <v>50936</v>
      </c>
      <c r="C220" s="57">
        <v>6299.0945383471462</v>
      </c>
      <c r="D220" s="58">
        <v>2895.4677144003999</v>
      </c>
      <c r="E220" s="57">
        <v>298486.98066169571</v>
      </c>
      <c r="F220" s="59">
        <v>64.005075792009009</v>
      </c>
      <c r="G220" s="59">
        <v>72.816000000000003</v>
      </c>
      <c r="H220" s="57">
        <v>25</v>
      </c>
      <c r="I220" s="50">
        <v>9356.3833285395558</v>
      </c>
      <c r="J220" s="29" t="s">
        <v>59</v>
      </c>
      <c r="K220" s="29" t="s">
        <v>59</v>
      </c>
      <c r="L220" s="29">
        <v>6</v>
      </c>
      <c r="N220" s="60">
        <f t="shared" si="41"/>
        <v>31</v>
      </c>
      <c r="O220" s="60">
        <f t="shared" si="44"/>
        <v>6120</v>
      </c>
      <c r="P220" s="51">
        <f t="shared" si="36"/>
        <v>6293.1414592588571</v>
      </c>
      <c r="Q220" s="52">
        <f t="shared" si="37"/>
        <v>2.9930000000000002E-2</v>
      </c>
      <c r="R220" s="30">
        <f t="shared" si="38"/>
        <v>188.35372387561762</v>
      </c>
      <c r="S220" s="53"/>
      <c r="U220">
        <f t="shared" si="45"/>
        <v>9194.5622527475462</v>
      </c>
      <c r="V220" s="54">
        <f t="shared" si="46"/>
        <v>9356.3833285395558</v>
      </c>
      <c r="X220" s="55">
        <f t="shared" si="39"/>
        <v>201</v>
      </c>
      <c r="Y220" s="25">
        <f t="shared" si="39"/>
        <v>50936</v>
      </c>
      <c r="Z220" s="54">
        <f t="shared" si="42"/>
        <v>6293.1414592588571</v>
      </c>
      <c r="AA220" s="54">
        <f t="shared" si="47"/>
        <v>2892.7312975714995</v>
      </c>
      <c r="AB220" s="54">
        <f t="shared" si="43"/>
        <v>298204.88986405765</v>
      </c>
      <c r="AC220" t="str">
        <f t="shared" si="40"/>
        <v/>
      </c>
      <c r="AD220" t="str">
        <f t="shared" si="40"/>
        <v/>
      </c>
    </row>
    <row r="221" spans="1:30" x14ac:dyDescent="0.25">
      <c r="A221" s="44">
        <v>202</v>
      </c>
      <c r="B221" s="56">
        <v>50966</v>
      </c>
      <c r="C221" s="57">
        <v>6358.9359364614447</v>
      </c>
      <c r="D221" s="58">
        <v>2835.6263162861019</v>
      </c>
      <c r="E221" s="57">
        <v>292128.04472523427</v>
      </c>
      <c r="F221" s="59">
        <v>62.6822659389561</v>
      </c>
      <c r="G221" s="59">
        <v>72.816000000000003</v>
      </c>
      <c r="H221" s="57">
        <v>25</v>
      </c>
      <c r="I221" s="50">
        <v>9355.0605186865032</v>
      </c>
      <c r="J221" s="29" t="s">
        <v>59</v>
      </c>
      <c r="K221" s="29" t="s">
        <v>59</v>
      </c>
      <c r="L221" s="29">
        <v>7</v>
      </c>
      <c r="N221" s="60">
        <f t="shared" si="41"/>
        <v>30</v>
      </c>
      <c r="O221" s="60">
        <f t="shared" si="44"/>
        <v>6150</v>
      </c>
      <c r="P221" s="51">
        <f t="shared" si="36"/>
        <v>6352.9263031218161</v>
      </c>
      <c r="Q221" s="52">
        <f t="shared" si="37"/>
        <v>2.9930000000000002E-2</v>
      </c>
      <c r="R221" s="30">
        <f t="shared" si="38"/>
        <v>190.14308425243595</v>
      </c>
      <c r="S221" s="53"/>
      <c r="U221">
        <f t="shared" si="45"/>
        <v>9194.5622527475462</v>
      </c>
      <c r="V221" s="54">
        <f t="shared" si="46"/>
        <v>9355.0605186865032</v>
      </c>
      <c r="X221" s="55">
        <f t="shared" si="39"/>
        <v>202</v>
      </c>
      <c r="Y221" s="25">
        <f t="shared" si="39"/>
        <v>50966</v>
      </c>
      <c r="Z221" s="54">
        <f t="shared" si="42"/>
        <v>6352.9263031218161</v>
      </c>
      <c r="AA221" s="54">
        <f t="shared" si="47"/>
        <v>2832.9464537085405</v>
      </c>
      <c r="AB221" s="54">
        <f t="shared" si="43"/>
        <v>291851.96356093581</v>
      </c>
      <c r="AC221" t="str">
        <f t="shared" si="40"/>
        <v/>
      </c>
      <c r="AD221" t="str">
        <f t="shared" si="40"/>
        <v/>
      </c>
    </row>
    <row r="222" spans="1:30" x14ac:dyDescent="0.25">
      <c r="A222" s="44">
        <v>203</v>
      </c>
      <c r="B222" s="56">
        <v>50997</v>
      </c>
      <c r="C222" s="57">
        <v>6419.3458278578273</v>
      </c>
      <c r="D222" s="58">
        <v>2775.2164248897184</v>
      </c>
      <c r="E222" s="57">
        <v>285708.69889737642</v>
      </c>
      <c r="F222" s="59">
        <v>61.346889392299197</v>
      </c>
      <c r="G222" s="59">
        <v>72.816000000000003</v>
      </c>
      <c r="H222" s="57">
        <v>25</v>
      </c>
      <c r="I222" s="50">
        <v>9353.7251421398469</v>
      </c>
      <c r="J222" s="29" t="s">
        <v>59</v>
      </c>
      <c r="K222" s="29" t="s">
        <v>59</v>
      </c>
      <c r="L222" s="29">
        <v>8</v>
      </c>
      <c r="N222" s="60">
        <f t="shared" si="41"/>
        <v>31</v>
      </c>
      <c r="O222" s="60">
        <f t="shared" si="44"/>
        <v>6181</v>
      </c>
      <c r="P222" s="51">
        <f t="shared" si="36"/>
        <v>6413.2791030014741</v>
      </c>
      <c r="Q222" s="52">
        <f t="shared" si="37"/>
        <v>2.9930000000000002E-2</v>
      </c>
      <c r="R222" s="30">
        <f t="shared" si="38"/>
        <v>191.94944355283414</v>
      </c>
      <c r="S222" s="53"/>
      <c r="U222">
        <f t="shared" si="45"/>
        <v>9194.5622527475462</v>
      </c>
      <c r="V222" s="54">
        <f t="shared" si="46"/>
        <v>9353.7251421398469</v>
      </c>
      <c r="X222" s="55">
        <f t="shared" si="39"/>
        <v>203</v>
      </c>
      <c r="Y222" s="25">
        <f t="shared" si="39"/>
        <v>50997</v>
      </c>
      <c r="Z222" s="54">
        <f t="shared" si="42"/>
        <v>6413.2791030014741</v>
      </c>
      <c r="AA222" s="54">
        <f t="shared" si="47"/>
        <v>2772.5936538288829</v>
      </c>
      <c r="AB222" s="54">
        <f t="shared" si="43"/>
        <v>285438.68445793435</v>
      </c>
      <c r="AC222" t="str">
        <f t="shared" si="40"/>
        <v/>
      </c>
      <c r="AD222" t="str">
        <f t="shared" si="40"/>
        <v/>
      </c>
    </row>
    <row r="223" spans="1:30" x14ac:dyDescent="0.25">
      <c r="A223" s="44">
        <v>204</v>
      </c>
      <c r="B223" s="56">
        <v>51028</v>
      </c>
      <c r="C223" s="57">
        <v>6480.3296132224768</v>
      </c>
      <c r="D223" s="58">
        <v>2714.2326395250689</v>
      </c>
      <c r="E223" s="57">
        <v>279228.36928415397</v>
      </c>
      <c r="F223" s="59">
        <v>59.998826768449049</v>
      </c>
      <c r="G223" s="59">
        <v>72.816000000000003</v>
      </c>
      <c r="H223" s="57">
        <v>25</v>
      </c>
      <c r="I223" s="50">
        <v>9352.3770795159962</v>
      </c>
      <c r="J223" s="29" t="s">
        <v>59</v>
      </c>
      <c r="K223" s="29" t="s">
        <v>59</v>
      </c>
      <c r="L223" s="29">
        <v>9</v>
      </c>
      <c r="N223" s="60">
        <f t="shared" si="41"/>
        <v>31</v>
      </c>
      <c r="O223" s="60">
        <f t="shared" si="44"/>
        <v>6212</v>
      </c>
      <c r="P223" s="51">
        <f t="shared" si="36"/>
        <v>6474.2052544799872</v>
      </c>
      <c r="Q223" s="52">
        <f t="shared" si="37"/>
        <v>2.9930000000000002E-2</v>
      </c>
      <c r="R223" s="30">
        <f t="shared" si="38"/>
        <v>193.77296326658603</v>
      </c>
      <c r="S223" s="53"/>
      <c r="U223">
        <f t="shared" si="45"/>
        <v>9194.5622527475462</v>
      </c>
      <c r="V223" s="54">
        <f t="shared" si="46"/>
        <v>9352.3770795159962</v>
      </c>
      <c r="X223" s="55">
        <f t="shared" si="39"/>
        <v>204</v>
      </c>
      <c r="Y223" s="25">
        <f t="shared" si="39"/>
        <v>51028</v>
      </c>
      <c r="Z223" s="54">
        <f t="shared" si="42"/>
        <v>6474.2052544799872</v>
      </c>
      <c r="AA223" s="54">
        <f t="shared" si="47"/>
        <v>2711.6675023503694</v>
      </c>
      <c r="AB223" s="54">
        <f t="shared" si="43"/>
        <v>278964.47920345434</v>
      </c>
      <c r="AC223" t="str">
        <f t="shared" si="40"/>
        <v/>
      </c>
      <c r="AD223" t="str">
        <f t="shared" si="40"/>
        <v/>
      </c>
    </row>
    <row r="224" spans="1:30" x14ac:dyDescent="0.25">
      <c r="A224" s="44">
        <v>205</v>
      </c>
      <c r="B224" s="56">
        <v>51058</v>
      </c>
      <c r="C224" s="57">
        <v>6541.8927445480904</v>
      </c>
      <c r="D224" s="58">
        <v>2652.6695081994558</v>
      </c>
      <c r="E224" s="57">
        <v>272686.47653960588</v>
      </c>
      <c r="F224" s="59">
        <v>58.637957549672336</v>
      </c>
      <c r="G224" s="59">
        <v>72.816000000000003</v>
      </c>
      <c r="H224" s="57">
        <v>25</v>
      </c>
      <c r="I224" s="50">
        <v>9351.016210297219</v>
      </c>
      <c r="J224" s="29" t="s">
        <v>59</v>
      </c>
      <c r="K224" s="29" t="s">
        <v>59</v>
      </c>
      <c r="L224" s="29">
        <v>10</v>
      </c>
      <c r="N224" s="60">
        <f t="shared" si="41"/>
        <v>30</v>
      </c>
      <c r="O224" s="60">
        <f t="shared" si="44"/>
        <v>6242</v>
      </c>
      <c r="P224" s="51">
        <f t="shared" si="36"/>
        <v>6535.7102043975474</v>
      </c>
      <c r="Q224" s="52">
        <f t="shared" si="37"/>
        <v>2.9930000000000002E-2</v>
      </c>
      <c r="R224" s="30">
        <f t="shared" si="38"/>
        <v>195.6138064176186</v>
      </c>
      <c r="S224" s="53"/>
      <c r="U224">
        <f t="shared" si="45"/>
        <v>9194.5622527475462</v>
      </c>
      <c r="V224" s="54">
        <f t="shared" si="46"/>
        <v>9351.016210297219</v>
      </c>
      <c r="X224" s="55">
        <f t="shared" si="39"/>
        <v>205</v>
      </c>
      <c r="Y224" s="25">
        <f t="shared" si="39"/>
        <v>51058</v>
      </c>
      <c r="Z224" s="54">
        <f t="shared" si="42"/>
        <v>6535.7102043975474</v>
      </c>
      <c r="AA224" s="54">
        <f t="shared" si="47"/>
        <v>2650.1625524328092</v>
      </c>
      <c r="AB224" s="54">
        <f t="shared" si="43"/>
        <v>272428.76899905677</v>
      </c>
      <c r="AC224" t="str">
        <f t="shared" si="40"/>
        <v/>
      </c>
      <c r="AD224" t="str">
        <f t="shared" si="40"/>
        <v/>
      </c>
    </row>
    <row r="225" spans="1:30" x14ac:dyDescent="0.25">
      <c r="A225" s="44">
        <v>206</v>
      </c>
      <c r="B225" s="56">
        <v>51089</v>
      </c>
      <c r="C225" s="57">
        <v>6604.0407256212966</v>
      </c>
      <c r="D225" s="58">
        <v>2590.5215271262491</v>
      </c>
      <c r="E225" s="57">
        <v>266082.4358139846</v>
      </c>
      <c r="F225" s="59">
        <v>57.264160073317235</v>
      </c>
      <c r="G225" s="59">
        <v>72.816000000000003</v>
      </c>
      <c r="H225" s="57">
        <v>25</v>
      </c>
      <c r="I225" s="50">
        <v>9349.6424128208637</v>
      </c>
      <c r="J225" s="29" t="s">
        <v>59</v>
      </c>
      <c r="K225" s="29" t="s">
        <v>59</v>
      </c>
      <c r="L225" s="29">
        <v>11</v>
      </c>
      <c r="N225" s="60">
        <f t="shared" si="41"/>
        <v>31</v>
      </c>
      <c r="O225" s="60">
        <f t="shared" si="44"/>
        <v>6273</v>
      </c>
      <c r="P225" s="51">
        <f t="shared" si="36"/>
        <v>6597.7994513393242</v>
      </c>
      <c r="Q225" s="52">
        <f t="shared" si="37"/>
        <v>2.9930000000000002E-2</v>
      </c>
      <c r="R225" s="30">
        <f t="shared" si="38"/>
        <v>197.47213757858597</v>
      </c>
      <c r="S225" s="53"/>
      <c r="U225">
        <f t="shared" si="45"/>
        <v>9194.5622527475462</v>
      </c>
      <c r="V225" s="54">
        <f t="shared" si="46"/>
        <v>9349.6424128208637</v>
      </c>
      <c r="X225" s="55">
        <f t="shared" si="39"/>
        <v>206</v>
      </c>
      <c r="Y225" s="25">
        <f t="shared" si="39"/>
        <v>51089</v>
      </c>
      <c r="Z225" s="54">
        <f t="shared" si="42"/>
        <v>6597.7994513393242</v>
      </c>
      <c r="AA225" s="54">
        <f t="shared" si="47"/>
        <v>2588.0733054910329</v>
      </c>
      <c r="AB225" s="54">
        <f t="shared" si="43"/>
        <v>265830.96954771742</v>
      </c>
      <c r="AC225" t="str">
        <f t="shared" si="40"/>
        <v/>
      </c>
      <c r="AD225" t="str">
        <f t="shared" si="40"/>
        <v/>
      </c>
    </row>
    <row r="226" spans="1:30" x14ac:dyDescent="0.25">
      <c r="A226" s="44">
        <v>207</v>
      </c>
      <c r="B226" s="56">
        <v>51119</v>
      </c>
      <c r="C226" s="57">
        <v>6666.7791125146996</v>
      </c>
      <c r="D226" s="58">
        <v>2527.783140232847</v>
      </c>
      <c r="E226" s="57">
        <v>259415.65670146991</v>
      </c>
      <c r="F226" s="59">
        <v>55.877311520936772</v>
      </c>
      <c r="G226" s="59">
        <v>72.816000000000003</v>
      </c>
      <c r="H226" s="57">
        <v>25</v>
      </c>
      <c r="I226" s="50">
        <v>9348.2555642684838</v>
      </c>
      <c r="J226" s="29" t="s">
        <v>59</v>
      </c>
      <c r="K226" s="29" t="s">
        <v>59</v>
      </c>
      <c r="L226" s="29">
        <v>12</v>
      </c>
      <c r="N226" s="60">
        <f t="shared" si="41"/>
        <v>30</v>
      </c>
      <c r="O226" s="60">
        <f t="shared" si="44"/>
        <v>6303</v>
      </c>
      <c r="P226" s="51">
        <f t="shared" si="36"/>
        <v>6660.4785461270476</v>
      </c>
      <c r="Q226" s="52">
        <f t="shared" si="37"/>
        <v>2.9930000000000002E-2</v>
      </c>
      <c r="R226" s="30">
        <f t="shared" si="38"/>
        <v>199.34812288558254</v>
      </c>
      <c r="S226" s="53"/>
      <c r="U226">
        <f t="shared" si="45"/>
        <v>9194.5622527475462</v>
      </c>
      <c r="V226" s="54">
        <f t="shared" si="46"/>
        <v>9348.2555642684838</v>
      </c>
      <c r="X226" s="55">
        <f t="shared" si="39"/>
        <v>207</v>
      </c>
      <c r="Y226" s="25">
        <f t="shared" si="39"/>
        <v>51119</v>
      </c>
      <c r="Z226" s="54">
        <f t="shared" si="42"/>
        <v>6660.4785461270476</v>
      </c>
      <c r="AA226" s="54">
        <f t="shared" si="47"/>
        <v>2525.394210703309</v>
      </c>
      <c r="AB226" s="54">
        <f t="shared" si="43"/>
        <v>259170.49100159039</v>
      </c>
      <c r="AC226" t="str">
        <f t="shared" si="40"/>
        <v/>
      </c>
      <c r="AD226" t="str">
        <f t="shared" si="40"/>
        <v/>
      </c>
    </row>
    <row r="227" spans="1:30" x14ac:dyDescent="0.25">
      <c r="A227" s="44">
        <v>208</v>
      </c>
      <c r="B227" s="56">
        <v>51150</v>
      </c>
      <c r="C227" s="57">
        <v>6730.1135140835886</v>
      </c>
      <c r="D227" s="58">
        <v>2464.448738663958</v>
      </c>
      <c r="E227" s="57">
        <v>252685.54318738633</v>
      </c>
      <c r="F227" s="59">
        <v>54.477287907308686</v>
      </c>
      <c r="G227" s="59">
        <v>72.816000000000003</v>
      </c>
      <c r="H227" s="57">
        <v>25</v>
      </c>
      <c r="I227" s="50">
        <v>9346.8555406548548</v>
      </c>
      <c r="J227" s="29" t="s">
        <v>59</v>
      </c>
      <c r="K227" s="29" t="s">
        <v>59</v>
      </c>
      <c r="L227" s="29">
        <v>1</v>
      </c>
      <c r="N227" s="60">
        <f t="shared" si="41"/>
        <v>31</v>
      </c>
      <c r="O227" s="60">
        <f t="shared" si="44"/>
        <v>6334</v>
      </c>
      <c r="P227" s="51">
        <f t="shared" si="36"/>
        <v>6723.7530923152544</v>
      </c>
      <c r="Q227" s="52">
        <f t="shared" si="37"/>
        <v>2.9930000000000002E-2</v>
      </c>
      <c r="R227" s="30">
        <f t="shared" si="38"/>
        <v>201.24193005299557</v>
      </c>
      <c r="S227" s="53"/>
      <c r="U227">
        <f t="shared" si="45"/>
        <v>9194.5622527475462</v>
      </c>
      <c r="V227" s="54">
        <f t="shared" si="46"/>
        <v>9346.8555406548548</v>
      </c>
      <c r="X227" s="55">
        <f t="shared" si="39"/>
        <v>208</v>
      </c>
      <c r="Y227" s="25">
        <f t="shared" si="39"/>
        <v>51150</v>
      </c>
      <c r="Z227" s="54">
        <f t="shared" si="42"/>
        <v>6723.7530923152544</v>
      </c>
      <c r="AA227" s="54">
        <f t="shared" si="47"/>
        <v>2462.1196645151022</v>
      </c>
      <c r="AB227" s="54">
        <f t="shared" si="43"/>
        <v>252446.73790927514</v>
      </c>
      <c r="AC227" t="str">
        <f t="shared" si="40"/>
        <v/>
      </c>
      <c r="AD227" t="str">
        <f t="shared" si="40"/>
        <v/>
      </c>
    </row>
    <row r="228" spans="1:30" x14ac:dyDescent="0.25">
      <c r="A228" s="44">
        <v>209</v>
      </c>
      <c r="B228" s="56">
        <v>51181</v>
      </c>
      <c r="C228" s="57">
        <v>6794.0495924673824</v>
      </c>
      <c r="D228" s="58">
        <v>2400.5126602801638</v>
      </c>
      <c r="E228" s="57">
        <v>245891.49359491895</v>
      </c>
      <c r="F228" s="59">
        <v>53.06396406935113</v>
      </c>
      <c r="G228" s="59">
        <v>72.816000000000003</v>
      </c>
      <c r="H228" s="57">
        <v>25</v>
      </c>
      <c r="I228" s="50">
        <v>9345.4422168168985</v>
      </c>
      <c r="J228" s="29" t="s">
        <v>59</v>
      </c>
      <c r="K228" s="29" t="s">
        <v>59</v>
      </c>
      <c r="L228" s="29">
        <v>2</v>
      </c>
      <c r="N228" s="60">
        <f t="shared" si="41"/>
        <v>31</v>
      </c>
      <c r="O228" s="60">
        <f t="shared" si="44"/>
        <v>6365</v>
      </c>
      <c r="P228" s="51">
        <f t="shared" si="36"/>
        <v>6787.6287466922495</v>
      </c>
      <c r="Q228" s="52">
        <f t="shared" si="37"/>
        <v>2.9930000000000002E-2</v>
      </c>
      <c r="R228" s="30">
        <f t="shared" si="38"/>
        <v>203.15372838849905</v>
      </c>
      <c r="S228" s="53"/>
      <c r="U228">
        <f t="shared" si="45"/>
        <v>9194.5622527475462</v>
      </c>
      <c r="V228" s="54">
        <f t="shared" si="46"/>
        <v>9345.4422168168985</v>
      </c>
      <c r="X228" s="55">
        <f t="shared" si="39"/>
        <v>209</v>
      </c>
      <c r="Y228" s="25">
        <f t="shared" si="39"/>
        <v>51181</v>
      </c>
      <c r="Z228" s="54">
        <f t="shared" si="42"/>
        <v>6787.6287466922495</v>
      </c>
      <c r="AA228" s="54">
        <f t="shared" si="47"/>
        <v>2398.2440101381076</v>
      </c>
      <c r="AB228" s="54">
        <f t="shared" si="43"/>
        <v>245659.1091625829</v>
      </c>
      <c r="AC228" t="str">
        <f t="shared" si="40"/>
        <v/>
      </c>
      <c r="AD228" t="str">
        <f t="shared" si="40"/>
        <v/>
      </c>
    </row>
    <row r="229" spans="1:30" x14ac:dyDescent="0.25">
      <c r="A229" s="44">
        <v>210</v>
      </c>
      <c r="B229" s="56">
        <v>51210</v>
      </c>
      <c r="C229" s="57">
        <v>6858.5930635958221</v>
      </c>
      <c r="D229" s="58">
        <v>2335.9691891517241</v>
      </c>
      <c r="E229" s="57">
        <v>239032.90053132313</v>
      </c>
      <c r="F229" s="59">
        <v>51.637213654932985</v>
      </c>
      <c r="G229" s="59">
        <v>72.816000000000003</v>
      </c>
      <c r="H229" s="57">
        <v>25</v>
      </c>
      <c r="I229" s="50">
        <v>9344.0154664024794</v>
      </c>
      <c r="J229" s="29" t="s">
        <v>59</v>
      </c>
      <c r="K229" s="29" t="s">
        <v>59</v>
      </c>
      <c r="L229" s="29">
        <v>3</v>
      </c>
      <c r="N229" s="60">
        <f t="shared" si="41"/>
        <v>29</v>
      </c>
      <c r="O229" s="60">
        <f t="shared" si="44"/>
        <v>6394</v>
      </c>
      <c r="P229" s="51">
        <f t="shared" si="36"/>
        <v>6852.1112197858256</v>
      </c>
      <c r="Q229" s="52">
        <f t="shared" si="37"/>
        <v>2.9930000000000002E-2</v>
      </c>
      <c r="R229" s="30">
        <f t="shared" si="38"/>
        <v>205.08368880818978</v>
      </c>
      <c r="S229" s="53"/>
      <c r="U229">
        <f t="shared" si="45"/>
        <v>9194.5622527475462</v>
      </c>
      <c r="V229" s="54">
        <f t="shared" si="46"/>
        <v>9344.0154664024794</v>
      </c>
      <c r="X229" s="55">
        <f t="shared" si="39"/>
        <v>210</v>
      </c>
      <c r="Y229" s="25">
        <f t="shared" si="39"/>
        <v>51210</v>
      </c>
      <c r="Z229" s="54">
        <f t="shared" si="42"/>
        <v>6852.1112197858256</v>
      </c>
      <c r="AA229" s="54">
        <f t="shared" si="47"/>
        <v>2333.7615370445315</v>
      </c>
      <c r="AB229" s="54">
        <f t="shared" si="43"/>
        <v>238806.99794279708</v>
      </c>
      <c r="AC229" t="str">
        <f t="shared" si="40"/>
        <v/>
      </c>
      <c r="AD229" t="str">
        <f t="shared" si="40"/>
        <v/>
      </c>
    </row>
    <row r="230" spans="1:30" x14ac:dyDescent="0.25">
      <c r="A230" s="44">
        <v>211</v>
      </c>
      <c r="B230" s="56">
        <v>51241</v>
      </c>
      <c r="C230" s="57">
        <v>6923.7496976999828</v>
      </c>
      <c r="D230" s="58">
        <v>2270.8125550475638</v>
      </c>
      <c r="E230" s="57">
        <v>232109.15083362313</v>
      </c>
      <c r="F230" s="59">
        <v>50.19690911157786</v>
      </c>
      <c r="G230" s="59">
        <v>72.816000000000003</v>
      </c>
      <c r="H230" s="57">
        <v>25</v>
      </c>
      <c r="I230" s="50">
        <v>9342.5751618591239</v>
      </c>
      <c r="J230" s="29" t="s">
        <v>59</v>
      </c>
      <c r="K230" s="29" t="s">
        <v>59</v>
      </c>
      <c r="L230" s="29">
        <v>4</v>
      </c>
      <c r="N230" s="60">
        <f t="shared" si="41"/>
        <v>31</v>
      </c>
      <c r="O230" s="60">
        <f t="shared" si="44"/>
        <v>6425</v>
      </c>
      <c r="P230" s="51">
        <f t="shared" si="36"/>
        <v>6917.2062763737904</v>
      </c>
      <c r="Q230" s="52">
        <f t="shared" si="37"/>
        <v>2.9930000000000002E-2</v>
      </c>
      <c r="R230" s="30">
        <f t="shared" si="38"/>
        <v>207.03198385186755</v>
      </c>
      <c r="S230" s="53"/>
      <c r="U230">
        <f t="shared" si="45"/>
        <v>9194.5622527475462</v>
      </c>
      <c r="V230" s="54">
        <f t="shared" si="46"/>
        <v>9342.5751618591239</v>
      </c>
      <c r="X230" s="55">
        <f t="shared" si="39"/>
        <v>211</v>
      </c>
      <c r="Y230" s="25">
        <f t="shared" si="39"/>
        <v>51241</v>
      </c>
      <c r="Z230" s="54">
        <f t="shared" si="42"/>
        <v>6917.2062763737904</v>
      </c>
      <c r="AA230" s="54">
        <f t="shared" si="47"/>
        <v>2268.6664804565662</v>
      </c>
      <c r="AB230" s="54">
        <f t="shared" si="43"/>
        <v>231889.79166642329</v>
      </c>
      <c r="AC230" t="str">
        <f t="shared" si="40"/>
        <v/>
      </c>
      <c r="AD230" t="str">
        <f t="shared" si="40"/>
        <v/>
      </c>
    </row>
    <row r="231" spans="1:30" x14ac:dyDescent="0.25">
      <c r="A231" s="44">
        <v>212</v>
      </c>
      <c r="B231" s="56">
        <v>51271</v>
      </c>
      <c r="C231" s="57">
        <v>6989.5253198281316</v>
      </c>
      <c r="D231" s="58">
        <v>2205.0369329194141</v>
      </c>
      <c r="E231" s="57">
        <v>225119.62551379501</v>
      </c>
      <c r="F231" s="59">
        <v>48.742921675060863</v>
      </c>
      <c r="G231" s="59">
        <v>72.816000000000003</v>
      </c>
      <c r="H231" s="57">
        <v>25</v>
      </c>
      <c r="I231" s="50">
        <v>9341.1211744226075</v>
      </c>
      <c r="J231" s="29" t="s">
        <v>59</v>
      </c>
      <c r="K231" s="29" t="s">
        <v>59</v>
      </c>
      <c r="L231" s="29">
        <v>5</v>
      </c>
      <c r="N231" s="60">
        <f t="shared" si="41"/>
        <v>30</v>
      </c>
      <c r="O231" s="60">
        <f t="shared" si="44"/>
        <v>6455</v>
      </c>
      <c r="P231" s="51">
        <f t="shared" si="36"/>
        <v>6982.9197359993414</v>
      </c>
      <c r="Q231" s="52">
        <f t="shared" si="37"/>
        <v>2.9930000000000002E-2</v>
      </c>
      <c r="R231" s="30">
        <f t="shared" si="38"/>
        <v>208.99878769846029</v>
      </c>
      <c r="S231" s="53"/>
      <c r="U231">
        <f t="shared" si="45"/>
        <v>9194.5622527475462</v>
      </c>
      <c r="V231" s="54">
        <f t="shared" si="46"/>
        <v>9341.1211744226075</v>
      </c>
      <c r="X231" s="55">
        <f t="shared" si="39"/>
        <v>212</v>
      </c>
      <c r="Y231" s="25">
        <f t="shared" si="39"/>
        <v>51271</v>
      </c>
      <c r="Z231" s="54">
        <f t="shared" si="42"/>
        <v>6982.9197359993414</v>
      </c>
      <c r="AA231" s="54">
        <f t="shared" si="47"/>
        <v>2202.9530208310157</v>
      </c>
      <c r="AB231" s="54">
        <f t="shared" si="43"/>
        <v>224906.87193042395</v>
      </c>
      <c r="AC231" t="str">
        <f t="shared" si="40"/>
        <v/>
      </c>
      <c r="AD231" t="str">
        <f t="shared" si="40"/>
        <v/>
      </c>
    </row>
    <row r="232" spans="1:30" x14ac:dyDescent="0.25">
      <c r="A232" s="44">
        <v>213</v>
      </c>
      <c r="B232" s="56">
        <v>51302</v>
      </c>
      <c r="C232" s="57">
        <v>7055.9258103664997</v>
      </c>
      <c r="D232" s="58">
        <v>2138.6364423810469</v>
      </c>
      <c r="E232" s="57">
        <v>218063.69970342852</v>
      </c>
      <c r="F232" s="59">
        <v>47.27512135789695</v>
      </c>
      <c r="G232" s="59">
        <v>72.816000000000003</v>
      </c>
      <c r="H232" s="57">
        <v>25</v>
      </c>
      <c r="I232" s="50">
        <v>9339.6533741054445</v>
      </c>
      <c r="J232" s="29" t="s">
        <v>59</v>
      </c>
      <c r="K232" s="29" t="s">
        <v>59</v>
      </c>
      <c r="L232" s="29">
        <v>6</v>
      </c>
      <c r="N232" s="60">
        <f t="shared" si="41"/>
        <v>31</v>
      </c>
      <c r="O232" s="60">
        <f t="shared" si="44"/>
        <v>6486</v>
      </c>
      <c r="P232" s="51">
        <f t="shared" si="36"/>
        <v>7049.2574734913342</v>
      </c>
      <c r="Q232" s="52">
        <f t="shared" si="37"/>
        <v>2.9930000000000002E-2</v>
      </c>
      <c r="R232" s="30">
        <f t="shared" si="38"/>
        <v>210.98427618159565</v>
      </c>
      <c r="S232" s="53"/>
      <c r="U232">
        <f t="shared" si="45"/>
        <v>9194.5622527475462</v>
      </c>
      <c r="V232" s="54">
        <f t="shared" si="46"/>
        <v>9339.6533741054445</v>
      </c>
      <c r="X232" s="55">
        <f t="shared" si="39"/>
        <v>213</v>
      </c>
      <c r="Y232" s="25">
        <f t="shared" si="39"/>
        <v>51302</v>
      </c>
      <c r="Z232" s="54">
        <f t="shared" si="42"/>
        <v>7049.2574734913342</v>
      </c>
      <c r="AA232" s="54">
        <f t="shared" si="47"/>
        <v>2136.615283339022</v>
      </c>
      <c r="AB232" s="54">
        <f t="shared" si="43"/>
        <v>217857.61445693261</v>
      </c>
      <c r="AC232" t="str">
        <f t="shared" si="40"/>
        <v/>
      </c>
      <c r="AD232" t="str">
        <f t="shared" si="40"/>
        <v/>
      </c>
    </row>
    <row r="233" spans="1:30" x14ac:dyDescent="0.25">
      <c r="A233" s="44">
        <v>214</v>
      </c>
      <c r="B233" s="56">
        <v>51332</v>
      </c>
      <c r="C233" s="57">
        <v>7122.9571055649812</v>
      </c>
      <c r="D233" s="58">
        <v>2071.6051471825654</v>
      </c>
      <c r="E233" s="57">
        <v>210940.74259786354</v>
      </c>
      <c r="F233" s="59">
        <v>45.793376937719991</v>
      </c>
      <c r="G233" s="59">
        <v>72.816000000000003</v>
      </c>
      <c r="H233" s="57">
        <v>25</v>
      </c>
      <c r="I233" s="50">
        <v>9338.1716296852665</v>
      </c>
      <c r="J233" s="29" t="s">
        <v>59</v>
      </c>
      <c r="K233" s="29" t="s">
        <v>59</v>
      </c>
      <c r="L233" s="29">
        <v>7</v>
      </c>
      <c r="N233" s="60">
        <f t="shared" si="41"/>
        <v>30</v>
      </c>
      <c r="O233" s="60">
        <f t="shared" si="44"/>
        <v>6516</v>
      </c>
      <c r="P233" s="51">
        <f t="shared" si="36"/>
        <v>7116.2254194895022</v>
      </c>
      <c r="Q233" s="52">
        <f t="shared" si="37"/>
        <v>2.9930000000000002E-2</v>
      </c>
      <c r="R233" s="30">
        <f t="shared" si="38"/>
        <v>212.98862680532082</v>
      </c>
      <c r="S233" s="53"/>
      <c r="U233">
        <f t="shared" si="45"/>
        <v>9194.5622527475462</v>
      </c>
      <c r="V233" s="54">
        <f t="shared" si="46"/>
        <v>9338.1716296852665</v>
      </c>
      <c r="X233" s="55">
        <f t="shared" si="39"/>
        <v>214</v>
      </c>
      <c r="Y233" s="25">
        <f t="shared" si="39"/>
        <v>51332</v>
      </c>
      <c r="Z233" s="54">
        <f t="shared" si="42"/>
        <v>7116.2254194895022</v>
      </c>
      <c r="AA233" s="54">
        <f t="shared" si="47"/>
        <v>2069.6473373408544</v>
      </c>
      <c r="AB233" s="54">
        <f t="shared" si="43"/>
        <v>210741.38903744312</v>
      </c>
      <c r="AC233" t="str">
        <f t="shared" si="40"/>
        <v/>
      </c>
      <c r="AD233" t="str">
        <f t="shared" si="40"/>
        <v/>
      </c>
    </row>
    <row r="234" spans="1:30" x14ac:dyDescent="0.25">
      <c r="A234" s="44">
        <v>215</v>
      </c>
      <c r="B234" s="56">
        <v>51363</v>
      </c>
      <c r="C234" s="57">
        <v>7190.625198067848</v>
      </c>
      <c r="D234" s="58">
        <v>2003.9370546796986</v>
      </c>
      <c r="E234" s="57">
        <v>203750.11739979571</v>
      </c>
      <c r="F234" s="59">
        <v>44.297555945551345</v>
      </c>
      <c r="G234" s="59">
        <v>72.816000000000003</v>
      </c>
      <c r="H234" s="57">
        <v>25</v>
      </c>
      <c r="I234" s="50">
        <v>9336.6758086930986</v>
      </c>
      <c r="J234" s="29" t="s">
        <v>59</v>
      </c>
      <c r="K234" s="29" t="s">
        <v>59</v>
      </c>
      <c r="L234" s="29">
        <v>8</v>
      </c>
      <c r="N234" s="60">
        <f t="shared" si="41"/>
        <v>31</v>
      </c>
      <c r="O234" s="60">
        <f t="shared" si="44"/>
        <v>6547</v>
      </c>
      <c r="P234" s="51">
        <f t="shared" si="36"/>
        <v>7183.8295609746519</v>
      </c>
      <c r="Q234" s="52">
        <f t="shared" si="37"/>
        <v>2.9930000000000002E-2</v>
      </c>
      <c r="R234" s="30">
        <f t="shared" si="38"/>
        <v>215.01201875997134</v>
      </c>
      <c r="S234" s="53"/>
      <c r="U234">
        <f t="shared" si="45"/>
        <v>9194.5622527475462</v>
      </c>
      <c r="V234" s="54">
        <f t="shared" si="46"/>
        <v>9336.6758086930986</v>
      </c>
      <c r="X234" s="55">
        <f t="shared" si="39"/>
        <v>215</v>
      </c>
      <c r="Y234" s="25">
        <f t="shared" si="39"/>
        <v>51363</v>
      </c>
      <c r="Z234" s="54">
        <f t="shared" si="42"/>
        <v>7183.8295609746519</v>
      </c>
      <c r="AA234" s="54">
        <f t="shared" si="47"/>
        <v>2002.0431958557044</v>
      </c>
      <c r="AB234" s="54">
        <f t="shared" si="43"/>
        <v>203557.55947646848</v>
      </c>
      <c r="AC234" t="str">
        <f t="shared" si="40"/>
        <v/>
      </c>
      <c r="AD234" t="str">
        <f t="shared" si="40"/>
        <v/>
      </c>
    </row>
    <row r="235" spans="1:30" x14ac:dyDescent="0.25">
      <c r="A235" s="44">
        <v>216</v>
      </c>
      <c r="B235" s="56">
        <v>51394</v>
      </c>
      <c r="C235" s="57">
        <v>7258.936137449492</v>
      </c>
      <c r="D235" s="58">
        <v>1935.6261152980542</v>
      </c>
      <c r="E235" s="57">
        <v>196491.18126234622</v>
      </c>
      <c r="F235" s="59">
        <v>42.787524653957099</v>
      </c>
      <c r="G235" s="59">
        <v>72.816000000000003</v>
      </c>
      <c r="H235" s="57">
        <v>25</v>
      </c>
      <c r="I235" s="50">
        <v>9335.1657774015039</v>
      </c>
      <c r="J235" s="29" t="s">
        <v>59</v>
      </c>
      <c r="K235" s="29" t="s">
        <v>59</v>
      </c>
      <c r="L235" s="29">
        <v>9</v>
      </c>
      <c r="N235" s="60">
        <f t="shared" si="41"/>
        <v>31</v>
      </c>
      <c r="O235" s="60">
        <f t="shared" si="44"/>
        <v>6578</v>
      </c>
      <c r="P235" s="51">
        <f t="shared" si="36"/>
        <v>7252.0759418039106</v>
      </c>
      <c r="Q235" s="52">
        <f t="shared" si="37"/>
        <v>2.9930000000000002E-2</v>
      </c>
      <c r="R235" s="30">
        <f t="shared" si="38"/>
        <v>217.05463293819105</v>
      </c>
      <c r="S235" s="53"/>
      <c r="U235">
        <f t="shared" si="45"/>
        <v>9194.5622527475462</v>
      </c>
      <c r="V235" s="54">
        <f t="shared" si="46"/>
        <v>9335.1657774015039</v>
      </c>
      <c r="X235" s="55">
        <f t="shared" si="39"/>
        <v>216</v>
      </c>
      <c r="Y235" s="25">
        <f t="shared" si="39"/>
        <v>51394</v>
      </c>
      <c r="Z235" s="54">
        <f t="shared" si="42"/>
        <v>7252.0759418039106</v>
      </c>
      <c r="AA235" s="54">
        <f t="shared" si="47"/>
        <v>1933.7968150264455</v>
      </c>
      <c r="AB235" s="54">
        <f t="shared" si="43"/>
        <v>196305.48353466456</v>
      </c>
      <c r="AC235" t="str">
        <f t="shared" si="40"/>
        <v/>
      </c>
      <c r="AD235" t="str">
        <f t="shared" si="40"/>
        <v/>
      </c>
    </row>
    <row r="236" spans="1:30" x14ac:dyDescent="0.25">
      <c r="A236" s="44">
        <v>217</v>
      </c>
      <c r="B236" s="56">
        <v>51424</v>
      </c>
      <c r="C236" s="57">
        <v>7327.8960307552625</v>
      </c>
      <c r="D236" s="58">
        <v>1866.6662219922841</v>
      </c>
      <c r="E236" s="57">
        <v>189163.28523159097</v>
      </c>
      <c r="F236" s="59">
        <v>41.263148065092707</v>
      </c>
      <c r="G236" s="59">
        <v>72.816000000000003</v>
      </c>
      <c r="H236" s="57">
        <v>25</v>
      </c>
      <c r="I236" s="50">
        <v>9333.6414008126394</v>
      </c>
      <c r="J236" s="29" t="s">
        <v>59</v>
      </c>
      <c r="K236" s="29" t="s">
        <v>59</v>
      </c>
      <c r="L236" s="29">
        <v>10</v>
      </c>
      <c r="N236" s="60">
        <f t="shared" si="41"/>
        <v>30</v>
      </c>
      <c r="O236" s="60">
        <f t="shared" si="44"/>
        <v>6608</v>
      </c>
      <c r="P236" s="51">
        <f t="shared" si="36"/>
        <v>7320.9706632510479</v>
      </c>
      <c r="Q236" s="52">
        <f t="shared" si="37"/>
        <v>2.9930000000000002E-2</v>
      </c>
      <c r="R236" s="30">
        <f t="shared" si="38"/>
        <v>219.11665195110388</v>
      </c>
      <c r="S236" s="53"/>
      <c r="U236">
        <f t="shared" si="45"/>
        <v>9194.5622527475462</v>
      </c>
      <c r="V236" s="54">
        <f t="shared" si="46"/>
        <v>9333.6414008126394</v>
      </c>
      <c r="X236" s="55">
        <f t="shared" si="39"/>
        <v>217</v>
      </c>
      <c r="Y236" s="25">
        <f t="shared" si="39"/>
        <v>51424</v>
      </c>
      <c r="Z236" s="54">
        <f t="shared" si="42"/>
        <v>7320.9706632510479</v>
      </c>
      <c r="AA236" s="54">
        <f t="shared" si="47"/>
        <v>1864.9020935793085</v>
      </c>
      <c r="AB236" s="54">
        <f t="shared" si="43"/>
        <v>188984.51287141352</v>
      </c>
      <c r="AC236" t="str">
        <f t="shared" si="40"/>
        <v/>
      </c>
      <c r="AD236" t="str">
        <f t="shared" si="40"/>
        <v/>
      </c>
    </row>
    <row r="237" spans="1:30" x14ac:dyDescent="0.25">
      <c r="A237" s="44">
        <v>218</v>
      </c>
      <c r="B237" s="56">
        <v>51455</v>
      </c>
      <c r="C237" s="57">
        <v>7397.511043047436</v>
      </c>
      <c r="D237" s="58">
        <v>1797.0512097001097</v>
      </c>
      <c r="E237" s="57">
        <v>181765.77418854352</v>
      </c>
      <c r="F237" s="59">
        <v>39.724289898634105</v>
      </c>
      <c r="G237" s="59">
        <v>72.816000000000003</v>
      </c>
      <c r="H237" s="57">
        <v>25</v>
      </c>
      <c r="I237" s="50">
        <v>9332.1025426461802</v>
      </c>
      <c r="J237" s="29" t="s">
        <v>59</v>
      </c>
      <c r="K237" s="29" t="s">
        <v>59</v>
      </c>
      <c r="L237" s="29">
        <v>11</v>
      </c>
      <c r="N237" s="60">
        <f t="shared" si="41"/>
        <v>31</v>
      </c>
      <c r="O237" s="60">
        <f t="shared" si="44"/>
        <v>6639</v>
      </c>
      <c r="P237" s="51">
        <f t="shared" si="36"/>
        <v>7390.5198845519326</v>
      </c>
      <c r="Q237" s="52">
        <f t="shared" si="37"/>
        <v>2.9930000000000002E-2</v>
      </c>
      <c r="R237" s="30">
        <f t="shared" si="38"/>
        <v>221.19826014463936</v>
      </c>
      <c r="S237" s="53"/>
      <c r="U237">
        <f t="shared" si="45"/>
        <v>9194.5622527475462</v>
      </c>
      <c r="V237" s="54">
        <f t="shared" si="46"/>
        <v>9332.1025426461802</v>
      </c>
      <c r="X237" s="55">
        <f t="shared" si="39"/>
        <v>218</v>
      </c>
      <c r="Y237" s="25">
        <f t="shared" si="39"/>
        <v>51455</v>
      </c>
      <c r="Z237" s="54">
        <f t="shared" si="42"/>
        <v>7390.5198845519326</v>
      </c>
      <c r="AA237" s="54">
        <f t="shared" si="47"/>
        <v>1795.3528722784238</v>
      </c>
      <c r="AB237" s="54">
        <f t="shared" si="43"/>
        <v>181593.99298686159</v>
      </c>
      <c r="AC237" t="str">
        <f t="shared" si="40"/>
        <v/>
      </c>
      <c r="AD237" t="str">
        <f t="shared" si="40"/>
        <v/>
      </c>
    </row>
    <row r="238" spans="1:30" x14ac:dyDescent="0.25">
      <c r="A238" s="44">
        <v>219</v>
      </c>
      <c r="B238" s="56">
        <v>51485</v>
      </c>
      <c r="C238" s="57">
        <v>7467.7873979563874</v>
      </c>
      <c r="D238" s="58">
        <v>1726.774854791159</v>
      </c>
      <c r="E238" s="57">
        <v>174297.98679058714</v>
      </c>
      <c r="F238" s="59">
        <v>38.170812579594141</v>
      </c>
      <c r="G238" s="59">
        <v>72.816000000000003</v>
      </c>
      <c r="H238" s="57">
        <v>25</v>
      </c>
      <c r="I238" s="50">
        <v>9330.5490653271409</v>
      </c>
      <c r="J238" s="29" t="s">
        <v>59</v>
      </c>
      <c r="K238" s="29" t="s">
        <v>59</v>
      </c>
      <c r="L238" s="29">
        <v>12</v>
      </c>
      <c r="N238" s="60">
        <f t="shared" si="41"/>
        <v>30</v>
      </c>
      <c r="O238" s="60">
        <f t="shared" si="44"/>
        <v>6669</v>
      </c>
      <c r="P238" s="51">
        <f t="shared" si="36"/>
        <v>7460.7298234551763</v>
      </c>
      <c r="Q238" s="52">
        <f t="shared" si="37"/>
        <v>2.9930000000000002E-2</v>
      </c>
      <c r="R238" s="30">
        <f t="shared" si="38"/>
        <v>223.29964361601344</v>
      </c>
      <c r="S238" s="53"/>
      <c r="U238">
        <f t="shared" si="45"/>
        <v>9194.5622527475462</v>
      </c>
      <c r="V238" s="54">
        <f t="shared" si="46"/>
        <v>9330.5490653271409</v>
      </c>
      <c r="X238" s="55">
        <f t="shared" si="39"/>
        <v>219</v>
      </c>
      <c r="Y238" s="25">
        <f t="shared" si="39"/>
        <v>51485</v>
      </c>
      <c r="Z238" s="54">
        <f t="shared" si="42"/>
        <v>7460.7298234551763</v>
      </c>
      <c r="AA238" s="54">
        <f t="shared" si="47"/>
        <v>1725.1429333751805</v>
      </c>
      <c r="AB238" s="54">
        <f t="shared" si="43"/>
        <v>174133.2631634064</v>
      </c>
      <c r="AC238" t="str">
        <f t="shared" si="40"/>
        <v/>
      </c>
      <c r="AD238" t="str">
        <f t="shared" si="40"/>
        <v/>
      </c>
    </row>
    <row r="239" spans="1:30" x14ac:dyDescent="0.25">
      <c r="A239" s="44">
        <v>220</v>
      </c>
      <c r="B239" s="56">
        <v>51516</v>
      </c>
      <c r="C239" s="57">
        <v>7538.7313782369729</v>
      </c>
      <c r="D239" s="58">
        <v>1655.8308745105735</v>
      </c>
      <c r="E239" s="57">
        <v>166759.25541235018</v>
      </c>
      <c r="F239" s="59">
        <v>36.6025772260233</v>
      </c>
      <c r="G239" s="59">
        <v>72.816000000000003</v>
      </c>
      <c r="H239" s="57">
        <v>25</v>
      </c>
      <c r="I239" s="50">
        <v>9328.9808299735705</v>
      </c>
      <c r="J239" s="29" t="s">
        <v>59</v>
      </c>
      <c r="K239" s="29" t="s">
        <v>59</v>
      </c>
      <c r="L239" s="29">
        <v>1</v>
      </c>
      <c r="N239" s="60">
        <f t="shared" si="41"/>
        <v>31</v>
      </c>
      <c r="O239" s="60">
        <f t="shared" si="44"/>
        <v>6700</v>
      </c>
      <c r="P239" s="51">
        <f t="shared" si="36"/>
        <v>7531.6067567780001</v>
      </c>
      <c r="Q239" s="52">
        <f t="shared" si="37"/>
        <v>2.9930000000000002E-2</v>
      </c>
      <c r="R239" s="30">
        <f t="shared" si="38"/>
        <v>225.42099023036556</v>
      </c>
      <c r="S239" s="53"/>
      <c r="U239">
        <f t="shared" si="45"/>
        <v>9194.5622527475462</v>
      </c>
      <c r="V239" s="54">
        <f t="shared" si="46"/>
        <v>9328.9808299735705</v>
      </c>
      <c r="X239" s="55">
        <f t="shared" si="39"/>
        <v>220</v>
      </c>
      <c r="Y239" s="25">
        <f t="shared" si="39"/>
        <v>51516</v>
      </c>
      <c r="Z239" s="54">
        <f t="shared" si="42"/>
        <v>7531.6067567780001</v>
      </c>
      <c r="AA239" s="54">
        <f t="shared" si="47"/>
        <v>1654.2660000523565</v>
      </c>
      <c r="AB239" s="54">
        <f t="shared" si="43"/>
        <v>166601.6564066284</v>
      </c>
      <c r="AC239" t="str">
        <f t="shared" si="40"/>
        <v/>
      </c>
      <c r="AD239" t="str">
        <f t="shared" si="40"/>
        <v/>
      </c>
    </row>
    <row r="240" spans="1:30" x14ac:dyDescent="0.25">
      <c r="A240" s="44">
        <v>221</v>
      </c>
      <c r="B240" s="56">
        <v>51547</v>
      </c>
      <c r="C240" s="57">
        <v>7610.3493263302234</v>
      </c>
      <c r="D240" s="58">
        <v>1584.2129264173225</v>
      </c>
      <c r="E240" s="57">
        <v>159148.90608601994</v>
      </c>
      <c r="F240" s="59">
        <v>35.019443636593536</v>
      </c>
      <c r="G240" s="59">
        <v>72.816000000000003</v>
      </c>
      <c r="H240" s="57">
        <v>25</v>
      </c>
      <c r="I240" s="50">
        <v>9327.3976963841396</v>
      </c>
      <c r="J240" s="29" t="s">
        <v>59</v>
      </c>
      <c r="K240" s="29" t="s">
        <v>59</v>
      </c>
      <c r="L240" s="29">
        <v>2</v>
      </c>
      <c r="N240" s="60">
        <f t="shared" si="41"/>
        <v>31</v>
      </c>
      <c r="O240" s="60">
        <f t="shared" si="44"/>
        <v>6731</v>
      </c>
      <c r="P240" s="51">
        <f t="shared" si="36"/>
        <v>7603.157020967391</v>
      </c>
      <c r="Q240" s="52">
        <f t="shared" si="37"/>
        <v>2.9930000000000002E-2</v>
      </c>
      <c r="R240" s="30">
        <f t="shared" si="38"/>
        <v>227.56248963755402</v>
      </c>
      <c r="S240" s="53"/>
      <c r="U240">
        <f t="shared" si="45"/>
        <v>9194.5622527475462</v>
      </c>
      <c r="V240" s="54">
        <f t="shared" si="46"/>
        <v>9327.3976963841396</v>
      </c>
      <c r="X240" s="55">
        <f t="shared" si="39"/>
        <v>221</v>
      </c>
      <c r="Y240" s="25">
        <f t="shared" si="39"/>
        <v>51547</v>
      </c>
      <c r="Z240" s="54">
        <f t="shared" si="42"/>
        <v>7603.157020967391</v>
      </c>
      <c r="AA240" s="54">
        <f t="shared" si="47"/>
        <v>1582.7157358629659</v>
      </c>
      <c r="AB240" s="54">
        <f t="shared" si="43"/>
        <v>158998.49938566101</v>
      </c>
      <c r="AC240" t="str">
        <f t="shared" si="40"/>
        <v/>
      </c>
      <c r="AD240" t="str">
        <f t="shared" si="40"/>
        <v/>
      </c>
    </row>
    <row r="241" spans="1:30" x14ac:dyDescent="0.25">
      <c r="A241" s="44">
        <v>222</v>
      </c>
      <c r="B241" s="56">
        <v>51575</v>
      </c>
      <c r="C241" s="57">
        <v>7682.6476449303609</v>
      </c>
      <c r="D241" s="58">
        <v>1511.9146078171855</v>
      </c>
      <c r="E241" s="57">
        <v>151466.25844108957</v>
      </c>
      <c r="F241" s="59">
        <v>33.421270278064192</v>
      </c>
      <c r="G241" s="59">
        <v>72.816000000000003</v>
      </c>
      <c r="H241" s="57">
        <v>25</v>
      </c>
      <c r="I241" s="50">
        <v>9325.7995230256111</v>
      </c>
      <c r="J241" s="29" t="s">
        <v>59</v>
      </c>
      <c r="K241" s="29" t="s">
        <v>59</v>
      </c>
      <c r="L241" s="29">
        <v>3</v>
      </c>
      <c r="N241" s="60">
        <f t="shared" si="41"/>
        <v>28</v>
      </c>
      <c r="O241" s="60">
        <f t="shared" si="44"/>
        <v>6759</v>
      </c>
      <c r="P241" s="51">
        <f t="shared" si="36"/>
        <v>7675.3870126665806</v>
      </c>
      <c r="Q241" s="52">
        <f t="shared" si="37"/>
        <v>2.9930000000000002E-2</v>
      </c>
      <c r="R241" s="30">
        <f t="shared" si="38"/>
        <v>229.72433328911077</v>
      </c>
      <c r="S241" s="53"/>
      <c r="U241">
        <f t="shared" si="45"/>
        <v>9194.5622527475462</v>
      </c>
      <c r="V241" s="54">
        <f t="shared" si="46"/>
        <v>9325.7995230256111</v>
      </c>
      <c r="X241" s="55">
        <f t="shared" si="39"/>
        <v>222</v>
      </c>
      <c r="Y241" s="25">
        <f t="shared" si="39"/>
        <v>51575</v>
      </c>
      <c r="Z241" s="54">
        <f t="shared" si="42"/>
        <v>7675.3870126665806</v>
      </c>
      <c r="AA241" s="54">
        <f t="shared" si="47"/>
        <v>1510.4857441637757</v>
      </c>
      <c r="AB241" s="54">
        <f t="shared" si="43"/>
        <v>151323.11237299442</v>
      </c>
      <c r="AC241" t="str">
        <f t="shared" si="40"/>
        <v/>
      </c>
      <c r="AD241" t="str">
        <f t="shared" si="40"/>
        <v/>
      </c>
    </row>
    <row r="242" spans="1:30" x14ac:dyDescent="0.25">
      <c r="A242" s="44">
        <v>223</v>
      </c>
      <c r="B242" s="56">
        <v>51606</v>
      </c>
      <c r="C242" s="57">
        <v>7755.6327975571985</v>
      </c>
      <c r="D242" s="58">
        <v>1438.9294551903472</v>
      </c>
      <c r="E242" s="57">
        <v>143710.62564353237</v>
      </c>
      <c r="F242" s="59">
        <v>31.80791427262881</v>
      </c>
      <c r="G242" s="59">
        <v>72.816000000000003</v>
      </c>
      <c r="H242" s="57">
        <v>25</v>
      </c>
      <c r="I242" s="50">
        <v>9324.1861670201761</v>
      </c>
      <c r="J242" s="29" t="s">
        <v>59</v>
      </c>
      <c r="K242" s="29" t="s">
        <v>59</v>
      </c>
      <c r="L242" s="29">
        <v>4</v>
      </c>
      <c r="N242" s="60">
        <f t="shared" si="41"/>
        <v>31</v>
      </c>
      <c r="O242" s="60">
        <f t="shared" si="44"/>
        <v>6790</v>
      </c>
      <c r="P242" s="51">
        <f t="shared" si="36"/>
        <v>7748.303189286913</v>
      </c>
      <c r="Q242" s="52">
        <f t="shared" si="37"/>
        <v>2.9930000000000002E-2</v>
      </c>
      <c r="R242" s="30">
        <f t="shared" si="38"/>
        <v>231.90671445535733</v>
      </c>
      <c r="S242" s="53"/>
      <c r="U242">
        <f t="shared" si="45"/>
        <v>9194.5622527475462</v>
      </c>
      <c r="V242" s="54">
        <f t="shared" si="46"/>
        <v>9324.1861670201761</v>
      </c>
      <c r="X242" s="55">
        <f t="shared" si="39"/>
        <v>223</v>
      </c>
      <c r="Y242" s="25">
        <f t="shared" si="39"/>
        <v>51606</v>
      </c>
      <c r="Z242" s="54">
        <f t="shared" si="42"/>
        <v>7748.303189286913</v>
      </c>
      <c r="AA242" s="54">
        <f t="shared" si="47"/>
        <v>1437.5695675434433</v>
      </c>
      <c r="AB242" s="54">
        <f t="shared" si="43"/>
        <v>143574.80918370752</v>
      </c>
      <c r="AC242" t="str">
        <f t="shared" si="40"/>
        <v/>
      </c>
      <c r="AD242" t="str">
        <f t="shared" si="40"/>
        <v/>
      </c>
    </row>
    <row r="243" spans="1:30" x14ac:dyDescent="0.25">
      <c r="A243" s="44">
        <v>224</v>
      </c>
      <c r="B243" s="56">
        <v>51636</v>
      </c>
      <c r="C243" s="57">
        <v>7829.3113091339919</v>
      </c>
      <c r="D243" s="58">
        <v>1365.250943613554</v>
      </c>
      <c r="E243" s="57">
        <v>135881.31433439837</v>
      </c>
      <c r="F243" s="59">
        <v>30.179231385141801</v>
      </c>
      <c r="G243" s="59">
        <v>72.816000000000003</v>
      </c>
      <c r="H243" s="57">
        <v>25</v>
      </c>
      <c r="I243" s="50">
        <v>9322.5574841326888</v>
      </c>
      <c r="J243" s="29" t="s">
        <v>59</v>
      </c>
      <c r="K243" s="29" t="s">
        <v>59</v>
      </c>
      <c r="L243" s="29">
        <v>5</v>
      </c>
      <c r="N243" s="60">
        <f t="shared" si="41"/>
        <v>30</v>
      </c>
      <c r="O243" s="60">
        <f t="shared" si="44"/>
        <v>6820</v>
      </c>
      <c r="P243" s="51">
        <f t="shared" si="36"/>
        <v>7821.9120695851389</v>
      </c>
      <c r="Q243" s="52">
        <f t="shared" si="37"/>
        <v>2.9930000000000002E-2</v>
      </c>
      <c r="R243" s="30">
        <f t="shared" si="38"/>
        <v>234.10982824268322</v>
      </c>
      <c r="S243" s="53"/>
      <c r="U243">
        <f t="shared" si="45"/>
        <v>9194.5622527475462</v>
      </c>
      <c r="V243" s="54">
        <f t="shared" si="46"/>
        <v>9322.5574841326888</v>
      </c>
      <c r="X243" s="55">
        <f t="shared" si="39"/>
        <v>224</v>
      </c>
      <c r="Y243" s="25">
        <f t="shared" si="39"/>
        <v>51636</v>
      </c>
      <c r="Z243" s="54">
        <f t="shared" si="42"/>
        <v>7821.9120695851389</v>
      </c>
      <c r="AA243" s="54">
        <f t="shared" si="47"/>
        <v>1363.960687245218</v>
      </c>
      <c r="AB243" s="54">
        <f t="shared" si="43"/>
        <v>135752.89711412237</v>
      </c>
      <c r="AC243" t="str">
        <f t="shared" si="40"/>
        <v/>
      </c>
      <c r="AD243" t="str">
        <f t="shared" si="40"/>
        <v/>
      </c>
    </row>
    <row r="244" spans="1:30" x14ac:dyDescent="0.25">
      <c r="A244" s="44">
        <v>225</v>
      </c>
      <c r="B244" s="56">
        <v>51667</v>
      </c>
      <c r="C244" s="57">
        <v>7903.6897665707647</v>
      </c>
      <c r="D244" s="58">
        <v>1290.8724861767812</v>
      </c>
      <c r="E244" s="57">
        <v>127977.6245678276</v>
      </c>
      <c r="F244" s="59">
        <v>28.535076010223658</v>
      </c>
      <c r="G244" s="59">
        <v>72.816000000000003</v>
      </c>
      <c r="H244" s="57">
        <v>25</v>
      </c>
      <c r="I244" s="50">
        <v>9320.9133287577697</v>
      </c>
      <c r="J244" s="29" t="s">
        <v>59</v>
      </c>
      <c r="K244" s="29" t="s">
        <v>59</v>
      </c>
      <c r="L244" s="29">
        <v>6</v>
      </c>
      <c r="N244" s="60">
        <f t="shared" si="41"/>
        <v>31</v>
      </c>
      <c r="O244" s="60">
        <f t="shared" si="44"/>
        <v>6851</v>
      </c>
      <c r="P244" s="51">
        <f t="shared" si="36"/>
        <v>7896.2202342461969</v>
      </c>
      <c r="Q244" s="52">
        <f t="shared" si="37"/>
        <v>2.9930000000000002E-2</v>
      </c>
      <c r="R244" s="30">
        <f t="shared" si="38"/>
        <v>236.33387161098869</v>
      </c>
      <c r="S244" s="53"/>
      <c r="U244">
        <f t="shared" si="45"/>
        <v>9194.5622527475462</v>
      </c>
      <c r="V244" s="54">
        <f t="shared" si="46"/>
        <v>9320.9133287577697</v>
      </c>
      <c r="X244" s="55">
        <f t="shared" si="39"/>
        <v>225</v>
      </c>
      <c r="Y244" s="25">
        <f t="shared" si="39"/>
        <v>51667</v>
      </c>
      <c r="Z244" s="54">
        <f t="shared" si="42"/>
        <v>7896.2202342461969</v>
      </c>
      <c r="AA244" s="54">
        <f t="shared" si="47"/>
        <v>1289.6525225841592</v>
      </c>
      <c r="AB244" s="54">
        <f t="shared" si="43"/>
        <v>127856.67687987618</v>
      </c>
      <c r="AC244" t="str">
        <f t="shared" si="40"/>
        <v/>
      </c>
      <c r="AD244" t="str">
        <f t="shared" si="40"/>
        <v/>
      </c>
    </row>
    <row r="245" spans="1:30" x14ac:dyDescent="0.25">
      <c r="A245" s="44">
        <v>226</v>
      </c>
      <c r="B245" s="56">
        <v>51697</v>
      </c>
      <c r="C245" s="57">
        <v>7978.774819353187</v>
      </c>
      <c r="D245" s="58">
        <v>1215.7874333943591</v>
      </c>
      <c r="E245" s="57">
        <v>119998.84974847441</v>
      </c>
      <c r="F245" s="59">
        <v>26.875301159243797</v>
      </c>
      <c r="G245" s="59">
        <v>72.816000000000003</v>
      </c>
      <c r="H245" s="57">
        <v>25</v>
      </c>
      <c r="I245" s="50">
        <v>9319.2535539067903</v>
      </c>
      <c r="J245" s="29" t="s">
        <v>59</v>
      </c>
      <c r="K245" s="29" t="s">
        <v>59</v>
      </c>
      <c r="L245" s="29">
        <v>7</v>
      </c>
      <c r="N245" s="60">
        <f t="shared" si="41"/>
        <v>30</v>
      </c>
      <c r="O245" s="60">
        <f t="shared" si="44"/>
        <v>6881</v>
      </c>
      <c r="P245" s="51">
        <f t="shared" si="36"/>
        <v>7971.2343264715364</v>
      </c>
      <c r="Q245" s="52">
        <f t="shared" si="37"/>
        <v>2.9930000000000002E-2</v>
      </c>
      <c r="R245" s="30">
        <f t="shared" si="38"/>
        <v>238.57904339129311</v>
      </c>
      <c r="S245" s="53"/>
      <c r="U245">
        <f t="shared" si="45"/>
        <v>9194.5622527475462</v>
      </c>
      <c r="V245" s="54">
        <f t="shared" si="46"/>
        <v>9319.2535539067903</v>
      </c>
      <c r="X245" s="55">
        <f t="shared" si="39"/>
        <v>226</v>
      </c>
      <c r="Y245" s="25">
        <f t="shared" si="39"/>
        <v>51697</v>
      </c>
      <c r="Z245" s="54">
        <f t="shared" si="42"/>
        <v>7971.2343264715364</v>
      </c>
      <c r="AA245" s="54">
        <f t="shared" si="47"/>
        <v>1214.6384303588206</v>
      </c>
      <c r="AB245" s="54">
        <f t="shared" si="43"/>
        <v>119885.44255340465</v>
      </c>
      <c r="AC245" t="str">
        <f t="shared" si="40"/>
        <v/>
      </c>
      <c r="AD245" t="str">
        <f t="shared" si="40"/>
        <v/>
      </c>
    </row>
    <row r="246" spans="1:30" x14ac:dyDescent="0.25">
      <c r="A246" s="44">
        <v>227</v>
      </c>
      <c r="B246" s="56">
        <v>51728</v>
      </c>
      <c r="C246" s="57">
        <v>8054.5731801370421</v>
      </c>
      <c r="D246" s="58">
        <v>1139.9890726105041</v>
      </c>
      <c r="E246" s="57">
        <v>111944.27656833737</v>
      </c>
      <c r="F246" s="59">
        <v>25.199758447179629</v>
      </c>
      <c r="G246" s="59">
        <v>72.816000000000003</v>
      </c>
      <c r="H246" s="57">
        <v>25</v>
      </c>
      <c r="I246" s="50">
        <v>9317.5780111947261</v>
      </c>
      <c r="J246" s="29" t="s">
        <v>59</v>
      </c>
      <c r="K246" s="29" t="s">
        <v>59</v>
      </c>
      <c r="L246" s="29">
        <v>8</v>
      </c>
      <c r="N246" s="60">
        <f t="shared" si="41"/>
        <v>31</v>
      </c>
      <c r="O246" s="60">
        <f t="shared" si="44"/>
        <v>6912</v>
      </c>
      <c r="P246" s="51">
        <f t="shared" si="36"/>
        <v>8046.961052573015</v>
      </c>
      <c r="Q246" s="52">
        <f t="shared" si="37"/>
        <v>2.9930000000000002E-2</v>
      </c>
      <c r="R246" s="30">
        <f t="shared" si="38"/>
        <v>240.84554430351037</v>
      </c>
      <c r="S246" s="53"/>
      <c r="U246">
        <f t="shared" si="45"/>
        <v>9194.5622527475462</v>
      </c>
      <c r="V246" s="54">
        <f t="shared" si="46"/>
        <v>9317.5780111947261</v>
      </c>
      <c r="X246" s="55">
        <f t="shared" si="39"/>
        <v>227</v>
      </c>
      <c r="Y246" s="25">
        <f t="shared" si="39"/>
        <v>51728</v>
      </c>
      <c r="Z246" s="54">
        <f t="shared" si="42"/>
        <v>8046.961052573015</v>
      </c>
      <c r="AA246" s="54">
        <f t="shared" si="47"/>
        <v>1138.9117042573412</v>
      </c>
      <c r="AB246" s="54">
        <f t="shared" si="43"/>
        <v>111838.48150083164</v>
      </c>
      <c r="AC246" t="str">
        <f t="shared" si="40"/>
        <v/>
      </c>
      <c r="AD246" t="str">
        <f t="shared" si="40"/>
        <v/>
      </c>
    </row>
    <row r="247" spans="1:30" x14ac:dyDescent="0.25">
      <c r="A247" s="44">
        <v>228</v>
      </c>
      <c r="B247" s="56">
        <v>51759</v>
      </c>
      <c r="C247" s="57">
        <v>8131.0916253483438</v>
      </c>
      <c r="D247" s="58">
        <v>1063.4706273992024</v>
      </c>
      <c r="E247" s="57">
        <v>103813.18494298903</v>
      </c>
      <c r="F247" s="59">
        <v>23.508298079350848</v>
      </c>
      <c r="G247" s="59">
        <v>72.816000000000003</v>
      </c>
      <c r="H247" s="57">
        <v>25</v>
      </c>
      <c r="I247" s="50">
        <v>9315.8865508268973</v>
      </c>
      <c r="J247" s="29" t="s">
        <v>59</v>
      </c>
      <c r="K247" s="29" t="s">
        <v>59</v>
      </c>
      <c r="L247" s="29">
        <v>9</v>
      </c>
      <c r="N247" s="60">
        <f t="shared" si="41"/>
        <v>31</v>
      </c>
      <c r="O247" s="60">
        <f t="shared" si="44"/>
        <v>6943</v>
      </c>
      <c r="P247" s="51">
        <f t="shared" si="36"/>
        <v>8123.4071825724586</v>
      </c>
      <c r="Q247" s="52">
        <f t="shared" si="37"/>
        <v>2.9930000000000002E-2</v>
      </c>
      <c r="R247" s="30">
        <f t="shared" si="38"/>
        <v>243.13357697439369</v>
      </c>
      <c r="S247" s="53"/>
      <c r="U247">
        <f t="shared" si="45"/>
        <v>9194.5622527475462</v>
      </c>
      <c r="V247" s="54">
        <f t="shared" si="46"/>
        <v>9315.8865508268973</v>
      </c>
      <c r="X247" s="55">
        <f t="shared" si="39"/>
        <v>228</v>
      </c>
      <c r="Y247" s="25">
        <f t="shared" si="39"/>
        <v>51759</v>
      </c>
      <c r="Z247" s="54">
        <f t="shared" si="42"/>
        <v>8123.4071825724586</v>
      </c>
      <c r="AA247" s="54">
        <f t="shared" si="47"/>
        <v>1062.4655742578977</v>
      </c>
      <c r="AB247" s="54">
        <f t="shared" si="43"/>
        <v>103715.07431825918</v>
      </c>
      <c r="AC247" t="str">
        <f t="shared" si="40"/>
        <v/>
      </c>
      <c r="AD247" t="str">
        <f t="shared" si="40"/>
        <v/>
      </c>
    </row>
    <row r="248" spans="1:30" x14ac:dyDescent="0.25">
      <c r="A248" s="44">
        <v>229</v>
      </c>
      <c r="B248" s="56">
        <v>51789</v>
      </c>
      <c r="C248" s="57">
        <v>8208.3369957891537</v>
      </c>
      <c r="D248" s="58">
        <v>986.22525695839317</v>
      </c>
      <c r="E248" s="57">
        <v>95604.847947199873</v>
      </c>
      <c r="F248" s="59">
        <v>21.800768838027697</v>
      </c>
      <c r="G248" s="59">
        <v>72.816000000000003</v>
      </c>
      <c r="H248" s="57">
        <v>25</v>
      </c>
      <c r="I248" s="50">
        <v>9314.1790215855744</v>
      </c>
      <c r="J248" s="29" t="s">
        <v>59</v>
      </c>
      <c r="K248" s="29" t="s">
        <v>59</v>
      </c>
      <c r="L248" s="29">
        <v>10</v>
      </c>
      <c r="N248" s="60">
        <f t="shared" si="41"/>
        <v>30</v>
      </c>
      <c r="O248" s="60">
        <f t="shared" si="44"/>
        <v>6973</v>
      </c>
      <c r="P248" s="51">
        <f t="shared" si="36"/>
        <v>8200.5795508068968</v>
      </c>
      <c r="Q248" s="52">
        <f t="shared" si="37"/>
        <v>2.9930000000000002E-2</v>
      </c>
      <c r="R248" s="30">
        <f t="shared" si="38"/>
        <v>245.44334595565044</v>
      </c>
      <c r="S248" s="53"/>
      <c r="U248">
        <f t="shared" si="45"/>
        <v>9194.5622527475462</v>
      </c>
      <c r="V248" s="54">
        <f t="shared" si="46"/>
        <v>9314.1790215855744</v>
      </c>
      <c r="X248" s="55">
        <f t="shared" si="39"/>
        <v>229</v>
      </c>
      <c r="Y248" s="25">
        <f t="shared" si="39"/>
        <v>51789</v>
      </c>
      <c r="Z248" s="54">
        <f t="shared" si="42"/>
        <v>8200.5795508068968</v>
      </c>
      <c r="AA248" s="54">
        <f t="shared" si="47"/>
        <v>985.29320602345967</v>
      </c>
      <c r="AB248" s="54">
        <f t="shared" si="43"/>
        <v>95514.494767452285</v>
      </c>
      <c r="AC248" t="str">
        <f t="shared" si="40"/>
        <v/>
      </c>
      <c r="AD248" t="str">
        <f t="shared" si="40"/>
        <v/>
      </c>
    </row>
    <row r="249" spans="1:30" x14ac:dyDescent="0.25">
      <c r="A249" s="44">
        <v>230</v>
      </c>
      <c r="B249" s="56">
        <v>51820</v>
      </c>
      <c r="C249" s="57">
        <v>8286.3161972491489</v>
      </c>
      <c r="D249" s="58">
        <v>908.24605549839646</v>
      </c>
      <c r="E249" s="57">
        <v>87318.531749950722</v>
      </c>
      <c r="F249" s="59">
        <v>20.077018068911975</v>
      </c>
      <c r="G249" s="59">
        <v>72.816000000000003</v>
      </c>
      <c r="H249" s="57">
        <v>25</v>
      </c>
      <c r="I249" s="50">
        <v>9312.4552708164592</v>
      </c>
      <c r="J249" s="29" t="s">
        <v>59</v>
      </c>
      <c r="K249" s="29" t="s">
        <v>59</v>
      </c>
      <c r="L249" s="29">
        <v>11</v>
      </c>
      <c r="N249" s="60">
        <f t="shared" si="41"/>
        <v>31</v>
      </c>
      <c r="O249" s="60">
        <f t="shared" si="44"/>
        <v>7004</v>
      </c>
      <c r="P249" s="51">
        <f t="shared" si="36"/>
        <v>8278.4850565395627</v>
      </c>
      <c r="Q249" s="52">
        <f t="shared" si="37"/>
        <v>2.9930000000000002E-2</v>
      </c>
      <c r="R249" s="30">
        <f t="shared" si="38"/>
        <v>247.77505774222914</v>
      </c>
      <c r="S249" s="53"/>
      <c r="U249">
        <f t="shared" si="45"/>
        <v>9194.5622527475462</v>
      </c>
      <c r="V249" s="54">
        <f t="shared" si="46"/>
        <v>9312.4552708164592</v>
      </c>
      <c r="X249" s="55">
        <f t="shared" si="39"/>
        <v>230</v>
      </c>
      <c r="Y249" s="25">
        <f t="shared" si="39"/>
        <v>51820</v>
      </c>
      <c r="Z249" s="54">
        <f t="shared" si="42"/>
        <v>8278.4850565395627</v>
      </c>
      <c r="AA249" s="54">
        <f t="shared" si="47"/>
        <v>907.38770029079433</v>
      </c>
      <c r="AB249" s="54">
        <f t="shared" si="43"/>
        <v>87236.009710912724</v>
      </c>
      <c r="AC249" t="str">
        <f t="shared" si="40"/>
        <v/>
      </c>
      <c r="AD249" t="str">
        <f t="shared" si="40"/>
        <v/>
      </c>
    </row>
    <row r="250" spans="1:30" x14ac:dyDescent="0.25">
      <c r="A250" s="44">
        <v>231</v>
      </c>
      <c r="B250" s="56">
        <v>51850</v>
      </c>
      <c r="C250" s="57">
        <v>8365.0362011230172</v>
      </c>
      <c r="D250" s="58">
        <v>829.52605162452971</v>
      </c>
      <c r="E250" s="57">
        <v>78953.495548827705</v>
      </c>
      <c r="F250" s="59">
        <v>18.336891667489652</v>
      </c>
      <c r="G250" s="59">
        <v>72.816000000000003</v>
      </c>
      <c r="H250" s="57">
        <v>25</v>
      </c>
      <c r="I250" s="50">
        <v>9310.7151444150368</v>
      </c>
      <c r="J250" s="29" t="s">
        <v>59</v>
      </c>
      <c r="K250" s="29" t="s">
        <v>59</v>
      </c>
      <c r="L250" s="29">
        <v>12</v>
      </c>
      <c r="N250" s="60">
        <f t="shared" si="41"/>
        <v>30</v>
      </c>
      <c r="O250" s="60">
        <f t="shared" si="44"/>
        <v>7034</v>
      </c>
      <c r="P250" s="51">
        <f t="shared" si="36"/>
        <v>8357.1306645766872</v>
      </c>
      <c r="Q250" s="52">
        <f t="shared" si="37"/>
        <v>2.9930000000000002E-2</v>
      </c>
      <c r="R250" s="30">
        <f t="shared" si="38"/>
        <v>250.12892079078026</v>
      </c>
      <c r="S250" s="53"/>
      <c r="U250">
        <f t="shared" si="45"/>
        <v>9194.5622527475462</v>
      </c>
      <c r="V250" s="54">
        <f t="shared" si="46"/>
        <v>9310.7151444150368</v>
      </c>
      <c r="X250" s="55">
        <f t="shared" si="39"/>
        <v>231</v>
      </c>
      <c r="Y250" s="25">
        <f t="shared" si="39"/>
        <v>51850</v>
      </c>
      <c r="Z250" s="54">
        <f t="shared" si="42"/>
        <v>8357.1306645766872</v>
      </c>
      <c r="AA250" s="54">
        <f t="shared" si="47"/>
        <v>828.74209225366872</v>
      </c>
      <c r="AB250" s="54">
        <f t="shared" si="43"/>
        <v>78878.879046336035</v>
      </c>
      <c r="AC250" t="str">
        <f t="shared" si="40"/>
        <v/>
      </c>
      <c r="AD250" t="str">
        <f t="shared" si="40"/>
        <v/>
      </c>
    </row>
    <row r="251" spans="1:30" x14ac:dyDescent="0.25">
      <c r="A251" s="44">
        <v>232</v>
      </c>
      <c r="B251" s="56">
        <v>51881</v>
      </c>
      <c r="C251" s="57">
        <v>8444.5040450336855</v>
      </c>
      <c r="D251" s="58">
        <v>750.05820771386129</v>
      </c>
      <c r="E251" s="57">
        <v>70508.991503794023</v>
      </c>
      <c r="F251" s="59">
        <v>16.580234065253819</v>
      </c>
      <c r="G251" s="59">
        <v>72.816000000000003</v>
      </c>
      <c r="H251" s="57">
        <v>25</v>
      </c>
      <c r="I251" s="50">
        <v>9308.9584868128004</v>
      </c>
      <c r="J251" s="29" t="s">
        <v>59</v>
      </c>
      <c r="K251" s="29" t="s">
        <v>59</v>
      </c>
      <c r="L251" s="29">
        <v>1</v>
      </c>
      <c r="N251" s="60">
        <f t="shared" si="41"/>
        <v>31</v>
      </c>
      <c r="O251" s="60">
        <f t="shared" si="44"/>
        <v>7065</v>
      </c>
      <c r="P251" s="51">
        <f t="shared" si="36"/>
        <v>8436.523405890166</v>
      </c>
      <c r="Q251" s="52">
        <f t="shared" si="37"/>
        <v>2.9930000000000002E-2</v>
      </c>
      <c r="R251" s="30">
        <f t="shared" si="38"/>
        <v>252.50514553829268</v>
      </c>
      <c r="S251" s="53"/>
      <c r="U251">
        <f t="shared" si="45"/>
        <v>9194.5622527475462</v>
      </c>
      <c r="V251" s="54">
        <f t="shared" si="46"/>
        <v>9308.9584868128004</v>
      </c>
      <c r="X251" s="55">
        <f t="shared" si="39"/>
        <v>232</v>
      </c>
      <c r="Y251" s="25">
        <f t="shared" si="39"/>
        <v>51881</v>
      </c>
      <c r="Z251" s="54">
        <f t="shared" si="42"/>
        <v>8436.523405890166</v>
      </c>
      <c r="AA251" s="54">
        <f t="shared" si="47"/>
        <v>749.34935094019045</v>
      </c>
      <c r="AB251" s="54">
        <f t="shared" si="43"/>
        <v>70442.355640445865</v>
      </c>
      <c r="AC251" t="str">
        <f t="shared" si="40"/>
        <v/>
      </c>
      <c r="AD251" t="str">
        <f t="shared" si="40"/>
        <v/>
      </c>
    </row>
    <row r="252" spans="1:30" x14ac:dyDescent="0.25">
      <c r="A252" s="44">
        <v>233</v>
      </c>
      <c r="B252" s="56">
        <v>51912</v>
      </c>
      <c r="C252" s="57">
        <v>8524.7268334615037</v>
      </c>
      <c r="D252" s="58">
        <v>669.83541928604154</v>
      </c>
      <c r="E252" s="57">
        <v>61984.264670332515</v>
      </c>
      <c r="F252" s="59">
        <v>14.806888215796745</v>
      </c>
      <c r="G252" s="59">
        <v>72.816000000000003</v>
      </c>
      <c r="H252" s="57">
        <v>25</v>
      </c>
      <c r="I252" s="50">
        <v>9307.1851409633437</v>
      </c>
      <c r="J252" s="29" t="s">
        <v>59</v>
      </c>
      <c r="K252" s="29" t="s">
        <v>59</v>
      </c>
      <c r="L252" s="29">
        <v>2</v>
      </c>
      <c r="N252" s="60">
        <f t="shared" si="41"/>
        <v>31</v>
      </c>
      <c r="O252" s="60">
        <f t="shared" si="44"/>
        <v>7096</v>
      </c>
      <c r="P252" s="51">
        <f t="shared" si="36"/>
        <v>8516.6703782461227</v>
      </c>
      <c r="Q252" s="52">
        <f t="shared" si="37"/>
        <v>2.9930000000000002E-2</v>
      </c>
      <c r="R252" s="30">
        <f t="shared" si="38"/>
        <v>254.90394442090647</v>
      </c>
      <c r="S252" s="53"/>
      <c r="U252">
        <f t="shared" si="45"/>
        <v>9194.5622527475462</v>
      </c>
      <c r="V252" s="54">
        <f t="shared" si="46"/>
        <v>9307.1851409633437</v>
      </c>
      <c r="X252" s="55">
        <f t="shared" si="39"/>
        <v>233</v>
      </c>
      <c r="Y252" s="25">
        <f t="shared" si="39"/>
        <v>51912</v>
      </c>
      <c r="Z252" s="54">
        <f t="shared" si="42"/>
        <v>8516.6703782461227</v>
      </c>
      <c r="AA252" s="54">
        <f t="shared" si="47"/>
        <v>669.202378584234</v>
      </c>
      <c r="AB252" s="54">
        <f t="shared" si="43"/>
        <v>61925.685262199739</v>
      </c>
      <c r="AC252" t="str">
        <f t="shared" si="40"/>
        <v/>
      </c>
      <c r="AD252" t="str">
        <f t="shared" si="40"/>
        <v/>
      </c>
    </row>
    <row r="253" spans="1:30" x14ac:dyDescent="0.25">
      <c r="A253" s="44">
        <v>234</v>
      </c>
      <c r="B253" s="56">
        <v>51940</v>
      </c>
      <c r="C253" s="57">
        <v>8605.7117383793884</v>
      </c>
      <c r="D253" s="58">
        <v>588.85051436815741</v>
      </c>
      <c r="E253" s="57">
        <v>53378.552931953127</v>
      </c>
      <c r="F253" s="59">
        <v>13.016695580769829</v>
      </c>
      <c r="G253" s="59">
        <v>72.816000000000003</v>
      </c>
      <c r="H253" s="57">
        <v>25</v>
      </c>
      <c r="I253" s="50">
        <v>9305.3949483283159</v>
      </c>
      <c r="J253" s="29" t="s">
        <v>59</v>
      </c>
      <c r="K253" s="29" t="s">
        <v>59</v>
      </c>
      <c r="L253" s="29">
        <v>3</v>
      </c>
      <c r="N253" s="60">
        <f t="shared" si="41"/>
        <v>28</v>
      </c>
      <c r="O253" s="60">
        <f t="shared" si="44"/>
        <v>7124</v>
      </c>
      <c r="P253" s="51">
        <f t="shared" si="36"/>
        <v>8597.578746839461</v>
      </c>
      <c r="Q253" s="52">
        <f t="shared" si="37"/>
        <v>2.9930000000000002E-2</v>
      </c>
      <c r="R253" s="30">
        <f t="shared" si="38"/>
        <v>257.32553189290508</v>
      </c>
      <c r="S253" s="53"/>
      <c r="U253">
        <f t="shared" si="45"/>
        <v>9194.5622527475462</v>
      </c>
      <c r="V253" s="54">
        <f t="shared" si="46"/>
        <v>9305.3949483283159</v>
      </c>
      <c r="X253" s="55">
        <f t="shared" si="39"/>
        <v>234</v>
      </c>
      <c r="Y253" s="25">
        <f t="shared" si="39"/>
        <v>51940</v>
      </c>
      <c r="Z253" s="54">
        <f t="shared" si="42"/>
        <v>8597.578746839461</v>
      </c>
      <c r="AA253" s="54">
        <f t="shared" si="47"/>
        <v>588.29400999089603</v>
      </c>
      <c r="AB253" s="54">
        <f t="shared" si="43"/>
        <v>53328.106515360276</v>
      </c>
      <c r="AC253" t="str">
        <f t="shared" si="40"/>
        <v/>
      </c>
      <c r="AD253" t="str">
        <f t="shared" si="40"/>
        <v/>
      </c>
    </row>
    <row r="254" spans="1:30" x14ac:dyDescent="0.25">
      <c r="A254" s="44">
        <v>235</v>
      </c>
      <c r="B254" s="56">
        <v>51971</v>
      </c>
      <c r="C254" s="57">
        <v>8687.4659998939933</v>
      </c>
      <c r="D254" s="58">
        <v>507.09625285355338</v>
      </c>
      <c r="E254" s="57">
        <v>44691.08693205913</v>
      </c>
      <c r="F254" s="59">
        <v>11.209496115710158</v>
      </c>
      <c r="G254" s="59">
        <v>72.816000000000003</v>
      </c>
      <c r="H254" s="57">
        <v>25</v>
      </c>
      <c r="I254" s="50">
        <v>9303.5877488632577</v>
      </c>
      <c r="J254" s="29" t="s">
        <v>59</v>
      </c>
      <c r="K254" s="29" t="s">
        <v>59</v>
      </c>
      <c r="L254" s="29">
        <v>4</v>
      </c>
      <c r="N254" s="60">
        <f t="shared" si="41"/>
        <v>31</v>
      </c>
      <c r="O254" s="60">
        <f t="shared" si="44"/>
        <v>7155</v>
      </c>
      <c r="P254" s="51">
        <f t="shared" si="36"/>
        <v>8679.2557449344349</v>
      </c>
      <c r="Q254" s="52">
        <f t="shared" si="37"/>
        <v>2.9930000000000002E-2</v>
      </c>
      <c r="R254" s="30">
        <f t="shared" si="38"/>
        <v>259.77012444588763</v>
      </c>
      <c r="S254" s="53"/>
      <c r="U254">
        <f t="shared" si="45"/>
        <v>9194.5622527475462</v>
      </c>
      <c r="V254" s="54">
        <f t="shared" si="46"/>
        <v>9303.5877488632577</v>
      </c>
      <c r="X254" s="55">
        <f t="shared" si="39"/>
        <v>235</v>
      </c>
      <c r="Y254" s="25">
        <f t="shared" si="39"/>
        <v>51971</v>
      </c>
      <c r="Z254" s="54">
        <f t="shared" si="42"/>
        <v>8679.2557449344349</v>
      </c>
      <c r="AA254" s="54">
        <f t="shared" si="47"/>
        <v>506.61701189592134</v>
      </c>
      <c r="AB254" s="54">
        <f t="shared" si="43"/>
        <v>44648.850770425837</v>
      </c>
      <c r="AC254" t="str">
        <f t="shared" si="40"/>
        <v/>
      </c>
      <c r="AD254" t="str">
        <f t="shared" si="40"/>
        <v/>
      </c>
    </row>
    <row r="255" spans="1:30" x14ac:dyDescent="0.25">
      <c r="A255" s="44">
        <v>236</v>
      </c>
      <c r="B255" s="56">
        <v>52001</v>
      </c>
      <c r="C255" s="57">
        <v>8769.9969268929854</v>
      </c>
      <c r="D255" s="58">
        <v>424.56532585456063</v>
      </c>
      <c r="E255" s="57">
        <v>35921.090005166145</v>
      </c>
      <c r="F255" s="59">
        <v>9.3851282557324183</v>
      </c>
      <c r="G255" s="59">
        <v>72.816000000000003</v>
      </c>
      <c r="H255" s="57">
        <v>25</v>
      </c>
      <c r="I255" s="50">
        <v>9301.7633810032785</v>
      </c>
      <c r="J255" s="29" t="s">
        <v>59</v>
      </c>
      <c r="K255" s="29" t="s">
        <v>59</v>
      </c>
      <c r="L255" s="29">
        <v>5</v>
      </c>
      <c r="N255" s="60">
        <f t="shared" si="41"/>
        <v>30</v>
      </c>
      <c r="O255" s="60">
        <f t="shared" si="44"/>
        <v>7185</v>
      </c>
      <c r="P255" s="51">
        <f t="shared" si="36"/>
        <v>8761.708674511312</v>
      </c>
      <c r="Q255" s="52">
        <f t="shared" si="37"/>
        <v>2.9930000000000002E-2</v>
      </c>
      <c r="R255" s="30">
        <f t="shared" si="38"/>
        <v>262.23794062812357</v>
      </c>
      <c r="S255" s="53"/>
      <c r="U255">
        <f t="shared" si="45"/>
        <v>9194.5622527475462</v>
      </c>
      <c r="V255" s="54">
        <f t="shared" si="46"/>
        <v>9301.7633810032785</v>
      </c>
      <c r="X255" s="55">
        <f t="shared" si="39"/>
        <v>236</v>
      </c>
      <c r="Y255" s="25">
        <f t="shared" si="39"/>
        <v>52001</v>
      </c>
      <c r="Z255" s="54">
        <f t="shared" si="42"/>
        <v>8761.708674511312</v>
      </c>
      <c r="AA255" s="54">
        <f t="shared" si="47"/>
        <v>424.16408231904438</v>
      </c>
      <c r="AB255" s="54">
        <f t="shared" si="43"/>
        <v>35887.142095914525</v>
      </c>
      <c r="AC255" t="str">
        <f t="shared" si="40"/>
        <v/>
      </c>
      <c r="AD255" t="str">
        <f t="shared" si="40"/>
        <v/>
      </c>
    </row>
    <row r="256" spans="1:30" x14ac:dyDescent="0.25">
      <c r="A256" s="44">
        <v>237</v>
      </c>
      <c r="B256" s="56">
        <v>52032</v>
      </c>
      <c r="C256" s="57">
        <v>8853.3118976984679</v>
      </c>
      <c r="D256" s="58">
        <v>341.25035504907748</v>
      </c>
      <c r="E256" s="57">
        <v>27067.778107467675</v>
      </c>
      <c r="F256" s="59">
        <v>7.5434289010848907</v>
      </c>
      <c r="G256" s="59">
        <v>72.816000000000003</v>
      </c>
      <c r="H256" s="57">
        <v>25</v>
      </c>
      <c r="I256" s="50">
        <v>9299.9216816486314</v>
      </c>
      <c r="J256" s="29" t="s">
        <v>59</v>
      </c>
      <c r="K256" s="29" t="s">
        <v>59</v>
      </c>
      <c r="L256" s="29">
        <v>6</v>
      </c>
      <c r="N256" s="60">
        <f t="shared" si="41"/>
        <v>31</v>
      </c>
      <c r="O256" s="60">
        <f t="shared" si="44"/>
        <v>7216</v>
      </c>
      <c r="P256" s="51">
        <f t="shared" si="36"/>
        <v>8844.9449069191687</v>
      </c>
      <c r="Q256" s="52">
        <f t="shared" si="37"/>
        <v>2.9930000000000002E-2</v>
      </c>
      <c r="R256" s="30">
        <f t="shared" si="38"/>
        <v>264.72920106409072</v>
      </c>
      <c r="S256" s="53"/>
      <c r="U256">
        <f t="shared" si="45"/>
        <v>9194.5622527475462</v>
      </c>
      <c r="V256" s="54">
        <f t="shared" si="46"/>
        <v>9299.9216816486314</v>
      </c>
      <c r="X256" s="55">
        <f t="shared" si="39"/>
        <v>237</v>
      </c>
      <c r="Y256" s="25">
        <f t="shared" si="39"/>
        <v>52032</v>
      </c>
      <c r="Z256" s="54">
        <f t="shared" si="42"/>
        <v>8844.9449069191687</v>
      </c>
      <c r="AA256" s="54">
        <f t="shared" si="47"/>
        <v>340.92784991118714</v>
      </c>
      <c r="AB256" s="54">
        <f t="shared" si="43"/>
        <v>27042.197188995357</v>
      </c>
      <c r="AC256" t="str">
        <f t="shared" si="40"/>
        <v/>
      </c>
      <c r="AD256" t="str">
        <f t="shared" si="40"/>
        <v/>
      </c>
    </row>
    <row r="257" spans="1:30" x14ac:dyDescent="0.25">
      <c r="A257" s="44">
        <v>238</v>
      </c>
      <c r="B257" s="56">
        <v>52062</v>
      </c>
      <c r="C257" s="57">
        <v>8937.4183607266041</v>
      </c>
      <c r="D257" s="58">
        <v>257.14389202094225</v>
      </c>
      <c r="E257" s="57">
        <v>18130.359746741073</v>
      </c>
      <c r="F257" s="59">
        <v>5.6842334025682124</v>
      </c>
      <c r="G257" s="59">
        <v>72.816000000000003</v>
      </c>
      <c r="H257" s="57">
        <v>25</v>
      </c>
      <c r="I257" s="50">
        <v>9298.0624861501146</v>
      </c>
      <c r="J257" s="29" t="s">
        <v>59</v>
      </c>
      <c r="K257" s="29" t="s">
        <v>59</v>
      </c>
      <c r="L257" s="29">
        <v>7</v>
      </c>
      <c r="N257" s="60">
        <f t="shared" si="41"/>
        <v>30</v>
      </c>
      <c r="O257" s="60">
        <f t="shared" si="44"/>
        <v>7246</v>
      </c>
      <c r="P257" s="51">
        <f t="shared" si="36"/>
        <v>8928.9718835349013</v>
      </c>
      <c r="Q257" s="52">
        <f t="shared" si="37"/>
        <v>2.9930000000000002E-2</v>
      </c>
      <c r="R257" s="30">
        <f t="shared" si="38"/>
        <v>267.24412847419961</v>
      </c>
      <c r="S257" s="53"/>
      <c r="U257">
        <f t="shared" si="45"/>
        <v>9194.5622527475462</v>
      </c>
      <c r="V257" s="54">
        <f t="shared" si="46"/>
        <v>9298.0624861501146</v>
      </c>
      <c r="X257" s="55">
        <f t="shared" si="39"/>
        <v>238</v>
      </c>
      <c r="Y257" s="25">
        <f t="shared" si="39"/>
        <v>52062</v>
      </c>
      <c r="Z257" s="54">
        <f t="shared" si="42"/>
        <v>8928.9718835349013</v>
      </c>
      <c r="AA257" s="54">
        <f t="shared" si="47"/>
        <v>256.9008732954552</v>
      </c>
      <c r="AB257" s="54">
        <f t="shared" si="43"/>
        <v>18113.225305460455</v>
      </c>
      <c r="AC257" t="str">
        <f t="shared" si="40"/>
        <v/>
      </c>
      <c r="AD257" t="str">
        <f t="shared" si="40"/>
        <v/>
      </c>
    </row>
    <row r="258" spans="1:30" x14ac:dyDescent="0.25">
      <c r="A258" s="44">
        <v>239</v>
      </c>
      <c r="B258" s="56">
        <v>52093</v>
      </c>
      <c r="C258" s="57">
        <v>9022.3238351535056</v>
      </c>
      <c r="D258" s="58">
        <v>172.23841759403976</v>
      </c>
      <c r="E258" s="57">
        <v>9108.0359115875672</v>
      </c>
      <c r="F258" s="59">
        <v>3.8073755468156256</v>
      </c>
      <c r="G258" s="59">
        <v>72.816000000000003</v>
      </c>
      <c r="H258" s="57">
        <v>25</v>
      </c>
      <c r="I258" s="50">
        <v>9296.1856282943627</v>
      </c>
      <c r="J258" s="29" t="s">
        <v>59</v>
      </c>
      <c r="K258" s="29" t="s">
        <v>59</v>
      </c>
      <c r="L258" s="29">
        <v>8</v>
      </c>
      <c r="N258" s="60">
        <f t="shared" si="41"/>
        <v>31</v>
      </c>
      <c r="O258" s="60">
        <f t="shared" si="44"/>
        <v>7277</v>
      </c>
      <c r="P258" s="51">
        <f t="shared" si="36"/>
        <v>9013.7971164284827</v>
      </c>
      <c r="Q258" s="52">
        <f t="shared" si="37"/>
        <v>2.9930000000000002E-2</v>
      </c>
      <c r="R258" s="30">
        <f t="shared" si="38"/>
        <v>269.78294769470449</v>
      </c>
      <c r="S258" s="53"/>
      <c r="U258">
        <f t="shared" si="45"/>
        <v>9194.5622527475462</v>
      </c>
      <c r="V258" s="54">
        <f t="shared" si="46"/>
        <v>9296.1856282943627</v>
      </c>
      <c r="X258" s="55">
        <f t="shared" si="39"/>
        <v>239</v>
      </c>
      <c r="Y258" s="25">
        <f t="shared" si="39"/>
        <v>52093</v>
      </c>
      <c r="Z258" s="54">
        <f t="shared" si="42"/>
        <v>9013.7971164284827</v>
      </c>
      <c r="AA258" s="54">
        <f t="shared" si="47"/>
        <v>172.07564040187387</v>
      </c>
      <c r="AB258" s="54">
        <f t="shared" si="43"/>
        <v>9099.4281890319726</v>
      </c>
      <c r="AC258" t="str">
        <f t="shared" si="40"/>
        <v/>
      </c>
      <c r="AD258" t="str">
        <f t="shared" si="40"/>
        <v/>
      </c>
    </row>
    <row r="259" spans="1:30" x14ac:dyDescent="0.25">
      <c r="A259" s="44">
        <v>240</v>
      </c>
      <c r="B259" s="56">
        <v>52124</v>
      </c>
      <c r="C259" s="57">
        <v>9108.0359115874653</v>
      </c>
      <c r="D259" s="58">
        <v>86.526341160081671</v>
      </c>
      <c r="E259" s="57">
        <v>1.0186340659856796E-10</v>
      </c>
      <c r="F259" s="59">
        <v>1.9126875414333893</v>
      </c>
      <c r="G259" s="59">
        <v>72.816000000000003</v>
      </c>
      <c r="H259" s="57">
        <v>25</v>
      </c>
      <c r="I259" s="50">
        <v>9294.29094028898</v>
      </c>
      <c r="J259" s="29" t="s">
        <v>59</v>
      </c>
      <c r="K259" s="29" t="s">
        <v>59</v>
      </c>
      <c r="L259" s="29">
        <v>9</v>
      </c>
      <c r="N259" s="60">
        <f t="shared" si="41"/>
        <v>31</v>
      </c>
      <c r="O259" s="60">
        <f t="shared" si="44"/>
        <v>7308</v>
      </c>
      <c r="P259" s="51">
        <f t="shared" si="36"/>
        <v>9099.4281890345537</v>
      </c>
      <c r="Q259" s="52">
        <f t="shared" si="37"/>
        <v>2.9930000000000002E-2</v>
      </c>
      <c r="R259" s="30">
        <f t="shared" si="38"/>
        <v>272.34588569780419</v>
      </c>
      <c r="S259" s="53"/>
      <c r="U259">
        <f t="shared" si="45"/>
        <v>9194.5622527475462</v>
      </c>
      <c r="V259" s="54">
        <f t="shared" si="46"/>
        <v>9294.29094028898</v>
      </c>
      <c r="X259" s="55">
        <f t="shared" si="39"/>
        <v>240</v>
      </c>
      <c r="Y259" s="25">
        <f t="shared" si="39"/>
        <v>52124</v>
      </c>
      <c r="Z259" s="54">
        <f t="shared" si="42"/>
        <v>9099.4281890345537</v>
      </c>
      <c r="AA259" s="54">
        <f t="shared" si="47"/>
        <v>86.444567795803522</v>
      </c>
      <c r="AB259" s="54">
        <f t="shared" si="43"/>
        <v>-2.5811459636315703E-9</v>
      </c>
      <c r="AC259" t="str">
        <f t="shared" si="40"/>
        <v/>
      </c>
      <c r="AD259" t="str">
        <f t="shared" si="40"/>
        <v/>
      </c>
    </row>
    <row r="260" spans="1:30" x14ac:dyDescent="0.25">
      <c r="A260" s="44" t="s">
        <v>59</v>
      </c>
      <c r="B260" s="56" t="s">
        <v>59</v>
      </c>
      <c r="C260" s="57" t="s">
        <v>59</v>
      </c>
      <c r="D260" s="58" t="s">
        <v>59</v>
      </c>
      <c r="E260" s="57" t="s">
        <v>59</v>
      </c>
      <c r="F260" s="59" t="s">
        <v>59</v>
      </c>
      <c r="G260" s="59" t="s">
        <v>59</v>
      </c>
      <c r="H260" s="57" t="s">
        <v>59</v>
      </c>
      <c r="I260" s="50">
        <v>0</v>
      </c>
      <c r="J260" s="29" t="s">
        <v>59</v>
      </c>
      <c r="K260" s="29" t="s">
        <v>59</v>
      </c>
      <c r="L260" s="29" t="s">
        <v>59</v>
      </c>
      <c r="N260" s="60" t="str">
        <f t="shared" si="41"/>
        <v/>
      </c>
      <c r="O260" s="60" t="str">
        <f t="shared" si="44"/>
        <v/>
      </c>
      <c r="P260" s="51" t="str">
        <f t="shared" si="36"/>
        <v/>
      </c>
      <c r="Q260" s="52" t="str">
        <f t="shared" si="37"/>
        <v/>
      </c>
      <c r="R260" s="30" t="str">
        <f t="shared" si="38"/>
        <v/>
      </c>
      <c r="S260" s="53"/>
      <c r="U260" t="str">
        <f t="shared" si="45"/>
        <v/>
      </c>
      <c r="V260" s="54">
        <f t="shared" si="46"/>
        <v>0</v>
      </c>
      <c r="X260" s="55" t="str">
        <f t="shared" si="39"/>
        <v/>
      </c>
      <c r="Y260" s="25" t="str">
        <f t="shared" si="39"/>
        <v/>
      </c>
      <c r="Z260" s="54" t="str">
        <f t="shared" si="42"/>
        <v/>
      </c>
      <c r="AA260" s="54" t="e">
        <f t="shared" si="47"/>
        <v>#VALUE!</v>
      </c>
      <c r="AB260" s="54" t="str">
        <f t="shared" si="43"/>
        <v/>
      </c>
      <c r="AC260" t="str">
        <f t="shared" si="40"/>
        <v/>
      </c>
      <c r="AD260" t="str">
        <f t="shared" si="40"/>
        <v/>
      </c>
    </row>
    <row r="261" spans="1:30" x14ac:dyDescent="0.25">
      <c r="A261" s="44" t="s">
        <v>59</v>
      </c>
      <c r="B261" s="56" t="s">
        <v>59</v>
      </c>
      <c r="C261" s="57" t="s">
        <v>59</v>
      </c>
      <c r="D261" s="58" t="s">
        <v>59</v>
      </c>
      <c r="E261" s="57" t="s">
        <v>59</v>
      </c>
      <c r="F261" s="59" t="s">
        <v>59</v>
      </c>
      <c r="G261" s="59" t="s">
        <v>59</v>
      </c>
      <c r="H261" s="57" t="s">
        <v>59</v>
      </c>
      <c r="I261" s="50">
        <v>0</v>
      </c>
      <c r="J261" s="29" t="s">
        <v>59</v>
      </c>
      <c r="K261" s="29" t="s">
        <v>59</v>
      </c>
      <c r="L261" s="29" t="s">
        <v>59</v>
      </c>
      <c r="N261" s="60" t="str">
        <f t="shared" si="41"/>
        <v/>
      </c>
      <c r="O261" s="60" t="str">
        <f t="shared" si="44"/>
        <v/>
      </c>
      <c r="P261" s="51" t="str">
        <f t="shared" si="36"/>
        <v/>
      </c>
      <c r="Q261" s="52" t="str">
        <f t="shared" si="37"/>
        <v/>
      </c>
      <c r="R261" s="30" t="str">
        <f t="shared" si="38"/>
        <v/>
      </c>
      <c r="S261" s="53"/>
      <c r="U261" t="str">
        <f t="shared" si="45"/>
        <v/>
      </c>
      <c r="V261" s="54">
        <f t="shared" si="46"/>
        <v>0</v>
      </c>
      <c r="X261" s="55" t="str">
        <f t="shared" si="39"/>
        <v/>
      </c>
      <c r="Y261" s="25" t="str">
        <f t="shared" si="39"/>
        <v/>
      </c>
      <c r="Z261" s="54" t="str">
        <f t="shared" si="42"/>
        <v/>
      </c>
      <c r="AA261" s="54" t="e">
        <f t="shared" si="47"/>
        <v>#VALUE!</v>
      </c>
      <c r="AB261" s="54" t="str">
        <f t="shared" si="43"/>
        <v/>
      </c>
      <c r="AC261" t="str">
        <f t="shared" si="40"/>
        <v/>
      </c>
      <c r="AD261" t="str">
        <f t="shared" si="40"/>
        <v/>
      </c>
    </row>
    <row r="262" spans="1:30" x14ac:dyDescent="0.25">
      <c r="A262" s="44" t="s">
        <v>59</v>
      </c>
      <c r="B262" s="56" t="s">
        <v>59</v>
      </c>
      <c r="C262" s="57" t="s">
        <v>59</v>
      </c>
      <c r="D262" s="58" t="s">
        <v>59</v>
      </c>
      <c r="E262" s="57" t="s">
        <v>59</v>
      </c>
      <c r="F262" s="59" t="s">
        <v>59</v>
      </c>
      <c r="G262" s="59" t="s">
        <v>59</v>
      </c>
      <c r="H262" s="57" t="s">
        <v>59</v>
      </c>
      <c r="I262" s="50">
        <v>0</v>
      </c>
      <c r="J262" s="29" t="s">
        <v>59</v>
      </c>
      <c r="K262" s="29" t="s">
        <v>59</v>
      </c>
      <c r="L262" s="29" t="s">
        <v>59</v>
      </c>
      <c r="N262" s="60" t="str">
        <f t="shared" si="41"/>
        <v/>
      </c>
      <c r="O262" s="60" t="str">
        <f t="shared" si="44"/>
        <v/>
      </c>
      <c r="P262" s="51" t="str">
        <f t="shared" si="36"/>
        <v/>
      </c>
      <c r="Q262" s="52" t="str">
        <f t="shared" si="37"/>
        <v/>
      </c>
      <c r="R262" s="30" t="str">
        <f t="shared" si="38"/>
        <v/>
      </c>
      <c r="S262" s="53"/>
      <c r="U262" t="str">
        <f t="shared" si="45"/>
        <v/>
      </c>
      <c r="V262" s="54">
        <f t="shared" si="46"/>
        <v>0</v>
      </c>
      <c r="X262" s="55" t="str">
        <f t="shared" si="39"/>
        <v/>
      </c>
      <c r="Y262" s="25" t="str">
        <f t="shared" si="39"/>
        <v/>
      </c>
      <c r="Z262" s="54" t="str">
        <f t="shared" si="42"/>
        <v/>
      </c>
      <c r="AA262" s="54" t="e">
        <f t="shared" si="47"/>
        <v>#VALUE!</v>
      </c>
      <c r="AB262" s="54" t="str">
        <f t="shared" si="43"/>
        <v/>
      </c>
      <c r="AC262" t="str">
        <f t="shared" si="40"/>
        <v/>
      </c>
      <c r="AD262" t="str">
        <f t="shared" si="40"/>
        <v/>
      </c>
    </row>
    <row r="263" spans="1:30" x14ac:dyDescent="0.25">
      <c r="A263" s="44" t="s">
        <v>59</v>
      </c>
      <c r="B263" s="56" t="s">
        <v>59</v>
      </c>
      <c r="C263" s="57" t="s">
        <v>59</v>
      </c>
      <c r="D263" s="58" t="s">
        <v>59</v>
      </c>
      <c r="E263" s="57" t="s">
        <v>59</v>
      </c>
      <c r="F263" s="59" t="s">
        <v>59</v>
      </c>
      <c r="G263" s="59" t="s">
        <v>59</v>
      </c>
      <c r="H263" s="57" t="s">
        <v>59</v>
      </c>
      <c r="I263" s="50">
        <v>0</v>
      </c>
      <c r="J263" s="29" t="s">
        <v>59</v>
      </c>
      <c r="K263" s="29" t="s">
        <v>59</v>
      </c>
      <c r="L263" s="29" t="s">
        <v>59</v>
      </c>
      <c r="N263" s="60" t="str">
        <f t="shared" si="41"/>
        <v/>
      </c>
      <c r="O263" s="60" t="str">
        <f t="shared" si="44"/>
        <v/>
      </c>
      <c r="P263" s="51" t="str">
        <f t="shared" si="36"/>
        <v/>
      </c>
      <c r="Q263" s="52" t="str">
        <f t="shared" si="37"/>
        <v/>
      </c>
      <c r="R263" s="30" t="str">
        <f t="shared" si="38"/>
        <v/>
      </c>
      <c r="S263" s="53"/>
      <c r="U263" t="str">
        <f t="shared" si="45"/>
        <v/>
      </c>
      <c r="V263" s="54">
        <f t="shared" si="46"/>
        <v>0</v>
      </c>
      <c r="X263" s="55" t="str">
        <f t="shared" si="39"/>
        <v/>
      </c>
      <c r="Y263" s="25" t="str">
        <f t="shared" si="39"/>
        <v/>
      </c>
      <c r="Z263" s="54" t="str">
        <f t="shared" si="42"/>
        <v/>
      </c>
      <c r="AA263" s="54" t="e">
        <f t="shared" si="47"/>
        <v>#VALUE!</v>
      </c>
      <c r="AB263" s="54" t="str">
        <f t="shared" si="43"/>
        <v/>
      </c>
      <c r="AC263" t="str">
        <f t="shared" si="40"/>
        <v/>
      </c>
      <c r="AD263" t="str">
        <f t="shared" si="40"/>
        <v/>
      </c>
    </row>
    <row r="264" spans="1:30" x14ac:dyDescent="0.25">
      <c r="A264" s="44" t="s">
        <v>59</v>
      </c>
      <c r="B264" s="56" t="s">
        <v>59</v>
      </c>
      <c r="C264" s="57" t="s">
        <v>59</v>
      </c>
      <c r="D264" s="58" t="s">
        <v>59</v>
      </c>
      <c r="E264" s="57" t="s">
        <v>59</v>
      </c>
      <c r="F264" s="59" t="s">
        <v>59</v>
      </c>
      <c r="G264" s="59" t="s">
        <v>59</v>
      </c>
      <c r="H264" s="57" t="s">
        <v>59</v>
      </c>
      <c r="I264" s="50">
        <v>0</v>
      </c>
      <c r="J264" s="29" t="s">
        <v>59</v>
      </c>
      <c r="K264" s="29" t="s">
        <v>59</v>
      </c>
      <c r="L264" s="29" t="s">
        <v>59</v>
      </c>
      <c r="N264" s="60" t="str">
        <f t="shared" si="41"/>
        <v/>
      </c>
      <c r="O264" s="60" t="str">
        <f t="shared" si="44"/>
        <v/>
      </c>
      <c r="P264" s="51" t="str">
        <f t="shared" si="36"/>
        <v/>
      </c>
      <c r="Q264" s="52" t="str">
        <f t="shared" si="37"/>
        <v/>
      </c>
      <c r="R264" s="30" t="str">
        <f t="shared" si="38"/>
        <v/>
      </c>
      <c r="S264" s="53"/>
      <c r="U264" t="str">
        <f t="shared" si="45"/>
        <v/>
      </c>
      <c r="V264" s="54">
        <f t="shared" si="46"/>
        <v>0</v>
      </c>
      <c r="X264" s="55" t="str">
        <f t="shared" si="39"/>
        <v/>
      </c>
      <c r="Y264" s="25" t="str">
        <f t="shared" si="39"/>
        <v/>
      </c>
      <c r="Z264" s="54" t="str">
        <f t="shared" si="42"/>
        <v/>
      </c>
      <c r="AA264" s="54" t="e">
        <f t="shared" si="47"/>
        <v>#VALUE!</v>
      </c>
      <c r="AB264" s="54" t="str">
        <f t="shared" si="43"/>
        <v/>
      </c>
      <c r="AC264" t="str">
        <f t="shared" si="40"/>
        <v/>
      </c>
      <c r="AD264" t="str">
        <f t="shared" si="40"/>
        <v/>
      </c>
    </row>
    <row r="265" spans="1:30" x14ac:dyDescent="0.25">
      <c r="A265" s="44" t="s">
        <v>59</v>
      </c>
      <c r="B265" s="56" t="s">
        <v>59</v>
      </c>
      <c r="C265" s="57" t="s">
        <v>59</v>
      </c>
      <c r="D265" s="58" t="s">
        <v>59</v>
      </c>
      <c r="E265" s="57" t="s">
        <v>59</v>
      </c>
      <c r="F265" s="59" t="s">
        <v>59</v>
      </c>
      <c r="G265" s="59" t="s">
        <v>59</v>
      </c>
      <c r="H265" s="57" t="s">
        <v>59</v>
      </c>
      <c r="I265" s="50">
        <v>0</v>
      </c>
      <c r="J265" s="29" t="s">
        <v>59</v>
      </c>
      <c r="K265" s="29" t="s">
        <v>59</v>
      </c>
      <c r="L265" s="29" t="s">
        <v>59</v>
      </c>
      <c r="N265" s="60" t="str">
        <f t="shared" si="41"/>
        <v/>
      </c>
      <c r="O265" s="60" t="str">
        <f t="shared" si="44"/>
        <v/>
      </c>
      <c r="P265" s="51" t="str">
        <f t="shared" si="36"/>
        <v/>
      </c>
      <c r="Q265" s="52" t="str">
        <f t="shared" si="37"/>
        <v/>
      </c>
      <c r="R265" s="30" t="str">
        <f t="shared" si="38"/>
        <v/>
      </c>
      <c r="S265" s="53"/>
      <c r="U265" t="str">
        <f t="shared" si="45"/>
        <v/>
      </c>
      <c r="V265" s="54">
        <f t="shared" si="46"/>
        <v>0</v>
      </c>
      <c r="X265" s="55" t="str">
        <f t="shared" si="39"/>
        <v/>
      </c>
      <c r="Y265" s="25" t="str">
        <f t="shared" si="39"/>
        <v/>
      </c>
      <c r="Z265" s="54" t="str">
        <f t="shared" si="42"/>
        <v/>
      </c>
      <c r="AA265" s="54" t="e">
        <f t="shared" si="47"/>
        <v>#VALUE!</v>
      </c>
      <c r="AB265" s="54" t="str">
        <f t="shared" si="43"/>
        <v/>
      </c>
      <c r="AC265" t="str">
        <f t="shared" si="40"/>
        <v/>
      </c>
      <c r="AD265" t="str">
        <f t="shared" si="40"/>
        <v/>
      </c>
    </row>
    <row r="266" spans="1:30" x14ac:dyDescent="0.25">
      <c r="A266" s="44" t="s">
        <v>59</v>
      </c>
      <c r="B266" s="56" t="s">
        <v>59</v>
      </c>
      <c r="C266" s="57" t="s">
        <v>59</v>
      </c>
      <c r="D266" s="58" t="s">
        <v>59</v>
      </c>
      <c r="E266" s="57" t="s">
        <v>59</v>
      </c>
      <c r="F266" s="59" t="s">
        <v>59</v>
      </c>
      <c r="G266" s="59" t="s">
        <v>59</v>
      </c>
      <c r="H266" s="57" t="s">
        <v>59</v>
      </c>
      <c r="I266" s="50">
        <v>0</v>
      </c>
      <c r="J266" s="29" t="s">
        <v>59</v>
      </c>
      <c r="K266" s="29" t="s">
        <v>59</v>
      </c>
      <c r="L266" s="29" t="s">
        <v>59</v>
      </c>
      <c r="N266" s="60" t="str">
        <f t="shared" si="41"/>
        <v/>
      </c>
      <c r="O266" s="60" t="str">
        <f t="shared" si="44"/>
        <v/>
      </c>
      <c r="P266" s="51" t="str">
        <f t="shared" si="36"/>
        <v/>
      </c>
      <c r="Q266" s="52" t="str">
        <f t="shared" si="37"/>
        <v/>
      </c>
      <c r="R266" s="30" t="str">
        <f t="shared" si="38"/>
        <v/>
      </c>
      <c r="S266" s="53"/>
      <c r="U266" t="str">
        <f t="shared" si="45"/>
        <v/>
      </c>
      <c r="V266" s="54">
        <f t="shared" si="46"/>
        <v>0</v>
      </c>
      <c r="X266" s="55" t="str">
        <f t="shared" si="39"/>
        <v/>
      </c>
      <c r="Y266" s="25" t="str">
        <f t="shared" si="39"/>
        <v/>
      </c>
      <c r="Z266" s="54" t="str">
        <f t="shared" si="42"/>
        <v/>
      </c>
      <c r="AA266" s="54" t="e">
        <f t="shared" si="47"/>
        <v>#VALUE!</v>
      </c>
      <c r="AB266" s="54" t="str">
        <f t="shared" si="43"/>
        <v/>
      </c>
      <c r="AC266" t="str">
        <f t="shared" si="40"/>
        <v/>
      </c>
      <c r="AD266" t="str">
        <f t="shared" si="40"/>
        <v/>
      </c>
    </row>
    <row r="267" spans="1:30" x14ac:dyDescent="0.25">
      <c r="A267" s="44" t="s">
        <v>59</v>
      </c>
      <c r="B267" s="56" t="s">
        <v>59</v>
      </c>
      <c r="C267" s="57" t="s">
        <v>59</v>
      </c>
      <c r="D267" s="58" t="s">
        <v>59</v>
      </c>
      <c r="E267" s="57" t="s">
        <v>59</v>
      </c>
      <c r="F267" s="59" t="s">
        <v>59</v>
      </c>
      <c r="G267" s="59" t="s">
        <v>59</v>
      </c>
      <c r="H267" s="57" t="s">
        <v>59</v>
      </c>
      <c r="I267" s="50">
        <v>0</v>
      </c>
      <c r="J267" s="29" t="s">
        <v>59</v>
      </c>
      <c r="K267" s="29" t="s">
        <v>59</v>
      </c>
      <c r="L267" s="29" t="s">
        <v>59</v>
      </c>
      <c r="N267" s="60" t="str">
        <f t="shared" si="41"/>
        <v/>
      </c>
      <c r="O267" s="60" t="str">
        <f t="shared" si="44"/>
        <v/>
      </c>
      <c r="P267" s="51" t="str">
        <f t="shared" si="36"/>
        <v/>
      </c>
      <c r="Q267" s="52" t="str">
        <f t="shared" si="37"/>
        <v/>
      </c>
      <c r="R267" s="30" t="str">
        <f t="shared" si="38"/>
        <v/>
      </c>
      <c r="S267" s="53"/>
      <c r="U267" t="str">
        <f t="shared" si="45"/>
        <v/>
      </c>
      <c r="V267" s="54">
        <f t="shared" si="46"/>
        <v>0</v>
      </c>
      <c r="X267" s="55" t="str">
        <f t="shared" si="39"/>
        <v/>
      </c>
      <c r="Y267" s="25" t="str">
        <f t="shared" si="39"/>
        <v/>
      </c>
      <c r="Z267" s="54" t="str">
        <f t="shared" si="42"/>
        <v/>
      </c>
      <c r="AA267" s="54" t="e">
        <f t="shared" si="47"/>
        <v>#VALUE!</v>
      </c>
      <c r="AB267" s="54" t="str">
        <f t="shared" si="43"/>
        <v/>
      </c>
      <c r="AC267" t="str">
        <f t="shared" si="40"/>
        <v/>
      </c>
      <c r="AD267" t="str">
        <f t="shared" si="40"/>
        <v/>
      </c>
    </row>
    <row r="268" spans="1:30" x14ac:dyDescent="0.25">
      <c r="A268" s="44" t="s">
        <v>59</v>
      </c>
      <c r="B268" s="56" t="s">
        <v>59</v>
      </c>
      <c r="C268" s="57" t="s">
        <v>59</v>
      </c>
      <c r="D268" s="58" t="s">
        <v>59</v>
      </c>
      <c r="E268" s="57" t="s">
        <v>59</v>
      </c>
      <c r="F268" s="59" t="s">
        <v>59</v>
      </c>
      <c r="G268" s="59" t="s">
        <v>59</v>
      </c>
      <c r="H268" s="57" t="s">
        <v>59</v>
      </c>
      <c r="I268" s="50">
        <v>0</v>
      </c>
      <c r="J268" s="29" t="s">
        <v>59</v>
      </c>
      <c r="K268" s="29" t="s">
        <v>59</v>
      </c>
      <c r="L268" s="29" t="s">
        <v>59</v>
      </c>
      <c r="N268" s="60" t="str">
        <f t="shared" si="41"/>
        <v/>
      </c>
      <c r="O268" s="60" t="str">
        <f t="shared" si="44"/>
        <v/>
      </c>
      <c r="P268" s="51" t="str">
        <f t="shared" si="36"/>
        <v/>
      </c>
      <c r="Q268" s="52" t="str">
        <f t="shared" si="37"/>
        <v/>
      </c>
      <c r="R268" s="30" t="str">
        <f t="shared" si="38"/>
        <v/>
      </c>
      <c r="S268" s="53"/>
      <c r="U268" t="str">
        <f t="shared" si="45"/>
        <v/>
      </c>
      <c r="V268" s="54">
        <f t="shared" si="46"/>
        <v>0</v>
      </c>
      <c r="X268" s="55" t="str">
        <f t="shared" si="39"/>
        <v/>
      </c>
      <c r="Y268" s="25" t="str">
        <f t="shared" si="39"/>
        <v/>
      </c>
      <c r="Z268" s="54" t="str">
        <f t="shared" si="42"/>
        <v/>
      </c>
      <c r="AA268" s="54" t="e">
        <f t="shared" si="47"/>
        <v>#VALUE!</v>
      </c>
      <c r="AB268" s="54" t="str">
        <f t="shared" si="43"/>
        <v/>
      </c>
      <c r="AC268" t="str">
        <f t="shared" si="40"/>
        <v/>
      </c>
      <c r="AD268" t="str">
        <f t="shared" si="40"/>
        <v/>
      </c>
    </row>
    <row r="269" spans="1:30" x14ac:dyDescent="0.25">
      <c r="A269" s="44" t="s">
        <v>59</v>
      </c>
      <c r="B269" s="56" t="s">
        <v>59</v>
      </c>
      <c r="C269" s="57" t="s">
        <v>59</v>
      </c>
      <c r="D269" s="58" t="s">
        <v>59</v>
      </c>
      <c r="E269" s="57" t="s">
        <v>59</v>
      </c>
      <c r="F269" s="59" t="s">
        <v>59</v>
      </c>
      <c r="G269" s="59" t="s">
        <v>59</v>
      </c>
      <c r="H269" s="57" t="s">
        <v>59</v>
      </c>
      <c r="I269" s="50">
        <v>0</v>
      </c>
      <c r="J269" s="29" t="s">
        <v>59</v>
      </c>
      <c r="K269" s="29" t="s">
        <v>59</v>
      </c>
      <c r="L269" s="29" t="s">
        <v>59</v>
      </c>
      <c r="N269" s="60" t="str">
        <f t="shared" si="41"/>
        <v/>
      </c>
      <c r="O269" s="60" t="str">
        <f t="shared" si="44"/>
        <v/>
      </c>
      <c r="P269" s="51" t="str">
        <f t="shared" si="36"/>
        <v/>
      </c>
      <c r="Q269" s="52" t="str">
        <f t="shared" si="37"/>
        <v/>
      </c>
      <c r="R269" s="30" t="str">
        <f t="shared" si="38"/>
        <v/>
      </c>
      <c r="S269" s="53"/>
      <c r="U269" t="str">
        <f t="shared" si="45"/>
        <v/>
      </c>
      <c r="V269" s="54">
        <f t="shared" si="46"/>
        <v>0</v>
      </c>
      <c r="X269" s="55" t="str">
        <f t="shared" si="39"/>
        <v/>
      </c>
      <c r="Y269" s="25" t="str">
        <f t="shared" si="39"/>
        <v/>
      </c>
      <c r="Z269" s="54" t="str">
        <f t="shared" si="42"/>
        <v/>
      </c>
      <c r="AA269" s="54" t="e">
        <f t="shared" si="47"/>
        <v>#VALUE!</v>
      </c>
      <c r="AB269" s="54" t="str">
        <f t="shared" si="43"/>
        <v/>
      </c>
      <c r="AC269" t="str">
        <f t="shared" si="40"/>
        <v/>
      </c>
      <c r="AD269" t="str">
        <f t="shared" si="40"/>
        <v/>
      </c>
    </row>
    <row r="270" spans="1:30" x14ac:dyDescent="0.25">
      <c r="A270" s="44" t="s">
        <v>59</v>
      </c>
      <c r="B270" s="56" t="s">
        <v>59</v>
      </c>
      <c r="C270" s="57" t="s">
        <v>59</v>
      </c>
      <c r="D270" s="58" t="s">
        <v>59</v>
      </c>
      <c r="E270" s="57" t="s">
        <v>59</v>
      </c>
      <c r="F270" s="59" t="s">
        <v>59</v>
      </c>
      <c r="G270" s="59" t="s">
        <v>59</v>
      </c>
      <c r="H270" s="57" t="s">
        <v>59</v>
      </c>
      <c r="I270" s="50">
        <v>0</v>
      </c>
      <c r="J270" s="29" t="s">
        <v>59</v>
      </c>
      <c r="K270" s="29" t="s">
        <v>59</v>
      </c>
      <c r="L270" s="29" t="s">
        <v>59</v>
      </c>
      <c r="N270" s="60" t="str">
        <f t="shared" si="41"/>
        <v/>
      </c>
      <c r="O270" s="60" t="str">
        <f t="shared" si="44"/>
        <v/>
      </c>
      <c r="P270" s="51" t="str">
        <f t="shared" si="36"/>
        <v/>
      </c>
      <c r="Q270" s="52" t="str">
        <f t="shared" si="37"/>
        <v/>
      </c>
      <c r="R270" s="30" t="str">
        <f t="shared" si="38"/>
        <v/>
      </c>
      <c r="S270" s="53"/>
      <c r="U270" t="str">
        <f t="shared" si="45"/>
        <v/>
      </c>
      <c r="V270" s="54">
        <f t="shared" si="46"/>
        <v>0</v>
      </c>
      <c r="X270" s="55" t="str">
        <f t="shared" si="39"/>
        <v/>
      </c>
      <c r="Y270" s="25" t="str">
        <f t="shared" si="39"/>
        <v/>
      </c>
      <c r="Z270" s="54" t="str">
        <f t="shared" si="42"/>
        <v/>
      </c>
      <c r="AA270" s="54" t="e">
        <f t="shared" si="47"/>
        <v>#VALUE!</v>
      </c>
      <c r="AB270" s="54" t="str">
        <f t="shared" si="43"/>
        <v/>
      </c>
      <c r="AC270" t="str">
        <f t="shared" si="40"/>
        <v/>
      </c>
      <c r="AD270" t="str">
        <f t="shared" si="40"/>
        <v/>
      </c>
    </row>
    <row r="271" spans="1:30" x14ac:dyDescent="0.25">
      <c r="A271" s="44" t="s">
        <v>59</v>
      </c>
      <c r="B271" s="56" t="s">
        <v>59</v>
      </c>
      <c r="C271" s="57" t="s">
        <v>59</v>
      </c>
      <c r="D271" s="58" t="s">
        <v>59</v>
      </c>
      <c r="E271" s="57" t="s">
        <v>59</v>
      </c>
      <c r="F271" s="59" t="s">
        <v>59</v>
      </c>
      <c r="G271" s="59" t="s">
        <v>59</v>
      </c>
      <c r="H271" s="57" t="s">
        <v>59</v>
      </c>
      <c r="I271" s="50">
        <v>0</v>
      </c>
      <c r="J271" s="29" t="s">
        <v>59</v>
      </c>
      <c r="K271" s="29" t="s">
        <v>59</v>
      </c>
      <c r="L271" s="29" t="s">
        <v>59</v>
      </c>
      <c r="N271" s="60" t="str">
        <f t="shared" si="41"/>
        <v/>
      </c>
      <c r="O271" s="60" t="str">
        <f t="shared" si="44"/>
        <v/>
      </c>
      <c r="P271" s="51" t="str">
        <f t="shared" si="36"/>
        <v/>
      </c>
      <c r="Q271" s="52" t="str">
        <f t="shared" si="37"/>
        <v/>
      </c>
      <c r="R271" s="30" t="str">
        <f t="shared" si="38"/>
        <v/>
      </c>
      <c r="S271" s="53"/>
      <c r="U271" t="str">
        <f t="shared" si="45"/>
        <v/>
      </c>
      <c r="V271" s="54">
        <f t="shared" si="46"/>
        <v>0</v>
      </c>
      <c r="X271" s="55" t="str">
        <f t="shared" si="39"/>
        <v/>
      </c>
      <c r="Y271" s="25" t="str">
        <f t="shared" si="39"/>
        <v/>
      </c>
      <c r="Z271" s="54" t="str">
        <f t="shared" si="42"/>
        <v/>
      </c>
      <c r="AA271" s="54" t="e">
        <f t="shared" si="47"/>
        <v>#VALUE!</v>
      </c>
      <c r="AB271" s="54" t="str">
        <f t="shared" si="43"/>
        <v/>
      </c>
      <c r="AC271" t="str">
        <f t="shared" si="40"/>
        <v/>
      </c>
      <c r="AD271" t="str">
        <f t="shared" si="40"/>
        <v/>
      </c>
    </row>
    <row r="272" spans="1:30" x14ac:dyDescent="0.25">
      <c r="A272" s="44" t="s">
        <v>59</v>
      </c>
      <c r="B272" s="56" t="s">
        <v>59</v>
      </c>
      <c r="C272" s="57" t="s">
        <v>59</v>
      </c>
      <c r="D272" s="58" t="s">
        <v>59</v>
      </c>
      <c r="E272" s="57" t="s">
        <v>59</v>
      </c>
      <c r="F272" s="59" t="s">
        <v>59</v>
      </c>
      <c r="G272" s="59" t="s">
        <v>59</v>
      </c>
      <c r="H272" s="57" t="s">
        <v>59</v>
      </c>
      <c r="I272" s="50">
        <v>0</v>
      </c>
      <c r="J272" s="29" t="s">
        <v>59</v>
      </c>
      <c r="K272" s="29" t="s">
        <v>59</v>
      </c>
      <c r="L272" s="29" t="s">
        <v>59</v>
      </c>
      <c r="N272" s="60" t="str">
        <f t="shared" si="41"/>
        <v/>
      </c>
      <c r="O272" s="60" t="str">
        <f t="shared" si="44"/>
        <v/>
      </c>
      <c r="P272" s="51" t="str">
        <f t="shared" si="36"/>
        <v/>
      </c>
      <c r="Q272" s="52" t="str">
        <f t="shared" si="37"/>
        <v/>
      </c>
      <c r="R272" s="30" t="str">
        <f t="shared" si="38"/>
        <v/>
      </c>
      <c r="S272" s="53"/>
      <c r="U272" t="str">
        <f t="shared" si="45"/>
        <v/>
      </c>
      <c r="V272" s="54">
        <f t="shared" si="46"/>
        <v>0</v>
      </c>
      <c r="X272" s="55" t="str">
        <f t="shared" si="39"/>
        <v/>
      </c>
      <c r="Y272" s="25" t="str">
        <f t="shared" si="39"/>
        <v/>
      </c>
      <c r="Z272" s="54" t="str">
        <f t="shared" si="42"/>
        <v/>
      </c>
      <c r="AA272" s="54" t="e">
        <f t="shared" si="47"/>
        <v>#VALUE!</v>
      </c>
      <c r="AB272" s="54" t="str">
        <f t="shared" si="43"/>
        <v/>
      </c>
      <c r="AC272" t="str">
        <f t="shared" si="40"/>
        <v/>
      </c>
      <c r="AD272" t="str">
        <f t="shared" si="40"/>
        <v/>
      </c>
    </row>
    <row r="273" spans="1:30" x14ac:dyDescent="0.25">
      <c r="A273" s="44" t="s">
        <v>59</v>
      </c>
      <c r="B273" s="56" t="s">
        <v>59</v>
      </c>
      <c r="C273" s="57" t="s">
        <v>59</v>
      </c>
      <c r="D273" s="58" t="s">
        <v>59</v>
      </c>
      <c r="E273" s="57" t="s">
        <v>59</v>
      </c>
      <c r="F273" s="59" t="s">
        <v>59</v>
      </c>
      <c r="G273" s="59" t="s">
        <v>59</v>
      </c>
      <c r="H273" s="57" t="s">
        <v>59</v>
      </c>
      <c r="I273" s="50">
        <v>0</v>
      </c>
      <c r="J273" s="29" t="s">
        <v>59</v>
      </c>
      <c r="K273" s="29" t="s">
        <v>59</v>
      </c>
      <c r="L273" s="29" t="s">
        <v>59</v>
      </c>
      <c r="N273" s="60" t="str">
        <f t="shared" si="41"/>
        <v/>
      </c>
      <c r="O273" s="60" t="str">
        <f t="shared" si="44"/>
        <v/>
      </c>
      <c r="P273" s="51" t="str">
        <f t="shared" si="36"/>
        <v/>
      </c>
      <c r="Q273" s="52" t="str">
        <f t="shared" si="37"/>
        <v/>
      </c>
      <c r="R273" s="30" t="str">
        <f t="shared" si="38"/>
        <v/>
      </c>
      <c r="S273" s="53"/>
      <c r="U273" t="str">
        <f t="shared" si="45"/>
        <v/>
      </c>
      <c r="V273" s="54">
        <f t="shared" si="46"/>
        <v>0</v>
      </c>
      <c r="X273" s="55" t="str">
        <f t="shared" si="39"/>
        <v/>
      </c>
      <c r="Y273" s="25" t="str">
        <f t="shared" si="39"/>
        <v/>
      </c>
      <c r="Z273" s="54" t="str">
        <f t="shared" si="42"/>
        <v/>
      </c>
      <c r="AA273" s="54" t="e">
        <f t="shared" si="47"/>
        <v>#VALUE!</v>
      </c>
      <c r="AB273" s="54" t="str">
        <f t="shared" si="43"/>
        <v/>
      </c>
      <c r="AC273" t="str">
        <f t="shared" si="40"/>
        <v/>
      </c>
      <c r="AD273" t="str">
        <f t="shared" si="40"/>
        <v/>
      </c>
    </row>
    <row r="274" spans="1:30" x14ac:dyDescent="0.25">
      <c r="A274" s="44" t="s">
        <v>59</v>
      </c>
      <c r="B274" s="56" t="s">
        <v>59</v>
      </c>
      <c r="C274" s="57" t="s">
        <v>59</v>
      </c>
      <c r="D274" s="58" t="s">
        <v>59</v>
      </c>
      <c r="E274" s="57" t="s">
        <v>59</v>
      </c>
      <c r="F274" s="59" t="s">
        <v>59</v>
      </c>
      <c r="G274" s="59" t="s">
        <v>59</v>
      </c>
      <c r="H274" s="57" t="s">
        <v>59</v>
      </c>
      <c r="I274" s="50">
        <v>0</v>
      </c>
      <c r="J274" s="29" t="s">
        <v>59</v>
      </c>
      <c r="K274" s="29" t="s">
        <v>59</v>
      </c>
      <c r="L274" s="29" t="s">
        <v>59</v>
      </c>
      <c r="N274" s="60" t="str">
        <f t="shared" si="41"/>
        <v/>
      </c>
      <c r="O274" s="60" t="str">
        <f t="shared" si="44"/>
        <v/>
      </c>
      <c r="P274" s="51" t="str">
        <f t="shared" ref="P274:P339" si="48">IF(A274&lt;&gt;"",Z274,"")</f>
        <v/>
      </c>
      <c r="Q274" s="52" t="str">
        <f t="shared" ref="Q274:Q339" si="49">IF(OR(A274="",J274="Carencia",K274="Pula"),"",IF(AND($F$5="PF",O274&lt;365),$I$3*O274,IF(AND($F$5="PF",O274&gt;=365),$I$3*365,IF(AND($F$5="PJ",O274&lt;365),$I$4*O274,IF(AND($F$5="PJ",O274&gt;=365),$I$4*365)))))</f>
        <v/>
      </c>
      <c r="R274" s="30" t="str">
        <f t="shared" ref="R274:R337" si="50">IFERROR(Q274*P274,"")</f>
        <v/>
      </c>
      <c r="S274" s="53"/>
      <c r="U274" t="str">
        <f t="shared" si="45"/>
        <v/>
      </c>
      <c r="V274" s="54">
        <f t="shared" si="46"/>
        <v>0</v>
      </c>
      <c r="X274" s="55" t="str">
        <f t="shared" ref="X274:Y339" si="51">A274</f>
        <v/>
      </c>
      <c r="Y274" s="25" t="str">
        <f t="shared" si="51"/>
        <v/>
      </c>
      <c r="Z274" s="54" t="str">
        <f t="shared" si="42"/>
        <v/>
      </c>
      <c r="AA274" s="54" t="e">
        <f t="shared" si="47"/>
        <v>#VALUE!</v>
      </c>
      <c r="AB274" s="54" t="str">
        <f t="shared" si="43"/>
        <v/>
      </c>
      <c r="AC274" t="str">
        <f t="shared" ref="AC274:AD339" si="52">J274</f>
        <v/>
      </c>
      <c r="AD274" t="str">
        <f t="shared" si="52"/>
        <v/>
      </c>
    </row>
    <row r="275" spans="1:30" x14ac:dyDescent="0.25">
      <c r="A275" s="44" t="s">
        <v>59</v>
      </c>
      <c r="B275" s="56" t="s">
        <v>59</v>
      </c>
      <c r="C275" s="57" t="s">
        <v>59</v>
      </c>
      <c r="D275" s="58" t="s">
        <v>59</v>
      </c>
      <c r="E275" s="57" t="s">
        <v>59</v>
      </c>
      <c r="F275" s="59" t="s">
        <v>59</v>
      </c>
      <c r="G275" s="59" t="s">
        <v>59</v>
      </c>
      <c r="H275" s="57" t="s">
        <v>59</v>
      </c>
      <c r="I275" s="50">
        <v>0</v>
      </c>
      <c r="J275" s="29" t="s">
        <v>59</v>
      </c>
      <c r="K275" s="29" t="s">
        <v>59</v>
      </c>
      <c r="L275" s="29" t="s">
        <v>59</v>
      </c>
      <c r="N275" s="60" t="str">
        <f t="shared" ref="N275:N339" si="53">IFERROR(B275-B274,"")</f>
        <v/>
      </c>
      <c r="O275" s="60" t="str">
        <f t="shared" si="44"/>
        <v/>
      </c>
      <c r="P275" s="51" t="str">
        <f t="shared" si="48"/>
        <v/>
      </c>
      <c r="Q275" s="52" t="str">
        <f t="shared" si="49"/>
        <v/>
      </c>
      <c r="R275" s="30" t="str">
        <f t="shared" si="50"/>
        <v/>
      </c>
      <c r="S275" s="53"/>
      <c r="U275" t="str">
        <f t="shared" si="45"/>
        <v/>
      </c>
      <c r="V275" s="54">
        <f t="shared" si="46"/>
        <v>0</v>
      </c>
      <c r="X275" s="55" t="str">
        <f t="shared" si="51"/>
        <v/>
      </c>
      <c r="Y275" s="25" t="str">
        <f t="shared" si="51"/>
        <v/>
      </c>
      <c r="Z275" s="54" t="str">
        <f t="shared" ref="Z275:Z338" si="54">IFERROR(IF(OR(AC275="Carencia",AD275="Pula"),0,$L$7-AA275),"")</f>
        <v/>
      </c>
      <c r="AA275" s="54" t="e">
        <f t="shared" si="47"/>
        <v>#VALUE!</v>
      </c>
      <c r="AB275" s="54" t="str">
        <f t="shared" ref="AB275:AB338" si="55">IFERROR(IF(OR(AC275="Carencia",AD275="Pula"),AB274,(AB274-Z275)),"")</f>
        <v/>
      </c>
      <c r="AC275" t="str">
        <f t="shared" si="52"/>
        <v/>
      </c>
      <c r="AD275" t="str">
        <f t="shared" si="52"/>
        <v/>
      </c>
    </row>
    <row r="276" spans="1:30" x14ac:dyDescent="0.25">
      <c r="A276" s="44" t="s">
        <v>59</v>
      </c>
      <c r="B276" s="56" t="s">
        <v>59</v>
      </c>
      <c r="C276" s="57" t="s">
        <v>59</v>
      </c>
      <c r="D276" s="58" t="s">
        <v>59</v>
      </c>
      <c r="E276" s="57" t="s">
        <v>59</v>
      </c>
      <c r="F276" s="59" t="s">
        <v>59</v>
      </c>
      <c r="G276" s="59" t="s">
        <v>59</v>
      </c>
      <c r="H276" s="57" t="s">
        <v>59</v>
      </c>
      <c r="I276" s="50">
        <v>0</v>
      </c>
      <c r="J276" s="29" t="s">
        <v>59</v>
      </c>
      <c r="K276" s="29" t="s">
        <v>59</v>
      </c>
      <c r="L276" s="29" t="s">
        <v>59</v>
      </c>
      <c r="N276" s="60" t="str">
        <f t="shared" si="53"/>
        <v/>
      </c>
      <c r="O276" s="60" t="str">
        <f t="shared" ref="O276:O339" si="56">IFERROR(N276+O275,"")</f>
        <v/>
      </c>
      <c r="P276" s="51" t="str">
        <f t="shared" si="48"/>
        <v/>
      </c>
      <c r="Q276" s="52" t="str">
        <f t="shared" si="49"/>
        <v/>
      </c>
      <c r="R276" s="30" t="str">
        <f t="shared" si="50"/>
        <v/>
      </c>
      <c r="S276" s="53"/>
      <c r="U276" t="str">
        <f t="shared" ref="U276:U339" si="57">IFERROR(IF(OR(J276="Carencia",K276="Pula"),0,C276+D276),"")</f>
        <v/>
      </c>
      <c r="V276" s="54">
        <f t="shared" ref="V276:V339" si="58">IFERROR(I276,0)</f>
        <v>0</v>
      </c>
      <c r="X276" s="55" t="str">
        <f t="shared" si="51"/>
        <v/>
      </c>
      <c r="Y276" s="25" t="str">
        <f t="shared" si="51"/>
        <v/>
      </c>
      <c r="Z276" s="54" t="str">
        <f t="shared" si="54"/>
        <v/>
      </c>
      <c r="AA276" s="54" t="e">
        <f t="shared" ref="AA276:AA339" si="59">IF(AND(DAY(Y276)=DAY(Y275),MONTH(Y276)&lt;&gt;MONTH(Y275)),IF(AH276="Pula",0,($D$9))*AB275,((1+$D$9)^(N276/_xlfn.DAYS(EDATE(Y275,1),Y275))-1)*AB275)</f>
        <v>#VALUE!</v>
      </c>
      <c r="AB276" s="54" t="str">
        <f t="shared" si="55"/>
        <v/>
      </c>
      <c r="AC276" t="str">
        <f t="shared" si="52"/>
        <v/>
      </c>
      <c r="AD276" t="str">
        <f t="shared" si="52"/>
        <v/>
      </c>
    </row>
    <row r="277" spans="1:30" x14ac:dyDescent="0.25">
      <c r="A277" s="44" t="s">
        <v>59</v>
      </c>
      <c r="B277" s="56" t="s">
        <v>59</v>
      </c>
      <c r="C277" s="57" t="s">
        <v>59</v>
      </c>
      <c r="D277" s="58" t="s">
        <v>59</v>
      </c>
      <c r="E277" s="57" t="s">
        <v>59</v>
      </c>
      <c r="F277" s="59" t="s">
        <v>59</v>
      </c>
      <c r="G277" s="59" t="s">
        <v>59</v>
      </c>
      <c r="H277" s="57" t="s">
        <v>59</v>
      </c>
      <c r="I277" s="50">
        <v>0</v>
      </c>
      <c r="J277" s="29" t="s">
        <v>59</v>
      </c>
      <c r="K277" s="29" t="s">
        <v>59</v>
      </c>
      <c r="L277" s="29" t="s">
        <v>59</v>
      </c>
      <c r="N277" s="60" t="str">
        <f t="shared" si="53"/>
        <v/>
      </c>
      <c r="O277" s="60" t="str">
        <f t="shared" si="56"/>
        <v/>
      </c>
      <c r="P277" s="51" t="str">
        <f t="shared" si="48"/>
        <v/>
      </c>
      <c r="Q277" s="52" t="str">
        <f t="shared" si="49"/>
        <v/>
      </c>
      <c r="R277" s="30" t="str">
        <f t="shared" si="50"/>
        <v/>
      </c>
      <c r="S277" s="53"/>
      <c r="U277" t="str">
        <f t="shared" si="57"/>
        <v/>
      </c>
      <c r="V277" s="54">
        <f t="shared" si="58"/>
        <v>0</v>
      </c>
      <c r="X277" s="55" t="str">
        <f t="shared" si="51"/>
        <v/>
      </c>
      <c r="Y277" s="25" t="str">
        <f t="shared" si="51"/>
        <v/>
      </c>
      <c r="Z277" s="54" t="str">
        <f t="shared" si="54"/>
        <v/>
      </c>
      <c r="AA277" s="54" t="e">
        <f t="shared" si="59"/>
        <v>#VALUE!</v>
      </c>
      <c r="AB277" s="54" t="str">
        <f t="shared" si="55"/>
        <v/>
      </c>
      <c r="AC277" t="str">
        <f t="shared" si="52"/>
        <v/>
      </c>
      <c r="AD277" t="str">
        <f t="shared" si="52"/>
        <v/>
      </c>
    </row>
    <row r="278" spans="1:30" x14ac:dyDescent="0.25">
      <c r="A278" s="44" t="s">
        <v>59</v>
      </c>
      <c r="B278" s="56" t="s">
        <v>59</v>
      </c>
      <c r="C278" s="57" t="s">
        <v>59</v>
      </c>
      <c r="D278" s="58" t="s">
        <v>59</v>
      </c>
      <c r="E278" s="57" t="s">
        <v>59</v>
      </c>
      <c r="F278" s="59" t="s">
        <v>59</v>
      </c>
      <c r="G278" s="59" t="s">
        <v>59</v>
      </c>
      <c r="H278" s="57" t="s">
        <v>59</v>
      </c>
      <c r="I278" s="50">
        <v>0</v>
      </c>
      <c r="J278" s="29" t="s">
        <v>59</v>
      </c>
      <c r="K278" s="29" t="s">
        <v>59</v>
      </c>
      <c r="L278" s="29" t="s">
        <v>59</v>
      </c>
      <c r="N278" s="60" t="str">
        <f t="shared" si="53"/>
        <v/>
      </c>
      <c r="O278" s="60" t="str">
        <f t="shared" si="56"/>
        <v/>
      </c>
      <c r="P278" s="51" t="str">
        <f t="shared" si="48"/>
        <v/>
      </c>
      <c r="Q278" s="52" t="str">
        <f t="shared" si="49"/>
        <v/>
      </c>
      <c r="R278" s="30" t="str">
        <f t="shared" si="50"/>
        <v/>
      </c>
      <c r="S278" s="53"/>
      <c r="U278" t="str">
        <f t="shared" si="57"/>
        <v/>
      </c>
      <c r="V278" s="54">
        <f t="shared" si="58"/>
        <v>0</v>
      </c>
      <c r="X278" s="55" t="str">
        <f t="shared" si="51"/>
        <v/>
      </c>
      <c r="Y278" s="25" t="str">
        <f t="shared" si="51"/>
        <v/>
      </c>
      <c r="Z278" s="54" t="str">
        <f t="shared" si="54"/>
        <v/>
      </c>
      <c r="AA278" s="54" t="e">
        <f t="shared" si="59"/>
        <v>#VALUE!</v>
      </c>
      <c r="AB278" s="54" t="str">
        <f t="shared" si="55"/>
        <v/>
      </c>
      <c r="AC278" t="str">
        <f t="shared" si="52"/>
        <v/>
      </c>
      <c r="AD278" t="str">
        <f t="shared" si="52"/>
        <v/>
      </c>
    </row>
    <row r="279" spans="1:30" x14ac:dyDescent="0.25">
      <c r="A279" s="44" t="s">
        <v>59</v>
      </c>
      <c r="B279" s="56" t="s">
        <v>59</v>
      </c>
      <c r="C279" s="57" t="s">
        <v>59</v>
      </c>
      <c r="D279" s="58" t="s">
        <v>59</v>
      </c>
      <c r="E279" s="57" t="s">
        <v>59</v>
      </c>
      <c r="F279" s="59" t="s">
        <v>59</v>
      </c>
      <c r="G279" s="59" t="s">
        <v>59</v>
      </c>
      <c r="H279" s="57" t="s">
        <v>59</v>
      </c>
      <c r="I279" s="50">
        <v>0</v>
      </c>
      <c r="J279" s="29" t="s">
        <v>59</v>
      </c>
      <c r="K279" s="29" t="s">
        <v>59</v>
      </c>
      <c r="L279" s="29" t="s">
        <v>59</v>
      </c>
      <c r="N279" s="60" t="str">
        <f t="shared" si="53"/>
        <v/>
      </c>
      <c r="O279" s="60" t="str">
        <f t="shared" si="56"/>
        <v/>
      </c>
      <c r="P279" s="51" t="str">
        <f t="shared" si="48"/>
        <v/>
      </c>
      <c r="Q279" s="52" t="str">
        <f t="shared" si="49"/>
        <v/>
      </c>
      <c r="R279" s="30" t="str">
        <f t="shared" si="50"/>
        <v/>
      </c>
      <c r="S279" s="53"/>
      <c r="U279" t="str">
        <f t="shared" si="57"/>
        <v/>
      </c>
      <c r="V279" s="54">
        <f t="shared" si="58"/>
        <v>0</v>
      </c>
      <c r="X279" s="55" t="str">
        <f t="shared" si="51"/>
        <v/>
      </c>
      <c r="Y279" s="25" t="str">
        <f t="shared" si="51"/>
        <v/>
      </c>
      <c r="Z279" s="54" t="str">
        <f t="shared" si="54"/>
        <v/>
      </c>
      <c r="AA279" s="54" t="e">
        <f t="shared" si="59"/>
        <v>#VALUE!</v>
      </c>
      <c r="AB279" s="54" t="str">
        <f t="shared" si="55"/>
        <v/>
      </c>
      <c r="AC279" t="str">
        <f t="shared" si="52"/>
        <v/>
      </c>
      <c r="AD279" t="str">
        <f t="shared" si="52"/>
        <v/>
      </c>
    </row>
    <row r="280" spans="1:30" x14ac:dyDescent="0.25">
      <c r="A280" s="44" t="s">
        <v>59</v>
      </c>
      <c r="B280" s="56" t="s">
        <v>59</v>
      </c>
      <c r="C280" s="57" t="s">
        <v>59</v>
      </c>
      <c r="D280" s="58" t="s">
        <v>59</v>
      </c>
      <c r="E280" s="57" t="s">
        <v>59</v>
      </c>
      <c r="F280" s="59" t="s">
        <v>59</v>
      </c>
      <c r="G280" s="59" t="s">
        <v>59</v>
      </c>
      <c r="H280" s="57" t="s">
        <v>59</v>
      </c>
      <c r="I280" s="50">
        <v>0</v>
      </c>
      <c r="J280" s="29" t="s">
        <v>59</v>
      </c>
      <c r="K280" s="29" t="s">
        <v>59</v>
      </c>
      <c r="L280" s="29" t="s">
        <v>59</v>
      </c>
      <c r="N280" s="60" t="str">
        <f t="shared" si="53"/>
        <v/>
      </c>
      <c r="O280" s="60" t="str">
        <f t="shared" si="56"/>
        <v/>
      </c>
      <c r="P280" s="51" t="str">
        <f t="shared" si="48"/>
        <v/>
      </c>
      <c r="Q280" s="52" t="str">
        <f t="shared" si="49"/>
        <v/>
      </c>
      <c r="R280" s="30" t="str">
        <f t="shared" si="50"/>
        <v/>
      </c>
      <c r="S280" s="53"/>
      <c r="U280" t="str">
        <f t="shared" si="57"/>
        <v/>
      </c>
      <c r="V280" s="54">
        <f t="shared" si="58"/>
        <v>0</v>
      </c>
      <c r="X280" s="55" t="str">
        <f t="shared" si="51"/>
        <v/>
      </c>
      <c r="Y280" s="25" t="str">
        <f t="shared" si="51"/>
        <v/>
      </c>
      <c r="Z280" s="54" t="str">
        <f t="shared" si="54"/>
        <v/>
      </c>
      <c r="AA280" s="54" t="e">
        <f t="shared" si="59"/>
        <v>#VALUE!</v>
      </c>
      <c r="AB280" s="54" t="str">
        <f t="shared" si="55"/>
        <v/>
      </c>
      <c r="AC280" t="str">
        <f t="shared" si="52"/>
        <v/>
      </c>
      <c r="AD280" t="str">
        <f t="shared" si="52"/>
        <v/>
      </c>
    </row>
    <row r="281" spans="1:30" x14ac:dyDescent="0.25">
      <c r="A281" s="44" t="s">
        <v>59</v>
      </c>
      <c r="B281" s="56" t="s">
        <v>59</v>
      </c>
      <c r="C281" s="57" t="s">
        <v>59</v>
      </c>
      <c r="D281" s="58" t="s">
        <v>59</v>
      </c>
      <c r="E281" s="57" t="s">
        <v>59</v>
      </c>
      <c r="F281" s="59" t="s">
        <v>59</v>
      </c>
      <c r="G281" s="59" t="s">
        <v>59</v>
      </c>
      <c r="H281" s="57" t="s">
        <v>59</v>
      </c>
      <c r="I281" s="50">
        <v>0</v>
      </c>
      <c r="J281" s="29" t="s">
        <v>59</v>
      </c>
      <c r="K281" s="29" t="s">
        <v>59</v>
      </c>
      <c r="L281" s="29" t="s">
        <v>59</v>
      </c>
      <c r="N281" s="60" t="str">
        <f t="shared" si="53"/>
        <v/>
      </c>
      <c r="O281" s="60" t="str">
        <f t="shared" si="56"/>
        <v/>
      </c>
      <c r="P281" s="51" t="str">
        <f t="shared" si="48"/>
        <v/>
      </c>
      <c r="Q281" s="52" t="str">
        <f t="shared" si="49"/>
        <v/>
      </c>
      <c r="R281" s="30" t="str">
        <f t="shared" si="50"/>
        <v/>
      </c>
      <c r="S281" s="53"/>
      <c r="U281" t="str">
        <f t="shared" si="57"/>
        <v/>
      </c>
      <c r="V281" s="54">
        <f t="shared" si="58"/>
        <v>0</v>
      </c>
      <c r="X281" s="55" t="str">
        <f t="shared" si="51"/>
        <v/>
      </c>
      <c r="Y281" s="25" t="str">
        <f t="shared" si="51"/>
        <v/>
      </c>
      <c r="Z281" s="54" t="str">
        <f t="shared" si="54"/>
        <v/>
      </c>
      <c r="AA281" s="54" t="e">
        <f t="shared" si="59"/>
        <v>#VALUE!</v>
      </c>
      <c r="AB281" s="54" t="str">
        <f t="shared" si="55"/>
        <v/>
      </c>
      <c r="AC281" t="str">
        <f t="shared" si="52"/>
        <v/>
      </c>
      <c r="AD281" t="str">
        <f t="shared" si="52"/>
        <v/>
      </c>
    </row>
    <row r="282" spans="1:30" x14ac:dyDescent="0.25">
      <c r="A282" s="44" t="s">
        <v>59</v>
      </c>
      <c r="B282" s="56" t="s">
        <v>59</v>
      </c>
      <c r="C282" s="57" t="s">
        <v>59</v>
      </c>
      <c r="D282" s="58" t="s">
        <v>59</v>
      </c>
      <c r="E282" s="57" t="s">
        <v>59</v>
      </c>
      <c r="F282" s="59" t="s">
        <v>59</v>
      </c>
      <c r="G282" s="59" t="s">
        <v>59</v>
      </c>
      <c r="H282" s="57" t="s">
        <v>59</v>
      </c>
      <c r="I282" s="50">
        <v>0</v>
      </c>
      <c r="J282" s="29" t="s">
        <v>59</v>
      </c>
      <c r="K282" s="29" t="s">
        <v>59</v>
      </c>
      <c r="L282" s="29" t="s">
        <v>59</v>
      </c>
      <c r="N282" s="60" t="str">
        <f t="shared" si="53"/>
        <v/>
      </c>
      <c r="O282" s="60" t="str">
        <f t="shared" si="56"/>
        <v/>
      </c>
      <c r="P282" s="51" t="str">
        <f t="shared" si="48"/>
        <v/>
      </c>
      <c r="Q282" s="52" t="str">
        <f t="shared" si="49"/>
        <v/>
      </c>
      <c r="R282" s="30" t="str">
        <f t="shared" si="50"/>
        <v/>
      </c>
      <c r="S282" s="53"/>
      <c r="U282" t="str">
        <f t="shared" si="57"/>
        <v/>
      </c>
      <c r="V282" s="54">
        <f t="shared" si="58"/>
        <v>0</v>
      </c>
      <c r="X282" s="55" t="str">
        <f t="shared" si="51"/>
        <v/>
      </c>
      <c r="Y282" s="25" t="str">
        <f t="shared" si="51"/>
        <v/>
      </c>
      <c r="Z282" s="54" t="str">
        <f t="shared" si="54"/>
        <v/>
      </c>
      <c r="AA282" s="54" t="e">
        <f t="shared" si="59"/>
        <v>#VALUE!</v>
      </c>
      <c r="AB282" s="54" t="str">
        <f t="shared" si="55"/>
        <v/>
      </c>
      <c r="AC282" t="str">
        <f t="shared" si="52"/>
        <v/>
      </c>
      <c r="AD282" t="str">
        <f t="shared" si="52"/>
        <v/>
      </c>
    </row>
    <row r="283" spans="1:30" x14ac:dyDescent="0.25">
      <c r="A283" s="44" t="s">
        <v>59</v>
      </c>
      <c r="B283" s="56" t="s">
        <v>59</v>
      </c>
      <c r="C283" s="57" t="s">
        <v>59</v>
      </c>
      <c r="D283" s="58" t="s">
        <v>59</v>
      </c>
      <c r="E283" s="57" t="s">
        <v>59</v>
      </c>
      <c r="F283" s="59" t="s">
        <v>59</v>
      </c>
      <c r="G283" s="59" t="s">
        <v>59</v>
      </c>
      <c r="H283" s="57" t="s">
        <v>59</v>
      </c>
      <c r="I283" s="50">
        <v>0</v>
      </c>
      <c r="J283" s="29" t="s">
        <v>59</v>
      </c>
      <c r="K283" s="29" t="s">
        <v>59</v>
      </c>
      <c r="L283" s="29" t="s">
        <v>59</v>
      </c>
      <c r="N283" s="60" t="str">
        <f t="shared" si="53"/>
        <v/>
      </c>
      <c r="O283" s="60" t="str">
        <f t="shared" si="56"/>
        <v/>
      </c>
      <c r="P283" s="51" t="str">
        <f t="shared" si="48"/>
        <v/>
      </c>
      <c r="Q283" s="52" t="str">
        <f t="shared" si="49"/>
        <v/>
      </c>
      <c r="R283" s="30" t="str">
        <f t="shared" si="50"/>
        <v/>
      </c>
      <c r="S283" s="53"/>
      <c r="U283" t="str">
        <f t="shared" si="57"/>
        <v/>
      </c>
      <c r="V283" s="54">
        <f t="shared" si="58"/>
        <v>0</v>
      </c>
      <c r="X283" s="55" t="str">
        <f t="shared" si="51"/>
        <v/>
      </c>
      <c r="Y283" s="25" t="str">
        <f t="shared" si="51"/>
        <v/>
      </c>
      <c r="Z283" s="54" t="str">
        <f t="shared" si="54"/>
        <v/>
      </c>
      <c r="AA283" s="54" t="e">
        <f t="shared" si="59"/>
        <v>#VALUE!</v>
      </c>
      <c r="AB283" s="54" t="str">
        <f t="shared" si="55"/>
        <v/>
      </c>
      <c r="AC283" t="str">
        <f t="shared" si="52"/>
        <v/>
      </c>
      <c r="AD283" t="str">
        <f t="shared" si="52"/>
        <v/>
      </c>
    </row>
    <row r="284" spans="1:30" x14ac:dyDescent="0.25">
      <c r="A284" s="44" t="s">
        <v>59</v>
      </c>
      <c r="B284" s="56" t="s">
        <v>59</v>
      </c>
      <c r="C284" s="57" t="s">
        <v>59</v>
      </c>
      <c r="D284" s="58" t="s">
        <v>59</v>
      </c>
      <c r="E284" s="57" t="s">
        <v>59</v>
      </c>
      <c r="F284" s="59" t="s">
        <v>59</v>
      </c>
      <c r="G284" s="59" t="s">
        <v>59</v>
      </c>
      <c r="H284" s="57" t="s">
        <v>59</v>
      </c>
      <c r="I284" s="50">
        <v>0</v>
      </c>
      <c r="J284" s="29" t="s">
        <v>59</v>
      </c>
      <c r="K284" s="29" t="s">
        <v>59</v>
      </c>
      <c r="L284" s="29" t="s">
        <v>59</v>
      </c>
      <c r="N284" s="60" t="str">
        <f t="shared" si="53"/>
        <v/>
      </c>
      <c r="O284" s="60" t="str">
        <f t="shared" si="56"/>
        <v/>
      </c>
      <c r="P284" s="51" t="str">
        <f t="shared" si="48"/>
        <v/>
      </c>
      <c r="Q284" s="52" t="str">
        <f t="shared" si="49"/>
        <v/>
      </c>
      <c r="R284" s="30" t="str">
        <f t="shared" si="50"/>
        <v/>
      </c>
      <c r="S284" s="53"/>
      <c r="U284" t="str">
        <f t="shared" si="57"/>
        <v/>
      </c>
      <c r="V284" s="54">
        <f t="shared" si="58"/>
        <v>0</v>
      </c>
      <c r="X284" s="55" t="str">
        <f t="shared" si="51"/>
        <v/>
      </c>
      <c r="Y284" s="25" t="str">
        <f t="shared" si="51"/>
        <v/>
      </c>
      <c r="Z284" s="54" t="str">
        <f t="shared" si="54"/>
        <v/>
      </c>
      <c r="AA284" s="54" t="e">
        <f t="shared" si="59"/>
        <v>#VALUE!</v>
      </c>
      <c r="AB284" s="54" t="str">
        <f t="shared" si="55"/>
        <v/>
      </c>
      <c r="AC284" t="str">
        <f t="shared" si="52"/>
        <v/>
      </c>
      <c r="AD284" t="str">
        <f t="shared" si="52"/>
        <v/>
      </c>
    </row>
    <row r="285" spans="1:30" x14ac:dyDescent="0.25">
      <c r="A285" s="44" t="s">
        <v>59</v>
      </c>
      <c r="B285" s="56" t="s">
        <v>59</v>
      </c>
      <c r="C285" s="57" t="s">
        <v>59</v>
      </c>
      <c r="D285" s="58" t="s">
        <v>59</v>
      </c>
      <c r="E285" s="57" t="s">
        <v>59</v>
      </c>
      <c r="F285" s="59" t="s">
        <v>59</v>
      </c>
      <c r="G285" s="59" t="s">
        <v>59</v>
      </c>
      <c r="H285" s="57" t="s">
        <v>59</v>
      </c>
      <c r="I285" s="50">
        <v>0</v>
      </c>
      <c r="J285" s="29" t="s">
        <v>59</v>
      </c>
      <c r="K285" s="29" t="s">
        <v>59</v>
      </c>
      <c r="L285" s="29" t="s">
        <v>59</v>
      </c>
      <c r="N285" s="60" t="str">
        <f t="shared" si="53"/>
        <v/>
      </c>
      <c r="O285" s="60" t="str">
        <f t="shared" si="56"/>
        <v/>
      </c>
      <c r="P285" s="51" t="str">
        <f t="shared" si="48"/>
        <v/>
      </c>
      <c r="Q285" s="52" t="str">
        <f t="shared" si="49"/>
        <v/>
      </c>
      <c r="R285" s="30" t="str">
        <f t="shared" si="50"/>
        <v/>
      </c>
      <c r="S285" s="53"/>
      <c r="U285" t="str">
        <f t="shared" si="57"/>
        <v/>
      </c>
      <c r="V285" s="54">
        <f t="shared" si="58"/>
        <v>0</v>
      </c>
      <c r="X285" s="55" t="str">
        <f t="shared" si="51"/>
        <v/>
      </c>
      <c r="Y285" s="25" t="str">
        <f t="shared" si="51"/>
        <v/>
      </c>
      <c r="Z285" s="54" t="str">
        <f t="shared" si="54"/>
        <v/>
      </c>
      <c r="AA285" s="54" t="e">
        <f t="shared" si="59"/>
        <v>#VALUE!</v>
      </c>
      <c r="AB285" s="54" t="str">
        <f t="shared" si="55"/>
        <v/>
      </c>
      <c r="AC285" t="str">
        <f t="shared" si="52"/>
        <v/>
      </c>
      <c r="AD285" t="str">
        <f t="shared" si="52"/>
        <v/>
      </c>
    </row>
    <row r="286" spans="1:30" x14ac:dyDescent="0.25">
      <c r="A286" s="44" t="s">
        <v>59</v>
      </c>
      <c r="B286" s="56" t="s">
        <v>59</v>
      </c>
      <c r="C286" s="57" t="s">
        <v>59</v>
      </c>
      <c r="D286" s="58" t="s">
        <v>59</v>
      </c>
      <c r="E286" s="57" t="s">
        <v>59</v>
      </c>
      <c r="F286" s="59" t="s">
        <v>59</v>
      </c>
      <c r="G286" s="59" t="s">
        <v>59</v>
      </c>
      <c r="H286" s="57" t="s">
        <v>59</v>
      </c>
      <c r="I286" s="50">
        <v>0</v>
      </c>
      <c r="J286" s="29" t="s">
        <v>59</v>
      </c>
      <c r="K286" s="29" t="s">
        <v>59</v>
      </c>
      <c r="L286" s="29" t="s">
        <v>59</v>
      </c>
      <c r="N286" s="60" t="str">
        <f t="shared" si="53"/>
        <v/>
      </c>
      <c r="O286" s="60" t="str">
        <f t="shared" si="56"/>
        <v/>
      </c>
      <c r="P286" s="51" t="str">
        <f t="shared" si="48"/>
        <v/>
      </c>
      <c r="Q286" s="52" t="str">
        <f t="shared" si="49"/>
        <v/>
      </c>
      <c r="R286" s="30" t="str">
        <f t="shared" si="50"/>
        <v/>
      </c>
      <c r="S286" s="53"/>
      <c r="U286" t="str">
        <f t="shared" si="57"/>
        <v/>
      </c>
      <c r="V286" s="54">
        <f t="shared" si="58"/>
        <v>0</v>
      </c>
      <c r="X286" s="55" t="str">
        <f t="shared" si="51"/>
        <v/>
      </c>
      <c r="Y286" s="25" t="str">
        <f t="shared" si="51"/>
        <v/>
      </c>
      <c r="Z286" s="54" t="str">
        <f t="shared" si="54"/>
        <v/>
      </c>
      <c r="AA286" s="54" t="e">
        <f t="shared" si="59"/>
        <v>#VALUE!</v>
      </c>
      <c r="AB286" s="54" t="str">
        <f t="shared" si="55"/>
        <v/>
      </c>
      <c r="AC286" t="str">
        <f t="shared" si="52"/>
        <v/>
      </c>
      <c r="AD286" t="str">
        <f t="shared" si="52"/>
        <v/>
      </c>
    </row>
    <row r="287" spans="1:30" x14ac:dyDescent="0.25">
      <c r="A287" s="44" t="s">
        <v>59</v>
      </c>
      <c r="B287" s="56" t="s">
        <v>59</v>
      </c>
      <c r="C287" s="57" t="s">
        <v>59</v>
      </c>
      <c r="D287" s="58" t="s">
        <v>59</v>
      </c>
      <c r="E287" s="57" t="s">
        <v>59</v>
      </c>
      <c r="F287" s="59" t="s">
        <v>59</v>
      </c>
      <c r="G287" s="59" t="s">
        <v>59</v>
      </c>
      <c r="H287" s="57" t="s">
        <v>59</v>
      </c>
      <c r="I287" s="50">
        <v>0</v>
      </c>
      <c r="J287" s="29" t="s">
        <v>59</v>
      </c>
      <c r="K287" s="29" t="s">
        <v>59</v>
      </c>
      <c r="L287" s="29" t="s">
        <v>59</v>
      </c>
      <c r="N287" s="60" t="str">
        <f t="shared" si="53"/>
        <v/>
      </c>
      <c r="O287" s="60" t="str">
        <f t="shared" si="56"/>
        <v/>
      </c>
      <c r="P287" s="51" t="str">
        <f t="shared" si="48"/>
        <v/>
      </c>
      <c r="Q287" s="52" t="str">
        <f t="shared" si="49"/>
        <v/>
      </c>
      <c r="R287" s="30" t="str">
        <f t="shared" si="50"/>
        <v/>
      </c>
      <c r="S287" s="53"/>
      <c r="U287" t="str">
        <f t="shared" si="57"/>
        <v/>
      </c>
      <c r="V287" s="54">
        <f t="shared" si="58"/>
        <v>0</v>
      </c>
      <c r="X287" s="55" t="str">
        <f t="shared" si="51"/>
        <v/>
      </c>
      <c r="Y287" s="25" t="str">
        <f t="shared" si="51"/>
        <v/>
      </c>
      <c r="Z287" s="54" t="str">
        <f t="shared" si="54"/>
        <v/>
      </c>
      <c r="AA287" s="54" t="e">
        <f t="shared" si="59"/>
        <v>#VALUE!</v>
      </c>
      <c r="AB287" s="54" t="str">
        <f t="shared" si="55"/>
        <v/>
      </c>
      <c r="AC287" t="str">
        <f t="shared" si="52"/>
        <v/>
      </c>
      <c r="AD287" t="str">
        <f t="shared" si="52"/>
        <v/>
      </c>
    </row>
    <row r="288" spans="1:30" x14ac:dyDescent="0.25">
      <c r="A288" s="44" t="s">
        <v>59</v>
      </c>
      <c r="B288" s="56" t="s">
        <v>59</v>
      </c>
      <c r="C288" s="57" t="s">
        <v>59</v>
      </c>
      <c r="D288" s="58" t="s">
        <v>59</v>
      </c>
      <c r="E288" s="57" t="s">
        <v>59</v>
      </c>
      <c r="F288" s="59" t="s">
        <v>59</v>
      </c>
      <c r="G288" s="59" t="s">
        <v>59</v>
      </c>
      <c r="H288" s="57" t="s">
        <v>59</v>
      </c>
      <c r="I288" s="50">
        <v>0</v>
      </c>
      <c r="J288" s="29" t="s">
        <v>59</v>
      </c>
      <c r="K288" s="29" t="s">
        <v>59</v>
      </c>
      <c r="L288" s="29" t="s">
        <v>59</v>
      </c>
      <c r="N288" s="60" t="str">
        <f t="shared" si="53"/>
        <v/>
      </c>
      <c r="O288" s="60" t="str">
        <f t="shared" si="56"/>
        <v/>
      </c>
      <c r="P288" s="51" t="str">
        <f t="shared" si="48"/>
        <v/>
      </c>
      <c r="Q288" s="52" t="str">
        <f t="shared" si="49"/>
        <v/>
      </c>
      <c r="R288" s="30" t="str">
        <f t="shared" si="50"/>
        <v/>
      </c>
      <c r="S288" s="53"/>
      <c r="U288" t="str">
        <f t="shared" si="57"/>
        <v/>
      </c>
      <c r="V288" s="54">
        <f t="shared" si="58"/>
        <v>0</v>
      </c>
      <c r="X288" s="55" t="str">
        <f t="shared" si="51"/>
        <v/>
      </c>
      <c r="Y288" s="25" t="str">
        <f t="shared" si="51"/>
        <v/>
      </c>
      <c r="Z288" s="54" t="str">
        <f t="shared" si="54"/>
        <v/>
      </c>
      <c r="AA288" s="54" t="e">
        <f t="shared" si="59"/>
        <v>#VALUE!</v>
      </c>
      <c r="AB288" s="54" t="str">
        <f t="shared" si="55"/>
        <v/>
      </c>
      <c r="AC288" t="str">
        <f t="shared" si="52"/>
        <v/>
      </c>
      <c r="AD288" t="str">
        <f t="shared" si="52"/>
        <v/>
      </c>
    </row>
    <row r="289" spans="1:30" x14ac:dyDescent="0.25">
      <c r="A289" s="44" t="s">
        <v>59</v>
      </c>
      <c r="B289" s="56" t="s">
        <v>59</v>
      </c>
      <c r="C289" s="57" t="s">
        <v>59</v>
      </c>
      <c r="D289" s="58" t="s">
        <v>59</v>
      </c>
      <c r="E289" s="57" t="s">
        <v>59</v>
      </c>
      <c r="F289" s="59" t="s">
        <v>59</v>
      </c>
      <c r="G289" s="59" t="s">
        <v>59</v>
      </c>
      <c r="H289" s="57" t="s">
        <v>59</v>
      </c>
      <c r="I289" s="50">
        <v>0</v>
      </c>
      <c r="J289" s="29" t="s">
        <v>59</v>
      </c>
      <c r="K289" s="29" t="s">
        <v>59</v>
      </c>
      <c r="L289" s="29" t="s">
        <v>59</v>
      </c>
      <c r="N289" s="60" t="str">
        <f t="shared" si="53"/>
        <v/>
      </c>
      <c r="O289" s="60" t="str">
        <f t="shared" si="56"/>
        <v/>
      </c>
      <c r="P289" s="51" t="str">
        <f t="shared" si="48"/>
        <v/>
      </c>
      <c r="Q289" s="52" t="str">
        <f t="shared" si="49"/>
        <v/>
      </c>
      <c r="R289" s="30" t="str">
        <f t="shared" si="50"/>
        <v/>
      </c>
      <c r="S289" s="53"/>
      <c r="U289" t="str">
        <f t="shared" si="57"/>
        <v/>
      </c>
      <c r="V289" s="54">
        <f t="shared" si="58"/>
        <v>0</v>
      </c>
      <c r="X289" s="55" t="str">
        <f t="shared" si="51"/>
        <v/>
      </c>
      <c r="Y289" s="25" t="str">
        <f t="shared" si="51"/>
        <v/>
      </c>
      <c r="Z289" s="54" t="str">
        <f t="shared" si="54"/>
        <v/>
      </c>
      <c r="AA289" s="54" t="e">
        <f t="shared" si="59"/>
        <v>#VALUE!</v>
      </c>
      <c r="AB289" s="54" t="str">
        <f t="shared" si="55"/>
        <v/>
      </c>
      <c r="AC289" t="str">
        <f t="shared" si="52"/>
        <v/>
      </c>
      <c r="AD289" t="str">
        <f t="shared" si="52"/>
        <v/>
      </c>
    </row>
    <row r="290" spans="1:30" x14ac:dyDescent="0.25">
      <c r="A290" s="44" t="s">
        <v>59</v>
      </c>
      <c r="B290" s="56" t="s">
        <v>59</v>
      </c>
      <c r="C290" s="57" t="s">
        <v>59</v>
      </c>
      <c r="D290" s="58" t="s">
        <v>59</v>
      </c>
      <c r="E290" s="57" t="s">
        <v>59</v>
      </c>
      <c r="F290" s="59" t="s">
        <v>59</v>
      </c>
      <c r="G290" s="59" t="s">
        <v>59</v>
      </c>
      <c r="H290" s="57" t="s">
        <v>59</v>
      </c>
      <c r="I290" s="50">
        <v>0</v>
      </c>
      <c r="J290" s="29" t="s">
        <v>59</v>
      </c>
      <c r="K290" s="29" t="s">
        <v>59</v>
      </c>
      <c r="L290" s="29" t="s">
        <v>59</v>
      </c>
      <c r="N290" s="60" t="str">
        <f t="shared" si="53"/>
        <v/>
      </c>
      <c r="O290" s="60" t="str">
        <f t="shared" si="56"/>
        <v/>
      </c>
      <c r="P290" s="51" t="str">
        <f t="shared" si="48"/>
        <v/>
      </c>
      <c r="Q290" s="52" t="str">
        <f t="shared" si="49"/>
        <v/>
      </c>
      <c r="R290" s="30" t="str">
        <f t="shared" si="50"/>
        <v/>
      </c>
      <c r="S290" s="53"/>
      <c r="U290" t="str">
        <f t="shared" si="57"/>
        <v/>
      </c>
      <c r="V290" s="54">
        <f t="shared" si="58"/>
        <v>0</v>
      </c>
      <c r="X290" s="55" t="str">
        <f t="shared" si="51"/>
        <v/>
      </c>
      <c r="Y290" s="25" t="str">
        <f t="shared" si="51"/>
        <v/>
      </c>
      <c r="Z290" s="54" t="str">
        <f t="shared" si="54"/>
        <v/>
      </c>
      <c r="AA290" s="54" t="e">
        <f t="shared" si="59"/>
        <v>#VALUE!</v>
      </c>
      <c r="AB290" s="54" t="str">
        <f t="shared" si="55"/>
        <v/>
      </c>
      <c r="AC290" t="str">
        <f t="shared" si="52"/>
        <v/>
      </c>
      <c r="AD290" t="str">
        <f t="shared" si="52"/>
        <v/>
      </c>
    </row>
    <row r="291" spans="1:30" x14ac:dyDescent="0.25">
      <c r="A291" s="44" t="s">
        <v>59</v>
      </c>
      <c r="B291" s="56" t="s">
        <v>59</v>
      </c>
      <c r="C291" s="57" t="s">
        <v>59</v>
      </c>
      <c r="D291" s="58" t="s">
        <v>59</v>
      </c>
      <c r="E291" s="57" t="s">
        <v>59</v>
      </c>
      <c r="F291" s="59" t="s">
        <v>59</v>
      </c>
      <c r="G291" s="59" t="s">
        <v>59</v>
      </c>
      <c r="H291" s="57" t="s">
        <v>59</v>
      </c>
      <c r="I291" s="50">
        <v>0</v>
      </c>
      <c r="J291" s="29" t="s">
        <v>59</v>
      </c>
      <c r="K291" s="29" t="s">
        <v>59</v>
      </c>
      <c r="L291" s="29" t="s">
        <v>59</v>
      </c>
      <c r="N291" s="60" t="str">
        <f t="shared" si="53"/>
        <v/>
      </c>
      <c r="O291" s="60" t="str">
        <f t="shared" si="56"/>
        <v/>
      </c>
      <c r="P291" s="51" t="str">
        <f t="shared" si="48"/>
        <v/>
      </c>
      <c r="Q291" s="52" t="str">
        <f t="shared" si="49"/>
        <v/>
      </c>
      <c r="R291" s="30" t="str">
        <f t="shared" si="50"/>
        <v/>
      </c>
      <c r="S291" s="53"/>
      <c r="U291" t="str">
        <f t="shared" si="57"/>
        <v/>
      </c>
      <c r="V291" s="54">
        <f t="shared" si="58"/>
        <v>0</v>
      </c>
      <c r="X291" s="55" t="str">
        <f t="shared" si="51"/>
        <v/>
      </c>
      <c r="Y291" s="25" t="str">
        <f t="shared" si="51"/>
        <v/>
      </c>
      <c r="Z291" s="54" t="str">
        <f t="shared" si="54"/>
        <v/>
      </c>
      <c r="AA291" s="54" t="e">
        <f t="shared" si="59"/>
        <v>#VALUE!</v>
      </c>
      <c r="AB291" s="54" t="str">
        <f t="shared" si="55"/>
        <v/>
      </c>
      <c r="AC291" t="str">
        <f t="shared" si="52"/>
        <v/>
      </c>
      <c r="AD291" t="str">
        <f t="shared" si="52"/>
        <v/>
      </c>
    </row>
    <row r="292" spans="1:30" x14ac:dyDescent="0.25">
      <c r="A292" s="44" t="s">
        <v>59</v>
      </c>
      <c r="B292" s="56" t="s">
        <v>59</v>
      </c>
      <c r="C292" s="57" t="s">
        <v>59</v>
      </c>
      <c r="D292" s="58" t="s">
        <v>59</v>
      </c>
      <c r="E292" s="57" t="s">
        <v>59</v>
      </c>
      <c r="F292" s="59" t="s">
        <v>59</v>
      </c>
      <c r="G292" s="59" t="s">
        <v>59</v>
      </c>
      <c r="H292" s="57" t="s">
        <v>59</v>
      </c>
      <c r="I292" s="50">
        <v>0</v>
      </c>
      <c r="J292" s="29" t="s">
        <v>59</v>
      </c>
      <c r="K292" s="29" t="s">
        <v>59</v>
      </c>
      <c r="L292" s="29" t="s">
        <v>59</v>
      </c>
      <c r="N292" s="60" t="str">
        <f t="shared" si="53"/>
        <v/>
      </c>
      <c r="O292" s="60" t="str">
        <f t="shared" si="56"/>
        <v/>
      </c>
      <c r="P292" s="51" t="str">
        <f t="shared" si="48"/>
        <v/>
      </c>
      <c r="Q292" s="52" t="str">
        <f t="shared" si="49"/>
        <v/>
      </c>
      <c r="R292" s="30" t="str">
        <f t="shared" si="50"/>
        <v/>
      </c>
      <c r="S292" s="53"/>
      <c r="U292" t="str">
        <f t="shared" si="57"/>
        <v/>
      </c>
      <c r="V292" s="54">
        <f t="shared" si="58"/>
        <v>0</v>
      </c>
      <c r="X292" s="55" t="str">
        <f t="shared" si="51"/>
        <v/>
      </c>
      <c r="Y292" s="25" t="str">
        <f t="shared" si="51"/>
        <v/>
      </c>
      <c r="Z292" s="54" t="str">
        <f t="shared" si="54"/>
        <v/>
      </c>
      <c r="AA292" s="54" t="e">
        <f t="shared" si="59"/>
        <v>#VALUE!</v>
      </c>
      <c r="AB292" s="54" t="str">
        <f t="shared" si="55"/>
        <v/>
      </c>
      <c r="AC292" t="str">
        <f t="shared" si="52"/>
        <v/>
      </c>
      <c r="AD292" t="str">
        <f t="shared" si="52"/>
        <v/>
      </c>
    </row>
    <row r="293" spans="1:30" x14ac:dyDescent="0.25">
      <c r="A293" s="44" t="s">
        <v>59</v>
      </c>
      <c r="B293" s="56" t="s">
        <v>59</v>
      </c>
      <c r="C293" s="57" t="s">
        <v>59</v>
      </c>
      <c r="D293" s="58" t="s">
        <v>59</v>
      </c>
      <c r="E293" s="57" t="s">
        <v>59</v>
      </c>
      <c r="F293" s="59" t="s">
        <v>59</v>
      </c>
      <c r="G293" s="59" t="s">
        <v>59</v>
      </c>
      <c r="H293" s="57" t="s">
        <v>59</v>
      </c>
      <c r="I293" s="50">
        <v>0</v>
      </c>
      <c r="J293" s="29" t="s">
        <v>59</v>
      </c>
      <c r="K293" s="29" t="s">
        <v>59</v>
      </c>
      <c r="L293" s="29" t="s">
        <v>59</v>
      </c>
      <c r="N293" s="60" t="str">
        <f t="shared" si="53"/>
        <v/>
      </c>
      <c r="O293" s="60" t="str">
        <f t="shared" si="56"/>
        <v/>
      </c>
      <c r="P293" s="51" t="str">
        <f t="shared" si="48"/>
        <v/>
      </c>
      <c r="Q293" s="52" t="str">
        <f t="shared" si="49"/>
        <v/>
      </c>
      <c r="R293" s="30" t="str">
        <f t="shared" si="50"/>
        <v/>
      </c>
      <c r="S293" s="53"/>
      <c r="U293" t="str">
        <f t="shared" si="57"/>
        <v/>
      </c>
      <c r="V293" s="54">
        <f t="shared" si="58"/>
        <v>0</v>
      </c>
      <c r="X293" s="55" t="str">
        <f t="shared" si="51"/>
        <v/>
      </c>
      <c r="Y293" s="25" t="str">
        <f t="shared" si="51"/>
        <v/>
      </c>
      <c r="Z293" s="54" t="str">
        <f t="shared" si="54"/>
        <v/>
      </c>
      <c r="AA293" s="54" t="e">
        <f t="shared" si="59"/>
        <v>#VALUE!</v>
      </c>
      <c r="AB293" s="54" t="str">
        <f t="shared" si="55"/>
        <v/>
      </c>
      <c r="AC293" t="str">
        <f t="shared" si="52"/>
        <v/>
      </c>
      <c r="AD293" t="str">
        <f t="shared" si="52"/>
        <v/>
      </c>
    </row>
    <row r="294" spans="1:30" x14ac:dyDescent="0.25">
      <c r="A294" s="44" t="s">
        <v>59</v>
      </c>
      <c r="B294" s="56" t="s">
        <v>59</v>
      </c>
      <c r="C294" s="57" t="s">
        <v>59</v>
      </c>
      <c r="D294" s="58" t="s">
        <v>59</v>
      </c>
      <c r="E294" s="57" t="s">
        <v>59</v>
      </c>
      <c r="F294" s="59" t="s">
        <v>59</v>
      </c>
      <c r="G294" s="59" t="s">
        <v>59</v>
      </c>
      <c r="H294" s="57" t="s">
        <v>59</v>
      </c>
      <c r="I294" s="50">
        <v>0</v>
      </c>
      <c r="J294" s="29" t="s">
        <v>59</v>
      </c>
      <c r="K294" s="29" t="s">
        <v>59</v>
      </c>
      <c r="L294" s="29" t="s">
        <v>59</v>
      </c>
      <c r="N294" s="60" t="str">
        <f t="shared" si="53"/>
        <v/>
      </c>
      <c r="O294" s="60" t="str">
        <f t="shared" si="56"/>
        <v/>
      </c>
      <c r="P294" s="51" t="str">
        <f t="shared" si="48"/>
        <v/>
      </c>
      <c r="Q294" s="52" t="str">
        <f t="shared" si="49"/>
        <v/>
      </c>
      <c r="R294" s="30" t="str">
        <f t="shared" si="50"/>
        <v/>
      </c>
      <c r="S294" s="53"/>
      <c r="U294" t="str">
        <f t="shared" si="57"/>
        <v/>
      </c>
      <c r="V294" s="54">
        <f t="shared" si="58"/>
        <v>0</v>
      </c>
      <c r="X294" s="55" t="str">
        <f t="shared" si="51"/>
        <v/>
      </c>
      <c r="Y294" s="25" t="str">
        <f t="shared" si="51"/>
        <v/>
      </c>
      <c r="Z294" s="54" t="str">
        <f t="shared" si="54"/>
        <v/>
      </c>
      <c r="AA294" s="54" t="e">
        <f t="shared" si="59"/>
        <v>#VALUE!</v>
      </c>
      <c r="AB294" s="54" t="str">
        <f t="shared" si="55"/>
        <v/>
      </c>
      <c r="AC294" t="str">
        <f t="shared" si="52"/>
        <v/>
      </c>
      <c r="AD294" t="str">
        <f t="shared" si="52"/>
        <v/>
      </c>
    </row>
    <row r="295" spans="1:30" x14ac:dyDescent="0.25">
      <c r="A295" s="44" t="s">
        <v>59</v>
      </c>
      <c r="B295" s="56" t="s">
        <v>59</v>
      </c>
      <c r="C295" s="57" t="s">
        <v>59</v>
      </c>
      <c r="D295" s="58" t="s">
        <v>59</v>
      </c>
      <c r="E295" s="57" t="s">
        <v>59</v>
      </c>
      <c r="F295" s="59" t="s">
        <v>59</v>
      </c>
      <c r="G295" s="59" t="s">
        <v>59</v>
      </c>
      <c r="H295" s="57" t="s">
        <v>59</v>
      </c>
      <c r="I295" s="50">
        <v>0</v>
      </c>
      <c r="J295" s="29" t="s">
        <v>59</v>
      </c>
      <c r="K295" s="29" t="s">
        <v>59</v>
      </c>
      <c r="L295" s="29" t="s">
        <v>59</v>
      </c>
      <c r="N295" s="60" t="str">
        <f t="shared" si="53"/>
        <v/>
      </c>
      <c r="O295" s="60" t="str">
        <f t="shared" si="56"/>
        <v/>
      </c>
      <c r="P295" s="51" t="str">
        <f t="shared" si="48"/>
        <v/>
      </c>
      <c r="Q295" s="52" t="str">
        <f t="shared" si="49"/>
        <v/>
      </c>
      <c r="R295" s="30" t="str">
        <f t="shared" si="50"/>
        <v/>
      </c>
      <c r="S295" s="53"/>
      <c r="U295" t="str">
        <f t="shared" si="57"/>
        <v/>
      </c>
      <c r="V295" s="54">
        <f t="shared" si="58"/>
        <v>0</v>
      </c>
      <c r="X295" s="55" t="str">
        <f t="shared" si="51"/>
        <v/>
      </c>
      <c r="Y295" s="25" t="str">
        <f t="shared" si="51"/>
        <v/>
      </c>
      <c r="Z295" s="54" t="str">
        <f t="shared" si="54"/>
        <v/>
      </c>
      <c r="AA295" s="54" t="e">
        <f t="shared" si="59"/>
        <v>#VALUE!</v>
      </c>
      <c r="AB295" s="54" t="str">
        <f t="shared" si="55"/>
        <v/>
      </c>
      <c r="AC295" t="str">
        <f t="shared" si="52"/>
        <v/>
      </c>
      <c r="AD295" t="str">
        <f t="shared" si="52"/>
        <v/>
      </c>
    </row>
    <row r="296" spans="1:30" x14ac:dyDescent="0.25">
      <c r="A296" s="44" t="s">
        <v>59</v>
      </c>
      <c r="B296" s="56" t="s">
        <v>59</v>
      </c>
      <c r="C296" s="57" t="s">
        <v>59</v>
      </c>
      <c r="D296" s="58" t="s">
        <v>59</v>
      </c>
      <c r="E296" s="57" t="s">
        <v>59</v>
      </c>
      <c r="F296" s="59" t="s">
        <v>59</v>
      </c>
      <c r="G296" s="59" t="s">
        <v>59</v>
      </c>
      <c r="H296" s="57" t="s">
        <v>59</v>
      </c>
      <c r="I296" s="50">
        <v>0</v>
      </c>
      <c r="J296" s="29" t="s">
        <v>59</v>
      </c>
      <c r="K296" s="29" t="s">
        <v>59</v>
      </c>
      <c r="L296" s="29" t="s">
        <v>59</v>
      </c>
      <c r="N296" s="60" t="str">
        <f t="shared" si="53"/>
        <v/>
      </c>
      <c r="O296" s="60" t="str">
        <f t="shared" si="56"/>
        <v/>
      </c>
      <c r="P296" s="51" t="str">
        <f t="shared" si="48"/>
        <v/>
      </c>
      <c r="Q296" s="52" t="str">
        <f t="shared" si="49"/>
        <v/>
      </c>
      <c r="R296" s="30" t="str">
        <f t="shared" si="50"/>
        <v/>
      </c>
      <c r="S296" s="53"/>
      <c r="U296" t="str">
        <f t="shared" si="57"/>
        <v/>
      </c>
      <c r="V296" s="54">
        <f t="shared" si="58"/>
        <v>0</v>
      </c>
      <c r="X296" s="55" t="str">
        <f t="shared" si="51"/>
        <v/>
      </c>
      <c r="Y296" s="25" t="str">
        <f t="shared" si="51"/>
        <v/>
      </c>
      <c r="Z296" s="54" t="str">
        <f t="shared" si="54"/>
        <v/>
      </c>
      <c r="AA296" s="54" t="e">
        <f t="shared" si="59"/>
        <v>#VALUE!</v>
      </c>
      <c r="AB296" s="54" t="str">
        <f t="shared" si="55"/>
        <v/>
      </c>
      <c r="AC296" t="str">
        <f t="shared" si="52"/>
        <v/>
      </c>
      <c r="AD296" t="str">
        <f t="shared" si="52"/>
        <v/>
      </c>
    </row>
    <row r="297" spans="1:30" x14ac:dyDescent="0.25">
      <c r="A297" s="44" t="s">
        <v>59</v>
      </c>
      <c r="B297" s="56" t="s">
        <v>59</v>
      </c>
      <c r="C297" s="57" t="s">
        <v>59</v>
      </c>
      <c r="D297" s="58" t="s">
        <v>59</v>
      </c>
      <c r="E297" s="57" t="s">
        <v>59</v>
      </c>
      <c r="F297" s="59" t="s">
        <v>59</v>
      </c>
      <c r="G297" s="59" t="s">
        <v>59</v>
      </c>
      <c r="H297" s="57" t="s">
        <v>59</v>
      </c>
      <c r="I297" s="50">
        <v>0</v>
      </c>
      <c r="J297" s="29" t="s">
        <v>59</v>
      </c>
      <c r="K297" s="29" t="s">
        <v>59</v>
      </c>
      <c r="L297" s="29" t="s">
        <v>59</v>
      </c>
      <c r="N297" s="60" t="str">
        <f t="shared" si="53"/>
        <v/>
      </c>
      <c r="O297" s="60" t="str">
        <f t="shared" si="56"/>
        <v/>
      </c>
      <c r="P297" s="51" t="str">
        <f t="shared" si="48"/>
        <v/>
      </c>
      <c r="Q297" s="52" t="str">
        <f t="shared" si="49"/>
        <v/>
      </c>
      <c r="R297" s="30" t="str">
        <f t="shared" si="50"/>
        <v/>
      </c>
      <c r="S297" s="53"/>
      <c r="U297" t="str">
        <f t="shared" si="57"/>
        <v/>
      </c>
      <c r="V297" s="54">
        <f t="shared" si="58"/>
        <v>0</v>
      </c>
      <c r="X297" s="55" t="str">
        <f t="shared" si="51"/>
        <v/>
      </c>
      <c r="Y297" s="25" t="str">
        <f t="shared" si="51"/>
        <v/>
      </c>
      <c r="Z297" s="54" t="str">
        <f t="shared" si="54"/>
        <v/>
      </c>
      <c r="AA297" s="54" t="e">
        <f t="shared" si="59"/>
        <v>#VALUE!</v>
      </c>
      <c r="AB297" s="54" t="str">
        <f t="shared" si="55"/>
        <v/>
      </c>
      <c r="AC297" t="str">
        <f t="shared" si="52"/>
        <v/>
      </c>
      <c r="AD297" t="str">
        <f t="shared" si="52"/>
        <v/>
      </c>
    </row>
    <row r="298" spans="1:30" x14ac:dyDescent="0.25">
      <c r="A298" s="44" t="s">
        <v>59</v>
      </c>
      <c r="B298" s="56" t="s">
        <v>59</v>
      </c>
      <c r="C298" s="57" t="s">
        <v>59</v>
      </c>
      <c r="D298" s="58" t="s">
        <v>59</v>
      </c>
      <c r="E298" s="57" t="s">
        <v>59</v>
      </c>
      <c r="F298" s="59" t="s">
        <v>59</v>
      </c>
      <c r="G298" s="59" t="s">
        <v>59</v>
      </c>
      <c r="H298" s="57" t="s">
        <v>59</v>
      </c>
      <c r="I298" s="50">
        <v>0</v>
      </c>
      <c r="J298" s="29" t="s">
        <v>59</v>
      </c>
      <c r="K298" s="29" t="s">
        <v>59</v>
      </c>
      <c r="L298" s="29" t="s">
        <v>59</v>
      </c>
      <c r="N298" s="60" t="str">
        <f t="shared" si="53"/>
        <v/>
      </c>
      <c r="O298" s="60" t="str">
        <f t="shared" si="56"/>
        <v/>
      </c>
      <c r="P298" s="51" t="str">
        <f t="shared" si="48"/>
        <v/>
      </c>
      <c r="Q298" s="52" t="str">
        <f t="shared" si="49"/>
        <v/>
      </c>
      <c r="R298" s="30" t="str">
        <f t="shared" si="50"/>
        <v/>
      </c>
      <c r="S298" s="53"/>
      <c r="U298" t="str">
        <f t="shared" si="57"/>
        <v/>
      </c>
      <c r="V298" s="54">
        <f t="shared" si="58"/>
        <v>0</v>
      </c>
      <c r="X298" s="55" t="str">
        <f t="shared" si="51"/>
        <v/>
      </c>
      <c r="Y298" s="25" t="str">
        <f t="shared" si="51"/>
        <v/>
      </c>
      <c r="Z298" s="54" t="str">
        <f t="shared" si="54"/>
        <v/>
      </c>
      <c r="AA298" s="54" t="e">
        <f t="shared" si="59"/>
        <v>#VALUE!</v>
      </c>
      <c r="AB298" s="54" t="str">
        <f t="shared" si="55"/>
        <v/>
      </c>
      <c r="AC298" t="str">
        <f t="shared" si="52"/>
        <v/>
      </c>
      <c r="AD298" t="str">
        <f t="shared" si="52"/>
        <v/>
      </c>
    </row>
    <row r="299" spans="1:30" x14ac:dyDescent="0.25">
      <c r="A299" s="44" t="s">
        <v>59</v>
      </c>
      <c r="B299" s="56" t="s">
        <v>59</v>
      </c>
      <c r="C299" s="57" t="s">
        <v>59</v>
      </c>
      <c r="D299" s="58" t="s">
        <v>59</v>
      </c>
      <c r="E299" s="57" t="s">
        <v>59</v>
      </c>
      <c r="F299" s="59" t="s">
        <v>59</v>
      </c>
      <c r="G299" s="59" t="s">
        <v>59</v>
      </c>
      <c r="H299" s="57" t="s">
        <v>59</v>
      </c>
      <c r="I299" s="50">
        <v>0</v>
      </c>
      <c r="J299" s="29" t="s">
        <v>59</v>
      </c>
      <c r="K299" s="29" t="s">
        <v>59</v>
      </c>
      <c r="L299" s="29" t="s">
        <v>59</v>
      </c>
      <c r="N299" s="60" t="str">
        <f t="shared" si="53"/>
        <v/>
      </c>
      <c r="O299" s="60" t="str">
        <f t="shared" si="56"/>
        <v/>
      </c>
      <c r="P299" s="51" t="str">
        <f t="shared" si="48"/>
        <v/>
      </c>
      <c r="Q299" s="52" t="str">
        <f t="shared" si="49"/>
        <v/>
      </c>
      <c r="R299" s="30" t="str">
        <f t="shared" si="50"/>
        <v/>
      </c>
      <c r="S299" s="53"/>
      <c r="U299" t="str">
        <f t="shared" si="57"/>
        <v/>
      </c>
      <c r="V299" s="54">
        <f t="shared" si="58"/>
        <v>0</v>
      </c>
      <c r="X299" s="55" t="str">
        <f t="shared" si="51"/>
        <v/>
      </c>
      <c r="Y299" s="25" t="str">
        <f t="shared" si="51"/>
        <v/>
      </c>
      <c r="Z299" s="54" t="str">
        <f t="shared" si="54"/>
        <v/>
      </c>
      <c r="AA299" s="54" t="e">
        <f t="shared" si="59"/>
        <v>#VALUE!</v>
      </c>
      <c r="AB299" s="54" t="str">
        <f t="shared" si="55"/>
        <v/>
      </c>
      <c r="AC299" t="str">
        <f t="shared" si="52"/>
        <v/>
      </c>
      <c r="AD299" t="str">
        <f t="shared" si="52"/>
        <v/>
      </c>
    </row>
    <row r="300" spans="1:30" x14ac:dyDescent="0.25">
      <c r="A300" s="44" t="s">
        <v>59</v>
      </c>
      <c r="B300" s="56" t="s">
        <v>59</v>
      </c>
      <c r="C300" s="57" t="s">
        <v>59</v>
      </c>
      <c r="D300" s="58" t="s">
        <v>59</v>
      </c>
      <c r="E300" s="57" t="s">
        <v>59</v>
      </c>
      <c r="F300" s="59" t="s">
        <v>59</v>
      </c>
      <c r="G300" s="59" t="s">
        <v>59</v>
      </c>
      <c r="H300" s="57" t="s">
        <v>59</v>
      </c>
      <c r="I300" s="50">
        <v>0</v>
      </c>
      <c r="J300" s="29" t="s">
        <v>59</v>
      </c>
      <c r="K300" s="29" t="s">
        <v>59</v>
      </c>
      <c r="L300" s="29" t="s">
        <v>59</v>
      </c>
      <c r="N300" s="60" t="str">
        <f t="shared" si="53"/>
        <v/>
      </c>
      <c r="O300" s="60" t="str">
        <f t="shared" si="56"/>
        <v/>
      </c>
      <c r="P300" s="51" t="str">
        <f t="shared" si="48"/>
        <v/>
      </c>
      <c r="Q300" s="52" t="str">
        <f t="shared" si="49"/>
        <v/>
      </c>
      <c r="R300" s="30" t="str">
        <f t="shared" si="50"/>
        <v/>
      </c>
      <c r="S300" s="53"/>
      <c r="U300" t="str">
        <f t="shared" si="57"/>
        <v/>
      </c>
      <c r="V300" s="54">
        <f t="shared" si="58"/>
        <v>0</v>
      </c>
      <c r="X300" s="55" t="str">
        <f t="shared" si="51"/>
        <v/>
      </c>
      <c r="Y300" s="25" t="str">
        <f t="shared" si="51"/>
        <v/>
      </c>
      <c r="Z300" s="54" t="str">
        <f t="shared" si="54"/>
        <v/>
      </c>
      <c r="AA300" s="54" t="e">
        <f t="shared" si="59"/>
        <v>#VALUE!</v>
      </c>
      <c r="AB300" s="54" t="str">
        <f t="shared" si="55"/>
        <v/>
      </c>
      <c r="AC300" t="str">
        <f t="shared" si="52"/>
        <v/>
      </c>
      <c r="AD300" t="str">
        <f t="shared" si="52"/>
        <v/>
      </c>
    </row>
    <row r="301" spans="1:30" x14ac:dyDescent="0.25">
      <c r="A301" s="44" t="s">
        <v>59</v>
      </c>
      <c r="B301" s="56" t="s">
        <v>59</v>
      </c>
      <c r="C301" s="57" t="s">
        <v>59</v>
      </c>
      <c r="D301" s="58" t="s">
        <v>59</v>
      </c>
      <c r="E301" s="57" t="s">
        <v>59</v>
      </c>
      <c r="F301" s="59" t="s">
        <v>59</v>
      </c>
      <c r="G301" s="59" t="s">
        <v>59</v>
      </c>
      <c r="H301" s="57" t="s">
        <v>59</v>
      </c>
      <c r="I301" s="50">
        <v>0</v>
      </c>
      <c r="J301" s="29" t="s">
        <v>59</v>
      </c>
      <c r="K301" s="29" t="s">
        <v>59</v>
      </c>
      <c r="L301" s="29" t="s">
        <v>59</v>
      </c>
      <c r="N301" s="60" t="str">
        <f t="shared" si="53"/>
        <v/>
      </c>
      <c r="O301" s="60" t="str">
        <f t="shared" si="56"/>
        <v/>
      </c>
      <c r="P301" s="51" t="str">
        <f t="shared" si="48"/>
        <v/>
      </c>
      <c r="Q301" s="52" t="str">
        <f t="shared" si="49"/>
        <v/>
      </c>
      <c r="R301" s="30" t="str">
        <f t="shared" si="50"/>
        <v/>
      </c>
      <c r="S301" s="53"/>
      <c r="U301" t="str">
        <f t="shared" si="57"/>
        <v/>
      </c>
      <c r="V301" s="54">
        <f t="shared" si="58"/>
        <v>0</v>
      </c>
      <c r="X301" s="55" t="str">
        <f t="shared" si="51"/>
        <v/>
      </c>
      <c r="Y301" s="25" t="str">
        <f t="shared" si="51"/>
        <v/>
      </c>
      <c r="Z301" s="54" t="str">
        <f t="shared" si="54"/>
        <v/>
      </c>
      <c r="AA301" s="54" t="e">
        <f t="shared" si="59"/>
        <v>#VALUE!</v>
      </c>
      <c r="AB301" s="54" t="str">
        <f t="shared" si="55"/>
        <v/>
      </c>
      <c r="AC301" t="str">
        <f t="shared" si="52"/>
        <v/>
      </c>
      <c r="AD301" t="str">
        <f t="shared" si="52"/>
        <v/>
      </c>
    </row>
    <row r="302" spans="1:30" x14ac:dyDescent="0.25">
      <c r="A302" s="44" t="s">
        <v>59</v>
      </c>
      <c r="B302" s="56" t="s">
        <v>59</v>
      </c>
      <c r="C302" s="57" t="s">
        <v>59</v>
      </c>
      <c r="D302" s="58" t="s">
        <v>59</v>
      </c>
      <c r="E302" s="57" t="s">
        <v>59</v>
      </c>
      <c r="F302" s="59" t="s">
        <v>59</v>
      </c>
      <c r="G302" s="59" t="s">
        <v>59</v>
      </c>
      <c r="H302" s="57" t="s">
        <v>59</v>
      </c>
      <c r="I302" s="50">
        <v>0</v>
      </c>
      <c r="J302" s="29" t="s">
        <v>59</v>
      </c>
      <c r="K302" s="29" t="s">
        <v>59</v>
      </c>
      <c r="L302" s="29" t="s">
        <v>59</v>
      </c>
      <c r="N302" s="60" t="str">
        <f t="shared" si="53"/>
        <v/>
      </c>
      <c r="O302" s="60" t="str">
        <f t="shared" si="56"/>
        <v/>
      </c>
      <c r="P302" s="51" t="str">
        <f t="shared" si="48"/>
        <v/>
      </c>
      <c r="Q302" s="52" t="str">
        <f t="shared" si="49"/>
        <v/>
      </c>
      <c r="R302" s="30" t="str">
        <f t="shared" si="50"/>
        <v/>
      </c>
      <c r="S302" s="53"/>
      <c r="U302" t="str">
        <f t="shared" si="57"/>
        <v/>
      </c>
      <c r="V302" s="54">
        <f t="shared" si="58"/>
        <v>0</v>
      </c>
      <c r="X302" s="55" t="str">
        <f t="shared" si="51"/>
        <v/>
      </c>
      <c r="Y302" s="25" t="str">
        <f t="shared" si="51"/>
        <v/>
      </c>
      <c r="Z302" s="54" t="str">
        <f t="shared" si="54"/>
        <v/>
      </c>
      <c r="AA302" s="54" t="e">
        <f t="shared" si="59"/>
        <v>#VALUE!</v>
      </c>
      <c r="AB302" s="54" t="str">
        <f t="shared" si="55"/>
        <v/>
      </c>
      <c r="AC302" t="str">
        <f t="shared" si="52"/>
        <v/>
      </c>
      <c r="AD302" t="str">
        <f t="shared" si="52"/>
        <v/>
      </c>
    </row>
    <row r="303" spans="1:30" x14ac:dyDescent="0.25">
      <c r="A303" s="44" t="s">
        <v>59</v>
      </c>
      <c r="B303" s="56" t="s">
        <v>59</v>
      </c>
      <c r="C303" s="57" t="s">
        <v>59</v>
      </c>
      <c r="D303" s="58" t="s">
        <v>59</v>
      </c>
      <c r="E303" s="57" t="s">
        <v>59</v>
      </c>
      <c r="F303" s="59" t="s">
        <v>59</v>
      </c>
      <c r="G303" s="59" t="s">
        <v>59</v>
      </c>
      <c r="H303" s="57" t="s">
        <v>59</v>
      </c>
      <c r="I303" s="50">
        <v>0</v>
      </c>
      <c r="J303" s="29" t="s">
        <v>59</v>
      </c>
      <c r="K303" s="29" t="s">
        <v>59</v>
      </c>
      <c r="L303" s="29" t="s">
        <v>59</v>
      </c>
      <c r="N303" s="60" t="str">
        <f t="shared" si="53"/>
        <v/>
      </c>
      <c r="O303" s="60" t="str">
        <f t="shared" si="56"/>
        <v/>
      </c>
      <c r="P303" s="51" t="str">
        <f t="shared" si="48"/>
        <v/>
      </c>
      <c r="Q303" s="52" t="str">
        <f t="shared" si="49"/>
        <v/>
      </c>
      <c r="R303" s="30" t="str">
        <f t="shared" si="50"/>
        <v/>
      </c>
      <c r="S303" s="53"/>
      <c r="U303" t="str">
        <f t="shared" si="57"/>
        <v/>
      </c>
      <c r="V303" s="54">
        <f t="shared" si="58"/>
        <v>0</v>
      </c>
      <c r="X303" s="55" t="str">
        <f t="shared" si="51"/>
        <v/>
      </c>
      <c r="Y303" s="25" t="str">
        <f t="shared" si="51"/>
        <v/>
      </c>
      <c r="Z303" s="54" t="str">
        <f t="shared" si="54"/>
        <v/>
      </c>
      <c r="AA303" s="54" t="e">
        <f t="shared" si="59"/>
        <v>#VALUE!</v>
      </c>
      <c r="AB303" s="54" t="str">
        <f t="shared" si="55"/>
        <v/>
      </c>
      <c r="AC303" t="str">
        <f t="shared" si="52"/>
        <v/>
      </c>
      <c r="AD303" t="str">
        <f t="shared" si="52"/>
        <v/>
      </c>
    </row>
    <row r="304" spans="1:30" x14ac:dyDescent="0.25">
      <c r="A304" s="44" t="s">
        <v>59</v>
      </c>
      <c r="B304" s="56" t="s">
        <v>59</v>
      </c>
      <c r="C304" s="57" t="s">
        <v>59</v>
      </c>
      <c r="D304" s="58" t="s">
        <v>59</v>
      </c>
      <c r="E304" s="57" t="s">
        <v>59</v>
      </c>
      <c r="F304" s="59" t="s">
        <v>59</v>
      </c>
      <c r="G304" s="59" t="s">
        <v>59</v>
      </c>
      <c r="H304" s="57" t="s">
        <v>59</v>
      </c>
      <c r="I304" s="50">
        <v>0</v>
      </c>
      <c r="J304" s="29" t="s">
        <v>59</v>
      </c>
      <c r="K304" s="29" t="s">
        <v>59</v>
      </c>
      <c r="L304" s="29" t="s">
        <v>59</v>
      </c>
      <c r="N304" s="60" t="str">
        <f t="shared" si="53"/>
        <v/>
      </c>
      <c r="O304" s="60" t="str">
        <f t="shared" si="56"/>
        <v/>
      </c>
      <c r="P304" s="51" t="str">
        <f t="shared" si="48"/>
        <v/>
      </c>
      <c r="Q304" s="52" t="str">
        <f t="shared" si="49"/>
        <v/>
      </c>
      <c r="R304" s="30" t="str">
        <f t="shared" si="50"/>
        <v/>
      </c>
      <c r="S304" s="53"/>
      <c r="U304" t="str">
        <f t="shared" si="57"/>
        <v/>
      </c>
      <c r="V304" s="54">
        <f t="shared" si="58"/>
        <v>0</v>
      </c>
      <c r="X304" s="55" t="str">
        <f t="shared" si="51"/>
        <v/>
      </c>
      <c r="Y304" s="25" t="str">
        <f t="shared" si="51"/>
        <v/>
      </c>
      <c r="Z304" s="54" t="str">
        <f t="shared" si="54"/>
        <v/>
      </c>
      <c r="AA304" s="54" t="e">
        <f t="shared" si="59"/>
        <v>#VALUE!</v>
      </c>
      <c r="AB304" s="54" t="str">
        <f t="shared" si="55"/>
        <v/>
      </c>
      <c r="AC304" t="str">
        <f t="shared" si="52"/>
        <v/>
      </c>
      <c r="AD304" t="str">
        <f t="shared" si="52"/>
        <v/>
      </c>
    </row>
    <row r="305" spans="1:30" x14ac:dyDescent="0.25">
      <c r="A305" s="44" t="s">
        <v>59</v>
      </c>
      <c r="B305" s="56" t="s">
        <v>59</v>
      </c>
      <c r="C305" s="57" t="s">
        <v>59</v>
      </c>
      <c r="D305" s="58" t="s">
        <v>59</v>
      </c>
      <c r="E305" s="57" t="s">
        <v>59</v>
      </c>
      <c r="F305" s="59" t="s">
        <v>59</v>
      </c>
      <c r="G305" s="59" t="s">
        <v>59</v>
      </c>
      <c r="H305" s="57" t="s">
        <v>59</v>
      </c>
      <c r="I305" s="50">
        <v>0</v>
      </c>
      <c r="J305" s="29" t="s">
        <v>59</v>
      </c>
      <c r="K305" s="29" t="s">
        <v>59</v>
      </c>
      <c r="L305" s="29" t="s">
        <v>59</v>
      </c>
      <c r="N305" s="60" t="str">
        <f t="shared" si="53"/>
        <v/>
      </c>
      <c r="O305" s="60" t="str">
        <f t="shared" si="56"/>
        <v/>
      </c>
      <c r="P305" s="51" t="str">
        <f t="shared" si="48"/>
        <v/>
      </c>
      <c r="Q305" s="52" t="str">
        <f t="shared" si="49"/>
        <v/>
      </c>
      <c r="R305" s="30" t="str">
        <f t="shared" si="50"/>
        <v/>
      </c>
      <c r="S305" s="53"/>
      <c r="U305" t="str">
        <f t="shared" si="57"/>
        <v/>
      </c>
      <c r="V305" s="54">
        <f t="shared" si="58"/>
        <v>0</v>
      </c>
      <c r="X305" s="55" t="str">
        <f t="shared" si="51"/>
        <v/>
      </c>
      <c r="Y305" s="25" t="str">
        <f t="shared" si="51"/>
        <v/>
      </c>
      <c r="Z305" s="54" t="str">
        <f t="shared" si="54"/>
        <v/>
      </c>
      <c r="AA305" s="54" t="e">
        <f t="shared" si="59"/>
        <v>#VALUE!</v>
      </c>
      <c r="AB305" s="54" t="str">
        <f t="shared" si="55"/>
        <v/>
      </c>
      <c r="AC305" t="str">
        <f t="shared" si="52"/>
        <v/>
      </c>
      <c r="AD305" t="str">
        <f t="shared" si="52"/>
        <v/>
      </c>
    </row>
    <row r="306" spans="1:30" x14ac:dyDescent="0.25">
      <c r="A306" s="44" t="s">
        <v>59</v>
      </c>
      <c r="B306" s="56" t="s">
        <v>59</v>
      </c>
      <c r="C306" s="57" t="s">
        <v>59</v>
      </c>
      <c r="D306" s="58" t="s">
        <v>59</v>
      </c>
      <c r="E306" s="57" t="s">
        <v>59</v>
      </c>
      <c r="F306" s="59" t="s">
        <v>59</v>
      </c>
      <c r="G306" s="59" t="s">
        <v>59</v>
      </c>
      <c r="H306" s="57" t="s">
        <v>59</v>
      </c>
      <c r="I306" s="50">
        <v>0</v>
      </c>
      <c r="J306" s="29" t="s">
        <v>59</v>
      </c>
      <c r="K306" s="29" t="s">
        <v>59</v>
      </c>
      <c r="L306" s="29" t="s">
        <v>59</v>
      </c>
      <c r="N306" s="60" t="str">
        <f t="shared" si="53"/>
        <v/>
      </c>
      <c r="O306" s="60" t="str">
        <f t="shared" si="56"/>
        <v/>
      </c>
      <c r="P306" s="51" t="str">
        <f t="shared" si="48"/>
        <v/>
      </c>
      <c r="Q306" s="52" t="str">
        <f t="shared" si="49"/>
        <v/>
      </c>
      <c r="R306" s="30" t="str">
        <f t="shared" si="50"/>
        <v/>
      </c>
      <c r="S306" s="53"/>
      <c r="U306" t="str">
        <f t="shared" si="57"/>
        <v/>
      </c>
      <c r="V306" s="54">
        <f t="shared" si="58"/>
        <v>0</v>
      </c>
      <c r="X306" s="55" t="str">
        <f t="shared" si="51"/>
        <v/>
      </c>
      <c r="Y306" s="25" t="str">
        <f t="shared" si="51"/>
        <v/>
      </c>
      <c r="Z306" s="54" t="str">
        <f t="shared" si="54"/>
        <v/>
      </c>
      <c r="AA306" s="54" t="e">
        <f t="shared" si="59"/>
        <v>#VALUE!</v>
      </c>
      <c r="AB306" s="54" t="str">
        <f t="shared" si="55"/>
        <v/>
      </c>
      <c r="AC306" t="str">
        <f t="shared" si="52"/>
        <v/>
      </c>
      <c r="AD306" t="str">
        <f t="shared" si="52"/>
        <v/>
      </c>
    </row>
    <row r="307" spans="1:30" x14ac:dyDescent="0.25">
      <c r="A307" s="44" t="s">
        <v>59</v>
      </c>
      <c r="B307" s="56" t="s">
        <v>59</v>
      </c>
      <c r="C307" s="57" t="s">
        <v>59</v>
      </c>
      <c r="D307" s="58" t="s">
        <v>59</v>
      </c>
      <c r="E307" s="57" t="s">
        <v>59</v>
      </c>
      <c r="F307" s="59" t="s">
        <v>59</v>
      </c>
      <c r="G307" s="59" t="s">
        <v>59</v>
      </c>
      <c r="H307" s="57" t="s">
        <v>59</v>
      </c>
      <c r="I307" s="50">
        <v>0</v>
      </c>
      <c r="J307" s="29" t="s">
        <v>59</v>
      </c>
      <c r="K307" s="29" t="s">
        <v>59</v>
      </c>
      <c r="L307" s="29" t="s">
        <v>59</v>
      </c>
      <c r="N307" s="60" t="str">
        <f t="shared" si="53"/>
        <v/>
      </c>
      <c r="O307" s="60" t="str">
        <f t="shared" si="56"/>
        <v/>
      </c>
      <c r="P307" s="51" t="str">
        <f t="shared" si="48"/>
        <v/>
      </c>
      <c r="Q307" s="52" t="str">
        <f t="shared" si="49"/>
        <v/>
      </c>
      <c r="R307" s="30" t="str">
        <f t="shared" si="50"/>
        <v/>
      </c>
      <c r="S307" s="53"/>
      <c r="U307" t="str">
        <f t="shared" si="57"/>
        <v/>
      </c>
      <c r="V307" s="54">
        <f t="shared" si="58"/>
        <v>0</v>
      </c>
      <c r="X307" s="55" t="str">
        <f t="shared" si="51"/>
        <v/>
      </c>
      <c r="Y307" s="25" t="str">
        <f t="shared" si="51"/>
        <v/>
      </c>
      <c r="Z307" s="54" t="str">
        <f t="shared" si="54"/>
        <v/>
      </c>
      <c r="AA307" s="54" t="e">
        <f t="shared" si="59"/>
        <v>#VALUE!</v>
      </c>
      <c r="AB307" s="54" t="str">
        <f t="shared" si="55"/>
        <v/>
      </c>
      <c r="AC307" t="str">
        <f t="shared" si="52"/>
        <v/>
      </c>
      <c r="AD307" t="str">
        <f t="shared" si="52"/>
        <v/>
      </c>
    </row>
    <row r="308" spans="1:30" x14ac:dyDescent="0.25">
      <c r="A308" s="44" t="s">
        <v>59</v>
      </c>
      <c r="B308" s="56" t="s">
        <v>59</v>
      </c>
      <c r="C308" s="57" t="s">
        <v>59</v>
      </c>
      <c r="D308" s="58" t="s">
        <v>59</v>
      </c>
      <c r="E308" s="57" t="s">
        <v>59</v>
      </c>
      <c r="F308" s="59" t="s">
        <v>59</v>
      </c>
      <c r="G308" s="59" t="s">
        <v>59</v>
      </c>
      <c r="H308" s="57" t="s">
        <v>59</v>
      </c>
      <c r="I308" s="50">
        <v>0</v>
      </c>
      <c r="J308" s="29" t="s">
        <v>59</v>
      </c>
      <c r="K308" s="29" t="s">
        <v>59</v>
      </c>
      <c r="L308" s="29" t="s">
        <v>59</v>
      </c>
      <c r="N308" s="60" t="str">
        <f t="shared" si="53"/>
        <v/>
      </c>
      <c r="O308" s="60" t="str">
        <f t="shared" si="56"/>
        <v/>
      </c>
      <c r="P308" s="51" t="str">
        <f t="shared" si="48"/>
        <v/>
      </c>
      <c r="Q308" s="52" t="str">
        <f t="shared" si="49"/>
        <v/>
      </c>
      <c r="R308" s="30" t="str">
        <f t="shared" si="50"/>
        <v/>
      </c>
      <c r="S308" s="53"/>
      <c r="U308" t="str">
        <f t="shared" si="57"/>
        <v/>
      </c>
      <c r="V308" s="54">
        <f t="shared" si="58"/>
        <v>0</v>
      </c>
      <c r="X308" s="55" t="str">
        <f t="shared" si="51"/>
        <v/>
      </c>
      <c r="Y308" s="25" t="str">
        <f t="shared" si="51"/>
        <v/>
      </c>
      <c r="Z308" s="54" t="str">
        <f t="shared" si="54"/>
        <v/>
      </c>
      <c r="AA308" s="54" t="e">
        <f t="shared" si="59"/>
        <v>#VALUE!</v>
      </c>
      <c r="AB308" s="54" t="str">
        <f t="shared" si="55"/>
        <v/>
      </c>
      <c r="AC308" t="str">
        <f t="shared" si="52"/>
        <v/>
      </c>
      <c r="AD308" t="str">
        <f t="shared" si="52"/>
        <v/>
      </c>
    </row>
    <row r="309" spans="1:30" x14ac:dyDescent="0.25">
      <c r="A309" s="44" t="s">
        <v>59</v>
      </c>
      <c r="B309" s="56" t="s">
        <v>59</v>
      </c>
      <c r="C309" s="57" t="s">
        <v>59</v>
      </c>
      <c r="D309" s="58" t="s">
        <v>59</v>
      </c>
      <c r="E309" s="57" t="s">
        <v>59</v>
      </c>
      <c r="F309" s="59" t="s">
        <v>59</v>
      </c>
      <c r="G309" s="59" t="s">
        <v>59</v>
      </c>
      <c r="H309" s="57" t="s">
        <v>59</v>
      </c>
      <c r="I309" s="50">
        <v>0</v>
      </c>
      <c r="J309" s="29" t="s">
        <v>59</v>
      </c>
      <c r="K309" s="29" t="s">
        <v>59</v>
      </c>
      <c r="L309" s="29" t="s">
        <v>59</v>
      </c>
      <c r="N309" s="60" t="str">
        <f t="shared" si="53"/>
        <v/>
      </c>
      <c r="O309" s="60" t="str">
        <f t="shared" si="56"/>
        <v/>
      </c>
      <c r="P309" s="51" t="str">
        <f t="shared" si="48"/>
        <v/>
      </c>
      <c r="Q309" s="52" t="str">
        <f t="shared" si="49"/>
        <v/>
      </c>
      <c r="R309" s="30" t="str">
        <f t="shared" si="50"/>
        <v/>
      </c>
      <c r="S309" s="53"/>
      <c r="U309" t="str">
        <f t="shared" si="57"/>
        <v/>
      </c>
      <c r="V309" s="54">
        <f t="shared" si="58"/>
        <v>0</v>
      </c>
      <c r="X309" s="55" t="str">
        <f t="shared" si="51"/>
        <v/>
      </c>
      <c r="Y309" s="25" t="str">
        <f t="shared" si="51"/>
        <v/>
      </c>
      <c r="Z309" s="54" t="str">
        <f t="shared" si="54"/>
        <v/>
      </c>
      <c r="AA309" s="54" t="e">
        <f t="shared" si="59"/>
        <v>#VALUE!</v>
      </c>
      <c r="AB309" s="54" t="str">
        <f t="shared" si="55"/>
        <v/>
      </c>
      <c r="AC309" t="str">
        <f t="shared" si="52"/>
        <v/>
      </c>
      <c r="AD309" t="str">
        <f t="shared" si="52"/>
        <v/>
      </c>
    </row>
    <row r="310" spans="1:30" x14ac:dyDescent="0.25">
      <c r="A310" s="44" t="s">
        <v>59</v>
      </c>
      <c r="B310" s="56" t="s">
        <v>59</v>
      </c>
      <c r="C310" s="57" t="s">
        <v>59</v>
      </c>
      <c r="D310" s="58" t="s">
        <v>59</v>
      </c>
      <c r="E310" s="57" t="s">
        <v>59</v>
      </c>
      <c r="F310" s="59" t="s">
        <v>59</v>
      </c>
      <c r="G310" s="59" t="s">
        <v>59</v>
      </c>
      <c r="H310" s="57" t="s">
        <v>59</v>
      </c>
      <c r="I310" s="50">
        <v>0</v>
      </c>
      <c r="J310" s="29" t="s">
        <v>59</v>
      </c>
      <c r="K310" s="29" t="s">
        <v>59</v>
      </c>
      <c r="L310" s="29" t="s">
        <v>59</v>
      </c>
      <c r="N310" s="60" t="str">
        <f t="shared" si="53"/>
        <v/>
      </c>
      <c r="O310" s="60" t="str">
        <f t="shared" si="56"/>
        <v/>
      </c>
      <c r="P310" s="51" t="str">
        <f t="shared" si="48"/>
        <v/>
      </c>
      <c r="Q310" s="52" t="str">
        <f t="shared" si="49"/>
        <v/>
      </c>
      <c r="R310" s="30" t="str">
        <f t="shared" si="50"/>
        <v/>
      </c>
      <c r="S310" s="53"/>
      <c r="U310" t="str">
        <f t="shared" si="57"/>
        <v/>
      </c>
      <c r="V310" s="54">
        <f t="shared" si="58"/>
        <v>0</v>
      </c>
      <c r="X310" s="55" t="str">
        <f t="shared" si="51"/>
        <v/>
      </c>
      <c r="Y310" s="25" t="str">
        <f t="shared" si="51"/>
        <v/>
      </c>
      <c r="Z310" s="54" t="str">
        <f t="shared" si="54"/>
        <v/>
      </c>
      <c r="AA310" s="54" t="e">
        <f t="shared" si="59"/>
        <v>#VALUE!</v>
      </c>
      <c r="AB310" s="54" t="str">
        <f t="shared" si="55"/>
        <v/>
      </c>
      <c r="AC310" t="str">
        <f t="shared" si="52"/>
        <v/>
      </c>
      <c r="AD310" t="str">
        <f t="shared" si="52"/>
        <v/>
      </c>
    </row>
    <row r="311" spans="1:30" x14ac:dyDescent="0.25">
      <c r="A311" s="44" t="s">
        <v>59</v>
      </c>
      <c r="B311" s="56" t="s">
        <v>59</v>
      </c>
      <c r="C311" s="57" t="s">
        <v>59</v>
      </c>
      <c r="D311" s="58" t="s">
        <v>59</v>
      </c>
      <c r="E311" s="57" t="s">
        <v>59</v>
      </c>
      <c r="F311" s="59" t="s">
        <v>59</v>
      </c>
      <c r="G311" s="59" t="s">
        <v>59</v>
      </c>
      <c r="H311" s="57" t="s">
        <v>59</v>
      </c>
      <c r="I311" s="50">
        <v>0</v>
      </c>
      <c r="J311" s="29" t="s">
        <v>59</v>
      </c>
      <c r="K311" s="29" t="s">
        <v>59</v>
      </c>
      <c r="L311" s="29" t="s">
        <v>59</v>
      </c>
      <c r="N311" s="60" t="str">
        <f t="shared" si="53"/>
        <v/>
      </c>
      <c r="O311" s="60" t="str">
        <f t="shared" si="56"/>
        <v/>
      </c>
      <c r="P311" s="51" t="str">
        <f t="shared" si="48"/>
        <v/>
      </c>
      <c r="Q311" s="52" t="str">
        <f t="shared" si="49"/>
        <v/>
      </c>
      <c r="R311" s="30" t="str">
        <f t="shared" si="50"/>
        <v/>
      </c>
      <c r="S311" s="53"/>
      <c r="U311" t="str">
        <f t="shared" si="57"/>
        <v/>
      </c>
      <c r="V311" s="54">
        <f t="shared" si="58"/>
        <v>0</v>
      </c>
      <c r="X311" s="55" t="str">
        <f t="shared" si="51"/>
        <v/>
      </c>
      <c r="Y311" s="25" t="str">
        <f t="shared" si="51"/>
        <v/>
      </c>
      <c r="Z311" s="54" t="str">
        <f t="shared" si="54"/>
        <v/>
      </c>
      <c r="AA311" s="54" t="e">
        <f t="shared" si="59"/>
        <v>#VALUE!</v>
      </c>
      <c r="AB311" s="54" t="str">
        <f t="shared" si="55"/>
        <v/>
      </c>
      <c r="AC311" t="str">
        <f t="shared" si="52"/>
        <v/>
      </c>
      <c r="AD311" t="str">
        <f t="shared" si="52"/>
        <v/>
      </c>
    </row>
    <row r="312" spans="1:30" x14ac:dyDescent="0.25">
      <c r="A312" s="44" t="s">
        <v>59</v>
      </c>
      <c r="B312" s="56" t="s">
        <v>59</v>
      </c>
      <c r="C312" s="57" t="s">
        <v>59</v>
      </c>
      <c r="D312" s="58" t="s">
        <v>59</v>
      </c>
      <c r="E312" s="57" t="s">
        <v>59</v>
      </c>
      <c r="F312" s="59" t="s">
        <v>59</v>
      </c>
      <c r="G312" s="59" t="s">
        <v>59</v>
      </c>
      <c r="H312" s="57" t="s">
        <v>59</v>
      </c>
      <c r="I312" s="50">
        <v>0</v>
      </c>
      <c r="J312" s="29" t="s">
        <v>59</v>
      </c>
      <c r="K312" s="29" t="s">
        <v>59</v>
      </c>
      <c r="L312" s="29" t="s">
        <v>59</v>
      </c>
      <c r="N312" s="60" t="str">
        <f t="shared" si="53"/>
        <v/>
      </c>
      <c r="O312" s="60" t="str">
        <f t="shared" si="56"/>
        <v/>
      </c>
      <c r="P312" s="51" t="str">
        <f t="shared" si="48"/>
        <v/>
      </c>
      <c r="Q312" s="52" t="str">
        <f t="shared" si="49"/>
        <v/>
      </c>
      <c r="R312" s="30" t="str">
        <f t="shared" si="50"/>
        <v/>
      </c>
      <c r="S312" s="53"/>
      <c r="U312" t="str">
        <f t="shared" si="57"/>
        <v/>
      </c>
      <c r="V312" s="54">
        <f t="shared" si="58"/>
        <v>0</v>
      </c>
      <c r="X312" s="55" t="str">
        <f t="shared" si="51"/>
        <v/>
      </c>
      <c r="Y312" s="25" t="str">
        <f t="shared" si="51"/>
        <v/>
      </c>
      <c r="Z312" s="54" t="str">
        <f t="shared" si="54"/>
        <v/>
      </c>
      <c r="AA312" s="54" t="e">
        <f t="shared" si="59"/>
        <v>#VALUE!</v>
      </c>
      <c r="AB312" s="54" t="str">
        <f t="shared" si="55"/>
        <v/>
      </c>
      <c r="AC312" t="str">
        <f t="shared" si="52"/>
        <v/>
      </c>
      <c r="AD312" t="str">
        <f t="shared" si="52"/>
        <v/>
      </c>
    </row>
    <row r="313" spans="1:30" x14ac:dyDescent="0.25">
      <c r="A313" s="44" t="s">
        <v>59</v>
      </c>
      <c r="B313" s="56" t="s">
        <v>59</v>
      </c>
      <c r="C313" s="57" t="s">
        <v>59</v>
      </c>
      <c r="D313" s="58" t="s">
        <v>59</v>
      </c>
      <c r="E313" s="57" t="s">
        <v>59</v>
      </c>
      <c r="F313" s="59" t="s">
        <v>59</v>
      </c>
      <c r="G313" s="59" t="s">
        <v>59</v>
      </c>
      <c r="H313" s="57" t="s">
        <v>59</v>
      </c>
      <c r="I313" s="50">
        <v>0</v>
      </c>
      <c r="J313" s="29" t="s">
        <v>59</v>
      </c>
      <c r="K313" s="29" t="s">
        <v>59</v>
      </c>
      <c r="L313" s="29" t="s">
        <v>59</v>
      </c>
      <c r="N313" s="60" t="str">
        <f t="shared" si="53"/>
        <v/>
      </c>
      <c r="O313" s="60" t="str">
        <f t="shared" si="56"/>
        <v/>
      </c>
      <c r="P313" s="51" t="str">
        <f t="shared" si="48"/>
        <v/>
      </c>
      <c r="Q313" s="52" t="str">
        <f t="shared" si="49"/>
        <v/>
      </c>
      <c r="R313" s="30" t="str">
        <f t="shared" si="50"/>
        <v/>
      </c>
      <c r="S313" s="53"/>
      <c r="U313" t="str">
        <f t="shared" si="57"/>
        <v/>
      </c>
      <c r="V313" s="54">
        <f t="shared" si="58"/>
        <v>0</v>
      </c>
      <c r="X313" s="55" t="str">
        <f t="shared" si="51"/>
        <v/>
      </c>
      <c r="Y313" s="25" t="str">
        <f t="shared" si="51"/>
        <v/>
      </c>
      <c r="Z313" s="54" t="str">
        <f t="shared" si="54"/>
        <v/>
      </c>
      <c r="AA313" s="54" t="e">
        <f t="shared" si="59"/>
        <v>#VALUE!</v>
      </c>
      <c r="AB313" s="54" t="str">
        <f t="shared" si="55"/>
        <v/>
      </c>
      <c r="AC313" t="str">
        <f t="shared" si="52"/>
        <v/>
      </c>
      <c r="AD313" t="str">
        <f t="shared" si="52"/>
        <v/>
      </c>
    </row>
    <row r="314" spans="1:30" x14ac:dyDescent="0.25">
      <c r="A314" s="44" t="s">
        <v>59</v>
      </c>
      <c r="B314" s="56" t="s">
        <v>59</v>
      </c>
      <c r="C314" s="57" t="s">
        <v>59</v>
      </c>
      <c r="D314" s="58" t="s">
        <v>59</v>
      </c>
      <c r="E314" s="57" t="s">
        <v>59</v>
      </c>
      <c r="F314" s="59" t="s">
        <v>59</v>
      </c>
      <c r="G314" s="59" t="s">
        <v>59</v>
      </c>
      <c r="H314" s="57" t="s">
        <v>59</v>
      </c>
      <c r="I314" s="50">
        <v>0</v>
      </c>
      <c r="J314" s="29" t="s">
        <v>59</v>
      </c>
      <c r="K314" s="29" t="s">
        <v>59</v>
      </c>
      <c r="L314" s="29" t="s">
        <v>59</v>
      </c>
      <c r="N314" s="60" t="str">
        <f t="shared" si="53"/>
        <v/>
      </c>
      <c r="O314" s="60" t="str">
        <f t="shared" si="56"/>
        <v/>
      </c>
      <c r="P314" s="51" t="str">
        <f t="shared" si="48"/>
        <v/>
      </c>
      <c r="Q314" s="52" t="str">
        <f t="shared" si="49"/>
        <v/>
      </c>
      <c r="R314" s="30" t="str">
        <f t="shared" si="50"/>
        <v/>
      </c>
      <c r="S314" s="53"/>
      <c r="U314" t="str">
        <f t="shared" si="57"/>
        <v/>
      </c>
      <c r="V314" s="54">
        <f t="shared" si="58"/>
        <v>0</v>
      </c>
      <c r="X314" s="55" t="str">
        <f t="shared" si="51"/>
        <v/>
      </c>
      <c r="Y314" s="25" t="str">
        <f t="shared" si="51"/>
        <v/>
      </c>
      <c r="Z314" s="54" t="str">
        <f t="shared" si="54"/>
        <v/>
      </c>
      <c r="AA314" s="54" t="e">
        <f t="shared" si="59"/>
        <v>#VALUE!</v>
      </c>
      <c r="AB314" s="54" t="str">
        <f t="shared" si="55"/>
        <v/>
      </c>
      <c r="AC314" t="str">
        <f t="shared" si="52"/>
        <v/>
      </c>
      <c r="AD314" t="str">
        <f t="shared" si="52"/>
        <v/>
      </c>
    </row>
    <row r="315" spans="1:30" x14ac:dyDescent="0.25">
      <c r="A315" s="44" t="s">
        <v>59</v>
      </c>
      <c r="B315" s="56" t="s">
        <v>59</v>
      </c>
      <c r="C315" s="57" t="s">
        <v>59</v>
      </c>
      <c r="D315" s="58" t="s">
        <v>59</v>
      </c>
      <c r="E315" s="57" t="s">
        <v>59</v>
      </c>
      <c r="F315" s="59" t="s">
        <v>59</v>
      </c>
      <c r="G315" s="59" t="s">
        <v>59</v>
      </c>
      <c r="H315" s="57" t="s">
        <v>59</v>
      </c>
      <c r="I315" s="50">
        <v>0</v>
      </c>
      <c r="J315" s="29" t="s">
        <v>59</v>
      </c>
      <c r="K315" s="29" t="s">
        <v>59</v>
      </c>
      <c r="L315" s="29" t="s">
        <v>59</v>
      </c>
      <c r="N315" s="60" t="str">
        <f t="shared" si="53"/>
        <v/>
      </c>
      <c r="O315" s="60" t="str">
        <f t="shared" si="56"/>
        <v/>
      </c>
      <c r="P315" s="51" t="str">
        <f t="shared" si="48"/>
        <v/>
      </c>
      <c r="Q315" s="52" t="str">
        <f t="shared" si="49"/>
        <v/>
      </c>
      <c r="R315" s="30" t="str">
        <f t="shared" si="50"/>
        <v/>
      </c>
      <c r="S315" s="53"/>
      <c r="U315" t="str">
        <f t="shared" si="57"/>
        <v/>
      </c>
      <c r="V315" s="54">
        <f t="shared" si="58"/>
        <v>0</v>
      </c>
      <c r="X315" s="55" t="str">
        <f t="shared" si="51"/>
        <v/>
      </c>
      <c r="Y315" s="25" t="str">
        <f t="shared" si="51"/>
        <v/>
      </c>
      <c r="Z315" s="54" t="str">
        <f t="shared" si="54"/>
        <v/>
      </c>
      <c r="AA315" s="54" t="e">
        <f t="shared" si="59"/>
        <v>#VALUE!</v>
      </c>
      <c r="AB315" s="54" t="str">
        <f t="shared" si="55"/>
        <v/>
      </c>
      <c r="AC315" t="str">
        <f t="shared" si="52"/>
        <v/>
      </c>
      <c r="AD315" t="str">
        <f t="shared" si="52"/>
        <v/>
      </c>
    </row>
    <row r="316" spans="1:30" x14ac:dyDescent="0.25">
      <c r="A316" s="44" t="s">
        <v>59</v>
      </c>
      <c r="B316" s="56" t="s">
        <v>59</v>
      </c>
      <c r="C316" s="57" t="s">
        <v>59</v>
      </c>
      <c r="D316" s="58" t="s">
        <v>59</v>
      </c>
      <c r="E316" s="57" t="s">
        <v>59</v>
      </c>
      <c r="F316" s="59" t="s">
        <v>59</v>
      </c>
      <c r="G316" s="59" t="s">
        <v>59</v>
      </c>
      <c r="H316" s="57" t="s">
        <v>59</v>
      </c>
      <c r="I316" s="50">
        <v>0</v>
      </c>
      <c r="J316" s="29" t="s">
        <v>59</v>
      </c>
      <c r="K316" s="29" t="s">
        <v>59</v>
      </c>
      <c r="L316" s="29" t="s">
        <v>59</v>
      </c>
      <c r="N316" s="60" t="str">
        <f t="shared" si="53"/>
        <v/>
      </c>
      <c r="O316" s="60" t="str">
        <f t="shared" si="56"/>
        <v/>
      </c>
      <c r="P316" s="51" t="str">
        <f t="shared" si="48"/>
        <v/>
      </c>
      <c r="Q316" s="52" t="str">
        <f t="shared" si="49"/>
        <v/>
      </c>
      <c r="R316" s="30" t="str">
        <f t="shared" si="50"/>
        <v/>
      </c>
      <c r="S316" s="53"/>
      <c r="U316" t="str">
        <f t="shared" si="57"/>
        <v/>
      </c>
      <c r="V316" s="54">
        <f t="shared" si="58"/>
        <v>0</v>
      </c>
      <c r="X316" s="55" t="str">
        <f t="shared" si="51"/>
        <v/>
      </c>
      <c r="Y316" s="25" t="str">
        <f t="shared" si="51"/>
        <v/>
      </c>
      <c r="Z316" s="54" t="str">
        <f t="shared" si="54"/>
        <v/>
      </c>
      <c r="AA316" s="54" t="e">
        <f t="shared" si="59"/>
        <v>#VALUE!</v>
      </c>
      <c r="AB316" s="54" t="str">
        <f t="shared" si="55"/>
        <v/>
      </c>
      <c r="AC316" t="str">
        <f t="shared" si="52"/>
        <v/>
      </c>
      <c r="AD316" t="str">
        <f t="shared" si="52"/>
        <v/>
      </c>
    </row>
    <row r="317" spans="1:30" x14ac:dyDescent="0.25">
      <c r="A317" s="44" t="s">
        <v>59</v>
      </c>
      <c r="B317" s="56" t="s">
        <v>59</v>
      </c>
      <c r="C317" s="57" t="s">
        <v>59</v>
      </c>
      <c r="D317" s="58" t="s">
        <v>59</v>
      </c>
      <c r="E317" s="57" t="s">
        <v>59</v>
      </c>
      <c r="F317" s="59" t="s">
        <v>59</v>
      </c>
      <c r="G317" s="59" t="s">
        <v>59</v>
      </c>
      <c r="H317" s="57" t="s">
        <v>59</v>
      </c>
      <c r="I317" s="50">
        <v>0</v>
      </c>
      <c r="J317" s="29" t="s">
        <v>59</v>
      </c>
      <c r="K317" s="29" t="s">
        <v>59</v>
      </c>
      <c r="L317" s="29" t="s">
        <v>59</v>
      </c>
      <c r="N317" s="60" t="str">
        <f t="shared" si="53"/>
        <v/>
      </c>
      <c r="O317" s="60" t="str">
        <f t="shared" si="56"/>
        <v/>
      </c>
      <c r="P317" s="51" t="str">
        <f t="shared" si="48"/>
        <v/>
      </c>
      <c r="Q317" s="52" t="str">
        <f t="shared" si="49"/>
        <v/>
      </c>
      <c r="R317" s="30" t="str">
        <f t="shared" si="50"/>
        <v/>
      </c>
      <c r="S317" s="53"/>
      <c r="U317" t="str">
        <f t="shared" si="57"/>
        <v/>
      </c>
      <c r="V317" s="54">
        <f t="shared" si="58"/>
        <v>0</v>
      </c>
      <c r="X317" s="55" t="str">
        <f t="shared" si="51"/>
        <v/>
      </c>
      <c r="Y317" s="25" t="str">
        <f t="shared" si="51"/>
        <v/>
      </c>
      <c r="Z317" s="54" t="str">
        <f t="shared" si="54"/>
        <v/>
      </c>
      <c r="AA317" s="54" t="e">
        <f t="shared" si="59"/>
        <v>#VALUE!</v>
      </c>
      <c r="AB317" s="54" t="str">
        <f t="shared" si="55"/>
        <v/>
      </c>
      <c r="AC317" t="str">
        <f t="shared" si="52"/>
        <v/>
      </c>
      <c r="AD317" t="str">
        <f t="shared" si="52"/>
        <v/>
      </c>
    </row>
    <row r="318" spans="1:30" x14ac:dyDescent="0.25">
      <c r="A318" s="44" t="s">
        <v>59</v>
      </c>
      <c r="B318" s="56" t="s">
        <v>59</v>
      </c>
      <c r="C318" s="57" t="s">
        <v>59</v>
      </c>
      <c r="D318" s="58" t="s">
        <v>59</v>
      </c>
      <c r="E318" s="57" t="s">
        <v>59</v>
      </c>
      <c r="F318" s="59" t="s">
        <v>59</v>
      </c>
      <c r="G318" s="59" t="s">
        <v>59</v>
      </c>
      <c r="H318" s="57" t="s">
        <v>59</v>
      </c>
      <c r="I318" s="50">
        <v>0</v>
      </c>
      <c r="J318" s="29" t="s">
        <v>59</v>
      </c>
      <c r="K318" s="29" t="s">
        <v>59</v>
      </c>
      <c r="L318" s="29" t="s">
        <v>59</v>
      </c>
      <c r="N318" s="60" t="str">
        <f t="shared" si="53"/>
        <v/>
      </c>
      <c r="O318" s="60" t="str">
        <f t="shared" si="56"/>
        <v/>
      </c>
      <c r="P318" s="51" t="str">
        <f t="shared" si="48"/>
        <v/>
      </c>
      <c r="Q318" s="52" t="str">
        <f t="shared" si="49"/>
        <v/>
      </c>
      <c r="R318" s="30" t="str">
        <f t="shared" si="50"/>
        <v/>
      </c>
      <c r="S318" s="53"/>
      <c r="U318" t="str">
        <f t="shared" si="57"/>
        <v/>
      </c>
      <c r="V318" s="54">
        <f t="shared" si="58"/>
        <v>0</v>
      </c>
      <c r="X318" s="55" t="str">
        <f t="shared" si="51"/>
        <v/>
      </c>
      <c r="Y318" s="25" t="str">
        <f t="shared" si="51"/>
        <v/>
      </c>
      <c r="Z318" s="54" t="str">
        <f t="shared" si="54"/>
        <v/>
      </c>
      <c r="AA318" s="54" t="e">
        <f t="shared" si="59"/>
        <v>#VALUE!</v>
      </c>
      <c r="AB318" s="54" t="str">
        <f t="shared" si="55"/>
        <v/>
      </c>
      <c r="AC318" t="str">
        <f t="shared" si="52"/>
        <v/>
      </c>
      <c r="AD318" t="str">
        <f t="shared" si="52"/>
        <v/>
      </c>
    </row>
    <row r="319" spans="1:30" x14ac:dyDescent="0.25">
      <c r="A319" s="44" t="s">
        <v>59</v>
      </c>
      <c r="B319" s="56" t="s">
        <v>59</v>
      </c>
      <c r="C319" s="57" t="s">
        <v>59</v>
      </c>
      <c r="D319" s="58" t="s">
        <v>59</v>
      </c>
      <c r="E319" s="57" t="s">
        <v>59</v>
      </c>
      <c r="F319" s="59" t="s">
        <v>59</v>
      </c>
      <c r="G319" s="59" t="s">
        <v>59</v>
      </c>
      <c r="H319" s="57" t="s">
        <v>59</v>
      </c>
      <c r="I319" s="50">
        <v>0</v>
      </c>
      <c r="J319" s="29" t="s">
        <v>59</v>
      </c>
      <c r="K319" s="29" t="s">
        <v>59</v>
      </c>
      <c r="L319" s="29" t="s">
        <v>59</v>
      </c>
      <c r="N319" s="60" t="str">
        <f t="shared" si="53"/>
        <v/>
      </c>
      <c r="O319" s="60" t="str">
        <f t="shared" si="56"/>
        <v/>
      </c>
      <c r="P319" s="51" t="str">
        <f t="shared" si="48"/>
        <v/>
      </c>
      <c r="Q319" s="52" t="str">
        <f t="shared" si="49"/>
        <v/>
      </c>
      <c r="R319" s="30" t="str">
        <f t="shared" si="50"/>
        <v/>
      </c>
      <c r="S319" s="53"/>
      <c r="U319" t="str">
        <f t="shared" si="57"/>
        <v/>
      </c>
      <c r="V319" s="54">
        <f t="shared" si="58"/>
        <v>0</v>
      </c>
      <c r="X319" s="55" t="str">
        <f t="shared" si="51"/>
        <v/>
      </c>
      <c r="Y319" s="25" t="str">
        <f t="shared" si="51"/>
        <v/>
      </c>
      <c r="Z319" s="54" t="str">
        <f t="shared" si="54"/>
        <v/>
      </c>
      <c r="AA319" s="54" t="e">
        <f t="shared" si="59"/>
        <v>#VALUE!</v>
      </c>
      <c r="AB319" s="54" t="str">
        <f t="shared" si="55"/>
        <v/>
      </c>
      <c r="AC319" t="str">
        <f t="shared" si="52"/>
        <v/>
      </c>
      <c r="AD319" t="str">
        <f t="shared" si="52"/>
        <v/>
      </c>
    </row>
    <row r="320" spans="1:30" x14ac:dyDescent="0.25">
      <c r="A320" s="44" t="s">
        <v>59</v>
      </c>
      <c r="B320" s="56" t="s">
        <v>59</v>
      </c>
      <c r="C320" s="57" t="s">
        <v>59</v>
      </c>
      <c r="D320" s="58" t="s">
        <v>59</v>
      </c>
      <c r="E320" s="57" t="s">
        <v>59</v>
      </c>
      <c r="F320" s="59" t="s">
        <v>59</v>
      </c>
      <c r="G320" s="59" t="s">
        <v>59</v>
      </c>
      <c r="H320" s="57" t="s">
        <v>59</v>
      </c>
      <c r="I320" s="50">
        <v>0</v>
      </c>
      <c r="J320" s="29" t="s">
        <v>59</v>
      </c>
      <c r="K320" s="29" t="s">
        <v>59</v>
      </c>
      <c r="L320" s="29" t="s">
        <v>59</v>
      </c>
      <c r="N320" s="60" t="str">
        <f t="shared" si="53"/>
        <v/>
      </c>
      <c r="O320" s="60" t="str">
        <f t="shared" si="56"/>
        <v/>
      </c>
      <c r="P320" s="51" t="str">
        <f t="shared" si="48"/>
        <v/>
      </c>
      <c r="Q320" s="52" t="str">
        <f t="shared" si="49"/>
        <v/>
      </c>
      <c r="R320" s="30" t="str">
        <f t="shared" si="50"/>
        <v/>
      </c>
      <c r="S320" s="53"/>
      <c r="U320" t="str">
        <f t="shared" si="57"/>
        <v/>
      </c>
      <c r="V320" s="54">
        <f t="shared" si="58"/>
        <v>0</v>
      </c>
      <c r="X320" s="55" t="str">
        <f t="shared" si="51"/>
        <v/>
      </c>
      <c r="Y320" s="25" t="str">
        <f t="shared" si="51"/>
        <v/>
      </c>
      <c r="Z320" s="54" t="str">
        <f t="shared" si="54"/>
        <v/>
      </c>
      <c r="AA320" s="54" t="e">
        <f t="shared" si="59"/>
        <v>#VALUE!</v>
      </c>
      <c r="AB320" s="54" t="str">
        <f t="shared" si="55"/>
        <v/>
      </c>
      <c r="AC320" t="str">
        <f t="shared" si="52"/>
        <v/>
      </c>
      <c r="AD320" t="str">
        <f t="shared" si="52"/>
        <v/>
      </c>
    </row>
    <row r="321" spans="1:30" x14ac:dyDescent="0.25">
      <c r="A321" s="44" t="s">
        <v>59</v>
      </c>
      <c r="B321" s="56" t="s">
        <v>59</v>
      </c>
      <c r="C321" s="57" t="s">
        <v>59</v>
      </c>
      <c r="D321" s="58" t="s">
        <v>59</v>
      </c>
      <c r="E321" s="57" t="s">
        <v>59</v>
      </c>
      <c r="F321" s="59" t="s">
        <v>59</v>
      </c>
      <c r="G321" s="59" t="s">
        <v>59</v>
      </c>
      <c r="H321" s="57" t="s">
        <v>59</v>
      </c>
      <c r="I321" s="50">
        <v>0</v>
      </c>
      <c r="J321" s="29" t="s">
        <v>59</v>
      </c>
      <c r="K321" s="29" t="s">
        <v>59</v>
      </c>
      <c r="L321" s="29" t="s">
        <v>59</v>
      </c>
      <c r="N321" s="60" t="str">
        <f t="shared" si="53"/>
        <v/>
      </c>
      <c r="O321" s="60" t="str">
        <f t="shared" si="56"/>
        <v/>
      </c>
      <c r="P321" s="51" t="str">
        <f t="shared" si="48"/>
        <v/>
      </c>
      <c r="Q321" s="52" t="str">
        <f t="shared" si="49"/>
        <v/>
      </c>
      <c r="R321" s="30" t="str">
        <f t="shared" si="50"/>
        <v/>
      </c>
      <c r="S321" s="53"/>
      <c r="U321" t="str">
        <f t="shared" si="57"/>
        <v/>
      </c>
      <c r="V321" s="54">
        <f t="shared" si="58"/>
        <v>0</v>
      </c>
      <c r="X321" s="55" t="str">
        <f t="shared" si="51"/>
        <v/>
      </c>
      <c r="Y321" s="25" t="str">
        <f t="shared" si="51"/>
        <v/>
      </c>
      <c r="Z321" s="54" t="str">
        <f t="shared" si="54"/>
        <v/>
      </c>
      <c r="AA321" s="54" t="e">
        <f t="shared" si="59"/>
        <v>#VALUE!</v>
      </c>
      <c r="AB321" s="54" t="str">
        <f t="shared" si="55"/>
        <v/>
      </c>
      <c r="AC321" t="str">
        <f t="shared" si="52"/>
        <v/>
      </c>
      <c r="AD321" t="str">
        <f t="shared" si="52"/>
        <v/>
      </c>
    </row>
    <row r="322" spans="1:30" x14ac:dyDescent="0.25">
      <c r="A322" s="44" t="s">
        <v>59</v>
      </c>
      <c r="B322" s="56" t="s">
        <v>59</v>
      </c>
      <c r="C322" s="57" t="s">
        <v>59</v>
      </c>
      <c r="D322" s="58" t="s">
        <v>59</v>
      </c>
      <c r="E322" s="57" t="s">
        <v>59</v>
      </c>
      <c r="F322" s="59" t="s">
        <v>59</v>
      </c>
      <c r="G322" s="59" t="s">
        <v>59</v>
      </c>
      <c r="H322" s="57" t="s">
        <v>59</v>
      </c>
      <c r="I322" s="50">
        <v>0</v>
      </c>
      <c r="J322" s="29" t="s">
        <v>59</v>
      </c>
      <c r="K322" s="29" t="s">
        <v>59</v>
      </c>
      <c r="L322" s="29" t="s">
        <v>59</v>
      </c>
      <c r="N322" s="60" t="str">
        <f t="shared" si="53"/>
        <v/>
      </c>
      <c r="O322" s="60" t="str">
        <f t="shared" si="56"/>
        <v/>
      </c>
      <c r="P322" s="51" t="str">
        <f t="shared" si="48"/>
        <v/>
      </c>
      <c r="Q322" s="52" t="str">
        <f t="shared" si="49"/>
        <v/>
      </c>
      <c r="R322" s="30" t="str">
        <f t="shared" si="50"/>
        <v/>
      </c>
      <c r="S322" s="53"/>
      <c r="U322" t="str">
        <f t="shared" si="57"/>
        <v/>
      </c>
      <c r="V322" s="54">
        <f t="shared" si="58"/>
        <v>0</v>
      </c>
      <c r="X322" s="55" t="str">
        <f t="shared" si="51"/>
        <v/>
      </c>
      <c r="Y322" s="25" t="str">
        <f t="shared" si="51"/>
        <v/>
      </c>
      <c r="Z322" s="54" t="str">
        <f t="shared" si="54"/>
        <v/>
      </c>
      <c r="AA322" s="54" t="e">
        <f t="shared" si="59"/>
        <v>#VALUE!</v>
      </c>
      <c r="AB322" s="54" t="str">
        <f t="shared" si="55"/>
        <v/>
      </c>
      <c r="AC322" t="str">
        <f t="shared" si="52"/>
        <v/>
      </c>
      <c r="AD322" t="str">
        <f t="shared" si="52"/>
        <v/>
      </c>
    </row>
    <row r="323" spans="1:30" x14ac:dyDescent="0.25">
      <c r="A323" s="44" t="s">
        <v>59</v>
      </c>
      <c r="B323" s="56" t="s">
        <v>59</v>
      </c>
      <c r="C323" s="57" t="s">
        <v>59</v>
      </c>
      <c r="D323" s="58" t="s">
        <v>59</v>
      </c>
      <c r="E323" s="57" t="s">
        <v>59</v>
      </c>
      <c r="F323" s="59" t="s">
        <v>59</v>
      </c>
      <c r="G323" s="59" t="s">
        <v>59</v>
      </c>
      <c r="H323" s="57" t="s">
        <v>59</v>
      </c>
      <c r="I323" s="50">
        <v>0</v>
      </c>
      <c r="J323" s="29" t="s">
        <v>59</v>
      </c>
      <c r="K323" s="29" t="s">
        <v>59</v>
      </c>
      <c r="L323" s="29" t="s">
        <v>59</v>
      </c>
      <c r="N323" s="60" t="str">
        <f t="shared" si="53"/>
        <v/>
      </c>
      <c r="O323" s="60" t="str">
        <f t="shared" si="56"/>
        <v/>
      </c>
      <c r="P323" s="51" t="str">
        <f t="shared" si="48"/>
        <v/>
      </c>
      <c r="Q323" s="52" t="str">
        <f t="shared" si="49"/>
        <v/>
      </c>
      <c r="R323" s="30" t="str">
        <f t="shared" si="50"/>
        <v/>
      </c>
      <c r="S323" s="53"/>
      <c r="U323" t="str">
        <f t="shared" si="57"/>
        <v/>
      </c>
      <c r="V323" s="54">
        <f t="shared" si="58"/>
        <v>0</v>
      </c>
      <c r="X323" s="55" t="str">
        <f t="shared" si="51"/>
        <v/>
      </c>
      <c r="Y323" s="25" t="str">
        <f t="shared" si="51"/>
        <v/>
      </c>
      <c r="Z323" s="54" t="str">
        <f t="shared" si="54"/>
        <v/>
      </c>
      <c r="AA323" s="54" t="e">
        <f t="shared" si="59"/>
        <v>#VALUE!</v>
      </c>
      <c r="AB323" s="54" t="str">
        <f t="shared" si="55"/>
        <v/>
      </c>
      <c r="AC323" t="str">
        <f t="shared" si="52"/>
        <v/>
      </c>
      <c r="AD323" t="str">
        <f t="shared" si="52"/>
        <v/>
      </c>
    </row>
    <row r="324" spans="1:30" x14ac:dyDescent="0.25">
      <c r="A324" s="44" t="s">
        <v>59</v>
      </c>
      <c r="B324" s="56" t="s">
        <v>59</v>
      </c>
      <c r="C324" s="57" t="s">
        <v>59</v>
      </c>
      <c r="D324" s="58" t="s">
        <v>59</v>
      </c>
      <c r="E324" s="57" t="s">
        <v>59</v>
      </c>
      <c r="F324" s="59" t="s">
        <v>59</v>
      </c>
      <c r="G324" s="59" t="s">
        <v>59</v>
      </c>
      <c r="H324" s="57" t="s">
        <v>59</v>
      </c>
      <c r="I324" s="50">
        <v>0</v>
      </c>
      <c r="J324" s="29" t="s">
        <v>59</v>
      </c>
      <c r="K324" s="29" t="s">
        <v>59</v>
      </c>
      <c r="L324" s="29" t="s">
        <v>59</v>
      </c>
      <c r="N324" s="60" t="str">
        <f t="shared" si="53"/>
        <v/>
      </c>
      <c r="O324" s="60" t="str">
        <f t="shared" si="56"/>
        <v/>
      </c>
      <c r="P324" s="51" t="str">
        <f t="shared" si="48"/>
        <v/>
      </c>
      <c r="Q324" s="52" t="str">
        <f t="shared" si="49"/>
        <v/>
      </c>
      <c r="R324" s="30" t="str">
        <f t="shared" si="50"/>
        <v/>
      </c>
      <c r="S324" s="53"/>
      <c r="U324" t="str">
        <f t="shared" si="57"/>
        <v/>
      </c>
      <c r="V324" s="54">
        <f t="shared" si="58"/>
        <v>0</v>
      </c>
      <c r="X324" s="55" t="str">
        <f t="shared" si="51"/>
        <v/>
      </c>
      <c r="Y324" s="25" t="str">
        <f t="shared" si="51"/>
        <v/>
      </c>
      <c r="Z324" s="54" t="str">
        <f t="shared" si="54"/>
        <v/>
      </c>
      <c r="AA324" s="54" t="e">
        <f t="shared" si="59"/>
        <v>#VALUE!</v>
      </c>
      <c r="AB324" s="54" t="str">
        <f t="shared" si="55"/>
        <v/>
      </c>
      <c r="AC324" t="str">
        <f t="shared" si="52"/>
        <v/>
      </c>
      <c r="AD324" t="str">
        <f t="shared" si="52"/>
        <v/>
      </c>
    </row>
    <row r="325" spans="1:30" x14ac:dyDescent="0.25">
      <c r="A325" s="44" t="s">
        <v>59</v>
      </c>
      <c r="B325" s="56" t="s">
        <v>59</v>
      </c>
      <c r="C325" s="57" t="s">
        <v>59</v>
      </c>
      <c r="D325" s="58" t="s">
        <v>59</v>
      </c>
      <c r="E325" s="57" t="s">
        <v>59</v>
      </c>
      <c r="F325" s="59" t="s">
        <v>59</v>
      </c>
      <c r="G325" s="59" t="s">
        <v>59</v>
      </c>
      <c r="H325" s="57" t="s">
        <v>59</v>
      </c>
      <c r="I325" s="50">
        <v>0</v>
      </c>
      <c r="J325" s="29" t="s">
        <v>59</v>
      </c>
      <c r="K325" s="29" t="s">
        <v>59</v>
      </c>
      <c r="L325" s="29" t="s">
        <v>59</v>
      </c>
      <c r="N325" s="60" t="str">
        <f t="shared" si="53"/>
        <v/>
      </c>
      <c r="O325" s="60" t="str">
        <f t="shared" si="56"/>
        <v/>
      </c>
      <c r="P325" s="51" t="str">
        <f t="shared" si="48"/>
        <v/>
      </c>
      <c r="Q325" s="52" t="str">
        <f t="shared" si="49"/>
        <v/>
      </c>
      <c r="R325" s="30" t="str">
        <f t="shared" si="50"/>
        <v/>
      </c>
      <c r="S325" s="53"/>
      <c r="U325" t="str">
        <f t="shared" si="57"/>
        <v/>
      </c>
      <c r="V325" s="54">
        <f t="shared" si="58"/>
        <v>0</v>
      </c>
      <c r="X325" s="55" t="str">
        <f t="shared" si="51"/>
        <v/>
      </c>
      <c r="Y325" s="25" t="str">
        <f t="shared" si="51"/>
        <v/>
      </c>
      <c r="Z325" s="54" t="str">
        <f t="shared" si="54"/>
        <v/>
      </c>
      <c r="AA325" s="54" t="e">
        <f t="shared" si="59"/>
        <v>#VALUE!</v>
      </c>
      <c r="AB325" s="54" t="str">
        <f t="shared" si="55"/>
        <v/>
      </c>
      <c r="AC325" t="str">
        <f t="shared" si="52"/>
        <v/>
      </c>
      <c r="AD325" t="str">
        <f t="shared" si="52"/>
        <v/>
      </c>
    </row>
    <row r="326" spans="1:30" x14ac:dyDescent="0.25">
      <c r="A326" s="44" t="s">
        <v>59</v>
      </c>
      <c r="B326" s="56" t="s">
        <v>59</v>
      </c>
      <c r="C326" s="57" t="s">
        <v>59</v>
      </c>
      <c r="D326" s="58" t="s">
        <v>59</v>
      </c>
      <c r="E326" s="57" t="s">
        <v>59</v>
      </c>
      <c r="F326" s="59" t="s">
        <v>59</v>
      </c>
      <c r="G326" s="59" t="s">
        <v>59</v>
      </c>
      <c r="H326" s="57" t="s">
        <v>59</v>
      </c>
      <c r="I326" s="50">
        <v>0</v>
      </c>
      <c r="J326" s="29" t="s">
        <v>59</v>
      </c>
      <c r="K326" s="29" t="s">
        <v>59</v>
      </c>
      <c r="L326" s="29" t="s">
        <v>59</v>
      </c>
      <c r="N326" s="60" t="str">
        <f t="shared" si="53"/>
        <v/>
      </c>
      <c r="O326" s="60" t="str">
        <f t="shared" si="56"/>
        <v/>
      </c>
      <c r="P326" s="51" t="str">
        <f t="shared" si="48"/>
        <v/>
      </c>
      <c r="Q326" s="52" t="str">
        <f t="shared" si="49"/>
        <v/>
      </c>
      <c r="R326" s="30" t="str">
        <f t="shared" si="50"/>
        <v/>
      </c>
      <c r="S326" s="53"/>
      <c r="U326" t="str">
        <f t="shared" si="57"/>
        <v/>
      </c>
      <c r="V326" s="54">
        <f t="shared" si="58"/>
        <v>0</v>
      </c>
      <c r="X326" s="55" t="str">
        <f t="shared" si="51"/>
        <v/>
      </c>
      <c r="Y326" s="25" t="str">
        <f t="shared" si="51"/>
        <v/>
      </c>
      <c r="Z326" s="54" t="str">
        <f t="shared" si="54"/>
        <v/>
      </c>
      <c r="AA326" s="54" t="e">
        <f t="shared" si="59"/>
        <v>#VALUE!</v>
      </c>
      <c r="AB326" s="54" t="str">
        <f t="shared" si="55"/>
        <v/>
      </c>
      <c r="AC326" t="str">
        <f t="shared" si="52"/>
        <v/>
      </c>
      <c r="AD326" t="str">
        <f t="shared" si="52"/>
        <v/>
      </c>
    </row>
    <row r="327" spans="1:30" x14ac:dyDescent="0.25">
      <c r="A327" s="44" t="s">
        <v>59</v>
      </c>
      <c r="B327" s="56" t="s">
        <v>59</v>
      </c>
      <c r="C327" s="57" t="s">
        <v>59</v>
      </c>
      <c r="D327" s="58" t="s">
        <v>59</v>
      </c>
      <c r="E327" s="57" t="s">
        <v>59</v>
      </c>
      <c r="F327" s="59" t="s">
        <v>59</v>
      </c>
      <c r="G327" s="59" t="s">
        <v>59</v>
      </c>
      <c r="H327" s="57" t="s">
        <v>59</v>
      </c>
      <c r="I327" s="50">
        <v>0</v>
      </c>
      <c r="J327" s="29" t="s">
        <v>59</v>
      </c>
      <c r="K327" s="29" t="s">
        <v>59</v>
      </c>
      <c r="L327" s="29" t="s">
        <v>59</v>
      </c>
      <c r="N327" s="60" t="str">
        <f t="shared" si="53"/>
        <v/>
      </c>
      <c r="O327" s="60" t="str">
        <f t="shared" si="56"/>
        <v/>
      </c>
      <c r="P327" s="51" t="str">
        <f t="shared" si="48"/>
        <v/>
      </c>
      <c r="Q327" s="52" t="str">
        <f t="shared" si="49"/>
        <v/>
      </c>
      <c r="R327" s="30" t="str">
        <f t="shared" si="50"/>
        <v/>
      </c>
      <c r="S327" s="53"/>
      <c r="U327" t="str">
        <f t="shared" si="57"/>
        <v/>
      </c>
      <c r="V327" s="54">
        <f t="shared" si="58"/>
        <v>0</v>
      </c>
      <c r="X327" s="55" t="str">
        <f t="shared" si="51"/>
        <v/>
      </c>
      <c r="Y327" s="25" t="str">
        <f t="shared" si="51"/>
        <v/>
      </c>
      <c r="Z327" s="54" t="str">
        <f t="shared" si="54"/>
        <v/>
      </c>
      <c r="AA327" s="54" t="e">
        <f t="shared" si="59"/>
        <v>#VALUE!</v>
      </c>
      <c r="AB327" s="54" t="str">
        <f t="shared" si="55"/>
        <v/>
      </c>
      <c r="AC327" t="str">
        <f t="shared" si="52"/>
        <v/>
      </c>
      <c r="AD327" t="str">
        <f t="shared" si="52"/>
        <v/>
      </c>
    </row>
    <row r="328" spans="1:30" x14ac:dyDescent="0.25">
      <c r="A328" s="44" t="s">
        <v>59</v>
      </c>
      <c r="B328" s="56" t="s">
        <v>59</v>
      </c>
      <c r="C328" s="57" t="s">
        <v>59</v>
      </c>
      <c r="D328" s="58" t="s">
        <v>59</v>
      </c>
      <c r="E328" s="57" t="s">
        <v>59</v>
      </c>
      <c r="F328" s="59" t="s">
        <v>59</v>
      </c>
      <c r="G328" s="59" t="s">
        <v>59</v>
      </c>
      <c r="H328" s="57" t="s">
        <v>59</v>
      </c>
      <c r="I328" s="50">
        <v>0</v>
      </c>
      <c r="J328" s="29" t="s">
        <v>59</v>
      </c>
      <c r="K328" s="29" t="s">
        <v>59</v>
      </c>
      <c r="L328" s="29" t="s">
        <v>59</v>
      </c>
      <c r="N328" s="60" t="str">
        <f t="shared" si="53"/>
        <v/>
      </c>
      <c r="O328" s="60" t="str">
        <f t="shared" si="56"/>
        <v/>
      </c>
      <c r="P328" s="51" t="str">
        <f t="shared" si="48"/>
        <v/>
      </c>
      <c r="Q328" s="52" t="str">
        <f t="shared" si="49"/>
        <v/>
      </c>
      <c r="R328" s="30" t="str">
        <f t="shared" si="50"/>
        <v/>
      </c>
      <c r="S328" s="53"/>
      <c r="U328" t="str">
        <f t="shared" si="57"/>
        <v/>
      </c>
      <c r="V328" s="54">
        <f t="shared" si="58"/>
        <v>0</v>
      </c>
      <c r="X328" s="55" t="str">
        <f t="shared" si="51"/>
        <v/>
      </c>
      <c r="Y328" s="25" t="str">
        <f t="shared" si="51"/>
        <v/>
      </c>
      <c r="Z328" s="54" t="str">
        <f t="shared" si="54"/>
        <v/>
      </c>
      <c r="AA328" s="54" t="e">
        <f t="shared" si="59"/>
        <v>#VALUE!</v>
      </c>
      <c r="AB328" s="54" t="str">
        <f t="shared" si="55"/>
        <v/>
      </c>
      <c r="AC328" t="str">
        <f t="shared" si="52"/>
        <v/>
      </c>
      <c r="AD328" t="str">
        <f t="shared" si="52"/>
        <v/>
      </c>
    </row>
    <row r="329" spans="1:30" x14ac:dyDescent="0.25">
      <c r="A329" s="44" t="s">
        <v>59</v>
      </c>
      <c r="B329" s="56" t="s">
        <v>59</v>
      </c>
      <c r="C329" s="57" t="s">
        <v>59</v>
      </c>
      <c r="D329" s="58" t="s">
        <v>59</v>
      </c>
      <c r="E329" s="57" t="s">
        <v>59</v>
      </c>
      <c r="F329" s="59" t="s">
        <v>59</v>
      </c>
      <c r="G329" s="59" t="s">
        <v>59</v>
      </c>
      <c r="H329" s="57" t="s">
        <v>59</v>
      </c>
      <c r="I329" s="50">
        <v>0</v>
      </c>
      <c r="J329" s="29" t="s">
        <v>59</v>
      </c>
      <c r="K329" s="29" t="s">
        <v>59</v>
      </c>
      <c r="L329" s="29" t="s">
        <v>59</v>
      </c>
      <c r="N329" s="60" t="str">
        <f t="shared" si="53"/>
        <v/>
      </c>
      <c r="O329" s="60" t="str">
        <f t="shared" si="56"/>
        <v/>
      </c>
      <c r="P329" s="51" t="str">
        <f t="shared" si="48"/>
        <v/>
      </c>
      <c r="Q329" s="52" t="str">
        <f t="shared" si="49"/>
        <v/>
      </c>
      <c r="R329" s="30" t="str">
        <f t="shared" si="50"/>
        <v/>
      </c>
      <c r="S329" s="53"/>
      <c r="U329" t="str">
        <f t="shared" si="57"/>
        <v/>
      </c>
      <c r="V329" s="54">
        <f t="shared" si="58"/>
        <v>0</v>
      </c>
      <c r="X329" s="55" t="str">
        <f t="shared" si="51"/>
        <v/>
      </c>
      <c r="Y329" s="25" t="str">
        <f t="shared" si="51"/>
        <v/>
      </c>
      <c r="Z329" s="54" t="str">
        <f t="shared" si="54"/>
        <v/>
      </c>
      <c r="AA329" s="54" t="e">
        <f t="shared" si="59"/>
        <v>#VALUE!</v>
      </c>
      <c r="AB329" s="54" t="str">
        <f t="shared" si="55"/>
        <v/>
      </c>
      <c r="AC329" t="str">
        <f t="shared" si="52"/>
        <v/>
      </c>
      <c r="AD329" t="str">
        <f t="shared" si="52"/>
        <v/>
      </c>
    </row>
    <row r="330" spans="1:30" x14ac:dyDescent="0.25">
      <c r="A330" s="44" t="s">
        <v>59</v>
      </c>
      <c r="B330" s="56" t="s">
        <v>59</v>
      </c>
      <c r="C330" s="57" t="s">
        <v>59</v>
      </c>
      <c r="D330" s="58" t="s">
        <v>59</v>
      </c>
      <c r="E330" s="57" t="s">
        <v>59</v>
      </c>
      <c r="F330" s="59" t="s">
        <v>59</v>
      </c>
      <c r="G330" s="59" t="s">
        <v>59</v>
      </c>
      <c r="H330" s="57" t="s">
        <v>59</v>
      </c>
      <c r="I330" s="50">
        <v>0</v>
      </c>
      <c r="J330" s="29" t="s">
        <v>59</v>
      </c>
      <c r="K330" s="29" t="s">
        <v>59</v>
      </c>
      <c r="L330" s="29" t="s">
        <v>59</v>
      </c>
      <c r="N330" s="60" t="str">
        <f t="shared" si="53"/>
        <v/>
      </c>
      <c r="O330" s="60" t="str">
        <f t="shared" si="56"/>
        <v/>
      </c>
      <c r="P330" s="51" t="str">
        <f t="shared" si="48"/>
        <v/>
      </c>
      <c r="Q330" s="52" t="str">
        <f t="shared" si="49"/>
        <v/>
      </c>
      <c r="R330" s="30" t="str">
        <f t="shared" si="50"/>
        <v/>
      </c>
      <c r="S330" s="53"/>
      <c r="U330" t="str">
        <f t="shared" si="57"/>
        <v/>
      </c>
      <c r="V330" s="54">
        <f t="shared" si="58"/>
        <v>0</v>
      </c>
      <c r="X330" s="55" t="str">
        <f t="shared" si="51"/>
        <v/>
      </c>
      <c r="Y330" s="25" t="str">
        <f t="shared" si="51"/>
        <v/>
      </c>
      <c r="Z330" s="54" t="str">
        <f t="shared" si="54"/>
        <v/>
      </c>
      <c r="AA330" s="54" t="e">
        <f t="shared" si="59"/>
        <v>#VALUE!</v>
      </c>
      <c r="AB330" s="54" t="str">
        <f t="shared" si="55"/>
        <v/>
      </c>
      <c r="AC330" t="str">
        <f t="shared" si="52"/>
        <v/>
      </c>
      <c r="AD330" t="str">
        <f t="shared" si="52"/>
        <v/>
      </c>
    </row>
    <row r="331" spans="1:30" x14ac:dyDescent="0.25">
      <c r="A331" s="44" t="s">
        <v>59</v>
      </c>
      <c r="B331" s="56" t="s">
        <v>59</v>
      </c>
      <c r="C331" s="57" t="s">
        <v>59</v>
      </c>
      <c r="D331" s="58" t="s">
        <v>59</v>
      </c>
      <c r="E331" s="57" t="s">
        <v>59</v>
      </c>
      <c r="F331" s="59" t="s">
        <v>59</v>
      </c>
      <c r="G331" s="59" t="s">
        <v>59</v>
      </c>
      <c r="H331" s="57" t="s">
        <v>59</v>
      </c>
      <c r="I331" s="50">
        <v>0</v>
      </c>
      <c r="J331" s="29" t="s">
        <v>59</v>
      </c>
      <c r="K331" s="29" t="s">
        <v>59</v>
      </c>
      <c r="L331" s="29" t="s">
        <v>59</v>
      </c>
      <c r="N331" s="60" t="str">
        <f t="shared" si="53"/>
        <v/>
      </c>
      <c r="O331" s="60" t="str">
        <f t="shared" si="56"/>
        <v/>
      </c>
      <c r="P331" s="51" t="str">
        <f t="shared" si="48"/>
        <v/>
      </c>
      <c r="Q331" s="52" t="str">
        <f t="shared" si="49"/>
        <v/>
      </c>
      <c r="R331" s="30" t="str">
        <f t="shared" si="50"/>
        <v/>
      </c>
      <c r="S331" s="53"/>
      <c r="U331" t="str">
        <f t="shared" si="57"/>
        <v/>
      </c>
      <c r="V331" s="54">
        <f t="shared" si="58"/>
        <v>0</v>
      </c>
      <c r="X331" s="55" t="str">
        <f t="shared" si="51"/>
        <v/>
      </c>
      <c r="Y331" s="25" t="str">
        <f t="shared" si="51"/>
        <v/>
      </c>
      <c r="Z331" s="54" t="str">
        <f t="shared" si="54"/>
        <v/>
      </c>
      <c r="AA331" s="54" t="e">
        <f t="shared" si="59"/>
        <v>#VALUE!</v>
      </c>
      <c r="AB331" s="54" t="str">
        <f t="shared" si="55"/>
        <v/>
      </c>
      <c r="AC331" t="str">
        <f t="shared" si="52"/>
        <v/>
      </c>
      <c r="AD331" t="str">
        <f t="shared" si="52"/>
        <v/>
      </c>
    </row>
    <row r="332" spans="1:30" x14ac:dyDescent="0.25">
      <c r="A332" s="44" t="s">
        <v>59</v>
      </c>
      <c r="B332" s="56" t="s">
        <v>59</v>
      </c>
      <c r="C332" s="57" t="s">
        <v>59</v>
      </c>
      <c r="D332" s="58" t="s">
        <v>59</v>
      </c>
      <c r="E332" s="57" t="s">
        <v>59</v>
      </c>
      <c r="F332" s="59" t="s">
        <v>59</v>
      </c>
      <c r="G332" s="59" t="s">
        <v>59</v>
      </c>
      <c r="H332" s="57" t="s">
        <v>59</v>
      </c>
      <c r="I332" s="50">
        <v>0</v>
      </c>
      <c r="J332" s="29" t="s">
        <v>59</v>
      </c>
      <c r="K332" s="29" t="s">
        <v>59</v>
      </c>
      <c r="L332" s="29" t="s">
        <v>59</v>
      </c>
      <c r="N332" s="60" t="str">
        <f t="shared" si="53"/>
        <v/>
      </c>
      <c r="O332" s="60" t="str">
        <f t="shared" si="56"/>
        <v/>
      </c>
      <c r="P332" s="51" t="str">
        <f t="shared" si="48"/>
        <v/>
      </c>
      <c r="Q332" s="52" t="str">
        <f t="shared" si="49"/>
        <v/>
      </c>
      <c r="R332" s="30" t="str">
        <f t="shared" si="50"/>
        <v/>
      </c>
      <c r="S332" s="53"/>
      <c r="U332" t="str">
        <f t="shared" si="57"/>
        <v/>
      </c>
      <c r="V332" s="54">
        <f t="shared" si="58"/>
        <v>0</v>
      </c>
      <c r="X332" s="55" t="str">
        <f t="shared" si="51"/>
        <v/>
      </c>
      <c r="Y332" s="25" t="str">
        <f t="shared" si="51"/>
        <v/>
      </c>
      <c r="Z332" s="54" t="str">
        <f t="shared" si="54"/>
        <v/>
      </c>
      <c r="AA332" s="54" t="e">
        <f t="shared" si="59"/>
        <v>#VALUE!</v>
      </c>
      <c r="AB332" s="54" t="str">
        <f t="shared" si="55"/>
        <v/>
      </c>
      <c r="AC332" t="str">
        <f t="shared" si="52"/>
        <v/>
      </c>
      <c r="AD332" t="str">
        <f t="shared" si="52"/>
        <v/>
      </c>
    </row>
    <row r="333" spans="1:30" x14ac:dyDescent="0.25">
      <c r="A333" s="44" t="s">
        <v>59</v>
      </c>
      <c r="B333" s="56" t="s">
        <v>59</v>
      </c>
      <c r="C333" s="57" t="s">
        <v>59</v>
      </c>
      <c r="D333" s="58" t="s">
        <v>59</v>
      </c>
      <c r="E333" s="57" t="s">
        <v>59</v>
      </c>
      <c r="F333" s="59" t="s">
        <v>59</v>
      </c>
      <c r="G333" s="59" t="s">
        <v>59</v>
      </c>
      <c r="H333" s="57" t="s">
        <v>59</v>
      </c>
      <c r="I333" s="50">
        <v>0</v>
      </c>
      <c r="J333" s="29" t="s">
        <v>59</v>
      </c>
      <c r="K333" s="29" t="s">
        <v>59</v>
      </c>
      <c r="L333" s="29" t="s">
        <v>59</v>
      </c>
      <c r="N333" s="60" t="str">
        <f t="shared" si="53"/>
        <v/>
      </c>
      <c r="O333" s="60" t="str">
        <f t="shared" si="56"/>
        <v/>
      </c>
      <c r="P333" s="51" t="str">
        <f t="shared" si="48"/>
        <v/>
      </c>
      <c r="Q333" s="52" t="str">
        <f t="shared" si="49"/>
        <v/>
      </c>
      <c r="R333" s="30" t="str">
        <f t="shared" si="50"/>
        <v/>
      </c>
      <c r="S333" s="53"/>
      <c r="U333" t="str">
        <f t="shared" si="57"/>
        <v/>
      </c>
      <c r="V333" s="54">
        <f t="shared" si="58"/>
        <v>0</v>
      </c>
      <c r="X333" s="55" t="str">
        <f t="shared" si="51"/>
        <v/>
      </c>
      <c r="Y333" s="25" t="str">
        <f t="shared" si="51"/>
        <v/>
      </c>
      <c r="Z333" s="54" t="str">
        <f t="shared" si="54"/>
        <v/>
      </c>
      <c r="AA333" s="54" t="e">
        <f t="shared" si="59"/>
        <v>#VALUE!</v>
      </c>
      <c r="AB333" s="54" t="str">
        <f t="shared" si="55"/>
        <v/>
      </c>
      <c r="AC333" t="str">
        <f t="shared" si="52"/>
        <v/>
      </c>
      <c r="AD333" t="str">
        <f t="shared" si="52"/>
        <v/>
      </c>
    </row>
    <row r="334" spans="1:30" x14ac:dyDescent="0.25">
      <c r="A334" s="44" t="s">
        <v>59</v>
      </c>
      <c r="B334" s="56" t="s">
        <v>59</v>
      </c>
      <c r="C334" s="57" t="s">
        <v>59</v>
      </c>
      <c r="D334" s="58" t="s">
        <v>59</v>
      </c>
      <c r="E334" s="57" t="s">
        <v>59</v>
      </c>
      <c r="F334" s="59" t="s">
        <v>59</v>
      </c>
      <c r="G334" s="59" t="s">
        <v>59</v>
      </c>
      <c r="H334" s="57" t="s">
        <v>59</v>
      </c>
      <c r="I334" s="50">
        <v>0</v>
      </c>
      <c r="J334" s="29" t="s">
        <v>59</v>
      </c>
      <c r="K334" s="29" t="s">
        <v>59</v>
      </c>
      <c r="L334" s="29" t="s">
        <v>59</v>
      </c>
      <c r="N334" s="60" t="str">
        <f t="shared" si="53"/>
        <v/>
      </c>
      <c r="O334" s="60" t="str">
        <f t="shared" si="56"/>
        <v/>
      </c>
      <c r="P334" s="51" t="str">
        <f t="shared" si="48"/>
        <v/>
      </c>
      <c r="Q334" s="52" t="str">
        <f t="shared" si="49"/>
        <v/>
      </c>
      <c r="R334" s="30" t="str">
        <f t="shared" si="50"/>
        <v/>
      </c>
      <c r="S334" s="53"/>
      <c r="U334" t="str">
        <f t="shared" si="57"/>
        <v/>
      </c>
      <c r="V334" s="54">
        <f t="shared" si="58"/>
        <v>0</v>
      </c>
      <c r="X334" s="55" t="str">
        <f t="shared" si="51"/>
        <v/>
      </c>
      <c r="Y334" s="25" t="str">
        <f t="shared" si="51"/>
        <v/>
      </c>
      <c r="Z334" s="54" t="str">
        <f t="shared" si="54"/>
        <v/>
      </c>
      <c r="AA334" s="54" t="e">
        <f t="shared" si="59"/>
        <v>#VALUE!</v>
      </c>
      <c r="AB334" s="54" t="str">
        <f t="shared" si="55"/>
        <v/>
      </c>
      <c r="AC334" t="str">
        <f t="shared" si="52"/>
        <v/>
      </c>
      <c r="AD334" t="str">
        <f t="shared" si="52"/>
        <v/>
      </c>
    </row>
    <row r="335" spans="1:30" x14ac:dyDescent="0.25">
      <c r="A335" s="44" t="s">
        <v>59</v>
      </c>
      <c r="B335" s="56" t="s">
        <v>59</v>
      </c>
      <c r="C335" s="57" t="s">
        <v>59</v>
      </c>
      <c r="D335" s="58" t="s">
        <v>59</v>
      </c>
      <c r="E335" s="57" t="s">
        <v>59</v>
      </c>
      <c r="F335" s="59" t="s">
        <v>59</v>
      </c>
      <c r="G335" s="59" t="s">
        <v>59</v>
      </c>
      <c r="H335" s="57" t="s">
        <v>59</v>
      </c>
      <c r="I335" s="50">
        <v>0</v>
      </c>
      <c r="J335" s="29" t="s">
        <v>59</v>
      </c>
      <c r="K335" s="29" t="s">
        <v>59</v>
      </c>
      <c r="L335" s="29" t="s">
        <v>59</v>
      </c>
      <c r="N335" s="60" t="str">
        <f t="shared" si="53"/>
        <v/>
      </c>
      <c r="O335" s="60" t="str">
        <f t="shared" si="56"/>
        <v/>
      </c>
      <c r="P335" s="51" t="str">
        <f t="shared" si="48"/>
        <v/>
      </c>
      <c r="Q335" s="52" t="str">
        <f t="shared" si="49"/>
        <v/>
      </c>
      <c r="R335" s="30" t="str">
        <f t="shared" si="50"/>
        <v/>
      </c>
      <c r="S335" s="53"/>
      <c r="U335" t="str">
        <f t="shared" si="57"/>
        <v/>
      </c>
      <c r="V335" s="54">
        <f t="shared" si="58"/>
        <v>0</v>
      </c>
      <c r="X335" s="55" t="str">
        <f t="shared" si="51"/>
        <v/>
      </c>
      <c r="Y335" s="25" t="str">
        <f t="shared" si="51"/>
        <v/>
      </c>
      <c r="Z335" s="54" t="str">
        <f t="shared" si="54"/>
        <v/>
      </c>
      <c r="AA335" s="54" t="e">
        <f t="shared" si="59"/>
        <v>#VALUE!</v>
      </c>
      <c r="AB335" s="54" t="str">
        <f t="shared" si="55"/>
        <v/>
      </c>
      <c r="AC335" t="str">
        <f t="shared" si="52"/>
        <v/>
      </c>
      <c r="AD335" t="str">
        <f t="shared" si="52"/>
        <v/>
      </c>
    </row>
    <row r="336" spans="1:30" x14ac:dyDescent="0.25">
      <c r="A336" s="44" t="s">
        <v>59</v>
      </c>
      <c r="B336" s="56" t="s">
        <v>59</v>
      </c>
      <c r="C336" s="57" t="s">
        <v>59</v>
      </c>
      <c r="D336" s="58" t="s">
        <v>59</v>
      </c>
      <c r="E336" s="57" t="s">
        <v>59</v>
      </c>
      <c r="F336" s="59" t="s">
        <v>59</v>
      </c>
      <c r="G336" s="59" t="s">
        <v>59</v>
      </c>
      <c r="H336" s="57" t="s">
        <v>59</v>
      </c>
      <c r="I336" s="50">
        <v>0</v>
      </c>
      <c r="J336" s="29" t="s">
        <v>59</v>
      </c>
      <c r="K336" s="29" t="s">
        <v>59</v>
      </c>
      <c r="L336" s="29" t="s">
        <v>59</v>
      </c>
      <c r="N336" s="60" t="str">
        <f t="shared" si="53"/>
        <v/>
      </c>
      <c r="O336" s="60" t="str">
        <f t="shared" si="56"/>
        <v/>
      </c>
      <c r="P336" s="51" t="str">
        <f t="shared" si="48"/>
        <v/>
      </c>
      <c r="Q336" s="52" t="str">
        <f t="shared" si="49"/>
        <v/>
      </c>
      <c r="R336" s="30" t="str">
        <f t="shared" si="50"/>
        <v/>
      </c>
      <c r="S336" s="53"/>
      <c r="U336" t="str">
        <f t="shared" si="57"/>
        <v/>
      </c>
      <c r="V336" s="54">
        <f t="shared" si="58"/>
        <v>0</v>
      </c>
      <c r="X336" s="55" t="str">
        <f t="shared" si="51"/>
        <v/>
      </c>
      <c r="Y336" s="25" t="str">
        <f t="shared" si="51"/>
        <v/>
      </c>
      <c r="Z336" s="54" t="str">
        <f t="shared" si="54"/>
        <v/>
      </c>
      <c r="AA336" s="54" t="e">
        <f t="shared" si="59"/>
        <v>#VALUE!</v>
      </c>
      <c r="AB336" s="54" t="str">
        <f t="shared" si="55"/>
        <v/>
      </c>
      <c r="AC336" t="str">
        <f t="shared" si="52"/>
        <v/>
      </c>
      <c r="AD336" t="str">
        <f t="shared" si="52"/>
        <v/>
      </c>
    </row>
    <row r="337" spans="1:30" x14ac:dyDescent="0.25">
      <c r="A337" s="44" t="s">
        <v>59</v>
      </c>
      <c r="B337" s="56" t="s">
        <v>59</v>
      </c>
      <c r="C337" s="57" t="s">
        <v>59</v>
      </c>
      <c r="D337" s="58" t="s">
        <v>59</v>
      </c>
      <c r="E337" s="57" t="s">
        <v>59</v>
      </c>
      <c r="F337" s="59" t="s">
        <v>59</v>
      </c>
      <c r="G337" s="59" t="s">
        <v>59</v>
      </c>
      <c r="H337" s="57" t="s">
        <v>59</v>
      </c>
      <c r="I337" s="50">
        <v>0</v>
      </c>
      <c r="J337" s="29" t="s">
        <v>59</v>
      </c>
      <c r="K337" s="29" t="s">
        <v>59</v>
      </c>
      <c r="L337" s="29" t="s">
        <v>59</v>
      </c>
      <c r="N337" s="60" t="str">
        <f t="shared" si="53"/>
        <v/>
      </c>
      <c r="O337" s="60" t="str">
        <f t="shared" si="56"/>
        <v/>
      </c>
      <c r="P337" s="51" t="str">
        <f t="shared" si="48"/>
        <v/>
      </c>
      <c r="Q337" s="52" t="str">
        <f t="shared" si="49"/>
        <v/>
      </c>
      <c r="R337" s="30" t="str">
        <f t="shared" si="50"/>
        <v/>
      </c>
      <c r="S337" s="53"/>
      <c r="U337" t="str">
        <f t="shared" si="57"/>
        <v/>
      </c>
      <c r="V337" s="54">
        <f t="shared" si="58"/>
        <v>0</v>
      </c>
      <c r="X337" s="55" t="str">
        <f t="shared" si="51"/>
        <v/>
      </c>
      <c r="Y337" s="25" t="str">
        <f t="shared" si="51"/>
        <v/>
      </c>
      <c r="Z337" s="54" t="str">
        <f t="shared" si="54"/>
        <v/>
      </c>
      <c r="AA337" s="54" t="e">
        <f t="shared" si="59"/>
        <v>#VALUE!</v>
      </c>
      <c r="AB337" s="54" t="str">
        <f t="shared" si="55"/>
        <v/>
      </c>
      <c r="AC337" t="str">
        <f t="shared" si="52"/>
        <v/>
      </c>
      <c r="AD337" t="str">
        <f t="shared" si="52"/>
        <v/>
      </c>
    </row>
    <row r="338" spans="1:30" x14ac:dyDescent="0.25">
      <c r="A338" s="44" t="s">
        <v>59</v>
      </c>
      <c r="B338" s="56" t="s">
        <v>59</v>
      </c>
      <c r="C338" s="57" t="s">
        <v>59</v>
      </c>
      <c r="D338" s="58" t="s">
        <v>59</v>
      </c>
      <c r="E338" s="57" t="s">
        <v>59</v>
      </c>
      <c r="F338" s="59" t="s">
        <v>59</v>
      </c>
      <c r="G338" s="59" t="s">
        <v>59</v>
      </c>
      <c r="H338" s="57" t="s">
        <v>59</v>
      </c>
      <c r="I338" s="50">
        <v>0</v>
      </c>
      <c r="J338" s="29" t="s">
        <v>59</v>
      </c>
      <c r="K338" s="29" t="s">
        <v>59</v>
      </c>
      <c r="L338" s="29" t="s">
        <v>59</v>
      </c>
      <c r="N338" s="60" t="str">
        <f t="shared" si="53"/>
        <v/>
      </c>
      <c r="O338" s="60" t="str">
        <f t="shared" si="56"/>
        <v/>
      </c>
      <c r="P338" s="51" t="str">
        <f t="shared" si="48"/>
        <v/>
      </c>
      <c r="Q338" s="52" t="str">
        <f t="shared" si="49"/>
        <v/>
      </c>
      <c r="R338" s="30" t="str">
        <f>IFERROR(Q338*P338,"")</f>
        <v/>
      </c>
      <c r="S338" s="53"/>
      <c r="U338" t="str">
        <f t="shared" si="57"/>
        <v/>
      </c>
      <c r="V338" s="54">
        <f t="shared" si="58"/>
        <v>0</v>
      </c>
      <c r="X338" s="55" t="str">
        <f t="shared" si="51"/>
        <v/>
      </c>
      <c r="Y338" s="25" t="str">
        <f t="shared" si="51"/>
        <v/>
      </c>
      <c r="Z338" s="54" t="str">
        <f t="shared" si="54"/>
        <v/>
      </c>
      <c r="AA338" s="54" t="e">
        <f t="shared" si="59"/>
        <v>#VALUE!</v>
      </c>
      <c r="AB338" s="54" t="str">
        <f t="shared" si="55"/>
        <v/>
      </c>
      <c r="AC338" t="str">
        <f t="shared" si="52"/>
        <v/>
      </c>
      <c r="AD338" t="str">
        <f t="shared" si="52"/>
        <v/>
      </c>
    </row>
    <row r="339" spans="1:30" x14ac:dyDescent="0.25">
      <c r="A339" s="44" t="s">
        <v>59</v>
      </c>
      <c r="B339" s="56" t="s">
        <v>59</v>
      </c>
      <c r="C339" s="57" t="s">
        <v>59</v>
      </c>
      <c r="D339" s="58" t="s">
        <v>59</v>
      </c>
      <c r="E339" s="57" t="s">
        <v>59</v>
      </c>
      <c r="F339" s="59" t="s">
        <v>59</v>
      </c>
      <c r="G339" s="59" t="s">
        <v>59</v>
      </c>
      <c r="H339" s="57" t="s">
        <v>59</v>
      </c>
      <c r="I339" s="50">
        <v>0</v>
      </c>
      <c r="J339" s="29" t="s">
        <v>59</v>
      </c>
      <c r="K339" s="29" t="s">
        <v>59</v>
      </c>
      <c r="L339" s="29" t="s">
        <v>59</v>
      </c>
      <c r="N339" s="60" t="str">
        <f t="shared" si="53"/>
        <v/>
      </c>
      <c r="O339" s="60" t="str">
        <f t="shared" si="56"/>
        <v/>
      </c>
      <c r="P339" s="51" t="str">
        <f t="shared" si="48"/>
        <v/>
      </c>
      <c r="Q339" s="52" t="str">
        <f t="shared" si="49"/>
        <v/>
      </c>
      <c r="R339" s="30" t="str">
        <f>IFERROR(Q339*P339,"")</f>
        <v/>
      </c>
      <c r="S339" s="53"/>
      <c r="U339" t="str">
        <f t="shared" si="57"/>
        <v/>
      </c>
      <c r="V339" s="54">
        <f t="shared" si="58"/>
        <v>0</v>
      </c>
      <c r="X339" s="55" t="str">
        <f t="shared" si="51"/>
        <v/>
      </c>
      <c r="Y339" s="25" t="str">
        <f t="shared" si="51"/>
        <v/>
      </c>
      <c r="Z339" s="54" t="str">
        <f>IFERROR(IF(OR(AC339="Carencia",AD339="Pula"),0,$L$7-AA339),"")</f>
        <v/>
      </c>
      <c r="AA339" s="54" t="e">
        <f t="shared" si="59"/>
        <v>#VALUE!</v>
      </c>
      <c r="AB339" s="54" t="str">
        <f>IFERROR(IF(OR(AC339="Carencia",AD339="Pula"),AB338,(AB338-Z339)),"")</f>
        <v/>
      </c>
      <c r="AC339" t="str">
        <f t="shared" si="52"/>
        <v/>
      </c>
      <c r="AD339" t="str">
        <f t="shared" si="52"/>
        <v/>
      </c>
    </row>
  </sheetData>
  <sheetProtection algorithmName="SHA-512" hashValue="dgtajadq4gDrcdz9arj7UQUVAkHf99T5WcQCCJlnP5dOhF0WZNxQWz9QBh5GqZ71F4YJzARAd1UwRnh/W1im2A==" saltValue="plS5Iri3fIbKcNuu52T5TA==" spinCount="100000" sheet="1" objects="1" scenarios="1"/>
  <mergeCells count="4">
    <mergeCell ref="K2:L2"/>
    <mergeCell ref="K6:L6"/>
    <mergeCell ref="K10:L10"/>
    <mergeCell ref="H12:I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Ajuste_IOF_PRICE">
                <anchor moveWithCells="1" siz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KITQI_PRICE">
                <anchor moveWithCells="1" sizeWithCells="1">
                  <from>
                    <xdr:col>13</xdr:col>
                    <xdr:colOff>28575</xdr:colOff>
                    <xdr:row>4</xdr:row>
                    <xdr:rowOff>180975</xdr:rowOff>
                  </from>
                  <to>
                    <xdr:col>14</xdr:col>
                    <xdr:colOff>28575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Ajuste_IOF_PRICE">
                <anchor moveWithCells="1" siz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PRICE_CORR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Ferreira dos Santos</dc:creator>
  <cp:lastModifiedBy>Lorena Ferreira dos Santos</cp:lastModifiedBy>
  <dcterms:created xsi:type="dcterms:W3CDTF">2022-08-31T15:30:14Z</dcterms:created>
  <dcterms:modified xsi:type="dcterms:W3CDTF">2022-08-31T15:30:37Z</dcterms:modified>
</cp:coreProperties>
</file>