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Pontte Crédito\0_HOME EQUITY\0_Analises\OLIBONI PARTICIPAÇÕES SA - 513620163\KIT QI\"/>
    </mc:Choice>
  </mc:AlternateContent>
  <xr:revisionPtr revIDLastSave="0" documentId="8_{BB0CD6D6-9F35-4511-A2E2-F4AFD5CAEA98}" xr6:coauthVersionLast="47" xr6:coauthVersionMax="47" xr10:uidLastSave="{00000000-0000-0000-0000-000000000000}"/>
  <bookViews>
    <workbookView xWindow="28680" yWindow="-120" windowWidth="29040" windowHeight="15840" xr2:uid="{1188477A-F805-49E7-B691-FCAF651A4F39}"/>
  </bookViews>
  <sheets>
    <sheet name="SAC_COR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A" localSheetId="0" hidden="1">[2]Assumptions!#REF!</definedName>
    <definedName name="__123Graph_A" hidden="1">[2]Assumptions!#REF!</definedName>
    <definedName name="ABN" localSheetId="0" hidden="1">{#N/A,#N/A,FALSE,"Plan1";#N/A,#N/A,FALSE,"Plan2"}</definedName>
    <definedName name="ABN" hidden="1">{#N/A,#N/A,FALSE,"Plan1";#N/A,#N/A,FALSE,"Plan2"}</definedName>
    <definedName name="ACwvu.PLANILHA2." localSheetId="0" hidden="1">#REF!</definedName>
    <definedName name="ACwvu.PLANILHA2." hidden="1">#REF!</definedName>
    <definedName name="AM_1" localSheetId="0">[3]FUNDO!#REF!</definedName>
    <definedName name="AM_1">[3]FUNDO!#REF!</definedName>
    <definedName name="AM_2">[3]FUNDO!#REF!</definedName>
    <definedName name="AM_3">[3]FUNDO!#REF!</definedName>
    <definedName name="AMOR">[4]COMERCIAL!#REF!</definedName>
    <definedName name="ANDRE">TRUE</definedName>
    <definedName name="area" localSheetId="0" hidden="1">{#N/A,#N/A,FALSE,"Plan1";#N/A,#N/A,FALSE,"Plan2"}</definedName>
    <definedName name="area" hidden="1">{#N/A,#N/A,FALSE,"Plan1";#N/A,#N/A,FALSE,"Plan2"}</definedName>
    <definedName name="_xlnm.Extract" localSheetId="0">#REF!</definedName>
    <definedName name="_xlnm.Extract">#REF!</definedName>
    <definedName name="_xlnm.Print_Area" localSheetId="0">#REF!</definedName>
    <definedName name="_xlnm.Print_Area">#REF!</definedName>
    <definedName name="area1" localSheetId="0" hidden="1">{#N/A,#N/A,FALSE,"Plan1";#N/A,#N/A,FALSE,"Plan2"}</definedName>
    <definedName name="area1" hidden="1">{#N/A,#N/A,FALSE,"Plan1";#N/A,#N/A,FALSE,"Plan2"}</definedName>
    <definedName name="AreaB" localSheetId="0" hidden="1">{#N/A,#N/A,FALSE,"Plan1";#N/A,#N/A,FALSE,"Plan2"}</definedName>
    <definedName name="AreaB" hidden="1">{#N/A,#N/A,FALSE,"Plan1";#N/A,#N/A,FALSE,"Plan2"}</definedName>
    <definedName name="_xlnm.Database" localSheetId="0">#REF!</definedName>
    <definedName name="_xlnm.Database">#REF!</definedName>
    <definedName name="BuiltIn_AutoFilter___1" localSheetId="0">#REF!</definedName>
    <definedName name="BuiltIn_AutoFilter___1">#REF!</definedName>
    <definedName name="BuiltIn_AutoFilter___4" localSheetId="0">#REF!</definedName>
    <definedName name="BuiltIn_AutoFilter___4">#REF!</definedName>
    <definedName name="CELULA" localSheetId="0">#REF!</definedName>
    <definedName name="CELULA">#REF!</definedName>
    <definedName name="código" localSheetId="0">[5]PINI1!#REF!</definedName>
    <definedName name="código">[5]PINI1!#REF!</definedName>
    <definedName name="comentariosperfil" localSheetId="0">[6]Resumo!#REF!</definedName>
    <definedName name="comentariosperfil">[6]Resumo!#REF!</definedName>
    <definedName name="dados" localSheetId="0">#REF!</definedName>
    <definedName name="dados">#REF!</definedName>
    <definedName name="DEST4A" localSheetId="0">[4]COMERCIAL!#REF!</definedName>
    <definedName name="DEST4A">[4]COMERCIAL!#REF!</definedName>
    <definedName name="Dívida">#REF!</definedName>
    <definedName name="Divida2">#REF!</definedName>
    <definedName name="E" localSheetId="0">#REF!</definedName>
    <definedName name="E">#REF!</definedName>
    <definedName name="eee" localSheetId="0" hidden="1">{#N/A,#N/A,FALSE,"Plan1";#N/A,#N/A,FALSE,"Plan2"}</definedName>
    <definedName name="eee" hidden="1">{#N/A,#N/A,FALSE,"Plan1";#N/A,#N/A,FALSE,"Plan2"}</definedName>
    <definedName name="empresa">[6]Resumo!#REF!</definedName>
    <definedName name="F" localSheetId="0">#REF!</definedName>
    <definedName name="F">#REF!</definedName>
    <definedName name="Fator_Ch" localSheetId="0">#REF!</definedName>
    <definedName name="Fator_Ch">#REF!</definedName>
    <definedName name="Fator_L" localSheetId="0">#REF!</definedName>
    <definedName name="Fator_L">#REF!</definedName>
    <definedName name="Fator_MO" localSheetId="0">#REF!</definedName>
    <definedName name="Fator_MO">#REF!</definedName>
    <definedName name="Fundo" localSheetId="0">[3]FUNDO!#REF!</definedName>
    <definedName name="Fundo">[3]FUNDO!#REF!</definedName>
    <definedName name="G" localSheetId="0">#REF!</definedName>
    <definedName name="G">#REF!</definedName>
    <definedName name="HONO" localSheetId="0">[4]COMERCIAL!#REF!</definedName>
    <definedName name="HONO">[4]COMERCIAL!#REF!</definedName>
    <definedName name="iii" localSheetId="0" hidden="1">{#N/A,#N/A,FALSE,"Plan1";#N/A,#N/A,FALSE,"Plan2"}</definedName>
    <definedName name="iii" hidden="1">{#N/A,#N/A,FALSE,"Plan1";#N/A,#N/A,FALSE,"Plan2"}</definedName>
    <definedName name="INDICADOR">[3]FUNDO!#REF!</definedName>
    <definedName name="loca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loca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lugar">[6]Resumo!#REF!</definedName>
    <definedName name="MENU1">[4]COMERCIAL!#REF!</definedName>
    <definedName name="MENU2">[4]COMERCIAL!#REF!</definedName>
    <definedName name="MENU3" localSheetId="0">#REF!</definedName>
    <definedName name="MENU3">#REF!</definedName>
    <definedName name="MENU4" localSheetId="0">#REF!</definedName>
    <definedName name="MENU4">#REF!</definedName>
    <definedName name="nova" localSheetId="0" hidden="1">{#N/A,#N/A,FALSE,"Plan1";#N/A,#N/A,FALSE,"Plan2"}</definedName>
    <definedName name="nova" hidden="1">{#N/A,#N/A,FALSE,"Plan1";#N/A,#N/A,FALSE,"Plan2"}</definedName>
    <definedName name="nova1" localSheetId="0" hidden="1">{#N/A,#N/A,FALSE,"Plan1";#N/A,#N/A,FALSE,"Plan2"}</definedName>
    <definedName name="nova1" hidden="1">{#N/A,#N/A,FALSE,"Plan1";#N/A,#N/A,FALSE,"Plan2"}</definedName>
    <definedName name="num_mensal2">[7]CANT_LC!#REF!</definedName>
    <definedName name="ooo" localSheetId="0" hidden="1">{#N/A,#N/A,FALSE,"Plan1";#N/A,#N/A,FALSE,"Plan2"}</definedName>
    <definedName name="ooo" hidden="1">{#N/A,#N/A,FALSE,"Plan1";#N/A,#N/A,FALSE,"Plan2"}</definedName>
    <definedName name="plan2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lan2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pp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pp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ating">[6]Resumo!#REF!</definedName>
    <definedName name="Ratinganalista">[6]Resumo!#REF!</definedName>
    <definedName name="renda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1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1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cvagas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cvagas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n" localSheetId="0" hidden="1">{#N/A,#N/A,FALSE,"Plan1";#N/A,#N/A,FALSE,"Plan2"}</definedName>
    <definedName name="Rendan" hidden="1">{#N/A,#N/A,FALSE,"Plan1";#N/A,#N/A,FALSE,"Plan2"}</definedName>
    <definedName name="RendaProjeto" localSheetId="0" hidden="1">{#N/A,#N/A,FALSE,"Plan1";#N/A,#N/A,FALSE,"Plan2"}</definedName>
    <definedName name="RendaProjeto" hidden="1">{#N/A,#N/A,FALSE,"Plan1";#N/A,#N/A,FALSE,"Plan2"}</definedName>
    <definedName name="rua">[6]Resumo!#REF!</definedName>
    <definedName name="SALDO2">'[8]ESTUDO '!#REF!</definedName>
    <definedName name="SOMA2">[3]FUNDO!#REF!</definedName>
    <definedName name="Swvu.PLANILHA2." localSheetId="0" hidden="1">#REF!</definedName>
    <definedName name="Swvu.PLANILHA2." hidden="1">#REF!</definedName>
    <definedName name="tabela" hidden="1">[2]Assumptions!#REF!</definedName>
    <definedName name="tabelacliente">[6]Resumo!#REF!</definedName>
    <definedName name="Tabelacondiçaoo">[6]Resumo!#REF!</definedName>
    <definedName name="tabeladeaprovados">#REF!</definedName>
    <definedName name="tabeladepossivels" localSheetId="0">[6]Resumo!#REF!</definedName>
    <definedName name="tabeladepossivels">[6]Resumo!#REF!</definedName>
    <definedName name="tabelafinal" localSheetId="0">[6]Resumo!#REF!</definedName>
    <definedName name="tabelafinal">[6]Resumo!#REF!</definedName>
    <definedName name="tabelafinalsac">[6]Resumo!#REF!</definedName>
    <definedName name="tabelarisco">[6]Resumo!#REF!</definedName>
    <definedName name="tabelavalor">[6]Resumo!#REF!</definedName>
    <definedName name="TERR">[4]COMERCIAL!#REF!</definedName>
    <definedName name="TOTAL2">'[8]ESTUDO '!#REF!</definedName>
    <definedName name="ttt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ttt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TUDO2">'[8]ESTUDO '!#REF!</definedName>
    <definedName name="uuu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uuu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ALOR2">[7]CANT_LC!#REF!</definedName>
    <definedName name="veri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eri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lr_mensal">[7]CANT_LC!#REF!</definedName>
    <definedName name="vveri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veri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wrn.IMPRESSO." localSheetId="0" hidden="1">{#N/A,#N/A,FALSE,"Plan1";#N/A,#N/A,FALSE,"Plan2"}</definedName>
    <definedName name="wrn.IMPRESSO." hidden="1">{#N/A,#N/A,FALSE,"Plan1";#N/A,#N/A,FALSE,"Plan2"}</definedName>
    <definedName name="wvu.PLANILHA2.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wvu.PLANILHA2.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xxx" localSheetId="0" hidden="1">{#N/A,#N/A,FALSE,"Plan1";#N/A,#N/A,FALSE,"Plan2"}</definedName>
    <definedName name="xxx" hidden="1">{#N/A,#N/A,FALSE,"Plan1";#N/A,#N/A,FALSE,"Plan2"}</definedName>
    <definedName name="xxxxx" localSheetId="0" hidden="1">{#N/A,#N/A,FALSE,"Plan1";#N/A,#N/A,FALSE,"Plan2"}</definedName>
    <definedName name="xxxxx" hidden="1">{#N/A,#N/A,FALSE,"Plan1";#N/A,#N/A,FALSE,"Plan2"}</definedName>
    <definedName name="yyy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yyy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0" i="1" l="1"/>
  <c r="Q340" i="1"/>
  <c r="Q339" i="1"/>
  <c r="P339" i="1"/>
  <c r="P337" i="1"/>
  <c r="N337" i="1"/>
  <c r="Q337" i="1"/>
  <c r="R337" i="1" s="1"/>
  <c r="N335" i="1"/>
  <c r="Q335" i="1"/>
  <c r="Q334" i="1"/>
  <c r="R334" i="1" s="1"/>
  <c r="P334" i="1"/>
  <c r="N332" i="1"/>
  <c r="Q332" i="1"/>
  <c r="Q331" i="1"/>
  <c r="Q330" i="1"/>
  <c r="P329" i="1"/>
  <c r="N329" i="1"/>
  <c r="P328" i="1"/>
  <c r="P327" i="1"/>
  <c r="Q327" i="1"/>
  <c r="P326" i="1"/>
  <c r="N327" i="1"/>
  <c r="N325" i="1"/>
  <c r="Q324" i="1"/>
  <c r="R324" i="1" s="1"/>
  <c r="N324" i="1"/>
  <c r="P324" i="1"/>
  <c r="P323" i="1"/>
  <c r="Q323" i="1"/>
  <c r="R323" i="1" s="1"/>
  <c r="P321" i="1"/>
  <c r="N321" i="1"/>
  <c r="P320" i="1"/>
  <c r="P319" i="1"/>
  <c r="Q319" i="1"/>
  <c r="P318" i="1"/>
  <c r="N319" i="1"/>
  <c r="Q316" i="1"/>
  <c r="P316" i="1"/>
  <c r="N316" i="1"/>
  <c r="P313" i="1"/>
  <c r="Q313" i="1"/>
  <c r="R313" i="1" s="1"/>
  <c r="P312" i="1"/>
  <c r="P311" i="1"/>
  <c r="Q311" i="1"/>
  <c r="P310" i="1"/>
  <c r="Q310" i="1"/>
  <c r="N311" i="1"/>
  <c r="N309" i="1"/>
  <c r="Q308" i="1"/>
  <c r="R308" i="1" s="1"/>
  <c r="P308" i="1"/>
  <c r="U306" i="1"/>
  <c r="Q306" i="1"/>
  <c r="N305" i="1"/>
  <c r="P303" i="1"/>
  <c r="Q303" i="1"/>
  <c r="R303" i="1" s="1"/>
  <c r="Q302" i="1"/>
  <c r="R302" i="1" s="1"/>
  <c r="P302" i="1"/>
  <c r="N301" i="1"/>
  <c r="Q300" i="1"/>
  <c r="P300" i="1"/>
  <c r="Q299" i="1"/>
  <c r="P299" i="1"/>
  <c r="N300" i="1"/>
  <c r="N298" i="1"/>
  <c r="N297" i="1"/>
  <c r="P296" i="1"/>
  <c r="P295" i="1"/>
  <c r="Q295" i="1"/>
  <c r="R295" i="1" s="1"/>
  <c r="P294" i="1"/>
  <c r="Q294" i="1"/>
  <c r="Q292" i="1"/>
  <c r="P292" i="1"/>
  <c r="N292" i="1"/>
  <c r="Q291" i="1"/>
  <c r="N290" i="1"/>
  <c r="Q289" i="1"/>
  <c r="P289" i="1"/>
  <c r="N289" i="1"/>
  <c r="P288" i="1"/>
  <c r="P287" i="1"/>
  <c r="N286" i="1"/>
  <c r="P284" i="1"/>
  <c r="N282" i="1"/>
  <c r="Q281" i="1"/>
  <c r="P281" i="1"/>
  <c r="N281" i="1"/>
  <c r="P280" i="1"/>
  <c r="P279" i="1"/>
  <c r="N278" i="1"/>
  <c r="P276" i="1"/>
  <c r="Q276" i="1"/>
  <c r="R276" i="1" s="1"/>
  <c r="N274" i="1"/>
  <c r="Q273" i="1"/>
  <c r="P273" i="1"/>
  <c r="N273" i="1"/>
  <c r="P272" i="1"/>
  <c r="N272" i="1"/>
  <c r="N270" i="1"/>
  <c r="P268" i="1"/>
  <c r="Q268" i="1"/>
  <c r="R268" i="1" s="1"/>
  <c r="P267" i="1"/>
  <c r="Q267" i="1"/>
  <c r="R267" i="1" s="1"/>
  <c r="N266" i="1"/>
  <c r="P266" i="1"/>
  <c r="P265" i="1"/>
  <c r="N265" i="1"/>
  <c r="P264" i="1"/>
  <c r="Q264" i="1"/>
  <c r="R264" i="1" s="1"/>
  <c r="N264" i="1"/>
  <c r="N262" i="1"/>
  <c r="P260" i="1"/>
  <c r="Q260" i="1"/>
  <c r="P259" i="1"/>
  <c r="Q259" i="1"/>
  <c r="R259" i="1" s="1"/>
  <c r="N258" i="1"/>
  <c r="P258" i="1"/>
  <c r="P257" i="1"/>
  <c r="N257" i="1"/>
  <c r="Q256" i="1"/>
  <c r="P256" i="1"/>
  <c r="N254" i="1"/>
  <c r="Q253" i="1"/>
  <c r="R253" i="1" s="1"/>
  <c r="P253" i="1"/>
  <c r="P252" i="1"/>
  <c r="Q250" i="1"/>
  <c r="P250" i="1"/>
  <c r="P249" i="1"/>
  <c r="N249" i="1"/>
  <c r="Q249" i="1"/>
  <c r="P248" i="1"/>
  <c r="N246" i="1"/>
  <c r="N242" i="1"/>
  <c r="N240" i="1"/>
  <c r="N237" i="1"/>
  <c r="N234" i="1"/>
  <c r="N232" i="1"/>
  <c r="N227" i="1"/>
  <c r="N226" i="1"/>
  <c r="N220" i="1"/>
  <c r="N219" i="1"/>
  <c r="N208" i="1"/>
  <c r="N204" i="1"/>
  <c r="N203" i="1"/>
  <c r="N201" i="1"/>
  <c r="N200" i="1"/>
  <c r="N194" i="1"/>
  <c r="N182" i="1"/>
  <c r="N179" i="1"/>
  <c r="N176" i="1"/>
  <c r="N174" i="1"/>
  <c r="N171" i="1"/>
  <c r="N166" i="1"/>
  <c r="N165" i="1"/>
  <c r="N160" i="1"/>
  <c r="N158" i="1"/>
  <c r="N155" i="1"/>
  <c r="N153" i="1"/>
  <c r="N150" i="1"/>
  <c r="N147" i="1"/>
  <c r="N142" i="1"/>
  <c r="N139" i="1"/>
  <c r="N137" i="1"/>
  <c r="N134" i="1"/>
  <c r="N133" i="1"/>
  <c r="N129" i="1"/>
  <c r="N128" i="1"/>
  <c r="N127" i="1"/>
  <c r="N126" i="1"/>
  <c r="N122" i="1"/>
  <c r="N121" i="1"/>
  <c r="N117" i="1"/>
  <c r="N116" i="1"/>
  <c r="N115" i="1"/>
  <c r="N113" i="1"/>
  <c r="N109" i="1"/>
  <c r="N108" i="1"/>
  <c r="N107" i="1"/>
  <c r="N100" i="1"/>
  <c r="N99" i="1"/>
  <c r="N94" i="1"/>
  <c r="N92" i="1"/>
  <c r="N91" i="1"/>
  <c r="N84" i="1"/>
  <c r="N76" i="1"/>
  <c r="N73" i="1"/>
  <c r="N72" i="1"/>
  <c r="N70" i="1"/>
  <c r="N69" i="1"/>
  <c r="N68" i="1"/>
  <c r="N63" i="1"/>
  <c r="N62" i="1"/>
  <c r="N61" i="1"/>
  <c r="N60" i="1"/>
  <c r="N55" i="1"/>
  <c r="N54" i="1"/>
  <c r="N53" i="1"/>
  <c r="N52" i="1"/>
  <c r="N47" i="1"/>
  <c r="N46" i="1"/>
  <c r="N45" i="1"/>
  <c r="N42" i="1"/>
  <c r="N41" i="1"/>
  <c r="N38" i="1"/>
  <c r="N34" i="1"/>
  <c r="N33" i="1"/>
  <c r="N30" i="1"/>
  <c r="Q22" i="1"/>
  <c r="N22" i="1"/>
  <c r="U22" i="1"/>
  <c r="V22" i="1"/>
  <c r="Q21" i="1"/>
  <c r="N21" i="1"/>
  <c r="V20" i="1"/>
  <c r="V14" i="1"/>
  <c r="V19" i="1"/>
  <c r="R256" i="1" l="1"/>
  <c r="R250" i="1"/>
  <c r="R273" i="1"/>
  <c r="R299" i="1"/>
  <c r="R310" i="1"/>
  <c r="R249" i="1"/>
  <c r="N25" i="1"/>
  <c r="N32" i="1"/>
  <c r="N37" i="1"/>
  <c r="N36" i="1"/>
  <c r="N44" i="1"/>
  <c r="N57" i="1"/>
  <c r="N58" i="1"/>
  <c r="N67" i="1"/>
  <c r="N66" i="1"/>
  <c r="N110" i="1"/>
  <c r="N77" i="1"/>
  <c r="N83" i="1"/>
  <c r="N82" i="1"/>
  <c r="N79" i="1"/>
  <c r="N80" i="1"/>
  <c r="N23" i="1"/>
  <c r="N26" i="1"/>
  <c r="N29" i="1"/>
  <c r="N28" i="1"/>
  <c r="N40" i="1"/>
  <c r="N49" i="1"/>
  <c r="N65" i="1"/>
  <c r="N118" i="1"/>
  <c r="N130" i="1"/>
  <c r="N131" i="1"/>
  <c r="N50" i="1"/>
  <c r="N96" i="1"/>
  <c r="N97" i="1"/>
  <c r="N27" i="1"/>
  <c r="N31" i="1"/>
  <c r="N35" i="1"/>
  <c r="N39" i="1"/>
  <c r="N43" i="1"/>
  <c r="N167" i="1"/>
  <c r="N183" i="1"/>
  <c r="N101" i="1"/>
  <c r="N196" i="1"/>
  <c r="Q20" i="1"/>
  <c r="N169" i="1"/>
  <c r="N217" i="1"/>
  <c r="N218" i="1"/>
  <c r="Q19" i="1"/>
  <c r="N20" i="1"/>
  <c r="O20" i="1" s="1"/>
  <c r="O21" i="1" s="1"/>
  <c r="O22" i="1" s="1"/>
  <c r="N24" i="1"/>
  <c r="N123" i="1"/>
  <c r="N173" i="1"/>
  <c r="N172" i="1"/>
  <c r="U21" i="1"/>
  <c r="N51" i="1"/>
  <c r="N56" i="1"/>
  <c r="N81" i="1"/>
  <c r="N104" i="1"/>
  <c r="N105" i="1"/>
  <c r="N88" i="1"/>
  <c r="N89" i="1"/>
  <c r="N186" i="1"/>
  <c r="N185" i="1"/>
  <c r="N48" i="1"/>
  <c r="N59" i="1"/>
  <c r="N64" i="1"/>
  <c r="N191" i="1"/>
  <c r="N71" i="1"/>
  <c r="N75" i="1"/>
  <c r="N74" i="1"/>
  <c r="N78" i="1"/>
  <c r="N85" i="1"/>
  <c r="N90" i="1"/>
  <c r="N151" i="1"/>
  <c r="N135" i="1"/>
  <c r="N136" i="1"/>
  <c r="N190" i="1"/>
  <c r="N103" i="1"/>
  <c r="N106" i="1"/>
  <c r="N111" i="1"/>
  <c r="N119" i="1"/>
  <c r="N95" i="1"/>
  <c r="N98" i="1"/>
  <c r="N102" i="1"/>
  <c r="N141" i="1"/>
  <c r="N140" i="1"/>
  <c r="N198" i="1"/>
  <c r="N197" i="1"/>
  <c r="N212" i="1"/>
  <c r="N86" i="1"/>
  <c r="N87" i="1"/>
  <c r="N114" i="1"/>
  <c r="N154" i="1"/>
  <c r="N162" i="1"/>
  <c r="N163" i="1"/>
  <c r="N193" i="1"/>
  <c r="N192" i="1"/>
  <c r="N93" i="1"/>
  <c r="N144" i="1"/>
  <c r="N157" i="1"/>
  <c r="N156" i="1"/>
  <c r="N210" i="1"/>
  <c r="N211" i="1"/>
  <c r="N214" i="1"/>
  <c r="N238" i="1"/>
  <c r="N132" i="1"/>
  <c r="N143" i="1"/>
  <c r="N161" i="1"/>
  <c r="N164" i="1"/>
  <c r="N168" i="1"/>
  <c r="N175" i="1"/>
  <c r="N146" i="1"/>
  <c r="N149" i="1"/>
  <c r="N178" i="1"/>
  <c r="N112" i="1"/>
  <c r="N120" i="1"/>
  <c r="N125" i="1"/>
  <c r="N138" i="1"/>
  <c r="N170" i="1"/>
  <c r="N213" i="1"/>
  <c r="N222" i="1"/>
  <c r="N230" i="1"/>
  <c r="N231" i="1"/>
  <c r="N124" i="1"/>
  <c r="N145" i="1"/>
  <c r="N148" i="1"/>
  <c r="N152" i="1"/>
  <c r="N159" i="1"/>
  <c r="N177" i="1"/>
  <c r="N181" i="1"/>
  <c r="N180" i="1"/>
  <c r="N184" i="1"/>
  <c r="N221" i="1"/>
  <c r="N206" i="1"/>
  <c r="N187" i="1"/>
  <c r="N188" i="1"/>
  <c r="N189" i="1"/>
  <c r="N195" i="1"/>
  <c r="N209" i="1"/>
  <c r="N259" i="1"/>
  <c r="N199" i="1"/>
  <c r="N205" i="1"/>
  <c r="N235" i="1"/>
  <c r="Q272" i="1"/>
  <c r="R272" i="1" s="1"/>
  <c r="N207" i="1"/>
  <c r="N216" i="1"/>
  <c r="N224" i="1"/>
  <c r="N229" i="1"/>
  <c r="Q263" i="1"/>
  <c r="P263" i="1"/>
  <c r="N202" i="1"/>
  <c r="N228" i="1"/>
  <c r="N236" i="1"/>
  <c r="N215" i="1"/>
  <c r="N223" i="1"/>
  <c r="N233" i="1"/>
  <c r="N241" i="1"/>
  <c r="N252" i="1"/>
  <c r="V266" i="1"/>
  <c r="Q266" i="1"/>
  <c r="R266" i="1" s="1"/>
  <c r="U307" i="1"/>
  <c r="N225" i="1"/>
  <c r="N239" i="1"/>
  <c r="Q280" i="1"/>
  <c r="R280" i="1" s="1"/>
  <c r="N255" i="1"/>
  <c r="Q252" i="1"/>
  <c r="R252" i="1" s="1"/>
  <c r="Q255" i="1"/>
  <c r="P255" i="1"/>
  <c r="V267" i="1"/>
  <c r="Q271" i="1"/>
  <c r="R271" i="1" s="1"/>
  <c r="P271" i="1"/>
  <c r="U279" i="1"/>
  <c r="V285" i="1"/>
  <c r="U287" i="1"/>
  <c r="N287" i="1"/>
  <c r="Q288" i="1"/>
  <c r="R288" i="1" s="1"/>
  <c r="N248" i="1"/>
  <c r="Q251" i="1"/>
  <c r="U252" i="1"/>
  <c r="U254" i="1"/>
  <c r="R260" i="1"/>
  <c r="N268" i="1"/>
  <c r="Q269" i="1"/>
  <c r="P269" i="1"/>
  <c r="U270" i="1"/>
  <c r="U284" i="1"/>
  <c r="N244" i="1"/>
  <c r="U248" i="1"/>
  <c r="N251" i="1"/>
  <c r="V254" i="1"/>
  <c r="Q254" i="1"/>
  <c r="R254" i="1" s="1"/>
  <c r="P254" i="1"/>
  <c r="N260" i="1"/>
  <c r="Q261" i="1"/>
  <c r="R261" i="1" s="1"/>
  <c r="P261" i="1"/>
  <c r="Q265" i="1"/>
  <c r="R265" i="1" s="1"/>
  <c r="U267" i="1"/>
  <c r="Q275" i="1"/>
  <c r="P275" i="1"/>
  <c r="P277" i="1"/>
  <c r="Q277" i="1"/>
  <c r="R277" i="1" s="1"/>
  <c r="P336" i="1"/>
  <c r="Q336" i="1"/>
  <c r="N247" i="1"/>
  <c r="Q248" i="1"/>
  <c r="R248" i="1" s="1"/>
  <c r="Q257" i="1"/>
  <c r="R257" i="1" s="1"/>
  <c r="U269" i="1"/>
  <c r="Q270" i="1"/>
  <c r="P270" i="1"/>
  <c r="Q274" i="1"/>
  <c r="R274" i="1" s="1"/>
  <c r="P274" i="1"/>
  <c r="N294" i="1"/>
  <c r="N295" i="1"/>
  <c r="V295" i="1"/>
  <c r="N243" i="1"/>
  <c r="P251" i="1"/>
  <c r="N256" i="1"/>
  <c r="Q262" i="1"/>
  <c r="P262" i="1"/>
  <c r="V268" i="1"/>
  <c r="U268" i="1"/>
  <c r="N302" i="1"/>
  <c r="N303" i="1"/>
  <c r="U249" i="1"/>
  <c r="N250" i="1"/>
  <c r="V252" i="1"/>
  <c r="Q258" i="1"/>
  <c r="R258" i="1" s="1"/>
  <c r="V260" i="1"/>
  <c r="U265" i="1"/>
  <c r="U266" i="1"/>
  <c r="N267" i="1"/>
  <c r="P285" i="1"/>
  <c r="Q285" i="1"/>
  <c r="R285" i="1" s="1"/>
  <c r="V248" i="1"/>
  <c r="U257" i="1"/>
  <c r="U274" i="1"/>
  <c r="N279" i="1"/>
  <c r="Q283" i="1"/>
  <c r="P283" i="1"/>
  <c r="U263" i="1"/>
  <c r="N275" i="1"/>
  <c r="U275" i="1"/>
  <c r="N283" i="1"/>
  <c r="N284" i="1"/>
  <c r="V283" i="1"/>
  <c r="V284" i="1"/>
  <c r="N291" i="1"/>
  <c r="V291" i="1"/>
  <c r="P291" i="1"/>
  <c r="R291" i="1" s="1"/>
  <c r="R294" i="1"/>
  <c r="N312" i="1"/>
  <c r="N313" i="1"/>
  <c r="V256" i="1"/>
  <c r="U261" i="1"/>
  <c r="V272" i="1"/>
  <c r="V273" i="1"/>
  <c r="Q301" i="1"/>
  <c r="R301" i="1" s="1"/>
  <c r="P301" i="1"/>
  <c r="U315" i="1"/>
  <c r="Q333" i="1"/>
  <c r="R333" i="1" s="1"/>
  <c r="P333" i="1"/>
  <c r="N263" i="1"/>
  <c r="V265" i="1"/>
  <c r="N271" i="1"/>
  <c r="U272" i="1"/>
  <c r="P278" i="1"/>
  <c r="R281" i="1"/>
  <c r="Q284" i="1"/>
  <c r="R284" i="1" s="1"/>
  <c r="P286" i="1"/>
  <c r="R289" i="1"/>
  <c r="V293" i="1"/>
  <c r="U296" i="1"/>
  <c r="V301" i="1"/>
  <c r="U314" i="1"/>
  <c r="N334" i="1"/>
  <c r="N333" i="1"/>
  <c r="Q282" i="1"/>
  <c r="P282" i="1"/>
  <c r="U283" i="1"/>
  <c r="Q290" i="1"/>
  <c r="P290" i="1"/>
  <c r="V297" i="1"/>
  <c r="Q297" i="1"/>
  <c r="P297" i="1"/>
  <c r="Q312" i="1"/>
  <c r="R312" i="1" s="1"/>
  <c r="U334" i="1"/>
  <c r="N245" i="1"/>
  <c r="V249" i="1"/>
  <c r="N253" i="1"/>
  <c r="U256" i="1"/>
  <c r="N261" i="1"/>
  <c r="V263" i="1"/>
  <c r="N269" i="1"/>
  <c r="U273" i="1"/>
  <c r="V274" i="1"/>
  <c r="U276" i="1"/>
  <c r="V279" i="1"/>
  <c r="Q279" i="1"/>
  <c r="R279" i="1" s="1"/>
  <c r="N280" i="1"/>
  <c r="V287" i="1"/>
  <c r="Q287" i="1"/>
  <c r="R287" i="1" s="1"/>
  <c r="N288" i="1"/>
  <c r="U333" i="1"/>
  <c r="Q278" i="1"/>
  <c r="R278" i="1" s="1"/>
  <c r="U282" i="1"/>
  <c r="Q286" i="1"/>
  <c r="U290" i="1"/>
  <c r="R292" i="1"/>
  <c r="U293" i="1"/>
  <c r="P304" i="1"/>
  <c r="Q304" i="1"/>
  <c r="R304" i="1" s="1"/>
  <c r="Q307" i="1"/>
  <c r="U309" i="1"/>
  <c r="Q315" i="1"/>
  <c r="P315" i="1"/>
  <c r="N276" i="1"/>
  <c r="U277" i="1"/>
  <c r="U285" i="1"/>
  <c r="U297" i="1"/>
  <c r="Q298" i="1"/>
  <c r="R300" i="1"/>
  <c r="U305" i="1"/>
  <c r="Q309" i="1"/>
  <c r="R309" i="1" s="1"/>
  <c r="P309" i="1"/>
  <c r="U317" i="1"/>
  <c r="U318" i="1"/>
  <c r="V318" i="1"/>
  <c r="V319" i="1"/>
  <c r="V323" i="1"/>
  <c r="N277" i="1"/>
  <c r="V281" i="1"/>
  <c r="N285" i="1"/>
  <c r="V289" i="1"/>
  <c r="Q293" i="1"/>
  <c r="P293" i="1"/>
  <c r="U298" i="1"/>
  <c r="U303" i="1"/>
  <c r="N304" i="1"/>
  <c r="P305" i="1"/>
  <c r="R311" i="1"/>
  <c r="V312" i="1"/>
  <c r="N315" i="1"/>
  <c r="Q320" i="1"/>
  <c r="R320" i="1" s="1"/>
  <c r="Q322" i="1"/>
  <c r="Q328" i="1"/>
  <c r="R328" i="1" s="1"/>
  <c r="N331" i="1"/>
  <c r="N330" i="1"/>
  <c r="P331" i="1"/>
  <c r="R331" i="1" s="1"/>
  <c r="V276" i="1"/>
  <c r="V277" i="1"/>
  <c r="U281" i="1"/>
  <c r="U289" i="1"/>
  <c r="U292" i="1"/>
  <c r="V292" i="1"/>
  <c r="N293" i="1"/>
  <c r="V302" i="1"/>
  <c r="Q305" i="1"/>
  <c r="R305" i="1" s="1"/>
  <c r="V306" i="1"/>
  <c r="N307" i="1"/>
  <c r="V307" i="1"/>
  <c r="P307" i="1"/>
  <c r="U308" i="1"/>
  <c r="N308" i="1"/>
  <c r="U312" i="1"/>
  <c r="N318" i="1"/>
  <c r="N320" i="1"/>
  <c r="N323" i="1"/>
  <c r="N322" i="1"/>
  <c r="U322" i="1"/>
  <c r="U323" i="1"/>
  <c r="N326" i="1"/>
  <c r="N328" i="1"/>
  <c r="U332" i="1"/>
  <c r="U335" i="1"/>
  <c r="U340" i="1"/>
  <c r="N296" i="1"/>
  <c r="Q296" i="1"/>
  <c r="R296" i="1" s="1"/>
  <c r="V300" i="1"/>
  <c r="U304" i="1"/>
  <c r="V313" i="1"/>
  <c r="Q314" i="1"/>
  <c r="R316" i="1"/>
  <c r="Q318" i="1"/>
  <c r="R318" i="1" s="1"/>
  <c r="U319" i="1"/>
  <c r="U320" i="1"/>
  <c r="V326" i="1"/>
  <c r="Q326" i="1"/>
  <c r="R326" i="1" s="1"/>
  <c r="U327" i="1"/>
  <c r="U328" i="1"/>
  <c r="Q338" i="1"/>
  <c r="R339" i="1"/>
  <c r="V298" i="1"/>
  <c r="N299" i="1"/>
  <c r="U299" i="1"/>
  <c r="N310" i="1"/>
  <c r="V314" i="1"/>
  <c r="N314" i="1"/>
  <c r="Q317" i="1"/>
  <c r="R317" i="1" s="1"/>
  <c r="P317" i="1"/>
  <c r="Q321" i="1"/>
  <c r="R321" i="1" s="1"/>
  <c r="V329" i="1"/>
  <c r="Q329" i="1"/>
  <c r="R329" i="1" s="1"/>
  <c r="U339" i="1"/>
  <c r="N338" i="1"/>
  <c r="V338" i="1"/>
  <c r="N339" i="1"/>
  <c r="N306" i="1"/>
  <c r="N317" i="1"/>
  <c r="R319" i="1"/>
  <c r="Q325" i="1"/>
  <c r="P325" i="1"/>
  <c r="R327" i="1"/>
  <c r="U337" i="1"/>
  <c r="U331" i="1"/>
  <c r="V332" i="1"/>
  <c r="P332" i="1"/>
  <c r="R332" i="1" s="1"/>
  <c r="V334" i="1"/>
  <c r="V340" i="1"/>
  <c r="P340" i="1"/>
  <c r="R340" i="1" s="1"/>
  <c r="P335" i="1"/>
  <c r="R335" i="1" s="1"/>
  <c r="V337" i="1"/>
  <c r="P298" i="1"/>
  <c r="P306" i="1"/>
  <c r="R306" i="1" s="1"/>
  <c r="V308" i="1"/>
  <c r="P314" i="1"/>
  <c r="V316" i="1"/>
  <c r="P322" i="1"/>
  <c r="V324" i="1"/>
  <c r="P330" i="1"/>
  <c r="R330" i="1" s="1"/>
  <c r="N336" i="1"/>
  <c r="P338" i="1"/>
  <c r="U300" i="1"/>
  <c r="U316" i="1"/>
  <c r="U324" i="1"/>
  <c r="V327" i="1"/>
  <c r="V335" i="1"/>
  <c r="R298" i="1" l="1"/>
  <c r="R307" i="1"/>
  <c r="R275" i="1"/>
  <c r="R314" i="1"/>
  <c r="R263" i="1"/>
  <c r="R293" i="1"/>
  <c r="R336" i="1"/>
  <c r="R283" i="1"/>
  <c r="U325" i="1"/>
  <c r="V325" i="1"/>
  <c r="V333" i="1"/>
  <c r="R338" i="1"/>
  <c r="U329" i="1"/>
  <c r="U338" i="1"/>
  <c r="U294" i="1"/>
  <c r="V294" i="1"/>
  <c r="V288" i="1"/>
  <c r="U310" i="1"/>
  <c r="V310" i="1"/>
  <c r="V304" i="1"/>
  <c r="U302" i="1"/>
  <c r="V317" i="1"/>
  <c r="V264" i="1"/>
  <c r="U264" i="1"/>
  <c r="V309" i="1"/>
  <c r="U253" i="1"/>
  <c r="V253" i="1"/>
  <c r="U295" i="1"/>
  <c r="V331" i="1"/>
  <c r="U291" i="1"/>
  <c r="R282" i="1"/>
  <c r="V303" i="1"/>
  <c r="V255" i="1"/>
  <c r="U255" i="1"/>
  <c r="V290" i="1"/>
  <c r="V305" i="1"/>
  <c r="U313" i="1"/>
  <c r="V328" i="1"/>
  <c r="U301" i="1"/>
  <c r="V286" i="1"/>
  <c r="U286" i="1"/>
  <c r="V275" i="1"/>
  <c r="V282" i="1"/>
  <c r="U330" i="1"/>
  <c r="V330" i="1"/>
  <c r="V311" i="1"/>
  <c r="U311" i="1"/>
  <c r="R322" i="1"/>
  <c r="V321" i="1"/>
  <c r="U321" i="1"/>
  <c r="V339" i="1"/>
  <c r="V322" i="1"/>
  <c r="R315" i="1"/>
  <c r="V296" i="1"/>
  <c r="V271" i="1"/>
  <c r="U271" i="1"/>
  <c r="V257" i="1"/>
  <c r="V259" i="1"/>
  <c r="V261" i="1"/>
  <c r="U258" i="1"/>
  <c r="V258" i="1"/>
  <c r="R15" i="1"/>
  <c r="V315" i="1"/>
  <c r="R270" i="1"/>
  <c r="U251" i="1"/>
  <c r="V251" i="1"/>
  <c r="U288" i="1"/>
  <c r="V280" i="1"/>
  <c r="U280" i="1"/>
  <c r="V270" i="1"/>
  <c r="V21" i="1"/>
  <c r="V336" i="1"/>
  <c r="U336" i="1"/>
  <c r="R325" i="1"/>
  <c r="U326" i="1"/>
  <c r="R286" i="1"/>
  <c r="R290" i="1"/>
  <c r="V278" i="1"/>
  <c r="U260" i="1"/>
  <c r="R262" i="1"/>
  <c r="V250" i="1"/>
  <c r="U250" i="1"/>
  <c r="R269" i="1"/>
  <c r="R251" i="1"/>
  <c r="R255" i="1"/>
  <c r="O23" i="1"/>
  <c r="Q23" i="1" s="1"/>
  <c r="V299" i="1"/>
  <c r="V320" i="1"/>
  <c r="R297" i="1"/>
  <c r="V262" i="1"/>
  <c r="U259" i="1"/>
  <c r="U262" i="1"/>
  <c r="V269" i="1"/>
  <c r="U278" i="1"/>
  <c r="O24" i="1" l="1"/>
  <c r="Q24" i="1" l="1"/>
  <c r="O25" i="1"/>
  <c r="Q25" i="1" l="1"/>
  <c r="O26" i="1"/>
  <c r="Q26" i="1" l="1"/>
  <c r="O27" i="1"/>
  <c r="Q27" i="1" l="1"/>
  <c r="O28" i="1"/>
  <c r="Q28" i="1" l="1"/>
  <c r="O29" i="1"/>
  <c r="Q29" i="1" l="1"/>
  <c r="O30" i="1"/>
  <c r="Q30" i="1" l="1"/>
  <c r="O31" i="1"/>
  <c r="Q31" i="1" l="1"/>
  <c r="O32" i="1"/>
  <c r="O33" i="1" l="1"/>
  <c r="Q32" i="1"/>
  <c r="Q33" i="1" l="1"/>
  <c r="O34" i="1"/>
  <c r="Q34" i="1" l="1"/>
  <c r="O35" i="1"/>
  <c r="P88" i="1"/>
  <c r="P125" i="1"/>
  <c r="P183" i="1"/>
  <c r="P235" i="1"/>
  <c r="P135" i="1"/>
  <c r="P194" i="1"/>
  <c r="P239" i="1"/>
  <c r="P181" i="1"/>
  <c r="P219" i="1"/>
  <c r="P69" i="1"/>
  <c r="P127" i="1"/>
  <c r="P142" i="1"/>
  <c r="P159" i="1"/>
  <c r="P204" i="1"/>
  <c r="P131" i="1"/>
  <c r="P210" i="1"/>
  <c r="P134" i="1"/>
  <c r="P121" i="1"/>
  <c r="P167" i="1"/>
  <c r="P151" i="1"/>
  <c r="P217" i="1"/>
  <c r="P215" i="1"/>
  <c r="P246" i="1"/>
  <c r="P195" i="1"/>
  <c r="P201" i="1"/>
  <c r="P241" i="1"/>
  <c r="P242" i="1"/>
  <c r="P80" i="1"/>
  <c r="P238" i="1"/>
  <c r="P178" i="1"/>
  <c r="P157" i="1"/>
  <c r="P245" i="1"/>
  <c r="P202" i="1"/>
  <c r="P34" i="1"/>
  <c r="P130" i="1"/>
  <c r="P77" i="1"/>
  <c r="P114" i="1"/>
  <c r="P39" i="1"/>
  <c r="P164" i="1"/>
  <c r="P197" i="1"/>
  <c r="P247" i="1"/>
  <c r="P228" i="1"/>
  <c r="P216" i="1"/>
  <c r="P240" i="1"/>
  <c r="P198" i="1"/>
  <c r="P188" i="1"/>
  <c r="P116" i="1"/>
  <c r="P122" i="1"/>
  <c r="P133" i="1"/>
  <c r="P137" i="1"/>
  <c r="P86" i="1"/>
  <c r="P51" i="1"/>
  <c r="P87" i="1"/>
  <c r="P105" i="1"/>
  <c r="P41" i="1"/>
  <c r="P82" i="1"/>
  <c r="P37" i="1"/>
  <c r="P27" i="1"/>
  <c r="R27" i="1" s="1"/>
  <c r="P23" i="1"/>
  <c r="R23" i="1" s="1"/>
  <c r="P191" i="1"/>
  <c r="P42" i="1"/>
  <c r="P26" i="1"/>
  <c r="R26" i="1" s="1"/>
  <c r="P44" i="1"/>
  <c r="P49" i="1"/>
  <c r="P58" i="1"/>
  <c r="P156" i="1"/>
  <c r="P19" i="1"/>
  <c r="P208" i="1"/>
  <c r="P237" i="1"/>
  <c r="P232" i="1"/>
  <c r="P233" i="1"/>
  <c r="P108" i="1"/>
  <c r="P184" i="1"/>
  <c r="P206" i="1"/>
  <c r="P129" i="1"/>
  <c r="P162" i="1"/>
  <c r="P50" i="1"/>
  <c r="P21" i="1"/>
  <c r="R21" i="1" s="1"/>
  <c r="P28" i="1"/>
  <c r="R28" i="1" s="1"/>
  <c r="P104" i="1"/>
  <c r="P40" i="1"/>
  <c r="P33" i="1"/>
  <c r="R33" i="1" s="1"/>
  <c r="P59" i="1"/>
  <c r="P147" i="1"/>
  <c r="P113" i="1"/>
  <c r="P117" i="1"/>
  <c r="P150" i="1"/>
  <c r="P68" i="1"/>
  <c r="P186" i="1"/>
  <c r="P149" i="1"/>
  <c r="P170" i="1"/>
  <c r="P66" i="1"/>
  <c r="P172" i="1"/>
  <c r="P84" i="1"/>
  <c r="P221" i="1"/>
  <c r="P214" i="1"/>
  <c r="P196" i="1"/>
  <c r="P100" i="1"/>
  <c r="P165" i="1"/>
  <c r="P193" i="1"/>
  <c r="P75" i="1"/>
  <c r="P111" i="1"/>
  <c r="P155" i="1"/>
  <c r="P56" i="1"/>
  <c r="P24" i="1"/>
  <c r="R24" i="1" s="1"/>
  <c r="P103" i="1"/>
  <c r="P36" i="1"/>
  <c r="P29" i="1"/>
  <c r="R29" i="1" s="1"/>
  <c r="P57" i="1"/>
  <c r="P218" i="1"/>
  <c r="P174" i="1"/>
  <c r="P207" i="1"/>
  <c r="P43" i="1"/>
  <c r="P190" i="1"/>
  <c r="P81" i="1"/>
  <c r="P175" i="1"/>
  <c r="P212" i="1"/>
  <c r="P45" i="1"/>
  <c r="P168" i="1"/>
  <c r="P118" i="1"/>
  <c r="P120" i="1"/>
  <c r="P236" i="1"/>
  <c r="P243" i="1"/>
  <c r="P189" i="1"/>
  <c r="P92" i="1"/>
  <c r="P128" i="1"/>
  <c r="P177" i="1"/>
  <c r="P71" i="1"/>
  <c r="P96" i="1"/>
  <c r="P220" i="1"/>
  <c r="P48" i="1"/>
  <c r="P107" i="1"/>
  <c r="P99" i="1"/>
  <c r="P32" i="1"/>
  <c r="R32" i="1" s="1"/>
  <c r="P25" i="1"/>
  <c r="R25" i="1" s="1"/>
  <c r="P98" i="1"/>
  <c r="P76" i="1"/>
  <c r="P166" i="1"/>
  <c r="P158" i="1"/>
  <c r="P112" i="1"/>
  <c r="P187" i="1"/>
  <c r="P139" i="1"/>
  <c r="P141" i="1"/>
  <c r="P209" i="1"/>
  <c r="P211" i="1"/>
  <c r="P205" i="1"/>
  <c r="P144" i="1"/>
  <c r="P115" i="1"/>
  <c r="P119" i="1"/>
  <c r="P163" i="1"/>
  <c r="P106" i="1"/>
  <c r="P179" i="1"/>
  <c r="P223" i="1"/>
  <c r="P200" i="1"/>
  <c r="P160" i="1"/>
  <c r="P231" i="1"/>
  <c r="P94" i="1"/>
  <c r="P154" i="1"/>
  <c r="P62" i="1"/>
  <c r="P70" i="1"/>
  <c r="P192" i="1"/>
  <c r="P79" i="1"/>
  <c r="P78" i="1"/>
  <c r="P83" i="1"/>
  <c r="P89" i="1"/>
  <c r="P91" i="1"/>
  <c r="P52" i="1"/>
  <c r="P35" i="1"/>
  <c r="P180" i="1"/>
  <c r="P60" i="1"/>
  <c r="P65" i="1"/>
  <c r="P148" i="1"/>
  <c r="P30" i="1"/>
  <c r="R30" i="1" s="1"/>
  <c r="P182" i="1"/>
  <c r="P225" i="1"/>
  <c r="P153" i="1"/>
  <c r="P145" i="1"/>
  <c r="P132" i="1"/>
  <c r="P146" i="1"/>
  <c r="P140" i="1"/>
  <c r="P61" i="1"/>
  <c r="P226" i="1"/>
  <c r="P199" i="1"/>
  <c r="P185" i="1"/>
  <c r="P176" i="1"/>
  <c r="P224" i="1"/>
  <c r="P124" i="1"/>
  <c r="P46" i="1"/>
  <c r="P67" i="1"/>
  <c r="P136" i="1"/>
  <c r="P64" i="1"/>
  <c r="P72" i="1"/>
  <c r="P169" i="1"/>
  <c r="P20" i="1"/>
  <c r="R20" i="1" s="1"/>
  <c r="P230" i="1"/>
  <c r="P171" i="1"/>
  <c r="P126" i="1"/>
  <c r="P22" i="1"/>
  <c r="R22" i="1" s="1"/>
  <c r="P109" i="1"/>
  <c r="P74" i="1"/>
  <c r="P227" i="1"/>
  <c r="P85" i="1"/>
  <c r="P101" i="1"/>
  <c r="P213" i="1"/>
  <c r="P244" i="1"/>
  <c r="P229" i="1"/>
  <c r="P203" i="1"/>
  <c r="P161" i="1"/>
  <c r="P123" i="1"/>
  <c r="P95" i="1"/>
  <c r="P152" i="1"/>
  <c r="P110" i="1"/>
  <c r="P54" i="1"/>
  <c r="P97" i="1"/>
  <c r="P47" i="1"/>
  <c r="P102" i="1"/>
  <c r="P55" i="1"/>
  <c r="P38" i="1"/>
  <c r="P90" i="1"/>
  <c r="P143" i="1"/>
  <c r="P173" i="1"/>
  <c r="P53" i="1"/>
  <c r="P222" i="1"/>
  <c r="P73" i="1"/>
  <c r="P93" i="1"/>
  <c r="P138" i="1"/>
  <c r="P31" i="1"/>
  <c r="R31" i="1" s="1"/>
  <c r="P63" i="1"/>
  <c r="P234" i="1"/>
  <c r="N15" i="1" l="1"/>
  <c r="R19" i="1"/>
  <c r="Q35" i="1"/>
  <c r="R35" i="1" s="1"/>
  <c r="O36" i="1"/>
  <c r="R34" i="1"/>
  <c r="U23" i="1" l="1"/>
  <c r="Q36" i="1"/>
  <c r="R36" i="1" s="1"/>
  <c r="O37" i="1"/>
  <c r="Q37" i="1" l="1"/>
  <c r="R37" i="1" s="1"/>
  <c r="O38" i="1"/>
  <c r="V23" i="1"/>
  <c r="U24" i="1" l="1"/>
  <c r="Q38" i="1"/>
  <c r="R38" i="1" s="1"/>
  <c r="O39" i="1"/>
  <c r="U25" i="1" l="1"/>
  <c r="V25" i="1"/>
  <c r="Q39" i="1"/>
  <c r="R39" i="1" s="1"/>
  <c r="O40" i="1"/>
  <c r="V24" i="1"/>
  <c r="V26" i="1" l="1"/>
  <c r="U26" i="1"/>
  <c r="Q40" i="1"/>
  <c r="R40" i="1" s="1"/>
  <c r="O41" i="1"/>
  <c r="Q41" i="1" l="1"/>
  <c r="R41" i="1" s="1"/>
  <c r="O42" i="1"/>
  <c r="V27" i="1"/>
  <c r="U27" i="1"/>
  <c r="U28" i="1" l="1"/>
  <c r="V28" i="1"/>
  <c r="Q42" i="1"/>
  <c r="R42" i="1" s="1"/>
  <c r="O43" i="1"/>
  <c r="U29" i="1" l="1"/>
  <c r="V29" i="1"/>
  <c r="Q43" i="1"/>
  <c r="R43" i="1" s="1"/>
  <c r="O44" i="1"/>
  <c r="V30" i="1" l="1"/>
  <c r="U30" i="1"/>
  <c r="O45" i="1"/>
  <c r="Q44" i="1"/>
  <c r="R44" i="1" s="1"/>
  <c r="Q45" i="1" l="1"/>
  <c r="R45" i="1" s="1"/>
  <c r="O46" i="1"/>
  <c r="V31" i="1"/>
  <c r="U31" i="1"/>
  <c r="U32" i="1" l="1"/>
  <c r="V32" i="1"/>
  <c r="O47" i="1"/>
  <c r="Q46" i="1"/>
  <c r="R46" i="1" s="1"/>
  <c r="Q47" i="1" l="1"/>
  <c r="R47" i="1" s="1"/>
  <c r="O48" i="1"/>
  <c r="V33" i="1"/>
  <c r="U33" i="1"/>
  <c r="V34" i="1" l="1"/>
  <c r="U34" i="1"/>
  <c r="Q48" i="1"/>
  <c r="R48" i="1" s="1"/>
  <c r="O49" i="1"/>
  <c r="Q49" i="1" l="1"/>
  <c r="R49" i="1" s="1"/>
  <c r="O50" i="1"/>
  <c r="V35" i="1"/>
  <c r="U35" i="1"/>
  <c r="V36" i="1" l="1"/>
  <c r="U36" i="1"/>
  <c r="Q50" i="1"/>
  <c r="R50" i="1" s="1"/>
  <c r="O51" i="1"/>
  <c r="Q51" i="1" l="1"/>
  <c r="R51" i="1" s="1"/>
  <c r="O52" i="1"/>
  <c r="U37" i="1"/>
  <c r="V37" i="1"/>
  <c r="V38" i="1" l="1"/>
  <c r="U38" i="1"/>
  <c r="Q52" i="1"/>
  <c r="R52" i="1" s="1"/>
  <c r="O53" i="1"/>
  <c r="O54" i="1" l="1"/>
  <c r="Q53" i="1"/>
  <c r="R53" i="1" s="1"/>
  <c r="V39" i="1"/>
  <c r="U39" i="1"/>
  <c r="U40" i="1" l="1"/>
  <c r="V40" i="1"/>
  <c r="O55" i="1"/>
  <c r="Q54" i="1"/>
  <c r="R54" i="1" s="1"/>
  <c r="Q55" i="1" l="1"/>
  <c r="R55" i="1" s="1"/>
  <c r="O56" i="1"/>
  <c r="U41" i="1"/>
  <c r="V41" i="1"/>
  <c r="V42" i="1" l="1"/>
  <c r="U42" i="1"/>
  <c r="Q56" i="1"/>
  <c r="R56" i="1" s="1"/>
  <c r="O57" i="1"/>
  <c r="Q57" i="1" l="1"/>
  <c r="R57" i="1" s="1"/>
  <c r="O58" i="1"/>
  <c r="V43" i="1"/>
  <c r="U43" i="1"/>
  <c r="U44" i="1" l="1"/>
  <c r="V44" i="1"/>
  <c r="Q58" i="1"/>
  <c r="R58" i="1" s="1"/>
  <c r="O59" i="1"/>
  <c r="Q59" i="1" l="1"/>
  <c r="R59" i="1" s="1"/>
  <c r="O60" i="1"/>
  <c r="U45" i="1"/>
  <c r="V45" i="1"/>
  <c r="U46" i="1" l="1"/>
  <c r="V46" i="1"/>
  <c r="O61" i="1"/>
  <c r="Q60" i="1"/>
  <c r="R60" i="1" s="1"/>
  <c r="O62" i="1" l="1"/>
  <c r="Q61" i="1"/>
  <c r="R61" i="1" s="1"/>
  <c r="U47" i="1"/>
  <c r="V47" i="1"/>
  <c r="Q62" i="1" l="1"/>
  <c r="R62" i="1" s="1"/>
  <c r="O63" i="1"/>
  <c r="V48" i="1"/>
  <c r="U48" i="1"/>
  <c r="V49" i="1" l="1"/>
  <c r="U49" i="1"/>
  <c r="Q63" i="1"/>
  <c r="R63" i="1" s="1"/>
  <c r="O64" i="1"/>
  <c r="Q64" i="1" l="1"/>
  <c r="R64" i="1" s="1"/>
  <c r="O65" i="1"/>
  <c r="U50" i="1"/>
  <c r="V50" i="1"/>
  <c r="V51" i="1" l="1"/>
  <c r="U51" i="1"/>
  <c r="Q65" i="1"/>
  <c r="R65" i="1" s="1"/>
  <c r="O66" i="1"/>
  <c r="Q66" i="1" l="1"/>
  <c r="R66" i="1" s="1"/>
  <c r="O67" i="1"/>
  <c r="V52" i="1"/>
  <c r="U52" i="1"/>
  <c r="V53" i="1" l="1"/>
  <c r="U53" i="1"/>
  <c r="Q67" i="1"/>
  <c r="R67" i="1" s="1"/>
  <c r="O68" i="1"/>
  <c r="O69" i="1" l="1"/>
  <c r="Q68" i="1"/>
  <c r="R68" i="1" s="1"/>
  <c r="U54" i="1"/>
  <c r="V54" i="1"/>
  <c r="V55" i="1" l="1"/>
  <c r="U55" i="1"/>
  <c r="O70" i="1"/>
  <c r="Q69" i="1"/>
  <c r="R69" i="1" s="1"/>
  <c r="Q70" i="1" l="1"/>
  <c r="R70" i="1" s="1"/>
  <c r="O71" i="1"/>
  <c r="V56" i="1"/>
  <c r="U56" i="1"/>
  <c r="V57" i="1" l="1"/>
  <c r="U57" i="1"/>
  <c r="O72" i="1"/>
  <c r="Q71" i="1"/>
  <c r="R71" i="1" s="1"/>
  <c r="Q72" i="1" l="1"/>
  <c r="R72" i="1" s="1"/>
  <c r="O73" i="1"/>
  <c r="V58" i="1"/>
  <c r="U58" i="1"/>
  <c r="V59" i="1" l="1"/>
  <c r="U59" i="1"/>
  <c r="Q73" i="1"/>
  <c r="R73" i="1" s="1"/>
  <c r="O74" i="1"/>
  <c r="V60" i="1" l="1"/>
  <c r="U60" i="1"/>
  <c r="Q74" i="1"/>
  <c r="R74" i="1" s="1"/>
  <c r="O75" i="1"/>
  <c r="U61" i="1" l="1"/>
  <c r="V61" i="1"/>
  <c r="O76" i="1"/>
  <c r="Q75" i="1"/>
  <c r="R75" i="1" s="1"/>
  <c r="U62" i="1" l="1"/>
  <c r="V62" i="1"/>
  <c r="Q76" i="1"/>
  <c r="R76" i="1" s="1"/>
  <c r="O77" i="1"/>
  <c r="Q77" i="1" l="1"/>
  <c r="R77" i="1" s="1"/>
  <c r="O78" i="1"/>
  <c r="V63" i="1"/>
  <c r="U63" i="1"/>
  <c r="U64" i="1" l="1"/>
  <c r="V64" i="1"/>
  <c r="Q78" i="1"/>
  <c r="R78" i="1" s="1"/>
  <c r="O79" i="1"/>
  <c r="Q79" i="1" l="1"/>
  <c r="R79" i="1" s="1"/>
  <c r="O80" i="1"/>
  <c r="V65" i="1"/>
  <c r="U65" i="1"/>
  <c r="V66" i="1" l="1"/>
  <c r="U66" i="1"/>
  <c r="Q80" i="1"/>
  <c r="R80" i="1" s="1"/>
  <c r="O81" i="1"/>
  <c r="Q81" i="1" l="1"/>
  <c r="R81" i="1" s="1"/>
  <c r="O82" i="1"/>
  <c r="V67" i="1"/>
  <c r="U67" i="1"/>
  <c r="V68" i="1" l="1"/>
  <c r="U68" i="1"/>
  <c r="Q82" i="1"/>
  <c r="R82" i="1" s="1"/>
  <c r="O83" i="1"/>
  <c r="O84" i="1" l="1"/>
  <c r="Q83" i="1"/>
  <c r="R83" i="1" s="1"/>
  <c r="V69" i="1"/>
  <c r="U69" i="1"/>
  <c r="V70" i="1" l="1"/>
  <c r="U70" i="1"/>
  <c r="Q84" i="1"/>
  <c r="R84" i="1" s="1"/>
  <c r="O85" i="1"/>
  <c r="Q85" i="1" l="1"/>
  <c r="R85" i="1" s="1"/>
  <c r="O86" i="1"/>
  <c r="U71" i="1"/>
  <c r="V71" i="1"/>
  <c r="U72" i="1" l="1"/>
  <c r="V72" i="1"/>
  <c r="Q86" i="1"/>
  <c r="R86" i="1" s="1"/>
  <c r="O87" i="1"/>
  <c r="Q87" i="1" l="1"/>
  <c r="R87" i="1" s="1"/>
  <c r="O88" i="1"/>
  <c r="U73" i="1"/>
  <c r="V73" i="1"/>
  <c r="V74" i="1" l="1"/>
  <c r="U74" i="1"/>
  <c r="Q88" i="1"/>
  <c r="R88" i="1" s="1"/>
  <c r="O89" i="1"/>
  <c r="Q89" i="1" l="1"/>
  <c r="R89" i="1" s="1"/>
  <c r="O90" i="1"/>
  <c r="V75" i="1"/>
  <c r="U75" i="1"/>
  <c r="O91" i="1" l="1"/>
  <c r="Q90" i="1"/>
  <c r="R90" i="1" s="1"/>
  <c r="U76" i="1"/>
  <c r="V76" i="1"/>
  <c r="U77" i="1" l="1"/>
  <c r="V77" i="1"/>
  <c r="Q91" i="1"/>
  <c r="R91" i="1" s="1"/>
  <c r="O92" i="1"/>
  <c r="U78" i="1" l="1"/>
  <c r="V78" i="1"/>
  <c r="Q92" i="1"/>
  <c r="R92" i="1" s="1"/>
  <c r="O93" i="1"/>
  <c r="U79" i="1" l="1"/>
  <c r="V79" i="1"/>
  <c r="Q93" i="1"/>
  <c r="R93" i="1" s="1"/>
  <c r="O94" i="1"/>
  <c r="Q94" i="1" l="1"/>
  <c r="R94" i="1" s="1"/>
  <c r="O95" i="1"/>
  <c r="V80" i="1"/>
  <c r="U80" i="1"/>
  <c r="Q95" i="1" l="1"/>
  <c r="R95" i="1" s="1"/>
  <c r="O96" i="1"/>
  <c r="U81" i="1"/>
  <c r="V81" i="1"/>
  <c r="V82" i="1" l="1"/>
  <c r="U82" i="1"/>
  <c r="Q96" i="1"/>
  <c r="R96" i="1" s="1"/>
  <c r="O97" i="1"/>
  <c r="U83" i="1" l="1"/>
  <c r="V83" i="1"/>
  <c r="Q97" i="1"/>
  <c r="R97" i="1" s="1"/>
  <c r="O98" i="1"/>
  <c r="U84" i="1" l="1"/>
  <c r="V84" i="1"/>
  <c r="O99" i="1"/>
  <c r="Q98" i="1"/>
  <c r="R98" i="1" s="1"/>
  <c r="O100" i="1" l="1"/>
  <c r="Q99" i="1"/>
  <c r="R99" i="1" s="1"/>
  <c r="V85" i="1"/>
  <c r="U85" i="1"/>
  <c r="V86" i="1" l="1"/>
  <c r="U86" i="1"/>
  <c r="Q100" i="1"/>
  <c r="R100" i="1" s="1"/>
  <c r="O101" i="1"/>
  <c r="Q101" i="1" l="1"/>
  <c r="R101" i="1" s="1"/>
  <c r="O102" i="1"/>
  <c r="V87" i="1"/>
  <c r="U87" i="1"/>
  <c r="V88" i="1" l="1"/>
  <c r="U88" i="1"/>
  <c r="Q102" i="1"/>
  <c r="R102" i="1" s="1"/>
  <c r="O103" i="1"/>
  <c r="Q103" i="1" l="1"/>
  <c r="R103" i="1" s="1"/>
  <c r="O104" i="1"/>
  <c r="V89" i="1"/>
  <c r="U89" i="1"/>
  <c r="Q104" i="1" l="1"/>
  <c r="R104" i="1" s="1"/>
  <c r="O105" i="1"/>
  <c r="V90" i="1"/>
  <c r="U90" i="1"/>
  <c r="Q105" i="1" l="1"/>
  <c r="R105" i="1" s="1"/>
  <c r="O106" i="1"/>
  <c r="U91" i="1"/>
  <c r="V91" i="1"/>
  <c r="V92" i="1" l="1"/>
  <c r="U92" i="1"/>
  <c r="Q106" i="1"/>
  <c r="R106" i="1" s="1"/>
  <c r="O107" i="1"/>
  <c r="O108" i="1" l="1"/>
  <c r="Q107" i="1"/>
  <c r="R107" i="1" s="1"/>
  <c r="V93" i="1"/>
  <c r="U93" i="1"/>
  <c r="O109" i="1" l="1"/>
  <c r="Q108" i="1"/>
  <c r="R108" i="1" s="1"/>
  <c r="U94" i="1"/>
  <c r="V94" i="1"/>
  <c r="U95" i="1" l="1"/>
  <c r="V95" i="1"/>
  <c r="Q109" i="1"/>
  <c r="R109" i="1" s="1"/>
  <c r="O110" i="1"/>
  <c r="Q110" i="1" l="1"/>
  <c r="R110" i="1" s="1"/>
  <c r="O111" i="1"/>
  <c r="V96" i="1"/>
  <c r="U96" i="1"/>
  <c r="V97" i="1" l="1"/>
  <c r="U97" i="1"/>
  <c r="Q111" i="1"/>
  <c r="R111" i="1" s="1"/>
  <c r="O112" i="1"/>
  <c r="Q112" i="1" l="1"/>
  <c r="R112" i="1" s="1"/>
  <c r="O113" i="1"/>
  <c r="V98" i="1"/>
  <c r="U98" i="1"/>
  <c r="V99" i="1" l="1"/>
  <c r="U99" i="1"/>
  <c r="Q113" i="1"/>
  <c r="R113" i="1" s="1"/>
  <c r="O114" i="1"/>
  <c r="O115" i="1" l="1"/>
  <c r="Q114" i="1"/>
  <c r="R114" i="1" s="1"/>
  <c r="U100" i="1"/>
  <c r="V100" i="1"/>
  <c r="U101" i="1" l="1"/>
  <c r="V101" i="1"/>
  <c r="Q115" i="1"/>
  <c r="R115" i="1" s="1"/>
  <c r="O116" i="1"/>
  <c r="Q116" i="1" l="1"/>
  <c r="R116" i="1" s="1"/>
  <c r="O117" i="1"/>
  <c r="V102" i="1"/>
  <c r="U102" i="1"/>
  <c r="U103" i="1" l="1"/>
  <c r="V103" i="1"/>
  <c r="Q117" i="1"/>
  <c r="R117" i="1" s="1"/>
  <c r="O118" i="1"/>
  <c r="Q118" i="1" l="1"/>
  <c r="R118" i="1" s="1"/>
  <c r="O119" i="1"/>
  <c r="U104" i="1"/>
  <c r="V104" i="1"/>
  <c r="U105" i="1" l="1"/>
  <c r="V105" i="1"/>
  <c r="Q119" i="1"/>
  <c r="R119" i="1" s="1"/>
  <c r="O120" i="1"/>
  <c r="V106" i="1" l="1"/>
  <c r="U106" i="1"/>
  <c r="Q120" i="1"/>
  <c r="R120" i="1" s="1"/>
  <c r="O121" i="1"/>
  <c r="U107" i="1" l="1"/>
  <c r="V107" i="1"/>
  <c r="O122" i="1"/>
  <c r="Q121" i="1"/>
  <c r="R121" i="1" s="1"/>
  <c r="Q122" i="1" l="1"/>
  <c r="R122" i="1" s="1"/>
  <c r="O123" i="1"/>
  <c r="U108" i="1"/>
  <c r="V108" i="1"/>
  <c r="V109" i="1" l="1"/>
  <c r="U109" i="1"/>
  <c r="Q123" i="1"/>
  <c r="R123" i="1" s="1"/>
  <c r="O124" i="1"/>
  <c r="Q124" i="1" l="1"/>
  <c r="R124" i="1" s="1"/>
  <c r="O125" i="1"/>
  <c r="V110" i="1"/>
  <c r="U110" i="1"/>
  <c r="V111" i="1" l="1"/>
  <c r="U111" i="1"/>
  <c r="Q125" i="1"/>
  <c r="R125" i="1" s="1"/>
  <c r="O126" i="1"/>
  <c r="O127" i="1" l="1"/>
  <c r="Q126" i="1"/>
  <c r="R126" i="1" s="1"/>
  <c r="V112" i="1"/>
  <c r="U112" i="1"/>
  <c r="V113" i="1" l="1"/>
  <c r="U113" i="1"/>
  <c r="O128" i="1"/>
  <c r="Q127" i="1"/>
  <c r="R127" i="1" s="1"/>
  <c r="O129" i="1" l="1"/>
  <c r="Q128" i="1"/>
  <c r="R128" i="1" s="1"/>
  <c r="U114" i="1"/>
  <c r="V114" i="1"/>
  <c r="V115" i="1" l="1"/>
  <c r="U115" i="1"/>
  <c r="Q129" i="1"/>
  <c r="R129" i="1" s="1"/>
  <c r="O130" i="1"/>
  <c r="Q130" i="1" l="1"/>
  <c r="R130" i="1" s="1"/>
  <c r="O131" i="1"/>
  <c r="V116" i="1"/>
  <c r="U116" i="1"/>
  <c r="U117" i="1" l="1"/>
  <c r="V117" i="1"/>
  <c r="Q131" i="1"/>
  <c r="R131" i="1" s="1"/>
  <c r="O132" i="1"/>
  <c r="O133" i="1" l="1"/>
  <c r="Q132" i="1"/>
  <c r="R132" i="1" s="1"/>
  <c r="U118" i="1"/>
  <c r="V118" i="1"/>
  <c r="V119" i="1" l="1"/>
  <c r="U119" i="1"/>
  <c r="O134" i="1"/>
  <c r="Q133" i="1"/>
  <c r="R133" i="1" s="1"/>
  <c r="Q134" i="1" l="1"/>
  <c r="R134" i="1" s="1"/>
  <c r="O135" i="1"/>
  <c r="U120" i="1"/>
  <c r="V120" i="1"/>
  <c r="V121" i="1" l="1"/>
  <c r="U121" i="1"/>
  <c r="Q135" i="1"/>
  <c r="R135" i="1" s="1"/>
  <c r="O136" i="1"/>
  <c r="O137" i="1" l="1"/>
  <c r="Q136" i="1"/>
  <c r="R136" i="1" s="1"/>
  <c r="V122" i="1"/>
  <c r="U122" i="1"/>
  <c r="U123" i="1" l="1"/>
  <c r="V123" i="1"/>
  <c r="Q137" i="1"/>
  <c r="R137" i="1" s="1"/>
  <c r="O138" i="1"/>
  <c r="O139" i="1" l="1"/>
  <c r="Q138" i="1"/>
  <c r="R138" i="1" s="1"/>
  <c r="U124" i="1"/>
  <c r="V124" i="1"/>
  <c r="V125" i="1" l="1"/>
  <c r="U125" i="1"/>
  <c r="Q139" i="1"/>
  <c r="R139" i="1" s="1"/>
  <c r="O140" i="1"/>
  <c r="Q140" i="1" l="1"/>
  <c r="R140" i="1" s="1"/>
  <c r="O141" i="1"/>
  <c r="U126" i="1"/>
  <c r="V126" i="1"/>
  <c r="U127" i="1" l="1"/>
  <c r="V127" i="1"/>
  <c r="O142" i="1"/>
  <c r="Q141" i="1"/>
  <c r="R141" i="1" s="1"/>
  <c r="Q142" i="1" l="1"/>
  <c r="R142" i="1" s="1"/>
  <c r="O143" i="1"/>
  <c r="V128" i="1"/>
  <c r="U128" i="1"/>
  <c r="V129" i="1" l="1"/>
  <c r="U129" i="1"/>
  <c r="Q143" i="1"/>
  <c r="R143" i="1" s="1"/>
  <c r="O144" i="1"/>
  <c r="Q144" i="1" l="1"/>
  <c r="R144" i="1" s="1"/>
  <c r="O145" i="1"/>
  <c r="U130" i="1"/>
  <c r="V130" i="1"/>
  <c r="U131" i="1" l="1"/>
  <c r="V131" i="1"/>
  <c r="Q145" i="1"/>
  <c r="R145" i="1" s="1"/>
  <c r="O146" i="1"/>
  <c r="Q146" i="1" l="1"/>
  <c r="R146" i="1" s="1"/>
  <c r="O147" i="1"/>
  <c r="V132" i="1"/>
  <c r="U132" i="1"/>
  <c r="U133" i="1" l="1"/>
  <c r="V133" i="1"/>
  <c r="Q147" i="1"/>
  <c r="R147" i="1" s="1"/>
  <c r="O148" i="1"/>
  <c r="U134" i="1" l="1"/>
  <c r="V134" i="1"/>
  <c r="Q148" i="1"/>
  <c r="R148" i="1" s="1"/>
  <c r="O149" i="1"/>
  <c r="O150" i="1" l="1"/>
  <c r="Q149" i="1"/>
  <c r="R149" i="1" s="1"/>
  <c r="V135" i="1"/>
  <c r="U135" i="1"/>
  <c r="U136" i="1" l="1"/>
  <c r="V136" i="1"/>
  <c r="Q150" i="1"/>
  <c r="R150" i="1" s="1"/>
  <c r="O151" i="1"/>
  <c r="Q151" i="1" l="1"/>
  <c r="R151" i="1" s="1"/>
  <c r="O152" i="1"/>
  <c r="U137" i="1"/>
  <c r="V137" i="1"/>
  <c r="V138" i="1" l="1"/>
  <c r="U138" i="1"/>
  <c r="O153" i="1"/>
  <c r="Q152" i="1"/>
  <c r="R152" i="1" s="1"/>
  <c r="Q153" i="1" l="1"/>
  <c r="R153" i="1" s="1"/>
  <c r="O154" i="1"/>
  <c r="V139" i="1"/>
  <c r="U139" i="1"/>
  <c r="V140" i="1" l="1"/>
  <c r="U140" i="1"/>
  <c r="Q154" i="1"/>
  <c r="R154" i="1" s="1"/>
  <c r="O155" i="1"/>
  <c r="Q155" i="1" l="1"/>
  <c r="R155" i="1" s="1"/>
  <c r="O156" i="1"/>
  <c r="V141" i="1"/>
  <c r="U141" i="1"/>
  <c r="V142" i="1" l="1"/>
  <c r="U142" i="1"/>
  <c r="Q156" i="1"/>
  <c r="R156" i="1" s="1"/>
  <c r="O157" i="1"/>
  <c r="Q157" i="1" l="1"/>
  <c r="R157" i="1" s="1"/>
  <c r="O158" i="1"/>
  <c r="V143" i="1"/>
  <c r="U143" i="1"/>
  <c r="U144" i="1" l="1"/>
  <c r="V144" i="1"/>
  <c r="Q158" i="1"/>
  <c r="R158" i="1" s="1"/>
  <c r="O159" i="1"/>
  <c r="U145" i="1" l="1"/>
  <c r="V145" i="1"/>
  <c r="O160" i="1"/>
  <c r="Q159" i="1"/>
  <c r="R159" i="1" s="1"/>
  <c r="Q160" i="1" l="1"/>
  <c r="R160" i="1" s="1"/>
  <c r="O161" i="1"/>
  <c r="V146" i="1"/>
  <c r="U146" i="1"/>
  <c r="V147" i="1" l="1"/>
  <c r="U147" i="1"/>
  <c r="Q161" i="1"/>
  <c r="R161" i="1" s="1"/>
  <c r="O162" i="1"/>
  <c r="Q162" i="1" l="1"/>
  <c r="R162" i="1" s="1"/>
  <c r="O163" i="1"/>
  <c r="U148" i="1"/>
  <c r="V148" i="1"/>
  <c r="V149" i="1" l="1"/>
  <c r="U149" i="1"/>
  <c r="Q163" i="1"/>
  <c r="R163" i="1" s="1"/>
  <c r="O164" i="1"/>
  <c r="O165" i="1" l="1"/>
  <c r="Q164" i="1"/>
  <c r="R164" i="1" s="1"/>
  <c r="V150" i="1"/>
  <c r="U150" i="1"/>
  <c r="U151" i="1" l="1"/>
  <c r="V151" i="1"/>
  <c r="O166" i="1"/>
  <c r="Q165" i="1"/>
  <c r="R165" i="1" s="1"/>
  <c r="Q166" i="1" l="1"/>
  <c r="R166" i="1" s="1"/>
  <c r="O167" i="1"/>
  <c r="U152" i="1"/>
  <c r="V152" i="1"/>
  <c r="V153" i="1" l="1"/>
  <c r="U153" i="1"/>
  <c r="Q167" i="1"/>
  <c r="R167" i="1" s="1"/>
  <c r="O168" i="1"/>
  <c r="Q168" i="1" l="1"/>
  <c r="R168" i="1" s="1"/>
  <c r="O169" i="1"/>
  <c r="U154" i="1"/>
  <c r="V154" i="1"/>
  <c r="V155" i="1" l="1"/>
  <c r="U155" i="1"/>
  <c r="Q169" i="1"/>
  <c r="R169" i="1" s="1"/>
  <c r="O170" i="1"/>
  <c r="O171" i="1" l="1"/>
  <c r="Q170" i="1"/>
  <c r="R170" i="1" s="1"/>
  <c r="V156" i="1"/>
  <c r="U156" i="1"/>
  <c r="V157" i="1" l="1"/>
  <c r="U157" i="1"/>
  <c r="Q171" i="1"/>
  <c r="R171" i="1" s="1"/>
  <c r="O172" i="1"/>
  <c r="V158" i="1" l="1"/>
  <c r="U158" i="1"/>
  <c r="Q172" i="1"/>
  <c r="R172" i="1" s="1"/>
  <c r="O173" i="1"/>
  <c r="U159" i="1" l="1"/>
  <c r="V159" i="1"/>
  <c r="O174" i="1"/>
  <c r="Q173" i="1"/>
  <c r="R173" i="1" s="1"/>
  <c r="Q174" i="1" l="1"/>
  <c r="R174" i="1" s="1"/>
  <c r="O175" i="1"/>
  <c r="V160" i="1"/>
  <c r="U160" i="1"/>
  <c r="Q175" i="1" l="1"/>
  <c r="R175" i="1" s="1"/>
  <c r="O176" i="1"/>
  <c r="U161" i="1"/>
  <c r="V161" i="1"/>
  <c r="U162" i="1" l="1"/>
  <c r="V162" i="1"/>
  <c r="Q176" i="1"/>
  <c r="R176" i="1" s="1"/>
  <c r="O177" i="1"/>
  <c r="Q177" i="1" l="1"/>
  <c r="R177" i="1" s="1"/>
  <c r="O178" i="1"/>
  <c r="V163" i="1"/>
  <c r="U163" i="1"/>
  <c r="U164" i="1" l="1"/>
  <c r="V164" i="1"/>
  <c r="Q178" i="1"/>
  <c r="R178" i="1" s="1"/>
  <c r="O179" i="1"/>
  <c r="Q179" i="1" l="1"/>
  <c r="R179" i="1" s="1"/>
  <c r="O180" i="1"/>
  <c r="U165" i="1"/>
  <c r="V165" i="1"/>
  <c r="V166" i="1" l="1"/>
  <c r="U166" i="1"/>
  <c r="Q180" i="1"/>
  <c r="R180" i="1" s="1"/>
  <c r="O181" i="1"/>
  <c r="U167" i="1" l="1"/>
  <c r="V167" i="1"/>
  <c r="O182" i="1"/>
  <c r="Q181" i="1"/>
  <c r="R181" i="1" s="1"/>
  <c r="V168" i="1" l="1"/>
  <c r="U168" i="1"/>
  <c r="Q182" i="1"/>
  <c r="R182" i="1" s="1"/>
  <c r="O183" i="1"/>
  <c r="Q183" i="1" l="1"/>
  <c r="R183" i="1" s="1"/>
  <c r="O184" i="1"/>
  <c r="U169" i="1"/>
  <c r="V169" i="1"/>
  <c r="U170" i="1" l="1"/>
  <c r="V170" i="1"/>
  <c r="Q184" i="1"/>
  <c r="R184" i="1" s="1"/>
  <c r="O185" i="1"/>
  <c r="Q185" i="1" l="1"/>
  <c r="R185" i="1" s="1"/>
  <c r="O186" i="1"/>
  <c r="U171" i="1"/>
  <c r="V171" i="1"/>
  <c r="U172" i="1" l="1"/>
  <c r="V172" i="1"/>
  <c r="Q186" i="1"/>
  <c r="R186" i="1" s="1"/>
  <c r="O187" i="1"/>
  <c r="V173" i="1" l="1"/>
  <c r="U173" i="1"/>
  <c r="Q187" i="1"/>
  <c r="R187" i="1" s="1"/>
  <c r="O188" i="1"/>
  <c r="U174" i="1" l="1"/>
  <c r="V174" i="1"/>
  <c r="Q188" i="1"/>
  <c r="R188" i="1" s="1"/>
  <c r="O189" i="1"/>
  <c r="Q189" i="1" l="1"/>
  <c r="R189" i="1" s="1"/>
  <c r="O190" i="1"/>
  <c r="U175" i="1"/>
  <c r="V175" i="1"/>
  <c r="V176" i="1" l="1"/>
  <c r="U176" i="1"/>
  <c r="Q190" i="1"/>
  <c r="R190" i="1" s="1"/>
  <c r="O191" i="1"/>
  <c r="U177" i="1" l="1"/>
  <c r="V177" i="1"/>
  <c r="Q191" i="1"/>
  <c r="R191" i="1" s="1"/>
  <c r="O192" i="1"/>
  <c r="Q192" i="1" l="1"/>
  <c r="R192" i="1" s="1"/>
  <c r="O193" i="1"/>
  <c r="U178" i="1"/>
  <c r="V178" i="1"/>
  <c r="V179" i="1" l="1"/>
  <c r="U179" i="1"/>
  <c r="O194" i="1"/>
  <c r="Q193" i="1"/>
  <c r="R193" i="1" s="1"/>
  <c r="Q194" i="1" l="1"/>
  <c r="R194" i="1" s="1"/>
  <c r="O195" i="1"/>
  <c r="U180" i="1"/>
  <c r="V180" i="1"/>
  <c r="U181" i="1" l="1"/>
  <c r="V181" i="1"/>
  <c r="Q195" i="1"/>
  <c r="R195" i="1" s="1"/>
  <c r="O196" i="1"/>
  <c r="Q196" i="1" l="1"/>
  <c r="R196" i="1" s="1"/>
  <c r="O197" i="1"/>
  <c r="U182" i="1"/>
  <c r="V182" i="1"/>
  <c r="U183" i="1" l="1"/>
  <c r="V183" i="1"/>
  <c r="Q197" i="1"/>
  <c r="R197" i="1" s="1"/>
  <c r="O198" i="1"/>
  <c r="Q198" i="1" l="1"/>
  <c r="R198" i="1" s="1"/>
  <c r="O199" i="1"/>
  <c r="U184" i="1"/>
  <c r="V184" i="1"/>
  <c r="V185" i="1" l="1"/>
  <c r="U185" i="1"/>
  <c r="Q199" i="1"/>
  <c r="R199" i="1" s="1"/>
  <c r="O200" i="1"/>
  <c r="Q200" i="1" l="1"/>
  <c r="R200" i="1" s="1"/>
  <c r="O201" i="1"/>
  <c r="V186" i="1"/>
  <c r="U186" i="1"/>
  <c r="Q201" i="1" l="1"/>
  <c r="R201" i="1" s="1"/>
  <c r="O202" i="1"/>
  <c r="U187" i="1"/>
  <c r="V187" i="1"/>
  <c r="O203" i="1" l="1"/>
  <c r="Q202" i="1"/>
  <c r="R202" i="1" s="1"/>
  <c r="V188" i="1"/>
  <c r="U188" i="1"/>
  <c r="V189" i="1" l="1"/>
  <c r="U189" i="1"/>
  <c r="Q203" i="1"/>
  <c r="R203" i="1" s="1"/>
  <c r="O204" i="1"/>
  <c r="Q204" i="1" l="1"/>
  <c r="R204" i="1" s="1"/>
  <c r="O205" i="1"/>
  <c r="U190" i="1"/>
  <c r="V190" i="1"/>
  <c r="Q205" i="1" l="1"/>
  <c r="R205" i="1" s="1"/>
  <c r="O206" i="1"/>
  <c r="U191" i="1"/>
  <c r="V191" i="1"/>
  <c r="Q206" i="1" l="1"/>
  <c r="R206" i="1" s="1"/>
  <c r="O207" i="1"/>
  <c r="V192" i="1"/>
  <c r="U192" i="1"/>
  <c r="Q207" i="1" l="1"/>
  <c r="R207" i="1" s="1"/>
  <c r="O208" i="1"/>
  <c r="V193" i="1"/>
  <c r="U193" i="1"/>
  <c r="U194" i="1" l="1"/>
  <c r="V194" i="1"/>
  <c r="Q208" i="1"/>
  <c r="R208" i="1" s="1"/>
  <c r="O209" i="1"/>
  <c r="U195" i="1" l="1"/>
  <c r="V195" i="1"/>
  <c r="Q209" i="1"/>
  <c r="R209" i="1" s="1"/>
  <c r="O210" i="1"/>
  <c r="Q210" i="1" l="1"/>
  <c r="R210" i="1" s="1"/>
  <c r="O211" i="1"/>
  <c r="V196" i="1"/>
  <c r="U196" i="1"/>
  <c r="Q211" i="1" l="1"/>
  <c r="R211" i="1" s="1"/>
  <c r="O212" i="1"/>
  <c r="V197" i="1"/>
  <c r="U197" i="1"/>
  <c r="Q212" i="1" l="1"/>
  <c r="R212" i="1" s="1"/>
  <c r="O213" i="1"/>
  <c r="U198" i="1"/>
  <c r="V198" i="1"/>
  <c r="V199" i="1" l="1"/>
  <c r="U199" i="1"/>
  <c r="Q213" i="1"/>
  <c r="R213" i="1" s="1"/>
  <c r="O214" i="1"/>
  <c r="Q214" i="1" l="1"/>
  <c r="R214" i="1" s="1"/>
  <c r="O215" i="1"/>
  <c r="V200" i="1"/>
  <c r="U200" i="1"/>
  <c r="U201" i="1" l="1"/>
  <c r="V201" i="1"/>
  <c r="Q215" i="1"/>
  <c r="R215" i="1" s="1"/>
  <c r="O216" i="1"/>
  <c r="Q216" i="1" l="1"/>
  <c r="R216" i="1" s="1"/>
  <c r="O217" i="1"/>
  <c r="V202" i="1"/>
  <c r="U202" i="1"/>
  <c r="U203" i="1" l="1"/>
  <c r="V203" i="1"/>
  <c r="Q217" i="1"/>
  <c r="R217" i="1" s="1"/>
  <c r="O218" i="1"/>
  <c r="O219" i="1" l="1"/>
  <c r="Q218" i="1"/>
  <c r="R218" i="1" s="1"/>
  <c r="U204" i="1"/>
  <c r="V204" i="1"/>
  <c r="U205" i="1" l="1"/>
  <c r="V205" i="1"/>
  <c r="O220" i="1"/>
  <c r="Q219" i="1"/>
  <c r="R219" i="1" s="1"/>
  <c r="V206" i="1" l="1"/>
  <c r="U206" i="1"/>
  <c r="Q220" i="1"/>
  <c r="R220" i="1" s="1"/>
  <c r="O221" i="1"/>
  <c r="U207" i="1" l="1"/>
  <c r="V207" i="1"/>
  <c r="Q221" i="1"/>
  <c r="R221" i="1" s="1"/>
  <c r="O222" i="1"/>
  <c r="V208" i="1" l="1"/>
  <c r="U208" i="1"/>
  <c r="Q222" i="1"/>
  <c r="R222" i="1" s="1"/>
  <c r="O223" i="1"/>
  <c r="Q223" i="1" l="1"/>
  <c r="R223" i="1" s="1"/>
  <c r="O224" i="1"/>
  <c r="V209" i="1"/>
  <c r="U209" i="1"/>
  <c r="V210" i="1" l="1"/>
  <c r="U210" i="1"/>
  <c r="Q224" i="1"/>
  <c r="R224" i="1" s="1"/>
  <c r="O225" i="1"/>
  <c r="O226" i="1" l="1"/>
  <c r="Q225" i="1"/>
  <c r="R225" i="1" s="1"/>
  <c r="U211" i="1"/>
  <c r="V211" i="1"/>
  <c r="O227" i="1" l="1"/>
  <c r="Q226" i="1"/>
  <c r="R226" i="1" s="1"/>
  <c r="V212" i="1"/>
  <c r="U212" i="1"/>
  <c r="U213" i="1" l="1"/>
  <c r="V213" i="1"/>
  <c r="Q227" i="1"/>
  <c r="R227" i="1" s="1"/>
  <c r="O228" i="1"/>
  <c r="Q228" i="1" l="1"/>
  <c r="R228" i="1" s="1"/>
  <c r="O229" i="1"/>
  <c r="V214" i="1"/>
  <c r="U214" i="1"/>
  <c r="U215" i="1" l="1"/>
  <c r="V215" i="1"/>
  <c r="Q229" i="1"/>
  <c r="R229" i="1" s="1"/>
  <c r="O230" i="1"/>
  <c r="Q230" i="1" l="1"/>
  <c r="R230" i="1" s="1"/>
  <c r="O231" i="1"/>
  <c r="U216" i="1"/>
  <c r="V216" i="1"/>
  <c r="V217" i="1" l="1"/>
  <c r="U217" i="1"/>
  <c r="O232" i="1"/>
  <c r="Q231" i="1"/>
  <c r="R231" i="1" s="1"/>
  <c r="Q232" i="1" l="1"/>
  <c r="R232" i="1" s="1"/>
  <c r="O233" i="1"/>
  <c r="V218" i="1"/>
  <c r="U218" i="1"/>
  <c r="U219" i="1" l="1"/>
  <c r="V219" i="1"/>
  <c r="Q233" i="1"/>
  <c r="R233" i="1" s="1"/>
  <c r="O234" i="1"/>
  <c r="Q234" i="1" l="1"/>
  <c r="R234" i="1" s="1"/>
  <c r="O235" i="1"/>
  <c r="U220" i="1"/>
  <c r="V220" i="1"/>
  <c r="U221" i="1" l="1"/>
  <c r="V221" i="1"/>
  <c r="Q235" i="1"/>
  <c r="R235" i="1" s="1"/>
  <c r="O236" i="1"/>
  <c r="O237" i="1" l="1"/>
  <c r="Q236" i="1"/>
  <c r="R236" i="1" s="1"/>
  <c r="U222" i="1"/>
  <c r="V222" i="1"/>
  <c r="V223" i="1" l="1"/>
  <c r="U223" i="1"/>
  <c r="Q237" i="1"/>
  <c r="R237" i="1" s="1"/>
  <c r="O238" i="1"/>
  <c r="Q238" i="1" l="1"/>
  <c r="R238" i="1" s="1"/>
  <c r="O239" i="1"/>
  <c r="U224" i="1"/>
  <c r="V224" i="1"/>
  <c r="V225" i="1" l="1"/>
  <c r="U225" i="1"/>
  <c r="Q239" i="1"/>
  <c r="R239" i="1" s="1"/>
  <c r="O240" i="1"/>
  <c r="Q240" i="1" l="1"/>
  <c r="R240" i="1" s="1"/>
  <c r="O241" i="1"/>
  <c r="V226" i="1"/>
  <c r="U226" i="1"/>
  <c r="V227" i="1" l="1"/>
  <c r="U227" i="1"/>
  <c r="O242" i="1"/>
  <c r="Q241" i="1"/>
  <c r="R241" i="1" s="1"/>
  <c r="Q242" i="1" l="1"/>
  <c r="R242" i="1" s="1"/>
  <c r="O243" i="1"/>
  <c r="U228" i="1"/>
  <c r="V228" i="1"/>
  <c r="U229" i="1" l="1"/>
  <c r="V229" i="1"/>
  <c r="Q243" i="1"/>
  <c r="R243" i="1" s="1"/>
  <c r="O244" i="1"/>
  <c r="Q244" i="1" l="1"/>
  <c r="R244" i="1" s="1"/>
  <c r="O245" i="1"/>
  <c r="V230" i="1"/>
  <c r="U230" i="1"/>
  <c r="V231" i="1" l="1"/>
  <c r="U231" i="1"/>
  <c r="O246" i="1"/>
  <c r="Q245" i="1"/>
  <c r="R245" i="1" s="1"/>
  <c r="Q246" i="1" l="1"/>
  <c r="R246" i="1" s="1"/>
  <c r="O247" i="1"/>
  <c r="V232" i="1"/>
  <c r="U232" i="1"/>
  <c r="V233" i="1" l="1"/>
  <c r="U233" i="1"/>
  <c r="Q247" i="1"/>
  <c r="R247" i="1" s="1"/>
  <c r="R14" i="1" s="1"/>
  <c r="R16" i="1" s="1"/>
  <c r="S16" i="1" s="1"/>
  <c r="O248" i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V234" i="1" l="1"/>
  <c r="U234" i="1"/>
  <c r="V235" i="1" l="1"/>
  <c r="U235" i="1"/>
  <c r="U236" i="1" l="1"/>
  <c r="V236" i="1"/>
  <c r="V237" i="1" l="1"/>
  <c r="U237" i="1"/>
  <c r="U238" i="1" l="1"/>
  <c r="V238" i="1"/>
  <c r="U239" i="1" l="1"/>
  <c r="V239" i="1"/>
  <c r="U240" i="1" l="1"/>
  <c r="V240" i="1"/>
  <c r="V241" i="1" l="1"/>
  <c r="U241" i="1"/>
  <c r="U242" i="1" l="1"/>
  <c r="V242" i="1"/>
  <c r="V243" i="1" l="1"/>
  <c r="U243" i="1"/>
  <c r="U244" i="1" l="1"/>
  <c r="V244" i="1"/>
  <c r="U245" i="1" l="1"/>
  <c r="V245" i="1"/>
  <c r="V246" i="1" l="1"/>
  <c r="U246" i="1"/>
  <c r="U247" i="1" l="1"/>
  <c r="U20" i="1" s="1"/>
  <c r="U19" i="1" s="1"/>
  <c r="V15" i="1" s="1"/>
  <c r="V247" i="1" l="1"/>
</calcChain>
</file>

<file path=xl/sharedStrings.xml><?xml version="1.0" encoding="utf-8"?>
<sst xmlns="http://schemas.openxmlformats.org/spreadsheetml/2006/main" count="1357" uniqueCount="56">
  <si>
    <t>Valor Total do Financiamento</t>
  </si>
  <si>
    <t>Data do Contrato</t>
  </si>
  <si>
    <t>Operação</t>
  </si>
  <si>
    <t>Aliquota</t>
  </si>
  <si>
    <t>Ajuste PMT</t>
  </si>
  <si>
    <t>Tabela</t>
  </si>
  <si>
    <t>SAC</t>
  </si>
  <si>
    <t>Dia de Pagamento</t>
  </si>
  <si>
    <t>PF</t>
  </si>
  <si>
    <t>Diferença</t>
  </si>
  <si>
    <t>IOF Corrigido</t>
  </si>
  <si>
    <t>IOF Ajustado</t>
  </si>
  <si>
    <t>PJ</t>
  </si>
  <si>
    <t>Taxa</t>
  </si>
  <si>
    <t>TAC</t>
  </si>
  <si>
    <t>Tipo de Operação</t>
  </si>
  <si>
    <t>TAG</t>
  </si>
  <si>
    <t>Registro</t>
  </si>
  <si>
    <t>Seguro</t>
  </si>
  <si>
    <t>Valor Líquido</t>
  </si>
  <si>
    <t>MIP</t>
  </si>
  <si>
    <t>Prazo (Meses)</t>
  </si>
  <si>
    <t>Taxa ao Período</t>
  </si>
  <si>
    <t>DFI</t>
  </si>
  <si>
    <t>Taxa a.m.</t>
  </si>
  <si>
    <t>Primeira Parcela</t>
  </si>
  <si>
    <t>Taxa ADM</t>
  </si>
  <si>
    <t>Valor do Imóvel</t>
  </si>
  <si>
    <t>Carência (meses)</t>
  </si>
  <si>
    <t>Amortização</t>
  </si>
  <si>
    <t>Mês que não vai pagar</t>
  </si>
  <si>
    <t>IOF Alíquota</t>
  </si>
  <si>
    <t>NPV @taxa</t>
  </si>
  <si>
    <t>Custo Efetivo Total</t>
  </si>
  <si>
    <t>Saldo Dev.</t>
  </si>
  <si>
    <t>IOF Adicional (0,38%)</t>
  </si>
  <si>
    <t>Prazo (Contrato)</t>
  </si>
  <si>
    <t>IOF Total</t>
  </si>
  <si>
    <t>nº</t>
  </si>
  <si>
    <t>Data</t>
  </si>
  <si>
    <t>Juros</t>
  </si>
  <si>
    <t>Saldo Devedor</t>
  </si>
  <si>
    <t>Seguro MIP</t>
  </si>
  <si>
    <t>Seguro DFI</t>
  </si>
  <si>
    <t>Prestação Mensal</t>
  </si>
  <si>
    <t>Carência</t>
  </si>
  <si>
    <t>Pula Parcela</t>
  </si>
  <si>
    <t>Mês</t>
  </si>
  <si>
    <t>Dias Corridos</t>
  </si>
  <si>
    <t>Dias Acumulados</t>
  </si>
  <si>
    <t>Saldo Amortizado</t>
  </si>
  <si>
    <t>IOF</t>
  </si>
  <si>
    <t>NPV</t>
  </si>
  <si>
    <t>CET</t>
  </si>
  <si>
    <t>Carencia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</si>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</sst>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0.0000%"/>
    <numFmt numFmtId="166" formatCode="0.000000%"/>
    <numFmt numFmtId="167" formatCode="0.00000000%"/>
    <numFmt numFmtId="168" formatCode="0.00000%"/>
    <numFmt numFmtId="169" formatCode="_-&quot;R$&quot;\ * #,##0.000_-;\-&quot;R$&quot;\ * #,##0.000_-;_-&quot;R$&quot;\ * &quot;-&quot;??_-;_-@_-"/>
    <numFmt numFmtId="170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6" fillId="0" borderId="1" xfId="0" applyFont="1" applyBorder="1" applyAlignment="1">
      <alignment horizontal="center"/>
    </xf>
    <xf numFmtId="164" fontId="6" fillId="0" borderId="2" xfId="1" applyNumberFormat="1" applyFont="1" applyBorder="1" applyAlignment="1">
      <alignment horizontal="center" vertical="center"/>
    </xf>
    <xf numFmtId="164" fontId="0" fillId="0" borderId="0" xfId="0" applyNumberFormat="1"/>
    <xf numFmtId="14" fontId="7" fillId="0" borderId="2" xfId="1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>
      <alignment horizontal="center"/>
    </xf>
    <xf numFmtId="14" fontId="8" fillId="0" borderId="4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4" fontId="0" fillId="0" borderId="0" xfId="2" applyFont="1"/>
    <xf numFmtId="0" fontId="6" fillId="2" borderId="5" xfId="0" applyFont="1" applyFill="1" applyBorder="1" applyAlignment="1">
      <alignment horizontal="center"/>
    </xf>
    <xf numFmtId="43" fontId="6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  <protection locked="0"/>
    </xf>
    <xf numFmtId="165" fontId="6" fillId="2" borderId="6" xfId="3" applyNumberFormat="1" applyFont="1" applyFill="1" applyBorder="1" applyAlignment="1">
      <alignment horizontal="center" vertical="center"/>
    </xf>
    <xf numFmtId="44" fontId="6" fillId="2" borderId="6" xfId="2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5" fontId="6" fillId="0" borderId="8" xfId="3" applyNumberFormat="1" applyFont="1" applyBorder="1" applyAlignment="1">
      <alignment horizontal="center"/>
    </xf>
    <xf numFmtId="164" fontId="9" fillId="2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164" fontId="9" fillId="0" borderId="6" xfId="1" applyNumberFormat="1" applyFont="1" applyBorder="1" applyAlignment="1">
      <alignment horizontal="center" vertical="center"/>
    </xf>
    <xf numFmtId="164" fontId="9" fillId="2" borderId="6" xfId="1" applyNumberFormat="1" applyFont="1" applyFill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/>
    </xf>
    <xf numFmtId="10" fontId="0" fillId="4" borderId="9" xfId="3" applyNumberFormat="1" applyFont="1" applyFill="1" applyBorder="1" applyAlignment="1">
      <alignment horizontal="center"/>
    </xf>
    <xf numFmtId="166" fontId="0" fillId="0" borderId="0" xfId="3" applyNumberFormat="1" applyFont="1"/>
    <xf numFmtId="166" fontId="0" fillId="0" borderId="0" xfId="0" applyNumberFormat="1"/>
    <xf numFmtId="0" fontId="0" fillId="0" borderId="9" xfId="0" applyBorder="1"/>
    <xf numFmtId="44" fontId="0" fillId="0" borderId="9" xfId="2" applyFont="1" applyBorder="1"/>
    <xf numFmtId="167" fontId="0" fillId="0" borderId="0" xfId="3" applyNumberFormat="1" applyFont="1"/>
    <xf numFmtId="164" fontId="9" fillId="2" borderId="6" xfId="0" applyNumberFormat="1" applyFont="1" applyFill="1" applyBorder="1" applyAlignment="1">
      <alignment horizontal="center"/>
    </xf>
    <xf numFmtId="168" fontId="0" fillId="0" borderId="0" xfId="0" applyNumberFormat="1"/>
    <xf numFmtId="10" fontId="0" fillId="0" borderId="0" xfId="3" applyNumberFormat="1" applyFont="1"/>
    <xf numFmtId="44" fontId="0" fillId="0" borderId="0" xfId="0" applyNumberFormat="1"/>
    <xf numFmtId="3" fontId="9" fillId="0" borderId="6" xfId="0" applyNumberFormat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44" fontId="11" fillId="0" borderId="0" xfId="2" applyFont="1" applyFill="1" applyAlignment="1">
      <alignment vertical="center" wrapText="1"/>
    </xf>
    <xf numFmtId="10" fontId="9" fillId="0" borderId="6" xfId="3" applyNumberFormat="1" applyFont="1" applyBorder="1" applyAlignment="1">
      <alignment horizontal="center"/>
    </xf>
    <xf numFmtId="169" fontId="6" fillId="0" borderId="8" xfId="2" applyNumberFormat="1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3" fontId="6" fillId="2" borderId="8" xfId="3" applyNumberFormat="1" applyFont="1" applyFill="1" applyBorder="1" applyAlignment="1">
      <alignment horizontal="center"/>
    </xf>
    <xf numFmtId="10" fontId="3" fillId="0" borderId="0" xfId="3" applyNumberFormat="1" applyFont="1"/>
    <xf numFmtId="0" fontId="12" fillId="5" borderId="9" xfId="0" applyFont="1" applyFill="1" applyBorder="1" applyAlignment="1">
      <alignment horizontal="center" vertical="center" wrapText="1"/>
    </xf>
    <xf numFmtId="44" fontId="0" fillId="0" borderId="10" xfId="2" applyFont="1" applyBorder="1"/>
    <xf numFmtId="1" fontId="6" fillId="0" borderId="9" xfId="0" applyNumberFormat="1" applyFont="1" applyBorder="1" applyAlignment="1">
      <alignment horizontal="center"/>
    </xf>
    <xf numFmtId="14" fontId="6" fillId="0" borderId="9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44" fontId="9" fillId="0" borderId="9" xfId="2" applyFont="1" applyFill="1" applyBorder="1" applyAlignment="1">
      <alignment vertical="center" wrapText="1"/>
    </xf>
    <xf numFmtId="164" fontId="0" fillId="0" borderId="9" xfId="0" applyNumberFormat="1" applyBorder="1"/>
    <xf numFmtId="170" fontId="0" fillId="0" borderId="9" xfId="3" applyNumberFormat="1" applyFont="1" applyBorder="1"/>
    <xf numFmtId="14" fontId="6" fillId="0" borderId="9" xfId="0" applyNumberFormat="1" applyFont="1" applyBorder="1" applyAlignment="1">
      <alignment horizontal="center"/>
    </xf>
    <xf numFmtId="44" fontId="6" fillId="0" borderId="9" xfId="0" applyNumberFormat="1" applyFont="1" applyBorder="1"/>
    <xf numFmtId="44" fontId="6" fillId="0" borderId="9" xfId="2" applyFont="1" applyFill="1" applyBorder="1"/>
    <xf numFmtId="44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44" fontId="0" fillId="0" borderId="0" xfId="2" applyFont="1" applyBorder="1"/>
    <xf numFmtId="0" fontId="6" fillId="0" borderId="5" xfId="0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/>
    <xf numFmtId="10" fontId="0" fillId="0" borderId="0" xfId="3" applyNumberFormat="1" applyFont="1" applyFill="1" applyBorder="1"/>
    <xf numFmtId="44" fontId="6" fillId="0" borderId="0" xfId="2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6" fillId="0" borderId="0" xfId="3" applyNumberFormat="1" applyFont="1" applyFill="1" applyBorder="1" applyAlignment="1">
      <alignment horizontal="center"/>
    </xf>
    <xf numFmtId="0" fontId="0" fillId="0" borderId="5" xfId="0" applyFill="1" applyBorder="1"/>
    <xf numFmtId="0" fontId="8" fillId="0" borderId="5" xfId="0" applyFont="1" applyFill="1" applyBorder="1" applyAlignment="1">
      <alignment horizontal="center"/>
    </xf>
    <xf numFmtId="0" fontId="4" fillId="0" borderId="5" xfId="0" applyFont="1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182880</xdr:rowOff>
        </xdr:from>
        <xdr:to>
          <xdr:col>14</xdr:col>
          <xdr:colOff>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CCD8E12-E9E5-414E-A7E1-586393B6E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Ajustar PMT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6</xdr:row>
          <xdr:rowOff>0</xdr:rowOff>
        </xdr:from>
        <xdr:to>
          <xdr:col>14</xdr:col>
          <xdr:colOff>0</xdr:colOff>
          <xdr:row>9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3FE5F5F-0D5F-450E-AA7B-FEE51F605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KIT QI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s%20compartilhados/Pontte%20Cr&#233;dito/0_HOME%20EQUITY/0_Analises/OLIBONI%20PARTICIPA&#199;&#213;ES%20SA%20-%20513620163/Simulador%20HE_v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W_SERVER\Publico\Advisors\VAS%20-%20Valuation%20Advisory%20Services\Colgate\R.%20Rio%20Grande(V.%20Mariana)\Involutivo%20-%20Modelo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COMPRA\QUELUZ\GAF1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IVO\BOUQUET\PLANO1\BASE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LBI\CNS16\EXCEL5\CNS16\PIN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s%20compartilhados/Pontte%20Cr&#233;dito/0_HOME%20EQUITY/0_Analises/Valmor%20Luiz%20da%20Silva/Simulador%20HE_v11_2%20(FINAL)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IVO\BOUQUET\VERA\PRIN-JU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COMPRA\JD_CAMP\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"/>
      <sheetName val="Inputs"/>
      <sheetName val="Renda"/>
      <sheetName val="Colateral"/>
      <sheetName val="Rating"/>
      <sheetName val=" Relatorio"/>
      <sheetName val="Simulador PDF"/>
      <sheetName val="Relatório Aprovação"/>
      <sheetName val="SAC_CORR"/>
      <sheetName val="PRICE_CORR"/>
      <sheetName val="SAC_PULA Ñ USAR"/>
      <sheetName val="SAC_IOF Ñ USAR"/>
      <sheetName val="PRICE_PULA_Ñ USAR"/>
      <sheetName val="PRICE_IOF Ñ USAR"/>
      <sheetName val="Registro"/>
      <sheetName val="Municípios"/>
    </sheetNames>
    <definedNames>
      <definedName name="Ajuste_PMT_SAC"/>
      <definedName name="KITQI_SAC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T18">
            <v>3205155.5314039257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Base Gráfico"/>
      <sheetName val="Tabelas (2)"/>
      <sheetName val="Cash Flow"/>
      <sheetName val="H&amp;S Costs"/>
      <sheetName val="Sales Revenues"/>
      <sheetName val="Curvas"/>
      <sheetName val="Resultados"/>
      <sheetName val="Cálculo Tabelas"/>
      <sheetName val="Mód.1"/>
      <sheetName val="Pla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O"/>
      <sheetName val="GAFISA"/>
      <sheetName val="SOCIO"/>
      <sheetName val="Macros"/>
      <sheetName val="Menu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ÓTESES"/>
      <sheetName val="COMERCIAL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I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Simulador PDF"/>
      <sheetName val="Contrato"/>
      <sheetName val="Sim_PRICE"/>
      <sheetName val="Sim_SAC"/>
      <sheetName val="Resumo"/>
      <sheetName val="RENDA"/>
      <sheetName val="Avaliacao"/>
      <sheetName val="Rating"/>
      <sheetName val="Registros"/>
      <sheetName val="Planilha1"/>
      <sheetName val="Sheet2"/>
      <sheetName val="Mini Relatorio"/>
      <sheetName val="UFs"/>
      <sheetName val="Municíp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UR_LC "/>
      <sheetName val="ARTUR_MO"/>
      <sheetName val="ARTUR_CH"/>
      <sheetName val="CANT_LC"/>
      <sheetName val="CANT_MO"/>
      <sheetName val="CANT_CH"/>
      <sheetName val="ALTO_LC "/>
      <sheetName val="ALTO_MO  "/>
      <sheetName val="ALTO_CH"/>
      <sheetName val="COLINA_LC "/>
      <sheetName val="COLINA_MO "/>
      <sheetName val="COLINA_CH "/>
      <sheetName val="PANAMBY_LC "/>
      <sheetName val="PANAMBY_MO "/>
      <sheetName val="PANAMBY_CH"/>
      <sheetName val="PASSO_LC"/>
      <sheetName val="PASSO_MO "/>
      <sheetName val="PASSO_CH"/>
      <sheetName val="NOVA PIN_LC "/>
      <sheetName val="NOVA PIN_MO "/>
      <sheetName val="NOVA PIN_CH"/>
      <sheetName val="SALES_LC "/>
      <sheetName val="SALES_MO"/>
      <sheetName val="SALES_CH"/>
      <sheetName val="PANAMERICANA_LC"/>
      <sheetName val="PANAMERICANA_MO "/>
      <sheetName val="PANAMERICANA_CH "/>
      <sheetName val="SPE3_LC  "/>
      <sheetName val="SPE3_MO"/>
      <sheetName val="SPE3_CH"/>
      <sheetName val="PORTO(COM)_LC"/>
      <sheetName val="PORTO(COM)_MO "/>
      <sheetName val="PORTO(COM)_CH"/>
      <sheetName val="PORTO(RES)_LC"/>
      <sheetName val="PORTO(RES)_MO"/>
      <sheetName val="PORTO(RES)_CH "/>
      <sheetName val="ARTUR_LC_"/>
      <sheetName val="ALTO_LC_"/>
      <sheetName val="ALTO_MO__"/>
      <sheetName val="COLINA_LC_"/>
      <sheetName val="COLINA_MO_"/>
      <sheetName val="COLINA_CH_"/>
      <sheetName val="PANAMBY_LC_"/>
      <sheetName val="PANAMBY_MO_"/>
      <sheetName val="PASSO_MO_"/>
      <sheetName val="NOVA_PIN_LC_"/>
      <sheetName val="NOVA_PIN_MO_"/>
      <sheetName val="NOVA_PIN_CH"/>
      <sheetName val="SALES_LC_"/>
      <sheetName val="PANAMERICANA_MO_"/>
      <sheetName val="PANAMERICANA_CH_"/>
      <sheetName val="SPE3_LC__"/>
      <sheetName val="PORTO(COM)_MO_"/>
      <sheetName val="PORTO(RES)_CH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o"/>
      <sheetName val="ESTUDO "/>
      <sheetName val="ESTUDO  (2)"/>
      <sheetName val="LANCAMENTO"/>
      <sheetName val="MEIO OBRA"/>
      <sheetName val="CHAVES"/>
      <sheetName val="Tabmed "/>
      <sheetName val="capa1"/>
      <sheetName val="capa2"/>
      <sheetName val="capa3"/>
      <sheetName val="capa4"/>
      <sheetName val="capa5"/>
      <sheetName val="capa6"/>
      <sheetName val="capa7"/>
      <sheetName val="Módulo1"/>
      <sheetName val="Módulo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60E1-3A98-4862-8FB3-0D4ADDABB122}">
  <sheetPr codeName="Planilha3">
    <tabColor theme="2" tint="-9.9978637043366805E-2"/>
  </sheetPr>
  <dimension ref="A1:V340"/>
  <sheetViews>
    <sheetView showGridLines="0" tabSelected="1" zoomScale="115" zoomScaleNormal="115" workbookViewId="0">
      <selection activeCell="E12" sqref="E12"/>
    </sheetView>
  </sheetViews>
  <sheetFormatPr defaultRowHeight="14.4" x14ac:dyDescent="0.3"/>
  <cols>
    <col min="2" max="2" width="23.5546875" bestFit="1" customWidth="1"/>
    <col min="3" max="3" width="14.5546875" bestFit="1" customWidth="1"/>
    <col min="4" max="4" width="15.6640625" bestFit="1" customWidth="1"/>
    <col min="5" max="5" width="16" bestFit="1" customWidth="1"/>
    <col min="6" max="6" width="12.44140625" bestFit="1" customWidth="1"/>
    <col min="7" max="7" width="10" bestFit="1" customWidth="1"/>
    <col min="8" max="8" width="11.33203125" bestFit="1" customWidth="1"/>
    <col min="9" max="9" width="12.44140625" bestFit="1" customWidth="1"/>
    <col min="12" max="12" width="13.6640625" bestFit="1" customWidth="1"/>
    <col min="14" max="14" width="14.5546875" bestFit="1" customWidth="1"/>
    <col min="15" max="15" width="10.44140625" customWidth="1"/>
    <col min="16" max="16" width="18.5546875" bestFit="1" customWidth="1"/>
    <col min="18" max="18" width="13.44140625" bestFit="1" customWidth="1"/>
    <col min="19" max="19" width="13.44140625" customWidth="1"/>
    <col min="22" max="22" width="14.5546875" style="9" bestFit="1" customWidth="1"/>
  </cols>
  <sheetData>
    <row r="1" spans="2:22" x14ac:dyDescent="0.3">
      <c r="K1" s="72"/>
      <c r="L1" s="66"/>
      <c r="M1" s="66"/>
    </row>
    <row r="2" spans="2:22" x14ac:dyDescent="0.3">
      <c r="B2" s="1" t="s">
        <v>0</v>
      </c>
      <c r="C2" s="2">
        <v>3201801.5274405838</v>
      </c>
      <c r="D2" s="3"/>
      <c r="E2" s="1" t="s">
        <v>1</v>
      </c>
      <c r="F2" s="4">
        <v>44740</v>
      </c>
      <c r="H2" s="5" t="s">
        <v>2</v>
      </c>
      <c r="I2" s="6" t="s">
        <v>3</v>
      </c>
      <c r="K2" s="73" t="s">
        <v>4</v>
      </c>
      <c r="L2" s="70"/>
      <c r="M2" s="66"/>
    </row>
    <row r="3" spans="2:22" x14ac:dyDescent="0.3">
      <c r="B3" s="10" t="s">
        <v>5</v>
      </c>
      <c r="C3" s="11" t="s">
        <v>6</v>
      </c>
      <c r="E3" s="10" t="s">
        <v>7</v>
      </c>
      <c r="F3" s="12">
        <v>15</v>
      </c>
      <c r="H3" s="10" t="s">
        <v>8</v>
      </c>
      <c r="I3" s="13">
        <v>8.2000000000000001E-5</v>
      </c>
      <c r="K3" s="65" t="s">
        <v>9</v>
      </c>
      <c r="L3" s="69">
        <v>-1.5785917639732361E-7</v>
      </c>
      <c r="M3" s="66"/>
    </row>
    <row r="4" spans="2:22" x14ac:dyDescent="0.3">
      <c r="B4" s="15" t="s">
        <v>10</v>
      </c>
      <c r="C4" s="16">
        <v>59376.427440583851</v>
      </c>
      <c r="D4" s="3"/>
      <c r="E4" s="15" t="s">
        <v>11</v>
      </c>
      <c r="F4" s="17">
        <v>59376.427440583851</v>
      </c>
      <c r="H4" s="18" t="s">
        <v>12</v>
      </c>
      <c r="I4" s="19">
        <v>4.1E-5</v>
      </c>
      <c r="K4" s="65" t="s">
        <v>13</v>
      </c>
      <c r="L4" s="71">
        <v>1.0000000000000758E-2</v>
      </c>
      <c r="M4" s="66"/>
    </row>
    <row r="5" spans="2:22" x14ac:dyDescent="0.3">
      <c r="B5" s="10" t="s">
        <v>14</v>
      </c>
      <c r="C5" s="20">
        <v>100000</v>
      </c>
      <c r="E5" s="21" t="s">
        <v>15</v>
      </c>
      <c r="F5" s="22" t="s">
        <v>12</v>
      </c>
      <c r="K5" s="72"/>
      <c r="L5" s="66"/>
      <c r="M5" s="66"/>
    </row>
    <row r="6" spans="2:22" x14ac:dyDescent="0.3">
      <c r="B6" s="10" t="s">
        <v>16</v>
      </c>
      <c r="C6" s="20">
        <v>50870.95</v>
      </c>
      <c r="K6" s="72"/>
      <c r="L6" s="66"/>
      <c r="M6" s="66"/>
    </row>
    <row r="7" spans="2:22" x14ac:dyDescent="0.3">
      <c r="B7" s="15" t="s">
        <v>17</v>
      </c>
      <c r="C7" s="23">
        <v>10554.15</v>
      </c>
      <c r="H7" s="5" t="s">
        <v>18</v>
      </c>
      <c r="I7" s="6" t="s">
        <v>3</v>
      </c>
      <c r="K7" s="74"/>
      <c r="L7" s="66"/>
      <c r="M7" s="66"/>
    </row>
    <row r="8" spans="2:22" x14ac:dyDescent="0.3">
      <c r="B8" s="10" t="s">
        <v>19</v>
      </c>
      <c r="C8" s="24">
        <v>2981000</v>
      </c>
      <c r="H8" s="10" t="s">
        <v>20</v>
      </c>
      <c r="I8" s="13">
        <v>2.1000000000000001E-4</v>
      </c>
      <c r="K8" s="72"/>
      <c r="L8" s="66"/>
      <c r="M8" s="66"/>
    </row>
    <row r="9" spans="2:22" x14ac:dyDescent="0.3">
      <c r="B9" s="15" t="s">
        <v>21</v>
      </c>
      <c r="C9" s="25">
        <v>228</v>
      </c>
      <c r="D9" s="26" t="s">
        <v>22</v>
      </c>
      <c r="H9" s="18" t="s">
        <v>23</v>
      </c>
      <c r="I9" s="19">
        <v>6.9999999999999994E-5</v>
      </c>
      <c r="K9" s="72"/>
      <c r="L9" s="66"/>
      <c r="M9" s="66"/>
    </row>
    <row r="10" spans="2:22" x14ac:dyDescent="0.3">
      <c r="B10" s="10" t="s">
        <v>24</v>
      </c>
      <c r="C10" s="27">
        <v>0.01</v>
      </c>
      <c r="D10" s="28">
        <v>1.0000000000000758E-2</v>
      </c>
      <c r="E10" s="29"/>
      <c r="F10" s="30"/>
      <c r="K10" s="72"/>
      <c r="L10" s="66"/>
      <c r="M10" s="66"/>
    </row>
    <row r="11" spans="2:22" x14ac:dyDescent="0.3">
      <c r="B11" s="15" t="s">
        <v>25</v>
      </c>
      <c r="C11" s="16">
        <v>48642.952547438574</v>
      </c>
      <c r="H11" s="31" t="s">
        <v>26</v>
      </c>
      <c r="I11" s="32">
        <v>25</v>
      </c>
      <c r="K11" s="72"/>
      <c r="L11" s="67"/>
      <c r="M11" s="66"/>
      <c r="N11" s="33"/>
    </row>
    <row r="12" spans="2:22" x14ac:dyDescent="0.3">
      <c r="B12" s="10" t="s">
        <v>27</v>
      </c>
      <c r="C12" s="34">
        <v>6188000</v>
      </c>
      <c r="D12" s="35"/>
      <c r="E12" s="36"/>
      <c r="F12" s="37"/>
      <c r="K12" s="72"/>
      <c r="L12" s="66"/>
      <c r="M12" s="66"/>
      <c r="R12" s="37"/>
      <c r="S12" s="37"/>
    </row>
    <row r="13" spans="2:22" x14ac:dyDescent="0.3">
      <c r="B13" s="15" t="s">
        <v>28</v>
      </c>
      <c r="C13" s="38">
        <v>3</v>
      </c>
      <c r="F13" s="37"/>
      <c r="H13" s="7" t="s">
        <v>29</v>
      </c>
      <c r="I13" s="8"/>
      <c r="K13" s="72"/>
      <c r="L13" s="68"/>
      <c r="M13" s="66"/>
      <c r="U13" t="s">
        <v>24</v>
      </c>
    </row>
    <row r="14" spans="2:22" ht="14.85" customHeight="1" x14ac:dyDescent="0.3">
      <c r="B14" s="10" t="s">
        <v>30</v>
      </c>
      <c r="C14" s="39">
        <v>0</v>
      </c>
      <c r="D14" s="40">
        <v>0</v>
      </c>
      <c r="E14" s="41"/>
      <c r="F14" s="41"/>
      <c r="H14" s="10" t="s">
        <v>29</v>
      </c>
      <c r="I14" s="14">
        <v>14613.630312362144</v>
      </c>
      <c r="K14" s="72"/>
      <c r="L14" s="68"/>
      <c r="M14" s="66"/>
      <c r="P14" t="s">
        <v>31</v>
      </c>
      <c r="R14" s="37">
        <f>SUM(R19:R340)</f>
        <v>47209.581636309849</v>
      </c>
      <c r="S14" s="37"/>
      <c r="U14" t="s">
        <v>32</v>
      </c>
      <c r="V14" s="9">
        <f>'[1]SAC_PULA Ñ USAR'!T18</f>
        <v>3205155.5314039257</v>
      </c>
    </row>
    <row r="15" spans="2:22" ht="14.85" customHeight="1" x14ac:dyDescent="0.3">
      <c r="B15" s="15" t="s">
        <v>33</v>
      </c>
      <c r="C15" s="42">
        <v>0.14726915900402804</v>
      </c>
      <c r="E15" s="41"/>
      <c r="F15" s="41"/>
      <c r="H15" s="18" t="s">
        <v>34</v>
      </c>
      <c r="I15" s="43">
        <v>-1.0539224604144692E-8</v>
      </c>
      <c r="N15" s="3">
        <f>P19*(180-3-15)</f>
        <v>2305297.0997572201</v>
      </c>
      <c r="P15" s="44" t="s">
        <v>35</v>
      </c>
      <c r="Q15" s="44"/>
      <c r="R15" s="45">
        <f>E19*0.38%</f>
        <v>12166.845804274219</v>
      </c>
      <c r="S15" s="3"/>
      <c r="U15" t="s">
        <v>9</v>
      </c>
      <c r="V15" s="9">
        <f>V14-U19</f>
        <v>-1.5785917639732361E-7</v>
      </c>
    </row>
    <row r="16" spans="2:22" x14ac:dyDescent="0.3">
      <c r="B16" s="21" t="s">
        <v>36</v>
      </c>
      <c r="C16" s="46">
        <v>228</v>
      </c>
      <c r="D16" s="37"/>
      <c r="E16" s="37"/>
      <c r="N16" s="3"/>
      <c r="P16" t="s">
        <v>37</v>
      </c>
      <c r="R16" s="37">
        <f>R14+R15</f>
        <v>59376.42744058407</v>
      </c>
      <c r="S16" s="47">
        <f>R16/C2</f>
        <v>1.8544693333333393E-2</v>
      </c>
    </row>
    <row r="17" spans="1:22" x14ac:dyDescent="0.3">
      <c r="C17" s="3"/>
      <c r="D17" s="37"/>
      <c r="E17" s="37"/>
      <c r="G17" s="36"/>
    </row>
    <row r="18" spans="1:22" ht="41.4" x14ac:dyDescent="0.3">
      <c r="A18" s="48" t="s">
        <v>38</v>
      </c>
      <c r="B18" s="48" t="s">
        <v>39</v>
      </c>
      <c r="C18" s="48" t="s">
        <v>29</v>
      </c>
      <c r="D18" s="48" t="s">
        <v>40</v>
      </c>
      <c r="E18" s="48" t="s">
        <v>41</v>
      </c>
      <c r="F18" s="48" t="s">
        <v>42</v>
      </c>
      <c r="G18" s="48" t="s">
        <v>43</v>
      </c>
      <c r="H18" s="48" t="s">
        <v>26</v>
      </c>
      <c r="I18" s="48" t="s">
        <v>44</v>
      </c>
      <c r="J18" s="48" t="s">
        <v>45</v>
      </c>
      <c r="K18" s="48" t="s">
        <v>46</v>
      </c>
      <c r="L18" s="48" t="s">
        <v>47</v>
      </c>
      <c r="N18" s="48" t="s">
        <v>48</v>
      </c>
      <c r="O18" s="48" t="s">
        <v>49</v>
      </c>
      <c r="P18" s="48" t="s">
        <v>50</v>
      </c>
      <c r="Q18" s="48" t="s">
        <v>3</v>
      </c>
      <c r="R18" s="48" t="s">
        <v>51</v>
      </c>
      <c r="U18" s="44" t="s">
        <v>52</v>
      </c>
      <c r="V18" s="49" t="s">
        <v>53</v>
      </c>
    </row>
    <row r="19" spans="1:22" x14ac:dyDescent="0.3">
      <c r="A19" s="50">
        <v>0</v>
      </c>
      <c r="B19" s="51">
        <v>44740</v>
      </c>
      <c r="C19" s="52"/>
      <c r="D19" s="52"/>
      <c r="E19" s="53">
        <v>3201801.5274405838</v>
      </c>
      <c r="F19" s="54"/>
      <c r="G19" s="52"/>
      <c r="H19" s="55"/>
      <c r="I19" s="56"/>
      <c r="J19" s="31" t="s">
        <v>54</v>
      </c>
      <c r="K19" s="31" t="s">
        <v>55</v>
      </c>
      <c r="L19" s="31">
        <v>6</v>
      </c>
      <c r="N19" s="31"/>
      <c r="O19" s="31"/>
      <c r="P19" s="57">
        <f t="shared" ref="P19:P82" si="0">IF(A19&lt;&gt;"",$E$19/($C$9-$C$13-$D$14),"")</f>
        <v>14230.229010847039</v>
      </c>
      <c r="Q19" s="58" t="str">
        <f t="shared" ref="Q19:Q82" si="1">IF(OR(A19="",J19="Carencia",K19="Pula"),"",IF(AND($F$5="PF",O19&lt;365),$I$3*O19,IF(AND($F$5="PF",O19&gt;=365),$I$3*365,IF(AND($F$5="PJ",O19&lt;365),$I$4*O19,IF(AND($F$5="PJ",O19&gt;=365),$I$4*365)))))</f>
        <v/>
      </c>
      <c r="R19" s="32" t="str">
        <f t="shared" ref="R19:R82" si="2">IFERROR(Q19*P19,"")</f>
        <v/>
      </c>
      <c r="U19">
        <f>U20/(1+C10)^((B20-B19)/_xlfn.DAYS(EDATE(B19,1),B19))</f>
        <v>3205155.5314040836</v>
      </c>
      <c r="V19" s="9">
        <f>-C8</f>
        <v>-2981000</v>
      </c>
    </row>
    <row r="20" spans="1:22" x14ac:dyDescent="0.3">
      <c r="A20" s="50">
        <v>1</v>
      </c>
      <c r="B20" s="59">
        <v>44757</v>
      </c>
      <c r="C20" s="60">
        <v>0</v>
      </c>
      <c r="D20" s="61">
        <v>18104.417665668559</v>
      </c>
      <c r="E20" s="60">
        <v>3221036.4834270151</v>
      </c>
      <c r="F20" s="62">
        <v>672.37832076252266</v>
      </c>
      <c r="G20" s="62">
        <v>433.15999999999997</v>
      </c>
      <c r="H20" s="60">
        <v>25</v>
      </c>
      <c r="I20" s="56">
        <v>0</v>
      </c>
      <c r="J20" s="31" t="s">
        <v>54</v>
      </c>
      <c r="K20" s="31" t="s">
        <v>55</v>
      </c>
      <c r="L20" s="31">
        <v>7</v>
      </c>
      <c r="N20" s="63">
        <f t="shared" ref="N20:N83" si="3">IFERROR(B20-B19,"")</f>
        <v>17</v>
      </c>
      <c r="O20" s="63">
        <f>N20</f>
        <v>17</v>
      </c>
      <c r="P20" s="57">
        <f t="shared" si="0"/>
        <v>14230.229010847039</v>
      </c>
      <c r="Q20" s="58" t="str">
        <f t="shared" si="1"/>
        <v/>
      </c>
      <c r="R20" s="32" t="str">
        <f t="shared" si="2"/>
        <v/>
      </c>
      <c r="S20" s="64"/>
      <c r="U20">
        <f>NPV(C10,U21:U340)</f>
        <v>3223278.9141080542</v>
      </c>
      <c r="V20" s="9">
        <f>IF(A20=1,0,"")</f>
        <v>0</v>
      </c>
    </row>
    <row r="21" spans="1:22" x14ac:dyDescent="0.3">
      <c r="A21" s="50">
        <v>2</v>
      </c>
      <c r="B21" s="59">
        <v>44788</v>
      </c>
      <c r="C21" s="60">
        <v>0</v>
      </c>
      <c r="D21" s="61">
        <v>32210.364834272594</v>
      </c>
      <c r="E21" s="60">
        <v>3254381.4259228078</v>
      </c>
      <c r="F21" s="62">
        <v>676.41766151967317</v>
      </c>
      <c r="G21" s="62">
        <v>433.15999999999997</v>
      </c>
      <c r="H21" s="60">
        <v>25</v>
      </c>
      <c r="I21" s="56">
        <v>0</v>
      </c>
      <c r="J21" s="31" t="s">
        <v>54</v>
      </c>
      <c r="K21" s="31" t="s">
        <v>55</v>
      </c>
      <c r="L21" s="31">
        <v>8</v>
      </c>
      <c r="N21" s="63">
        <f t="shared" si="3"/>
        <v>31</v>
      </c>
      <c r="O21" s="63">
        <f t="shared" ref="O21:O84" si="4">IFERROR(N21+O20,"")</f>
        <v>48</v>
      </c>
      <c r="P21" s="57">
        <f t="shared" si="0"/>
        <v>14230.229010847039</v>
      </c>
      <c r="Q21" s="58" t="str">
        <f t="shared" si="1"/>
        <v/>
      </c>
      <c r="R21" s="32" t="str">
        <f t="shared" si="2"/>
        <v/>
      </c>
      <c r="S21" s="64"/>
      <c r="U21">
        <f t="shared" ref="U21:U84" si="5">IFERROR(IF(OR(J21="Carencia",K21="Pula"),0,C21+D21),"")</f>
        <v>0</v>
      </c>
      <c r="V21" s="9">
        <f t="shared" ref="V21:V84" si="6">IFERROR(I21,0)</f>
        <v>0</v>
      </c>
    </row>
    <row r="22" spans="1:22" x14ac:dyDescent="0.3">
      <c r="A22" s="50">
        <v>3</v>
      </c>
      <c r="B22" s="59">
        <v>44819</v>
      </c>
      <c r="C22" s="60">
        <v>0</v>
      </c>
      <c r="D22" s="61">
        <v>32543.814259230545</v>
      </c>
      <c r="E22" s="60">
        <v>3288066.8202814823</v>
      </c>
      <c r="F22" s="62">
        <v>683.4200994437897</v>
      </c>
      <c r="G22" s="62">
        <v>433.15999999999997</v>
      </c>
      <c r="H22" s="60">
        <v>25</v>
      </c>
      <c r="I22" s="56">
        <v>0</v>
      </c>
      <c r="J22" s="31" t="s">
        <v>54</v>
      </c>
      <c r="K22" s="31" t="s">
        <v>55</v>
      </c>
      <c r="L22" s="31">
        <v>9</v>
      </c>
      <c r="N22" s="63">
        <f t="shared" si="3"/>
        <v>31</v>
      </c>
      <c r="O22" s="63">
        <f t="shared" si="4"/>
        <v>79</v>
      </c>
      <c r="P22" s="57">
        <f t="shared" si="0"/>
        <v>14230.229010847039</v>
      </c>
      <c r="Q22" s="58" t="str">
        <f t="shared" si="1"/>
        <v/>
      </c>
      <c r="R22" s="32" t="str">
        <f t="shared" si="2"/>
        <v/>
      </c>
      <c r="S22" s="64"/>
      <c r="U22">
        <f t="shared" si="5"/>
        <v>0</v>
      </c>
      <c r="V22" s="9">
        <f t="shared" si="6"/>
        <v>0</v>
      </c>
    </row>
    <row r="23" spans="1:22" x14ac:dyDescent="0.3">
      <c r="A23" s="50">
        <v>4</v>
      </c>
      <c r="B23" s="59">
        <v>44849</v>
      </c>
      <c r="C23" s="60">
        <v>14613.630312362144</v>
      </c>
      <c r="D23" s="61">
        <v>32880.668202817316</v>
      </c>
      <c r="E23" s="60">
        <v>3273453.1899691201</v>
      </c>
      <c r="F23" s="62">
        <v>690.49403225911135</v>
      </c>
      <c r="G23" s="62">
        <v>433.15999999999997</v>
      </c>
      <c r="H23" s="60">
        <v>25</v>
      </c>
      <c r="I23" s="56">
        <v>48642.952547438574</v>
      </c>
      <c r="J23" s="31" t="s">
        <v>55</v>
      </c>
      <c r="K23" s="31" t="s">
        <v>55</v>
      </c>
      <c r="L23" s="31">
        <v>10</v>
      </c>
      <c r="N23" s="63">
        <f t="shared" si="3"/>
        <v>30</v>
      </c>
      <c r="O23" s="63">
        <f t="shared" si="4"/>
        <v>109</v>
      </c>
      <c r="P23" s="57">
        <f t="shared" si="0"/>
        <v>14230.229010847039</v>
      </c>
      <c r="Q23" s="58">
        <f t="shared" si="1"/>
        <v>4.4689999999999999E-3</v>
      </c>
      <c r="R23" s="32">
        <f t="shared" si="2"/>
        <v>63.594893449475414</v>
      </c>
      <c r="S23" s="64"/>
      <c r="U23">
        <f t="shared" si="5"/>
        <v>47494.298515179456</v>
      </c>
      <c r="V23" s="9">
        <f t="shared" si="6"/>
        <v>48642.952547438574</v>
      </c>
    </row>
    <row r="24" spans="1:22" x14ac:dyDescent="0.3">
      <c r="A24" s="50">
        <v>5</v>
      </c>
      <c r="B24" s="59">
        <v>44880</v>
      </c>
      <c r="C24" s="60">
        <v>14613.630312362144</v>
      </c>
      <c r="D24" s="61">
        <v>32734.531899693684</v>
      </c>
      <c r="E24" s="60">
        <v>3258839.5596567579</v>
      </c>
      <c r="F24" s="62">
        <v>687.4251698935152</v>
      </c>
      <c r="G24" s="62">
        <v>433.15999999999997</v>
      </c>
      <c r="H24" s="60">
        <v>25</v>
      </c>
      <c r="I24" s="56">
        <v>48493.747381949353</v>
      </c>
      <c r="J24" s="31" t="s">
        <v>55</v>
      </c>
      <c r="K24" s="31" t="s">
        <v>55</v>
      </c>
      <c r="L24" s="31">
        <v>11</v>
      </c>
      <c r="N24" s="63">
        <f t="shared" si="3"/>
        <v>31</v>
      </c>
      <c r="O24" s="63">
        <f t="shared" si="4"/>
        <v>140</v>
      </c>
      <c r="P24" s="57">
        <f t="shared" si="0"/>
        <v>14230.229010847039</v>
      </c>
      <c r="Q24" s="58">
        <f t="shared" si="1"/>
        <v>5.7400000000000003E-3</v>
      </c>
      <c r="R24" s="32">
        <f t="shared" si="2"/>
        <v>81.681514522262006</v>
      </c>
      <c r="S24" s="64"/>
      <c r="U24">
        <f t="shared" si="5"/>
        <v>47348.162212055831</v>
      </c>
      <c r="V24" s="9">
        <f t="shared" si="6"/>
        <v>48493.747381949353</v>
      </c>
    </row>
    <row r="25" spans="1:22" x14ac:dyDescent="0.3">
      <c r="A25" s="50">
        <v>6</v>
      </c>
      <c r="B25" s="59">
        <v>44910</v>
      </c>
      <c r="C25" s="60">
        <v>14613.630312362144</v>
      </c>
      <c r="D25" s="61">
        <v>32588.395596570048</v>
      </c>
      <c r="E25" s="60">
        <v>3244225.9293443956</v>
      </c>
      <c r="F25" s="62">
        <v>684.35630752791917</v>
      </c>
      <c r="G25" s="62">
        <v>433.15999999999997</v>
      </c>
      <c r="H25" s="60">
        <v>25</v>
      </c>
      <c r="I25" s="56">
        <v>48344.542216460111</v>
      </c>
      <c r="J25" s="31" t="s">
        <v>55</v>
      </c>
      <c r="K25" s="31" t="s">
        <v>55</v>
      </c>
      <c r="L25" s="31">
        <v>12</v>
      </c>
      <c r="N25" s="63">
        <f t="shared" si="3"/>
        <v>30</v>
      </c>
      <c r="O25" s="63">
        <f t="shared" si="4"/>
        <v>170</v>
      </c>
      <c r="P25" s="57">
        <f t="shared" si="0"/>
        <v>14230.229010847039</v>
      </c>
      <c r="Q25" s="58">
        <f t="shared" si="1"/>
        <v>6.9700000000000005E-3</v>
      </c>
      <c r="R25" s="32">
        <f t="shared" si="2"/>
        <v>99.184696205603871</v>
      </c>
      <c r="S25" s="64"/>
      <c r="U25">
        <f t="shared" si="5"/>
        <v>47202.025908932192</v>
      </c>
      <c r="V25" s="9">
        <f t="shared" si="6"/>
        <v>48344.542216460111</v>
      </c>
    </row>
    <row r="26" spans="1:22" x14ac:dyDescent="0.3">
      <c r="A26" s="50">
        <v>7</v>
      </c>
      <c r="B26" s="59">
        <v>44941</v>
      </c>
      <c r="C26" s="60">
        <v>14613.630312362144</v>
      </c>
      <c r="D26" s="61">
        <v>32442.259293446416</v>
      </c>
      <c r="E26" s="60">
        <v>3229612.2990320334</v>
      </c>
      <c r="F26" s="62">
        <v>681.28744516232314</v>
      </c>
      <c r="G26" s="62">
        <v>433.15999999999997</v>
      </c>
      <c r="H26" s="60">
        <v>25</v>
      </c>
      <c r="I26" s="56">
        <v>48195.337050970884</v>
      </c>
      <c r="J26" s="31" t="s">
        <v>55</v>
      </c>
      <c r="K26" s="31" t="s">
        <v>55</v>
      </c>
      <c r="L26" s="31">
        <v>1</v>
      </c>
      <c r="N26" s="63">
        <f t="shared" si="3"/>
        <v>31</v>
      </c>
      <c r="O26" s="63">
        <f t="shared" si="4"/>
        <v>201</v>
      </c>
      <c r="P26" s="57">
        <f t="shared" si="0"/>
        <v>14230.229010847039</v>
      </c>
      <c r="Q26" s="58">
        <f t="shared" si="1"/>
        <v>8.2410000000000001E-3</v>
      </c>
      <c r="R26" s="32">
        <f t="shared" si="2"/>
        <v>117.27131727839044</v>
      </c>
      <c r="S26" s="64"/>
      <c r="U26">
        <f t="shared" si="5"/>
        <v>47055.889605808559</v>
      </c>
      <c r="V26" s="9">
        <f t="shared" si="6"/>
        <v>48195.337050970884</v>
      </c>
    </row>
    <row r="27" spans="1:22" x14ac:dyDescent="0.3">
      <c r="A27" s="50">
        <v>8</v>
      </c>
      <c r="B27" s="59">
        <v>44972</v>
      </c>
      <c r="C27" s="60">
        <v>14613.630312362144</v>
      </c>
      <c r="D27" s="61">
        <v>32296.122990322783</v>
      </c>
      <c r="E27" s="60">
        <v>3214998.6687196712</v>
      </c>
      <c r="F27" s="62">
        <v>678.21858279672699</v>
      </c>
      <c r="G27" s="62">
        <v>433.15999999999997</v>
      </c>
      <c r="H27" s="60">
        <v>25</v>
      </c>
      <c r="I27" s="56">
        <v>48046.131885481656</v>
      </c>
      <c r="J27" s="31" t="s">
        <v>55</v>
      </c>
      <c r="K27" s="31" t="s">
        <v>55</v>
      </c>
      <c r="L27" s="31">
        <v>2</v>
      </c>
      <c r="N27" s="63">
        <f t="shared" si="3"/>
        <v>31</v>
      </c>
      <c r="O27" s="63">
        <f t="shared" si="4"/>
        <v>232</v>
      </c>
      <c r="P27" s="57">
        <f t="shared" si="0"/>
        <v>14230.229010847039</v>
      </c>
      <c r="Q27" s="58">
        <f t="shared" si="1"/>
        <v>9.5119999999999996E-3</v>
      </c>
      <c r="R27" s="32">
        <f t="shared" si="2"/>
        <v>135.35793835117704</v>
      </c>
      <c r="S27" s="64"/>
      <c r="U27">
        <f t="shared" si="5"/>
        <v>46909.753302684927</v>
      </c>
      <c r="V27" s="9">
        <f t="shared" si="6"/>
        <v>48046.131885481656</v>
      </c>
    </row>
    <row r="28" spans="1:22" x14ac:dyDescent="0.3">
      <c r="A28" s="50">
        <v>9</v>
      </c>
      <c r="B28" s="59">
        <v>45000</v>
      </c>
      <c r="C28" s="60">
        <v>14613.630312362144</v>
      </c>
      <c r="D28" s="61">
        <v>32149.986687199151</v>
      </c>
      <c r="E28" s="60">
        <v>3200385.038407309</v>
      </c>
      <c r="F28" s="62">
        <v>675.14972043113096</v>
      </c>
      <c r="G28" s="62">
        <v>433.15999999999997</v>
      </c>
      <c r="H28" s="60">
        <v>25</v>
      </c>
      <c r="I28" s="56">
        <v>47896.926719992429</v>
      </c>
      <c r="J28" s="31" t="s">
        <v>55</v>
      </c>
      <c r="K28" s="31" t="s">
        <v>55</v>
      </c>
      <c r="L28" s="31">
        <v>3</v>
      </c>
      <c r="N28" s="63">
        <f t="shared" si="3"/>
        <v>28</v>
      </c>
      <c r="O28" s="63">
        <f t="shared" si="4"/>
        <v>260</v>
      </c>
      <c r="P28" s="57">
        <f t="shared" si="0"/>
        <v>14230.229010847039</v>
      </c>
      <c r="Q28" s="58">
        <f t="shared" si="1"/>
        <v>1.0659999999999999E-2</v>
      </c>
      <c r="R28" s="32">
        <f t="shared" si="2"/>
        <v>151.69424125562944</v>
      </c>
      <c r="S28" s="64"/>
      <c r="U28">
        <f t="shared" si="5"/>
        <v>46763.616999561295</v>
      </c>
      <c r="V28" s="9">
        <f t="shared" si="6"/>
        <v>47896.926719992429</v>
      </c>
    </row>
    <row r="29" spans="1:22" x14ac:dyDescent="0.3">
      <c r="A29" s="50">
        <v>10</v>
      </c>
      <c r="B29" s="59">
        <v>45031</v>
      </c>
      <c r="C29" s="60">
        <v>14613.630312362144</v>
      </c>
      <c r="D29" s="61">
        <v>32003.850384075518</v>
      </c>
      <c r="E29" s="60">
        <v>3185771.4080949468</v>
      </c>
      <c r="F29" s="62">
        <v>672.08085806553493</v>
      </c>
      <c r="G29" s="62">
        <v>433.15999999999997</v>
      </c>
      <c r="H29" s="60">
        <v>25</v>
      </c>
      <c r="I29" s="56">
        <v>47747.721554503201</v>
      </c>
      <c r="J29" s="31" t="s">
        <v>55</v>
      </c>
      <c r="K29" s="31" t="s">
        <v>55</v>
      </c>
      <c r="L29" s="31">
        <v>4</v>
      </c>
      <c r="N29" s="63">
        <f t="shared" si="3"/>
        <v>31</v>
      </c>
      <c r="O29" s="63">
        <f t="shared" si="4"/>
        <v>291</v>
      </c>
      <c r="P29" s="57">
        <f t="shared" si="0"/>
        <v>14230.229010847039</v>
      </c>
      <c r="Q29" s="58">
        <f t="shared" si="1"/>
        <v>1.1931000000000001E-2</v>
      </c>
      <c r="R29" s="32">
        <f t="shared" si="2"/>
        <v>169.78086232841602</v>
      </c>
      <c r="S29" s="64"/>
      <c r="U29">
        <f t="shared" si="5"/>
        <v>46617.480696437662</v>
      </c>
      <c r="V29" s="9">
        <f t="shared" si="6"/>
        <v>47747.721554503201</v>
      </c>
    </row>
    <row r="30" spans="1:22" x14ac:dyDescent="0.3">
      <c r="A30" s="50">
        <v>11</v>
      </c>
      <c r="B30" s="59">
        <v>45061</v>
      </c>
      <c r="C30" s="60">
        <v>14613.630312362144</v>
      </c>
      <c r="D30" s="61">
        <v>31857.714080951882</v>
      </c>
      <c r="E30" s="60">
        <v>3171157.7777825845</v>
      </c>
      <c r="F30" s="62">
        <v>669.01199569993889</v>
      </c>
      <c r="G30" s="62">
        <v>433.15999999999997</v>
      </c>
      <c r="H30" s="60">
        <v>25</v>
      </c>
      <c r="I30" s="56">
        <v>47598.516389013967</v>
      </c>
      <c r="J30" s="31" t="s">
        <v>55</v>
      </c>
      <c r="K30" s="31" t="s">
        <v>55</v>
      </c>
      <c r="L30" s="31">
        <v>5</v>
      </c>
      <c r="N30" s="63">
        <f t="shared" si="3"/>
        <v>30</v>
      </c>
      <c r="O30" s="63">
        <f t="shared" si="4"/>
        <v>321</v>
      </c>
      <c r="P30" s="57">
        <f t="shared" si="0"/>
        <v>14230.229010847039</v>
      </c>
      <c r="Q30" s="58">
        <f t="shared" si="1"/>
        <v>1.3161000000000001E-2</v>
      </c>
      <c r="R30" s="32">
        <f t="shared" si="2"/>
        <v>187.28404401175789</v>
      </c>
      <c r="S30" s="64"/>
      <c r="U30">
        <f t="shared" si="5"/>
        <v>46471.344393314022</v>
      </c>
      <c r="V30" s="9">
        <f t="shared" si="6"/>
        <v>47598.516389013967</v>
      </c>
    </row>
    <row r="31" spans="1:22" x14ac:dyDescent="0.3">
      <c r="A31" s="50">
        <v>12</v>
      </c>
      <c r="B31" s="59">
        <v>45092</v>
      </c>
      <c r="C31" s="60">
        <v>14613.630312362144</v>
      </c>
      <c r="D31" s="61">
        <v>31711.57777782825</v>
      </c>
      <c r="E31" s="60">
        <v>3156544.1474702223</v>
      </c>
      <c r="F31" s="62">
        <v>665.94313333434275</v>
      </c>
      <c r="G31" s="62">
        <v>433.15999999999997</v>
      </c>
      <c r="H31" s="60">
        <v>25</v>
      </c>
      <c r="I31" s="56">
        <v>47449.311223524746</v>
      </c>
      <c r="J31" s="31" t="s">
        <v>55</v>
      </c>
      <c r="K31" s="31" t="s">
        <v>55</v>
      </c>
      <c r="L31" s="31">
        <v>6</v>
      </c>
      <c r="N31" s="63">
        <f t="shared" si="3"/>
        <v>31</v>
      </c>
      <c r="O31" s="63">
        <f t="shared" si="4"/>
        <v>352</v>
      </c>
      <c r="P31" s="57">
        <f t="shared" si="0"/>
        <v>14230.229010847039</v>
      </c>
      <c r="Q31" s="58">
        <f t="shared" si="1"/>
        <v>1.4432E-2</v>
      </c>
      <c r="R31" s="32">
        <f t="shared" si="2"/>
        <v>205.37066508454447</v>
      </c>
      <c r="S31" s="64"/>
      <c r="U31">
        <f t="shared" si="5"/>
        <v>46325.208090190397</v>
      </c>
      <c r="V31" s="9">
        <f t="shared" si="6"/>
        <v>47449.311223524746</v>
      </c>
    </row>
    <row r="32" spans="1:22" x14ac:dyDescent="0.3">
      <c r="A32" s="50">
        <v>13</v>
      </c>
      <c r="B32" s="59">
        <v>45122</v>
      </c>
      <c r="C32" s="60">
        <v>14613.630312362144</v>
      </c>
      <c r="D32" s="61">
        <v>31565.441474704618</v>
      </c>
      <c r="E32" s="60">
        <v>3141930.5171578601</v>
      </c>
      <c r="F32" s="62">
        <v>662.87427096874671</v>
      </c>
      <c r="G32" s="62">
        <v>433.15999999999997</v>
      </c>
      <c r="H32" s="60">
        <v>25</v>
      </c>
      <c r="I32" s="56">
        <v>47300.106058035512</v>
      </c>
      <c r="J32" s="31" t="s">
        <v>55</v>
      </c>
      <c r="K32" s="31" t="s">
        <v>55</v>
      </c>
      <c r="L32" s="31">
        <v>7</v>
      </c>
      <c r="N32" s="63">
        <f t="shared" si="3"/>
        <v>30</v>
      </c>
      <c r="O32" s="63">
        <f t="shared" si="4"/>
        <v>382</v>
      </c>
      <c r="P32" s="57">
        <f t="shared" si="0"/>
        <v>14230.229010847039</v>
      </c>
      <c r="Q32" s="58">
        <f t="shared" si="1"/>
        <v>1.4965000000000001E-2</v>
      </c>
      <c r="R32" s="32">
        <f t="shared" si="2"/>
        <v>212.95537714732595</v>
      </c>
      <c r="S32" s="64"/>
      <c r="U32">
        <f t="shared" si="5"/>
        <v>46179.071787066758</v>
      </c>
      <c r="V32" s="9">
        <f t="shared" si="6"/>
        <v>47300.106058035512</v>
      </c>
    </row>
    <row r="33" spans="1:22" x14ac:dyDescent="0.3">
      <c r="A33" s="50">
        <v>14</v>
      </c>
      <c r="B33" s="59">
        <v>45153</v>
      </c>
      <c r="C33" s="60">
        <v>14613.630312362144</v>
      </c>
      <c r="D33" s="61">
        <v>31419.305171580985</v>
      </c>
      <c r="E33" s="60">
        <v>3127316.8868454979</v>
      </c>
      <c r="F33" s="62">
        <v>659.80540860315068</v>
      </c>
      <c r="G33" s="62">
        <v>433.15999999999997</v>
      </c>
      <c r="H33" s="60">
        <v>25</v>
      </c>
      <c r="I33" s="56">
        <v>47150.900892546284</v>
      </c>
      <c r="J33" s="31" t="s">
        <v>55</v>
      </c>
      <c r="K33" s="31" t="s">
        <v>55</v>
      </c>
      <c r="L33" s="31">
        <v>8</v>
      </c>
      <c r="N33" s="63">
        <f t="shared" si="3"/>
        <v>31</v>
      </c>
      <c r="O33" s="63">
        <f t="shared" si="4"/>
        <v>413</v>
      </c>
      <c r="P33" s="57">
        <f t="shared" si="0"/>
        <v>14230.229010847039</v>
      </c>
      <c r="Q33" s="58">
        <f t="shared" si="1"/>
        <v>1.4965000000000001E-2</v>
      </c>
      <c r="R33" s="32">
        <f t="shared" si="2"/>
        <v>212.95537714732595</v>
      </c>
      <c r="S33" s="64"/>
      <c r="U33">
        <f t="shared" si="5"/>
        <v>46032.935483943133</v>
      </c>
      <c r="V33" s="9">
        <f t="shared" si="6"/>
        <v>47150.900892546284</v>
      </c>
    </row>
    <row r="34" spans="1:22" x14ac:dyDescent="0.3">
      <c r="A34" s="50">
        <v>15</v>
      </c>
      <c r="B34" s="59">
        <v>45184</v>
      </c>
      <c r="C34" s="60">
        <v>14613.630312362144</v>
      </c>
      <c r="D34" s="61">
        <v>31273.168868457349</v>
      </c>
      <c r="E34" s="60">
        <v>3112703.2565331357</v>
      </c>
      <c r="F34" s="62">
        <v>656.73654623755453</v>
      </c>
      <c r="G34" s="62">
        <v>433.15999999999997</v>
      </c>
      <c r="H34" s="60">
        <v>25</v>
      </c>
      <c r="I34" s="56">
        <v>47001.695727057049</v>
      </c>
      <c r="J34" s="31" t="s">
        <v>55</v>
      </c>
      <c r="K34" s="31" t="s">
        <v>55</v>
      </c>
      <c r="L34" s="31">
        <v>9</v>
      </c>
      <c r="N34" s="63">
        <f t="shared" si="3"/>
        <v>31</v>
      </c>
      <c r="O34" s="63">
        <f t="shared" si="4"/>
        <v>444</v>
      </c>
      <c r="P34" s="57">
        <f t="shared" si="0"/>
        <v>14230.229010847039</v>
      </c>
      <c r="Q34" s="58">
        <f t="shared" si="1"/>
        <v>1.4965000000000001E-2</v>
      </c>
      <c r="R34" s="32">
        <f t="shared" si="2"/>
        <v>212.95537714732595</v>
      </c>
      <c r="S34" s="64"/>
      <c r="U34">
        <f t="shared" si="5"/>
        <v>45886.799180819493</v>
      </c>
      <c r="V34" s="9">
        <f t="shared" si="6"/>
        <v>47001.695727057049</v>
      </c>
    </row>
    <row r="35" spans="1:22" x14ac:dyDescent="0.3">
      <c r="A35" s="50">
        <v>16</v>
      </c>
      <c r="B35" s="59">
        <v>45214</v>
      </c>
      <c r="C35" s="60">
        <v>14613.630312362144</v>
      </c>
      <c r="D35" s="61">
        <v>31127.032565333717</v>
      </c>
      <c r="E35" s="60">
        <v>3098089.6262207734</v>
      </c>
      <c r="F35" s="62">
        <v>653.6676838719585</v>
      </c>
      <c r="G35" s="62">
        <v>433.15999999999997</v>
      </c>
      <c r="H35" s="60">
        <v>25</v>
      </c>
      <c r="I35" s="56">
        <v>46852.490561567822</v>
      </c>
      <c r="J35" s="31" t="s">
        <v>55</v>
      </c>
      <c r="K35" s="31" t="s">
        <v>55</v>
      </c>
      <c r="L35" s="31">
        <v>10</v>
      </c>
      <c r="N35" s="63">
        <f t="shared" si="3"/>
        <v>30</v>
      </c>
      <c r="O35" s="63">
        <f t="shared" si="4"/>
        <v>474</v>
      </c>
      <c r="P35" s="57">
        <f t="shared" si="0"/>
        <v>14230.229010847039</v>
      </c>
      <c r="Q35" s="58">
        <f t="shared" si="1"/>
        <v>1.4965000000000001E-2</v>
      </c>
      <c r="R35" s="32">
        <f t="shared" si="2"/>
        <v>212.95537714732595</v>
      </c>
      <c r="S35" s="64"/>
      <c r="U35">
        <f t="shared" si="5"/>
        <v>45740.662877695861</v>
      </c>
      <c r="V35" s="9">
        <f t="shared" si="6"/>
        <v>46852.490561567822</v>
      </c>
    </row>
    <row r="36" spans="1:22" x14ac:dyDescent="0.3">
      <c r="A36" s="50">
        <v>17</v>
      </c>
      <c r="B36" s="59">
        <v>45245</v>
      </c>
      <c r="C36" s="60">
        <v>14613.630312362144</v>
      </c>
      <c r="D36" s="61">
        <v>30980.896262210084</v>
      </c>
      <c r="E36" s="60">
        <v>3083475.9959084112</v>
      </c>
      <c r="F36" s="62">
        <v>650.59882150636247</v>
      </c>
      <c r="G36" s="62">
        <v>433.15999999999997</v>
      </c>
      <c r="H36" s="60">
        <v>25</v>
      </c>
      <c r="I36" s="56">
        <v>46703.285396078594</v>
      </c>
      <c r="J36" s="31" t="s">
        <v>55</v>
      </c>
      <c r="K36" s="31" t="s">
        <v>55</v>
      </c>
      <c r="L36" s="31">
        <v>11</v>
      </c>
      <c r="N36" s="63">
        <f t="shared" si="3"/>
        <v>31</v>
      </c>
      <c r="O36" s="63">
        <f t="shared" si="4"/>
        <v>505</v>
      </c>
      <c r="P36" s="57">
        <f t="shared" si="0"/>
        <v>14230.229010847039</v>
      </c>
      <c r="Q36" s="58">
        <f t="shared" si="1"/>
        <v>1.4965000000000001E-2</v>
      </c>
      <c r="R36" s="32">
        <f t="shared" si="2"/>
        <v>212.95537714732595</v>
      </c>
      <c r="S36" s="64"/>
      <c r="U36">
        <f t="shared" si="5"/>
        <v>45594.526574572228</v>
      </c>
      <c r="V36" s="9">
        <f t="shared" si="6"/>
        <v>46703.285396078594</v>
      </c>
    </row>
    <row r="37" spans="1:22" x14ac:dyDescent="0.3">
      <c r="A37" s="50">
        <v>18</v>
      </c>
      <c r="B37" s="59">
        <v>45275</v>
      </c>
      <c r="C37" s="60">
        <v>14613.630312362144</v>
      </c>
      <c r="D37" s="61">
        <v>30834.759959086452</v>
      </c>
      <c r="E37" s="60">
        <v>3068862.365596049</v>
      </c>
      <c r="F37" s="62">
        <v>647.52995914076644</v>
      </c>
      <c r="G37" s="62">
        <v>433.15999999999997</v>
      </c>
      <c r="H37" s="60">
        <v>25</v>
      </c>
      <c r="I37" s="56">
        <v>46554.080230589367</v>
      </c>
      <c r="J37" s="31" t="s">
        <v>55</v>
      </c>
      <c r="K37" s="31" t="s">
        <v>55</v>
      </c>
      <c r="L37" s="31">
        <v>12</v>
      </c>
      <c r="N37" s="63">
        <f t="shared" si="3"/>
        <v>30</v>
      </c>
      <c r="O37" s="63">
        <f t="shared" si="4"/>
        <v>535</v>
      </c>
      <c r="P37" s="57">
        <f t="shared" si="0"/>
        <v>14230.229010847039</v>
      </c>
      <c r="Q37" s="58">
        <f t="shared" si="1"/>
        <v>1.4965000000000001E-2</v>
      </c>
      <c r="R37" s="32">
        <f t="shared" si="2"/>
        <v>212.95537714732595</v>
      </c>
      <c r="S37" s="64"/>
      <c r="U37">
        <f t="shared" si="5"/>
        <v>45448.390271448596</v>
      </c>
      <c r="V37" s="9">
        <f t="shared" si="6"/>
        <v>46554.080230589367</v>
      </c>
    </row>
    <row r="38" spans="1:22" x14ac:dyDescent="0.3">
      <c r="A38" s="50">
        <v>19</v>
      </c>
      <c r="B38" s="59">
        <v>45306</v>
      </c>
      <c r="C38" s="60">
        <v>14613.630312362144</v>
      </c>
      <c r="D38" s="61">
        <v>30688.623655962816</v>
      </c>
      <c r="E38" s="60">
        <v>3054248.7352836868</v>
      </c>
      <c r="F38" s="62">
        <v>644.46109677517029</v>
      </c>
      <c r="G38" s="62">
        <v>433.15999999999997</v>
      </c>
      <c r="H38" s="60">
        <v>25</v>
      </c>
      <c r="I38" s="56">
        <v>46404.875065100139</v>
      </c>
      <c r="J38" s="31" t="s">
        <v>55</v>
      </c>
      <c r="K38" s="31" t="s">
        <v>55</v>
      </c>
      <c r="L38" s="31">
        <v>1</v>
      </c>
      <c r="N38" s="63">
        <f t="shared" si="3"/>
        <v>31</v>
      </c>
      <c r="O38" s="63">
        <f t="shared" si="4"/>
        <v>566</v>
      </c>
      <c r="P38" s="57">
        <f t="shared" si="0"/>
        <v>14230.229010847039</v>
      </c>
      <c r="Q38" s="58">
        <f t="shared" si="1"/>
        <v>1.4965000000000001E-2</v>
      </c>
      <c r="R38" s="32">
        <f t="shared" si="2"/>
        <v>212.95537714732595</v>
      </c>
      <c r="S38" s="64"/>
      <c r="U38">
        <f t="shared" si="5"/>
        <v>45302.253968324963</v>
      </c>
      <c r="V38" s="9">
        <f t="shared" si="6"/>
        <v>46404.875065100139</v>
      </c>
    </row>
    <row r="39" spans="1:22" x14ac:dyDescent="0.3">
      <c r="A39" s="50">
        <v>20</v>
      </c>
      <c r="B39" s="59">
        <v>45337</v>
      </c>
      <c r="C39" s="60">
        <v>14613.630312362144</v>
      </c>
      <c r="D39" s="61">
        <v>30542.487352839184</v>
      </c>
      <c r="E39" s="60">
        <v>3039635.1049713246</v>
      </c>
      <c r="F39" s="62">
        <v>641.39223440957426</v>
      </c>
      <c r="G39" s="62">
        <v>433.15999999999997</v>
      </c>
      <c r="H39" s="60">
        <v>25</v>
      </c>
      <c r="I39" s="56">
        <v>46255.669899610904</v>
      </c>
      <c r="J39" s="31" t="s">
        <v>55</v>
      </c>
      <c r="K39" s="31" t="s">
        <v>55</v>
      </c>
      <c r="L39" s="31">
        <v>2</v>
      </c>
      <c r="N39" s="63">
        <f t="shared" si="3"/>
        <v>31</v>
      </c>
      <c r="O39" s="63">
        <f t="shared" si="4"/>
        <v>597</v>
      </c>
      <c r="P39" s="57">
        <f t="shared" si="0"/>
        <v>14230.229010847039</v>
      </c>
      <c r="Q39" s="58">
        <f t="shared" si="1"/>
        <v>1.4965000000000001E-2</v>
      </c>
      <c r="R39" s="32">
        <f t="shared" si="2"/>
        <v>212.95537714732595</v>
      </c>
      <c r="S39" s="64"/>
      <c r="U39">
        <f t="shared" si="5"/>
        <v>45156.117665201324</v>
      </c>
      <c r="V39" s="9">
        <f t="shared" si="6"/>
        <v>46255.669899610904</v>
      </c>
    </row>
    <row r="40" spans="1:22" x14ac:dyDescent="0.3">
      <c r="A40" s="50">
        <v>21</v>
      </c>
      <c r="B40" s="59">
        <v>45366</v>
      </c>
      <c r="C40" s="60">
        <v>14613.630312362144</v>
      </c>
      <c r="D40" s="61">
        <v>30396.351049715551</v>
      </c>
      <c r="E40" s="60">
        <v>3025021.4746589623</v>
      </c>
      <c r="F40" s="62">
        <v>638.32337204397822</v>
      </c>
      <c r="G40" s="62">
        <v>433.15999999999997</v>
      </c>
      <c r="H40" s="60">
        <v>25</v>
      </c>
      <c r="I40" s="56">
        <v>46106.464734121677</v>
      </c>
      <c r="J40" s="31" t="s">
        <v>55</v>
      </c>
      <c r="K40" s="31" t="s">
        <v>55</v>
      </c>
      <c r="L40" s="31">
        <v>3</v>
      </c>
      <c r="N40" s="63">
        <f t="shared" si="3"/>
        <v>29</v>
      </c>
      <c r="O40" s="63">
        <f t="shared" si="4"/>
        <v>626</v>
      </c>
      <c r="P40" s="57">
        <f t="shared" si="0"/>
        <v>14230.229010847039</v>
      </c>
      <c r="Q40" s="58">
        <f t="shared" si="1"/>
        <v>1.4965000000000001E-2</v>
      </c>
      <c r="R40" s="32">
        <f t="shared" si="2"/>
        <v>212.95537714732595</v>
      </c>
      <c r="S40" s="64"/>
      <c r="U40">
        <f t="shared" si="5"/>
        <v>45009.981362077699</v>
      </c>
      <c r="V40" s="9">
        <f t="shared" si="6"/>
        <v>46106.464734121677</v>
      </c>
    </row>
    <row r="41" spans="1:22" x14ac:dyDescent="0.3">
      <c r="A41" s="50">
        <v>22</v>
      </c>
      <c r="B41" s="59">
        <v>45397</v>
      </c>
      <c r="C41" s="60">
        <v>14613.630312362144</v>
      </c>
      <c r="D41" s="61">
        <v>30250.214746591919</v>
      </c>
      <c r="E41" s="60">
        <v>3010407.8443466001</v>
      </c>
      <c r="F41" s="62">
        <v>635.25450967838208</v>
      </c>
      <c r="G41" s="62">
        <v>433.15999999999997</v>
      </c>
      <c r="H41" s="60">
        <v>25</v>
      </c>
      <c r="I41" s="56">
        <v>45957.259568632442</v>
      </c>
      <c r="J41" s="31" t="s">
        <v>55</v>
      </c>
      <c r="K41" s="31" t="s">
        <v>55</v>
      </c>
      <c r="L41" s="31">
        <v>4</v>
      </c>
      <c r="N41" s="63">
        <f t="shared" si="3"/>
        <v>31</v>
      </c>
      <c r="O41" s="63">
        <f t="shared" si="4"/>
        <v>657</v>
      </c>
      <c r="P41" s="57">
        <f t="shared" si="0"/>
        <v>14230.229010847039</v>
      </c>
      <c r="Q41" s="58">
        <f t="shared" si="1"/>
        <v>1.4965000000000001E-2</v>
      </c>
      <c r="R41" s="32">
        <f t="shared" si="2"/>
        <v>212.95537714732595</v>
      </c>
      <c r="S41" s="64"/>
      <c r="U41">
        <f t="shared" si="5"/>
        <v>44863.845058954059</v>
      </c>
      <c r="V41" s="9">
        <f t="shared" si="6"/>
        <v>45957.259568632442</v>
      </c>
    </row>
    <row r="42" spans="1:22" x14ac:dyDescent="0.3">
      <c r="A42" s="50">
        <v>23</v>
      </c>
      <c r="B42" s="59">
        <v>45427</v>
      </c>
      <c r="C42" s="60">
        <v>14613.630312362144</v>
      </c>
      <c r="D42" s="61">
        <v>30104.078443468283</v>
      </c>
      <c r="E42" s="60">
        <v>2995794.2140342379</v>
      </c>
      <c r="F42" s="62">
        <v>632.18564731278605</v>
      </c>
      <c r="G42" s="62">
        <v>433.15999999999997</v>
      </c>
      <c r="H42" s="60">
        <v>25</v>
      </c>
      <c r="I42" s="56">
        <v>45808.054403143215</v>
      </c>
      <c r="J42" s="31" t="s">
        <v>55</v>
      </c>
      <c r="K42" s="31" t="s">
        <v>55</v>
      </c>
      <c r="L42" s="31">
        <v>5</v>
      </c>
      <c r="N42" s="63">
        <f t="shared" si="3"/>
        <v>30</v>
      </c>
      <c r="O42" s="63">
        <f t="shared" si="4"/>
        <v>687</v>
      </c>
      <c r="P42" s="57">
        <f t="shared" si="0"/>
        <v>14230.229010847039</v>
      </c>
      <c r="Q42" s="58">
        <f t="shared" si="1"/>
        <v>1.4965000000000001E-2</v>
      </c>
      <c r="R42" s="32">
        <f t="shared" si="2"/>
        <v>212.95537714732595</v>
      </c>
      <c r="S42" s="64"/>
      <c r="U42">
        <f t="shared" si="5"/>
        <v>44717.708755830427</v>
      </c>
      <c r="V42" s="9">
        <f t="shared" si="6"/>
        <v>45808.054403143215</v>
      </c>
    </row>
    <row r="43" spans="1:22" x14ac:dyDescent="0.3">
      <c r="A43" s="50">
        <v>24</v>
      </c>
      <c r="B43" s="59">
        <v>45458</v>
      </c>
      <c r="C43" s="60">
        <v>14613.630312362144</v>
      </c>
      <c r="D43" s="61">
        <v>29957.94214034465</v>
      </c>
      <c r="E43" s="60">
        <v>2981180.5837218757</v>
      </c>
      <c r="F43" s="62">
        <v>629.11678494719001</v>
      </c>
      <c r="G43" s="62">
        <v>433.15999999999997</v>
      </c>
      <c r="H43" s="60">
        <v>25</v>
      </c>
      <c r="I43" s="56">
        <v>45658.849237653987</v>
      </c>
      <c r="J43" s="31" t="s">
        <v>55</v>
      </c>
      <c r="K43" s="31" t="s">
        <v>55</v>
      </c>
      <c r="L43" s="31">
        <v>6</v>
      </c>
      <c r="N43" s="63">
        <f t="shared" si="3"/>
        <v>31</v>
      </c>
      <c r="O43" s="63">
        <f t="shared" si="4"/>
        <v>718</v>
      </c>
      <c r="P43" s="57">
        <f t="shared" si="0"/>
        <v>14230.229010847039</v>
      </c>
      <c r="Q43" s="58">
        <f t="shared" si="1"/>
        <v>1.4965000000000001E-2</v>
      </c>
      <c r="R43" s="32">
        <f t="shared" si="2"/>
        <v>212.95537714732595</v>
      </c>
      <c r="S43" s="64"/>
      <c r="U43">
        <f t="shared" si="5"/>
        <v>44571.572452706794</v>
      </c>
      <c r="V43" s="9">
        <f t="shared" si="6"/>
        <v>45658.849237653987</v>
      </c>
    </row>
    <row r="44" spans="1:22" x14ac:dyDescent="0.3">
      <c r="A44" s="50">
        <v>25</v>
      </c>
      <c r="B44" s="59">
        <v>45488</v>
      </c>
      <c r="C44" s="60">
        <v>14613.630312362144</v>
      </c>
      <c r="D44" s="61">
        <v>29811.805837221018</v>
      </c>
      <c r="E44" s="60">
        <v>2966566.9534095135</v>
      </c>
      <c r="F44" s="62">
        <v>626.04792258159387</v>
      </c>
      <c r="G44" s="62">
        <v>433.15999999999997</v>
      </c>
      <c r="H44" s="60">
        <v>25</v>
      </c>
      <c r="I44" s="56">
        <v>45509.64407216476</v>
      </c>
      <c r="J44" s="31" t="s">
        <v>55</v>
      </c>
      <c r="K44" s="31" t="s">
        <v>55</v>
      </c>
      <c r="L44" s="31">
        <v>7</v>
      </c>
      <c r="N44" s="63">
        <f t="shared" si="3"/>
        <v>30</v>
      </c>
      <c r="O44" s="63">
        <f t="shared" si="4"/>
        <v>748</v>
      </c>
      <c r="P44" s="57">
        <f t="shared" si="0"/>
        <v>14230.229010847039</v>
      </c>
      <c r="Q44" s="58">
        <f t="shared" si="1"/>
        <v>1.4965000000000001E-2</v>
      </c>
      <c r="R44" s="32">
        <f t="shared" si="2"/>
        <v>212.95537714732595</v>
      </c>
      <c r="S44" s="64"/>
      <c r="U44">
        <f t="shared" si="5"/>
        <v>44425.436149583162</v>
      </c>
      <c r="V44" s="9">
        <f t="shared" si="6"/>
        <v>45509.64407216476</v>
      </c>
    </row>
    <row r="45" spans="1:22" x14ac:dyDescent="0.3">
      <c r="A45" s="50">
        <v>26</v>
      </c>
      <c r="B45" s="59">
        <v>45519</v>
      </c>
      <c r="C45" s="60">
        <v>14613.630312362144</v>
      </c>
      <c r="D45" s="61">
        <v>29665.669534097386</v>
      </c>
      <c r="E45" s="60">
        <v>2951953.3230971512</v>
      </c>
      <c r="F45" s="62">
        <v>622.97906021599783</v>
      </c>
      <c r="G45" s="62">
        <v>433.15999999999997</v>
      </c>
      <c r="H45" s="60">
        <v>25</v>
      </c>
      <c r="I45" s="56">
        <v>45360.438906675532</v>
      </c>
      <c r="J45" s="31" t="s">
        <v>55</v>
      </c>
      <c r="K45" s="31" t="s">
        <v>55</v>
      </c>
      <c r="L45" s="31">
        <v>8</v>
      </c>
      <c r="N45" s="63">
        <f t="shared" si="3"/>
        <v>31</v>
      </c>
      <c r="O45" s="63">
        <f t="shared" si="4"/>
        <v>779</v>
      </c>
      <c r="P45" s="57">
        <f t="shared" si="0"/>
        <v>14230.229010847039</v>
      </c>
      <c r="Q45" s="58">
        <f t="shared" si="1"/>
        <v>1.4965000000000001E-2</v>
      </c>
      <c r="R45" s="32">
        <f t="shared" si="2"/>
        <v>212.95537714732595</v>
      </c>
      <c r="S45" s="64"/>
      <c r="U45">
        <f t="shared" si="5"/>
        <v>44279.299846459529</v>
      </c>
      <c r="V45" s="9">
        <f t="shared" si="6"/>
        <v>45360.438906675532</v>
      </c>
    </row>
    <row r="46" spans="1:22" x14ac:dyDescent="0.3">
      <c r="A46" s="50">
        <v>27</v>
      </c>
      <c r="B46" s="59">
        <v>45550</v>
      </c>
      <c r="C46" s="60">
        <v>14613.630312362144</v>
      </c>
      <c r="D46" s="61">
        <v>29519.53323097375</v>
      </c>
      <c r="E46" s="60">
        <v>2937339.692784789</v>
      </c>
      <c r="F46" s="62">
        <v>619.9101978504018</v>
      </c>
      <c r="G46" s="62">
        <v>433.15999999999997</v>
      </c>
      <c r="H46" s="60">
        <v>25</v>
      </c>
      <c r="I46" s="56">
        <v>45211.233741186297</v>
      </c>
      <c r="J46" s="31" t="s">
        <v>55</v>
      </c>
      <c r="K46" s="31" t="s">
        <v>55</v>
      </c>
      <c r="L46" s="31">
        <v>9</v>
      </c>
      <c r="N46" s="63">
        <f t="shared" si="3"/>
        <v>31</v>
      </c>
      <c r="O46" s="63">
        <f t="shared" si="4"/>
        <v>810</v>
      </c>
      <c r="P46" s="57">
        <f t="shared" si="0"/>
        <v>14230.229010847039</v>
      </c>
      <c r="Q46" s="58">
        <f t="shared" si="1"/>
        <v>1.4965000000000001E-2</v>
      </c>
      <c r="R46" s="32">
        <f t="shared" si="2"/>
        <v>212.95537714732595</v>
      </c>
      <c r="S46" s="64"/>
      <c r="U46">
        <f t="shared" si="5"/>
        <v>44133.16354333589</v>
      </c>
      <c r="V46" s="9">
        <f t="shared" si="6"/>
        <v>45211.233741186297</v>
      </c>
    </row>
    <row r="47" spans="1:22" x14ac:dyDescent="0.3">
      <c r="A47" s="50">
        <v>28</v>
      </c>
      <c r="B47" s="59">
        <v>45580</v>
      </c>
      <c r="C47" s="60">
        <v>14613.630312362144</v>
      </c>
      <c r="D47" s="61">
        <v>29373.396927850117</v>
      </c>
      <c r="E47" s="60">
        <v>2922726.0624724268</v>
      </c>
      <c r="F47" s="62">
        <v>616.84133548480577</v>
      </c>
      <c r="G47" s="62">
        <v>433.15999999999997</v>
      </c>
      <c r="H47" s="60">
        <v>25</v>
      </c>
      <c r="I47" s="56">
        <v>45062.028575697077</v>
      </c>
      <c r="J47" s="31" t="s">
        <v>55</v>
      </c>
      <c r="K47" s="31" t="s">
        <v>55</v>
      </c>
      <c r="L47" s="31">
        <v>10</v>
      </c>
      <c r="N47" s="63">
        <f t="shared" si="3"/>
        <v>30</v>
      </c>
      <c r="O47" s="63">
        <f t="shared" si="4"/>
        <v>840</v>
      </c>
      <c r="P47" s="57">
        <f t="shared" si="0"/>
        <v>14230.229010847039</v>
      </c>
      <c r="Q47" s="58">
        <f t="shared" si="1"/>
        <v>1.4965000000000001E-2</v>
      </c>
      <c r="R47" s="32">
        <f t="shared" si="2"/>
        <v>212.95537714732595</v>
      </c>
      <c r="S47" s="64"/>
      <c r="U47">
        <f t="shared" si="5"/>
        <v>43987.027240212265</v>
      </c>
      <c r="V47" s="9">
        <f t="shared" si="6"/>
        <v>45062.028575697077</v>
      </c>
    </row>
    <row r="48" spans="1:22" x14ac:dyDescent="0.3">
      <c r="A48" s="50">
        <v>29</v>
      </c>
      <c r="B48" s="59">
        <v>45611</v>
      </c>
      <c r="C48" s="60">
        <v>14613.630312362144</v>
      </c>
      <c r="D48" s="61">
        <v>29227.260624726485</v>
      </c>
      <c r="E48" s="60">
        <v>2908112.4321600646</v>
      </c>
      <c r="F48" s="62">
        <v>613.77247311920962</v>
      </c>
      <c r="G48" s="62">
        <v>433.15999999999997</v>
      </c>
      <c r="H48" s="60">
        <v>25</v>
      </c>
      <c r="I48" s="56">
        <v>44912.823410207835</v>
      </c>
      <c r="J48" s="31" t="s">
        <v>55</v>
      </c>
      <c r="K48" s="31" t="s">
        <v>55</v>
      </c>
      <c r="L48" s="31">
        <v>11</v>
      </c>
      <c r="N48" s="63">
        <f t="shared" si="3"/>
        <v>31</v>
      </c>
      <c r="O48" s="63">
        <f t="shared" si="4"/>
        <v>871</v>
      </c>
      <c r="P48" s="57">
        <f t="shared" si="0"/>
        <v>14230.229010847039</v>
      </c>
      <c r="Q48" s="58">
        <f t="shared" si="1"/>
        <v>1.4965000000000001E-2</v>
      </c>
      <c r="R48" s="32">
        <f t="shared" si="2"/>
        <v>212.95537714732595</v>
      </c>
      <c r="S48" s="64"/>
      <c r="U48">
        <f t="shared" si="5"/>
        <v>43840.890937088625</v>
      </c>
      <c r="V48" s="9">
        <f t="shared" si="6"/>
        <v>44912.823410207835</v>
      </c>
    </row>
    <row r="49" spans="1:22" x14ac:dyDescent="0.3">
      <c r="A49" s="50">
        <v>30</v>
      </c>
      <c r="B49" s="59">
        <v>45641</v>
      </c>
      <c r="C49" s="60">
        <v>14613.630312362144</v>
      </c>
      <c r="D49" s="61">
        <v>29081.124321602852</v>
      </c>
      <c r="E49" s="60">
        <v>2893498.8018477024</v>
      </c>
      <c r="F49" s="62">
        <v>610.70361075361359</v>
      </c>
      <c r="G49" s="62">
        <v>433.15999999999997</v>
      </c>
      <c r="H49" s="60">
        <v>25</v>
      </c>
      <c r="I49" s="56">
        <v>44763.618244718615</v>
      </c>
      <c r="J49" s="31" t="s">
        <v>55</v>
      </c>
      <c r="K49" s="31" t="s">
        <v>55</v>
      </c>
      <c r="L49" s="31">
        <v>12</v>
      </c>
      <c r="N49" s="63">
        <f t="shared" si="3"/>
        <v>30</v>
      </c>
      <c r="O49" s="63">
        <f t="shared" si="4"/>
        <v>901</v>
      </c>
      <c r="P49" s="57">
        <f t="shared" si="0"/>
        <v>14230.229010847039</v>
      </c>
      <c r="Q49" s="58">
        <f t="shared" si="1"/>
        <v>1.4965000000000001E-2</v>
      </c>
      <c r="R49" s="32">
        <f t="shared" si="2"/>
        <v>212.95537714732595</v>
      </c>
      <c r="S49" s="64"/>
      <c r="U49">
        <f t="shared" si="5"/>
        <v>43694.754633965</v>
      </c>
      <c r="V49" s="9">
        <f t="shared" si="6"/>
        <v>44763.618244718615</v>
      </c>
    </row>
    <row r="50" spans="1:22" x14ac:dyDescent="0.3">
      <c r="A50" s="50">
        <v>31</v>
      </c>
      <c r="B50" s="59">
        <v>45672</v>
      </c>
      <c r="C50" s="60">
        <v>14613.630312362144</v>
      </c>
      <c r="D50" s="61">
        <v>28934.988018479216</v>
      </c>
      <c r="E50" s="60">
        <v>2878885.1715353401</v>
      </c>
      <c r="F50" s="62">
        <v>607.63474838801756</v>
      </c>
      <c r="G50" s="62">
        <v>433.15999999999997</v>
      </c>
      <c r="H50" s="60">
        <v>25</v>
      </c>
      <c r="I50" s="56">
        <v>44614.41307922938</v>
      </c>
      <c r="J50" s="31" t="s">
        <v>55</v>
      </c>
      <c r="K50" s="31" t="s">
        <v>55</v>
      </c>
      <c r="L50" s="31">
        <v>1</v>
      </c>
      <c r="N50" s="63">
        <f t="shared" si="3"/>
        <v>31</v>
      </c>
      <c r="O50" s="63">
        <f t="shared" si="4"/>
        <v>932</v>
      </c>
      <c r="P50" s="57">
        <f t="shared" si="0"/>
        <v>14230.229010847039</v>
      </c>
      <c r="Q50" s="58">
        <f t="shared" si="1"/>
        <v>1.4965000000000001E-2</v>
      </c>
      <c r="R50" s="32">
        <f t="shared" si="2"/>
        <v>212.95537714732595</v>
      </c>
      <c r="S50" s="64"/>
      <c r="U50">
        <f t="shared" si="5"/>
        <v>43548.61833084136</v>
      </c>
      <c r="V50" s="9">
        <f t="shared" si="6"/>
        <v>44614.41307922938</v>
      </c>
    </row>
    <row r="51" spans="1:22" x14ac:dyDescent="0.3">
      <c r="A51" s="50">
        <v>32</v>
      </c>
      <c r="B51" s="59">
        <v>45703</v>
      </c>
      <c r="C51" s="60">
        <v>14613.630312362144</v>
      </c>
      <c r="D51" s="61">
        <v>28788.851715355584</v>
      </c>
      <c r="E51" s="60">
        <v>2864271.5412229779</v>
      </c>
      <c r="F51" s="62">
        <v>604.56588602242141</v>
      </c>
      <c r="G51" s="62">
        <v>433.15999999999997</v>
      </c>
      <c r="H51" s="60">
        <v>25</v>
      </c>
      <c r="I51" s="56">
        <v>44465.207913740152</v>
      </c>
      <c r="J51" s="31" t="s">
        <v>55</v>
      </c>
      <c r="K51" s="31" t="s">
        <v>55</v>
      </c>
      <c r="L51" s="31">
        <v>2</v>
      </c>
      <c r="N51" s="63">
        <f t="shared" si="3"/>
        <v>31</v>
      </c>
      <c r="O51" s="63">
        <f t="shared" si="4"/>
        <v>963</v>
      </c>
      <c r="P51" s="57">
        <f t="shared" si="0"/>
        <v>14230.229010847039</v>
      </c>
      <c r="Q51" s="58">
        <f t="shared" si="1"/>
        <v>1.4965000000000001E-2</v>
      </c>
      <c r="R51" s="32">
        <f t="shared" si="2"/>
        <v>212.95537714732595</v>
      </c>
      <c r="S51" s="64"/>
      <c r="U51">
        <f t="shared" si="5"/>
        <v>43402.482027717728</v>
      </c>
      <c r="V51" s="9">
        <f t="shared" si="6"/>
        <v>44465.207913740152</v>
      </c>
    </row>
    <row r="52" spans="1:22" x14ac:dyDescent="0.3">
      <c r="A52" s="50">
        <v>33</v>
      </c>
      <c r="B52" s="59">
        <v>45731</v>
      </c>
      <c r="C52" s="60">
        <v>14613.630312362144</v>
      </c>
      <c r="D52" s="61">
        <v>28642.715412231952</v>
      </c>
      <c r="E52" s="60">
        <v>2849657.9109106157</v>
      </c>
      <c r="F52" s="62">
        <v>601.49702365682538</v>
      </c>
      <c r="G52" s="62">
        <v>433.15999999999997</v>
      </c>
      <c r="H52" s="60">
        <v>25</v>
      </c>
      <c r="I52" s="56">
        <v>44316.002748250925</v>
      </c>
      <c r="J52" s="31" t="s">
        <v>55</v>
      </c>
      <c r="K52" s="31" t="s">
        <v>55</v>
      </c>
      <c r="L52" s="31">
        <v>3</v>
      </c>
      <c r="N52" s="63">
        <f t="shared" si="3"/>
        <v>28</v>
      </c>
      <c r="O52" s="63">
        <f t="shared" si="4"/>
        <v>991</v>
      </c>
      <c r="P52" s="57">
        <f t="shared" si="0"/>
        <v>14230.229010847039</v>
      </c>
      <c r="Q52" s="58">
        <f t="shared" si="1"/>
        <v>1.4965000000000001E-2</v>
      </c>
      <c r="R52" s="32">
        <f t="shared" si="2"/>
        <v>212.95537714732595</v>
      </c>
      <c r="S52" s="64"/>
      <c r="U52">
        <f t="shared" si="5"/>
        <v>43256.345724594095</v>
      </c>
      <c r="V52" s="9">
        <f t="shared" si="6"/>
        <v>44316.002748250925</v>
      </c>
    </row>
    <row r="53" spans="1:22" x14ac:dyDescent="0.3">
      <c r="A53" s="50">
        <v>34</v>
      </c>
      <c r="B53" s="59">
        <v>45762</v>
      </c>
      <c r="C53" s="60">
        <v>14613.630312362144</v>
      </c>
      <c r="D53" s="61">
        <v>28496.579109108319</v>
      </c>
      <c r="E53" s="60">
        <v>2835044.2805982535</v>
      </c>
      <c r="F53" s="62">
        <v>598.42816129122934</v>
      </c>
      <c r="G53" s="62">
        <v>433.15999999999997</v>
      </c>
      <c r="H53" s="60">
        <v>25</v>
      </c>
      <c r="I53" s="56">
        <v>44166.797582761697</v>
      </c>
      <c r="J53" s="31" t="s">
        <v>55</v>
      </c>
      <c r="K53" s="31" t="s">
        <v>55</v>
      </c>
      <c r="L53" s="31">
        <v>4</v>
      </c>
      <c r="N53" s="63">
        <f t="shared" si="3"/>
        <v>31</v>
      </c>
      <c r="O53" s="63">
        <f t="shared" si="4"/>
        <v>1022</v>
      </c>
      <c r="P53" s="57">
        <f t="shared" si="0"/>
        <v>14230.229010847039</v>
      </c>
      <c r="Q53" s="58">
        <f t="shared" si="1"/>
        <v>1.4965000000000001E-2</v>
      </c>
      <c r="R53" s="32">
        <f t="shared" si="2"/>
        <v>212.95537714732595</v>
      </c>
      <c r="S53" s="64"/>
      <c r="U53">
        <f t="shared" si="5"/>
        <v>43110.209421470463</v>
      </c>
      <c r="V53" s="9">
        <f t="shared" si="6"/>
        <v>44166.797582761697</v>
      </c>
    </row>
    <row r="54" spans="1:22" x14ac:dyDescent="0.3">
      <c r="A54" s="50">
        <v>35</v>
      </c>
      <c r="B54" s="59">
        <v>45792</v>
      </c>
      <c r="C54" s="60">
        <v>14613.630312362144</v>
      </c>
      <c r="D54" s="61">
        <v>28350.442805984683</v>
      </c>
      <c r="E54" s="60">
        <v>2820430.6502858913</v>
      </c>
      <c r="F54" s="62">
        <v>595.35929892563331</v>
      </c>
      <c r="G54" s="62">
        <v>433.15999999999997</v>
      </c>
      <c r="H54" s="60">
        <v>25</v>
      </c>
      <c r="I54" s="56">
        <v>44017.59241727247</v>
      </c>
      <c r="J54" s="31" t="s">
        <v>55</v>
      </c>
      <c r="K54" s="31" t="s">
        <v>55</v>
      </c>
      <c r="L54" s="31">
        <v>5</v>
      </c>
      <c r="N54" s="63">
        <f t="shared" si="3"/>
        <v>30</v>
      </c>
      <c r="O54" s="63">
        <f t="shared" si="4"/>
        <v>1052</v>
      </c>
      <c r="P54" s="57">
        <f t="shared" si="0"/>
        <v>14230.229010847039</v>
      </c>
      <c r="Q54" s="58">
        <f t="shared" si="1"/>
        <v>1.4965000000000001E-2</v>
      </c>
      <c r="R54" s="32">
        <f t="shared" si="2"/>
        <v>212.95537714732595</v>
      </c>
      <c r="S54" s="64"/>
      <c r="U54">
        <f t="shared" si="5"/>
        <v>42964.073118346831</v>
      </c>
      <c r="V54" s="9">
        <f t="shared" si="6"/>
        <v>44017.59241727247</v>
      </c>
    </row>
    <row r="55" spans="1:22" x14ac:dyDescent="0.3">
      <c r="A55" s="50">
        <v>36</v>
      </c>
      <c r="B55" s="59">
        <v>45823</v>
      </c>
      <c r="C55" s="60">
        <v>14613.630312362144</v>
      </c>
      <c r="D55" s="61">
        <v>28204.306502861051</v>
      </c>
      <c r="E55" s="60">
        <v>2805817.019973529</v>
      </c>
      <c r="F55" s="62">
        <v>592.29043656003716</v>
      </c>
      <c r="G55" s="62">
        <v>433.15999999999997</v>
      </c>
      <c r="H55" s="60">
        <v>25</v>
      </c>
      <c r="I55" s="56">
        <v>43868.387251783235</v>
      </c>
      <c r="J55" s="31" t="s">
        <v>55</v>
      </c>
      <c r="K55" s="31" t="s">
        <v>55</v>
      </c>
      <c r="L55" s="31">
        <v>6</v>
      </c>
      <c r="N55" s="63">
        <f t="shared" si="3"/>
        <v>31</v>
      </c>
      <c r="O55" s="63">
        <f t="shared" si="4"/>
        <v>1083</v>
      </c>
      <c r="P55" s="57">
        <f t="shared" si="0"/>
        <v>14230.229010847039</v>
      </c>
      <c r="Q55" s="58">
        <f t="shared" si="1"/>
        <v>1.4965000000000001E-2</v>
      </c>
      <c r="R55" s="32">
        <f t="shared" si="2"/>
        <v>212.95537714732595</v>
      </c>
      <c r="S55" s="64"/>
      <c r="U55">
        <f t="shared" si="5"/>
        <v>42817.936815223191</v>
      </c>
      <c r="V55" s="9">
        <f t="shared" si="6"/>
        <v>43868.387251783235</v>
      </c>
    </row>
    <row r="56" spans="1:22" x14ac:dyDescent="0.3">
      <c r="A56" s="50">
        <v>37</v>
      </c>
      <c r="B56" s="59">
        <v>45853</v>
      </c>
      <c r="C56" s="60">
        <v>14613.630312362144</v>
      </c>
      <c r="D56" s="61">
        <v>28058.170199737418</v>
      </c>
      <c r="E56" s="60">
        <v>2791203.3896611668</v>
      </c>
      <c r="F56" s="62">
        <v>589.22157419444113</v>
      </c>
      <c r="G56" s="62">
        <v>433.15999999999997</v>
      </c>
      <c r="H56" s="60">
        <v>25</v>
      </c>
      <c r="I56" s="56">
        <v>43719.182086294008</v>
      </c>
      <c r="J56" s="31" t="s">
        <v>55</v>
      </c>
      <c r="K56" s="31" t="s">
        <v>55</v>
      </c>
      <c r="L56" s="31">
        <v>7</v>
      </c>
      <c r="N56" s="63">
        <f t="shared" si="3"/>
        <v>30</v>
      </c>
      <c r="O56" s="63">
        <f t="shared" si="4"/>
        <v>1113</v>
      </c>
      <c r="P56" s="57">
        <f t="shared" si="0"/>
        <v>14230.229010847039</v>
      </c>
      <c r="Q56" s="58">
        <f t="shared" si="1"/>
        <v>1.4965000000000001E-2</v>
      </c>
      <c r="R56" s="32">
        <f t="shared" si="2"/>
        <v>212.95537714732595</v>
      </c>
      <c r="S56" s="64"/>
      <c r="U56">
        <f t="shared" si="5"/>
        <v>42671.800512099566</v>
      </c>
      <c r="V56" s="9">
        <f t="shared" si="6"/>
        <v>43719.182086294008</v>
      </c>
    </row>
    <row r="57" spans="1:22" x14ac:dyDescent="0.3">
      <c r="A57" s="50">
        <v>38</v>
      </c>
      <c r="B57" s="59">
        <v>45884</v>
      </c>
      <c r="C57" s="60">
        <v>14613.630312362144</v>
      </c>
      <c r="D57" s="61">
        <v>27912.033896613786</v>
      </c>
      <c r="E57" s="60">
        <v>2776589.7593488046</v>
      </c>
      <c r="F57" s="62">
        <v>586.1527118288451</v>
      </c>
      <c r="G57" s="62">
        <v>433.15999999999997</v>
      </c>
      <c r="H57" s="60">
        <v>25</v>
      </c>
      <c r="I57" s="56">
        <v>43569.976920804773</v>
      </c>
      <c r="J57" s="31" t="s">
        <v>55</v>
      </c>
      <c r="K57" s="31" t="s">
        <v>55</v>
      </c>
      <c r="L57" s="31">
        <v>8</v>
      </c>
      <c r="N57" s="63">
        <f t="shared" si="3"/>
        <v>31</v>
      </c>
      <c r="O57" s="63">
        <f t="shared" si="4"/>
        <v>1144</v>
      </c>
      <c r="P57" s="57">
        <f t="shared" si="0"/>
        <v>14230.229010847039</v>
      </c>
      <c r="Q57" s="58">
        <f t="shared" si="1"/>
        <v>1.4965000000000001E-2</v>
      </c>
      <c r="R57" s="32">
        <f t="shared" si="2"/>
        <v>212.95537714732595</v>
      </c>
      <c r="S57" s="64"/>
      <c r="U57">
        <f t="shared" si="5"/>
        <v>42525.664208975926</v>
      </c>
      <c r="V57" s="9">
        <f t="shared" si="6"/>
        <v>43569.976920804773</v>
      </c>
    </row>
    <row r="58" spans="1:22" x14ac:dyDescent="0.3">
      <c r="A58" s="50">
        <v>39</v>
      </c>
      <c r="B58" s="59">
        <v>45915</v>
      </c>
      <c r="C58" s="60">
        <v>14613.630312362144</v>
      </c>
      <c r="D58" s="61">
        <v>27765.89759349015</v>
      </c>
      <c r="E58" s="60">
        <v>2761976.1290364424</v>
      </c>
      <c r="F58" s="62">
        <v>583.08384946324895</v>
      </c>
      <c r="G58" s="62">
        <v>433.15999999999997</v>
      </c>
      <c r="H58" s="60">
        <v>25</v>
      </c>
      <c r="I58" s="56">
        <v>43420.771755315545</v>
      </c>
      <c r="J58" s="31" t="s">
        <v>55</v>
      </c>
      <c r="K58" s="31" t="s">
        <v>55</v>
      </c>
      <c r="L58" s="31">
        <v>9</v>
      </c>
      <c r="N58" s="63">
        <f t="shared" si="3"/>
        <v>31</v>
      </c>
      <c r="O58" s="63">
        <f t="shared" si="4"/>
        <v>1175</v>
      </c>
      <c r="P58" s="57">
        <f t="shared" si="0"/>
        <v>14230.229010847039</v>
      </c>
      <c r="Q58" s="58">
        <f t="shared" si="1"/>
        <v>1.4965000000000001E-2</v>
      </c>
      <c r="R58" s="32">
        <f t="shared" si="2"/>
        <v>212.95537714732595</v>
      </c>
      <c r="S58" s="64"/>
      <c r="U58">
        <f t="shared" si="5"/>
        <v>42379.527905852294</v>
      </c>
      <c r="V58" s="9">
        <f t="shared" si="6"/>
        <v>43420.771755315545</v>
      </c>
    </row>
    <row r="59" spans="1:22" x14ac:dyDescent="0.3">
      <c r="A59" s="50">
        <v>40</v>
      </c>
      <c r="B59" s="59">
        <v>45945</v>
      </c>
      <c r="C59" s="60">
        <v>14613.630312362144</v>
      </c>
      <c r="D59" s="61">
        <v>27619.761290366518</v>
      </c>
      <c r="E59" s="60">
        <v>2747362.4987240802</v>
      </c>
      <c r="F59" s="62">
        <v>580.01498709765292</v>
      </c>
      <c r="G59" s="62">
        <v>433.15999999999997</v>
      </c>
      <c r="H59" s="60">
        <v>25</v>
      </c>
      <c r="I59" s="56">
        <v>43271.566589826318</v>
      </c>
      <c r="J59" s="31" t="s">
        <v>55</v>
      </c>
      <c r="K59" s="31" t="s">
        <v>55</v>
      </c>
      <c r="L59" s="31">
        <v>10</v>
      </c>
      <c r="N59" s="63">
        <f t="shared" si="3"/>
        <v>30</v>
      </c>
      <c r="O59" s="63">
        <f t="shared" si="4"/>
        <v>1205</v>
      </c>
      <c r="P59" s="57">
        <f t="shared" si="0"/>
        <v>14230.229010847039</v>
      </c>
      <c r="Q59" s="58">
        <f t="shared" si="1"/>
        <v>1.4965000000000001E-2</v>
      </c>
      <c r="R59" s="32">
        <f t="shared" si="2"/>
        <v>212.95537714732595</v>
      </c>
      <c r="S59" s="64"/>
      <c r="U59">
        <f t="shared" si="5"/>
        <v>42233.391602728661</v>
      </c>
      <c r="V59" s="9">
        <f t="shared" si="6"/>
        <v>43271.566589826318</v>
      </c>
    </row>
    <row r="60" spans="1:22" x14ac:dyDescent="0.3">
      <c r="A60" s="50">
        <v>41</v>
      </c>
      <c r="B60" s="59">
        <v>45976</v>
      </c>
      <c r="C60" s="60">
        <v>14613.630312362144</v>
      </c>
      <c r="D60" s="61">
        <v>27473.624987242885</v>
      </c>
      <c r="E60" s="60">
        <v>2732748.8684117179</v>
      </c>
      <c r="F60" s="62">
        <v>576.94612473205689</v>
      </c>
      <c r="G60" s="62">
        <v>433.15999999999997</v>
      </c>
      <c r="H60" s="60">
        <v>25</v>
      </c>
      <c r="I60" s="56">
        <v>43122.36142433709</v>
      </c>
      <c r="J60" s="31" t="s">
        <v>55</v>
      </c>
      <c r="K60" s="31" t="s">
        <v>55</v>
      </c>
      <c r="L60" s="31">
        <v>11</v>
      </c>
      <c r="N60" s="63">
        <f t="shared" si="3"/>
        <v>31</v>
      </c>
      <c r="O60" s="63">
        <f t="shared" si="4"/>
        <v>1236</v>
      </c>
      <c r="P60" s="57">
        <f t="shared" si="0"/>
        <v>14230.229010847039</v>
      </c>
      <c r="Q60" s="58">
        <f t="shared" si="1"/>
        <v>1.4965000000000001E-2</v>
      </c>
      <c r="R60" s="32">
        <f t="shared" si="2"/>
        <v>212.95537714732595</v>
      </c>
      <c r="S60" s="64"/>
      <c r="U60">
        <f t="shared" si="5"/>
        <v>42087.255299605029</v>
      </c>
      <c r="V60" s="9">
        <f t="shared" si="6"/>
        <v>43122.36142433709</v>
      </c>
    </row>
    <row r="61" spans="1:22" x14ac:dyDescent="0.3">
      <c r="A61" s="50">
        <v>42</v>
      </c>
      <c r="B61" s="59">
        <v>46006</v>
      </c>
      <c r="C61" s="60">
        <v>14613.630312362144</v>
      </c>
      <c r="D61" s="61">
        <v>27327.488684119253</v>
      </c>
      <c r="E61" s="60">
        <v>2718135.2380993557</v>
      </c>
      <c r="F61" s="62">
        <v>573.87726236646074</v>
      </c>
      <c r="G61" s="62">
        <v>433.15999999999997</v>
      </c>
      <c r="H61" s="60">
        <v>25</v>
      </c>
      <c r="I61" s="56">
        <v>42973.156258847863</v>
      </c>
      <c r="J61" s="31" t="s">
        <v>55</v>
      </c>
      <c r="K61" s="31" t="s">
        <v>55</v>
      </c>
      <c r="L61" s="31">
        <v>12</v>
      </c>
      <c r="N61" s="63">
        <f t="shared" si="3"/>
        <v>30</v>
      </c>
      <c r="O61" s="63">
        <f t="shared" si="4"/>
        <v>1266</v>
      </c>
      <c r="P61" s="57">
        <f t="shared" si="0"/>
        <v>14230.229010847039</v>
      </c>
      <c r="Q61" s="58">
        <f t="shared" si="1"/>
        <v>1.4965000000000001E-2</v>
      </c>
      <c r="R61" s="32">
        <f t="shared" si="2"/>
        <v>212.95537714732595</v>
      </c>
      <c r="S61" s="64"/>
      <c r="U61">
        <f t="shared" si="5"/>
        <v>41941.118996481397</v>
      </c>
      <c r="V61" s="9">
        <f t="shared" si="6"/>
        <v>42973.156258847863</v>
      </c>
    </row>
    <row r="62" spans="1:22" x14ac:dyDescent="0.3">
      <c r="A62" s="50">
        <v>43</v>
      </c>
      <c r="B62" s="59">
        <v>46037</v>
      </c>
      <c r="C62" s="60">
        <v>14613.630312362144</v>
      </c>
      <c r="D62" s="61">
        <v>27181.352380995617</v>
      </c>
      <c r="E62" s="60">
        <v>2703521.6077869935</v>
      </c>
      <c r="F62" s="62">
        <v>570.80840000086471</v>
      </c>
      <c r="G62" s="62">
        <v>433.15999999999997</v>
      </c>
      <c r="H62" s="60">
        <v>25</v>
      </c>
      <c r="I62" s="56">
        <v>42823.951093358628</v>
      </c>
      <c r="J62" s="31" t="s">
        <v>55</v>
      </c>
      <c r="K62" s="31" t="s">
        <v>55</v>
      </c>
      <c r="L62" s="31">
        <v>1</v>
      </c>
      <c r="N62" s="63">
        <f t="shared" si="3"/>
        <v>31</v>
      </c>
      <c r="O62" s="63">
        <f t="shared" si="4"/>
        <v>1297</v>
      </c>
      <c r="P62" s="57">
        <f t="shared" si="0"/>
        <v>14230.229010847039</v>
      </c>
      <c r="Q62" s="58">
        <f t="shared" si="1"/>
        <v>1.4965000000000001E-2</v>
      </c>
      <c r="R62" s="32">
        <f t="shared" si="2"/>
        <v>212.95537714732595</v>
      </c>
      <c r="S62" s="64"/>
      <c r="U62">
        <f t="shared" si="5"/>
        <v>41794.982693357757</v>
      </c>
      <c r="V62" s="9">
        <f t="shared" si="6"/>
        <v>42823.951093358628</v>
      </c>
    </row>
    <row r="63" spans="1:22" x14ac:dyDescent="0.3">
      <c r="A63" s="50">
        <v>44</v>
      </c>
      <c r="B63" s="59">
        <v>46068</v>
      </c>
      <c r="C63" s="60">
        <v>14613.630312362144</v>
      </c>
      <c r="D63" s="61">
        <v>27035.216077871984</v>
      </c>
      <c r="E63" s="60">
        <v>2688907.9774746313</v>
      </c>
      <c r="F63" s="62">
        <v>567.73953763526868</v>
      </c>
      <c r="G63" s="62">
        <v>433.15999999999997</v>
      </c>
      <c r="H63" s="60">
        <v>25</v>
      </c>
      <c r="I63" s="56">
        <v>42674.7459278694</v>
      </c>
      <c r="J63" s="31" t="s">
        <v>55</v>
      </c>
      <c r="K63" s="31" t="s">
        <v>55</v>
      </c>
      <c r="L63" s="31">
        <v>2</v>
      </c>
      <c r="N63" s="63">
        <f t="shared" si="3"/>
        <v>31</v>
      </c>
      <c r="O63" s="63">
        <f t="shared" si="4"/>
        <v>1328</v>
      </c>
      <c r="P63" s="57">
        <f t="shared" si="0"/>
        <v>14230.229010847039</v>
      </c>
      <c r="Q63" s="58">
        <f t="shared" si="1"/>
        <v>1.4965000000000001E-2</v>
      </c>
      <c r="R63" s="32">
        <f t="shared" si="2"/>
        <v>212.95537714732595</v>
      </c>
      <c r="S63" s="64"/>
      <c r="U63">
        <f t="shared" si="5"/>
        <v>41648.846390234132</v>
      </c>
      <c r="V63" s="9">
        <f t="shared" si="6"/>
        <v>42674.7459278694</v>
      </c>
    </row>
    <row r="64" spans="1:22" x14ac:dyDescent="0.3">
      <c r="A64" s="50">
        <v>45</v>
      </c>
      <c r="B64" s="59">
        <v>46096</v>
      </c>
      <c r="C64" s="60">
        <v>14613.630312362144</v>
      </c>
      <c r="D64" s="61">
        <v>26889.079774748352</v>
      </c>
      <c r="E64" s="60">
        <v>2674294.3471622691</v>
      </c>
      <c r="F64" s="62">
        <v>564.67067526967264</v>
      </c>
      <c r="G64" s="62">
        <v>433.15999999999997</v>
      </c>
      <c r="H64" s="60">
        <v>25</v>
      </c>
      <c r="I64" s="56">
        <v>42525.540762380166</v>
      </c>
      <c r="J64" s="31" t="s">
        <v>55</v>
      </c>
      <c r="K64" s="31" t="s">
        <v>55</v>
      </c>
      <c r="L64" s="31">
        <v>3</v>
      </c>
      <c r="N64" s="63">
        <f t="shared" si="3"/>
        <v>28</v>
      </c>
      <c r="O64" s="63">
        <f t="shared" si="4"/>
        <v>1356</v>
      </c>
      <c r="P64" s="57">
        <f t="shared" si="0"/>
        <v>14230.229010847039</v>
      </c>
      <c r="Q64" s="58">
        <f t="shared" si="1"/>
        <v>1.4965000000000001E-2</v>
      </c>
      <c r="R64" s="32">
        <f t="shared" si="2"/>
        <v>212.95537714732595</v>
      </c>
      <c r="S64" s="64"/>
      <c r="U64">
        <f t="shared" si="5"/>
        <v>41502.710087110492</v>
      </c>
      <c r="V64" s="9">
        <f t="shared" si="6"/>
        <v>42525.540762380166</v>
      </c>
    </row>
    <row r="65" spans="1:22" x14ac:dyDescent="0.3">
      <c r="A65" s="50">
        <v>46</v>
      </c>
      <c r="B65" s="59">
        <v>46127</v>
      </c>
      <c r="C65" s="60">
        <v>14613.630312362144</v>
      </c>
      <c r="D65" s="61">
        <v>26742.94347162472</v>
      </c>
      <c r="E65" s="60">
        <v>2659680.7168499068</v>
      </c>
      <c r="F65" s="62">
        <v>561.6018129040765</v>
      </c>
      <c r="G65" s="62">
        <v>433.15999999999997</v>
      </c>
      <c r="H65" s="60">
        <v>25</v>
      </c>
      <c r="I65" s="56">
        <v>42376.335596890945</v>
      </c>
      <c r="J65" s="31" t="s">
        <v>55</v>
      </c>
      <c r="K65" s="31" t="s">
        <v>55</v>
      </c>
      <c r="L65" s="31">
        <v>4</v>
      </c>
      <c r="N65" s="63">
        <f t="shared" si="3"/>
        <v>31</v>
      </c>
      <c r="O65" s="63">
        <f t="shared" si="4"/>
        <v>1387</v>
      </c>
      <c r="P65" s="57">
        <f t="shared" si="0"/>
        <v>14230.229010847039</v>
      </c>
      <c r="Q65" s="58">
        <f t="shared" si="1"/>
        <v>1.4965000000000001E-2</v>
      </c>
      <c r="R65" s="32">
        <f t="shared" si="2"/>
        <v>212.95537714732595</v>
      </c>
      <c r="S65" s="64"/>
      <c r="U65">
        <f t="shared" si="5"/>
        <v>41356.573783986867</v>
      </c>
      <c r="V65" s="9">
        <f t="shared" si="6"/>
        <v>42376.335596890945</v>
      </c>
    </row>
    <row r="66" spans="1:22" x14ac:dyDescent="0.3">
      <c r="A66" s="50">
        <v>47</v>
      </c>
      <c r="B66" s="59">
        <v>46157</v>
      </c>
      <c r="C66" s="60">
        <v>14613.630312362144</v>
      </c>
      <c r="D66" s="61">
        <v>26596.807168501084</v>
      </c>
      <c r="E66" s="60">
        <v>2645067.0865375446</v>
      </c>
      <c r="F66" s="62">
        <v>558.53295053848046</v>
      </c>
      <c r="G66" s="62">
        <v>433.15999999999997</v>
      </c>
      <c r="H66" s="60">
        <v>25</v>
      </c>
      <c r="I66" s="56">
        <v>42227.130431401711</v>
      </c>
      <c r="J66" s="31" t="s">
        <v>55</v>
      </c>
      <c r="K66" s="31" t="s">
        <v>55</v>
      </c>
      <c r="L66" s="31">
        <v>5</v>
      </c>
      <c r="N66" s="63">
        <f t="shared" si="3"/>
        <v>30</v>
      </c>
      <c r="O66" s="63">
        <f t="shared" si="4"/>
        <v>1417</v>
      </c>
      <c r="P66" s="57">
        <f t="shared" si="0"/>
        <v>14230.229010847039</v>
      </c>
      <c r="Q66" s="58">
        <f t="shared" si="1"/>
        <v>1.4965000000000001E-2</v>
      </c>
      <c r="R66" s="32">
        <f t="shared" si="2"/>
        <v>212.95537714732595</v>
      </c>
      <c r="S66" s="64"/>
      <c r="U66">
        <f t="shared" si="5"/>
        <v>41210.437480863227</v>
      </c>
      <c r="V66" s="9">
        <f t="shared" si="6"/>
        <v>42227.130431401711</v>
      </c>
    </row>
    <row r="67" spans="1:22" x14ac:dyDescent="0.3">
      <c r="A67" s="50">
        <v>48</v>
      </c>
      <c r="B67" s="59">
        <v>46188</v>
      </c>
      <c r="C67" s="60">
        <v>14613.630312362144</v>
      </c>
      <c r="D67" s="61">
        <v>26450.670865377451</v>
      </c>
      <c r="E67" s="60">
        <v>2630453.4562251824</v>
      </c>
      <c r="F67" s="62">
        <v>555.46408817288443</v>
      </c>
      <c r="G67" s="62">
        <v>433.15999999999997</v>
      </c>
      <c r="H67" s="60">
        <v>25</v>
      </c>
      <c r="I67" s="56">
        <v>42077.925265912483</v>
      </c>
      <c r="J67" s="31" t="s">
        <v>55</v>
      </c>
      <c r="K67" s="31" t="s">
        <v>55</v>
      </c>
      <c r="L67" s="31">
        <v>6</v>
      </c>
      <c r="N67" s="63">
        <f t="shared" si="3"/>
        <v>31</v>
      </c>
      <c r="O67" s="63">
        <f t="shared" si="4"/>
        <v>1448</v>
      </c>
      <c r="P67" s="57">
        <f t="shared" si="0"/>
        <v>14230.229010847039</v>
      </c>
      <c r="Q67" s="58">
        <f t="shared" si="1"/>
        <v>1.4965000000000001E-2</v>
      </c>
      <c r="R67" s="32">
        <f t="shared" si="2"/>
        <v>212.95537714732595</v>
      </c>
      <c r="S67" s="64"/>
      <c r="U67">
        <f t="shared" si="5"/>
        <v>41064.301177739595</v>
      </c>
      <c r="V67" s="9">
        <f t="shared" si="6"/>
        <v>42077.925265912483</v>
      </c>
    </row>
    <row r="68" spans="1:22" x14ac:dyDescent="0.3">
      <c r="A68" s="50">
        <v>49</v>
      </c>
      <c r="B68" s="59">
        <v>46218</v>
      </c>
      <c r="C68" s="60">
        <v>14613.630312362144</v>
      </c>
      <c r="D68" s="61">
        <v>26304.534562253819</v>
      </c>
      <c r="E68" s="60">
        <v>2615839.8259128202</v>
      </c>
      <c r="F68" s="62">
        <v>552.39522580728828</v>
      </c>
      <c r="G68" s="62">
        <v>433.15999999999997</v>
      </c>
      <c r="H68" s="60">
        <v>25</v>
      </c>
      <c r="I68" s="56">
        <v>41928.720100423256</v>
      </c>
      <c r="J68" s="31" t="s">
        <v>55</v>
      </c>
      <c r="K68" s="31" t="s">
        <v>55</v>
      </c>
      <c r="L68" s="31">
        <v>7</v>
      </c>
      <c r="N68" s="63">
        <f t="shared" si="3"/>
        <v>30</v>
      </c>
      <c r="O68" s="63">
        <f t="shared" si="4"/>
        <v>1478</v>
      </c>
      <c r="P68" s="57">
        <f t="shared" si="0"/>
        <v>14230.229010847039</v>
      </c>
      <c r="Q68" s="58">
        <f t="shared" si="1"/>
        <v>1.4965000000000001E-2</v>
      </c>
      <c r="R68" s="32">
        <f t="shared" si="2"/>
        <v>212.95537714732595</v>
      </c>
      <c r="S68" s="64"/>
      <c r="U68">
        <f t="shared" si="5"/>
        <v>40918.164874615963</v>
      </c>
      <c r="V68" s="9">
        <f t="shared" si="6"/>
        <v>41928.720100423256</v>
      </c>
    </row>
    <row r="69" spans="1:22" x14ac:dyDescent="0.3">
      <c r="A69" s="50">
        <v>50</v>
      </c>
      <c r="B69" s="59">
        <v>46249</v>
      </c>
      <c r="C69" s="60">
        <v>14613.630312362144</v>
      </c>
      <c r="D69" s="61">
        <v>26158.398259130186</v>
      </c>
      <c r="E69" s="60">
        <v>2601226.195600458</v>
      </c>
      <c r="F69" s="62">
        <v>549.32636344169225</v>
      </c>
      <c r="G69" s="62">
        <v>433.15999999999997</v>
      </c>
      <c r="H69" s="60">
        <v>25</v>
      </c>
      <c r="I69" s="56">
        <v>41779.514934934028</v>
      </c>
      <c r="J69" s="31" t="s">
        <v>55</v>
      </c>
      <c r="K69" s="31" t="s">
        <v>55</v>
      </c>
      <c r="L69" s="31">
        <v>8</v>
      </c>
      <c r="N69" s="63">
        <f t="shared" si="3"/>
        <v>31</v>
      </c>
      <c r="O69" s="63">
        <f t="shared" si="4"/>
        <v>1509</v>
      </c>
      <c r="P69" s="57">
        <f t="shared" si="0"/>
        <v>14230.229010847039</v>
      </c>
      <c r="Q69" s="58">
        <f t="shared" si="1"/>
        <v>1.4965000000000001E-2</v>
      </c>
      <c r="R69" s="32">
        <f t="shared" si="2"/>
        <v>212.95537714732595</v>
      </c>
      <c r="S69" s="64"/>
      <c r="U69">
        <f t="shared" si="5"/>
        <v>40772.02857149233</v>
      </c>
      <c r="V69" s="9">
        <f t="shared" si="6"/>
        <v>41779.514934934028</v>
      </c>
    </row>
    <row r="70" spans="1:22" x14ac:dyDescent="0.3">
      <c r="A70" s="50">
        <v>51</v>
      </c>
      <c r="B70" s="59">
        <v>46280</v>
      </c>
      <c r="C70" s="60">
        <v>14613.630312362144</v>
      </c>
      <c r="D70" s="61">
        <v>26012.26195600655</v>
      </c>
      <c r="E70" s="60">
        <v>2586612.5652880957</v>
      </c>
      <c r="F70" s="62">
        <v>546.25750107609622</v>
      </c>
      <c r="G70" s="62">
        <v>433.15999999999997</v>
      </c>
      <c r="H70" s="60">
        <v>25</v>
      </c>
      <c r="I70" s="56">
        <v>41630.309769444801</v>
      </c>
      <c r="J70" s="31" t="s">
        <v>55</v>
      </c>
      <c r="K70" s="31" t="s">
        <v>55</v>
      </c>
      <c r="L70" s="31">
        <v>9</v>
      </c>
      <c r="N70" s="63">
        <f t="shared" si="3"/>
        <v>31</v>
      </c>
      <c r="O70" s="63">
        <f t="shared" si="4"/>
        <v>1540</v>
      </c>
      <c r="P70" s="57">
        <f t="shared" si="0"/>
        <v>14230.229010847039</v>
      </c>
      <c r="Q70" s="58">
        <f t="shared" si="1"/>
        <v>1.4965000000000001E-2</v>
      </c>
      <c r="R70" s="32">
        <f t="shared" si="2"/>
        <v>212.95537714732595</v>
      </c>
      <c r="S70" s="64"/>
      <c r="U70">
        <f t="shared" si="5"/>
        <v>40625.892268368698</v>
      </c>
      <c r="V70" s="9">
        <f t="shared" si="6"/>
        <v>41630.309769444801</v>
      </c>
    </row>
    <row r="71" spans="1:22" x14ac:dyDescent="0.3">
      <c r="A71" s="50">
        <v>52</v>
      </c>
      <c r="B71" s="59">
        <v>46310</v>
      </c>
      <c r="C71" s="60">
        <v>14613.630312362144</v>
      </c>
      <c r="D71" s="61">
        <v>25866.125652882918</v>
      </c>
      <c r="E71" s="60">
        <v>2571998.9349757335</v>
      </c>
      <c r="F71" s="62">
        <v>543.18863871050007</v>
      </c>
      <c r="G71" s="62">
        <v>433.15999999999997</v>
      </c>
      <c r="H71" s="60">
        <v>25</v>
      </c>
      <c r="I71" s="56">
        <v>41481.104603955559</v>
      </c>
      <c r="J71" s="31" t="s">
        <v>55</v>
      </c>
      <c r="K71" s="31" t="s">
        <v>55</v>
      </c>
      <c r="L71" s="31">
        <v>10</v>
      </c>
      <c r="N71" s="63">
        <f t="shared" si="3"/>
        <v>30</v>
      </c>
      <c r="O71" s="63">
        <f t="shared" si="4"/>
        <v>1570</v>
      </c>
      <c r="P71" s="57">
        <f t="shared" si="0"/>
        <v>14230.229010847039</v>
      </c>
      <c r="Q71" s="58">
        <f t="shared" si="1"/>
        <v>1.4965000000000001E-2</v>
      </c>
      <c r="R71" s="32">
        <f t="shared" si="2"/>
        <v>212.95537714732595</v>
      </c>
      <c r="S71" s="64"/>
      <c r="U71">
        <f t="shared" si="5"/>
        <v>40479.755965245058</v>
      </c>
      <c r="V71" s="9">
        <f t="shared" si="6"/>
        <v>41481.104603955559</v>
      </c>
    </row>
    <row r="72" spans="1:22" x14ac:dyDescent="0.3">
      <c r="A72" s="50">
        <v>53</v>
      </c>
      <c r="B72" s="59">
        <v>46341</v>
      </c>
      <c r="C72" s="60">
        <v>14613.630312362144</v>
      </c>
      <c r="D72" s="61">
        <v>25719.989349759286</v>
      </c>
      <c r="E72" s="60">
        <v>2557385.3046633713</v>
      </c>
      <c r="F72" s="62">
        <v>540.11977634490404</v>
      </c>
      <c r="G72" s="62">
        <v>433.15999999999997</v>
      </c>
      <c r="H72" s="60">
        <v>25</v>
      </c>
      <c r="I72" s="56">
        <v>41331.899438466338</v>
      </c>
      <c r="J72" s="31" t="s">
        <v>55</v>
      </c>
      <c r="K72" s="31" t="s">
        <v>55</v>
      </c>
      <c r="L72" s="31">
        <v>11</v>
      </c>
      <c r="N72" s="63">
        <f t="shared" si="3"/>
        <v>31</v>
      </c>
      <c r="O72" s="63">
        <f t="shared" si="4"/>
        <v>1601</v>
      </c>
      <c r="P72" s="57">
        <f t="shared" si="0"/>
        <v>14230.229010847039</v>
      </c>
      <c r="Q72" s="58">
        <f t="shared" si="1"/>
        <v>1.4965000000000001E-2</v>
      </c>
      <c r="R72" s="32">
        <f t="shared" si="2"/>
        <v>212.95537714732595</v>
      </c>
      <c r="S72" s="64"/>
      <c r="U72">
        <f t="shared" si="5"/>
        <v>40333.619662121433</v>
      </c>
      <c r="V72" s="9">
        <f t="shared" si="6"/>
        <v>41331.899438466338</v>
      </c>
    </row>
    <row r="73" spans="1:22" x14ac:dyDescent="0.3">
      <c r="A73" s="50">
        <v>54</v>
      </c>
      <c r="B73" s="59">
        <v>46371</v>
      </c>
      <c r="C73" s="60">
        <v>14613.630312362144</v>
      </c>
      <c r="D73" s="61">
        <v>25573.853046635653</v>
      </c>
      <c r="E73" s="60">
        <v>2542771.6743510091</v>
      </c>
      <c r="F73" s="62">
        <v>537.05091397930801</v>
      </c>
      <c r="G73" s="62">
        <v>433.15999999999997</v>
      </c>
      <c r="H73" s="60">
        <v>25</v>
      </c>
      <c r="I73" s="56">
        <v>41182.694272977104</v>
      </c>
      <c r="J73" s="31" t="s">
        <v>55</v>
      </c>
      <c r="K73" s="31" t="s">
        <v>55</v>
      </c>
      <c r="L73" s="31">
        <v>12</v>
      </c>
      <c r="N73" s="63">
        <f t="shared" si="3"/>
        <v>30</v>
      </c>
      <c r="O73" s="63">
        <f t="shared" si="4"/>
        <v>1631</v>
      </c>
      <c r="P73" s="57">
        <f t="shared" si="0"/>
        <v>14230.229010847039</v>
      </c>
      <c r="Q73" s="58">
        <f t="shared" si="1"/>
        <v>1.4965000000000001E-2</v>
      </c>
      <c r="R73" s="32">
        <f t="shared" si="2"/>
        <v>212.95537714732595</v>
      </c>
      <c r="S73" s="64"/>
      <c r="U73">
        <f t="shared" si="5"/>
        <v>40187.483358997793</v>
      </c>
      <c r="V73" s="9">
        <f t="shared" si="6"/>
        <v>41182.694272977104</v>
      </c>
    </row>
    <row r="74" spans="1:22" x14ac:dyDescent="0.3">
      <c r="A74" s="50">
        <v>55</v>
      </c>
      <c r="B74" s="59">
        <v>46402</v>
      </c>
      <c r="C74" s="60">
        <v>14613.630312362144</v>
      </c>
      <c r="D74" s="61">
        <v>25427.716743512017</v>
      </c>
      <c r="E74" s="60">
        <v>2528158.0440386469</v>
      </c>
      <c r="F74" s="62">
        <v>533.98205161371197</v>
      </c>
      <c r="G74" s="62">
        <v>433.15999999999997</v>
      </c>
      <c r="H74" s="60">
        <v>25</v>
      </c>
      <c r="I74" s="56">
        <v>41033.489107487876</v>
      </c>
      <c r="J74" s="31" t="s">
        <v>55</v>
      </c>
      <c r="K74" s="31" t="s">
        <v>55</v>
      </c>
      <c r="L74" s="31">
        <v>1</v>
      </c>
      <c r="N74" s="63">
        <f t="shared" si="3"/>
        <v>31</v>
      </c>
      <c r="O74" s="63">
        <f t="shared" si="4"/>
        <v>1662</v>
      </c>
      <c r="P74" s="57">
        <f t="shared" si="0"/>
        <v>14230.229010847039</v>
      </c>
      <c r="Q74" s="58">
        <f t="shared" si="1"/>
        <v>1.4965000000000001E-2</v>
      </c>
      <c r="R74" s="32">
        <f t="shared" si="2"/>
        <v>212.95537714732595</v>
      </c>
      <c r="S74" s="64"/>
      <c r="U74">
        <f t="shared" si="5"/>
        <v>40041.347055874161</v>
      </c>
      <c r="V74" s="9">
        <f t="shared" si="6"/>
        <v>41033.489107487876</v>
      </c>
    </row>
    <row r="75" spans="1:22" x14ac:dyDescent="0.3">
      <c r="A75" s="50">
        <v>56</v>
      </c>
      <c r="B75" s="59">
        <v>46433</v>
      </c>
      <c r="C75" s="60">
        <v>14613.630312362144</v>
      </c>
      <c r="D75" s="61">
        <v>25281.580440388385</v>
      </c>
      <c r="E75" s="60">
        <v>2513544.4137262846</v>
      </c>
      <c r="F75" s="62">
        <v>530.91318924811583</v>
      </c>
      <c r="G75" s="62">
        <v>433.15999999999997</v>
      </c>
      <c r="H75" s="60">
        <v>25</v>
      </c>
      <c r="I75" s="56">
        <v>40884.283941998649</v>
      </c>
      <c r="J75" s="31" t="s">
        <v>55</v>
      </c>
      <c r="K75" s="31" t="s">
        <v>55</v>
      </c>
      <c r="L75" s="31">
        <v>2</v>
      </c>
      <c r="N75" s="63">
        <f t="shared" si="3"/>
        <v>31</v>
      </c>
      <c r="O75" s="63">
        <f t="shared" si="4"/>
        <v>1693</v>
      </c>
      <c r="P75" s="57">
        <f t="shared" si="0"/>
        <v>14230.229010847039</v>
      </c>
      <c r="Q75" s="58">
        <f t="shared" si="1"/>
        <v>1.4965000000000001E-2</v>
      </c>
      <c r="R75" s="32">
        <f t="shared" si="2"/>
        <v>212.95537714732595</v>
      </c>
      <c r="S75" s="64"/>
      <c r="U75">
        <f t="shared" si="5"/>
        <v>39895.210752750529</v>
      </c>
      <c r="V75" s="9">
        <f t="shared" si="6"/>
        <v>40884.283941998649</v>
      </c>
    </row>
    <row r="76" spans="1:22" x14ac:dyDescent="0.3">
      <c r="A76" s="50">
        <v>57</v>
      </c>
      <c r="B76" s="59">
        <v>46461</v>
      </c>
      <c r="C76" s="60">
        <v>14613.630312362144</v>
      </c>
      <c r="D76" s="61">
        <v>25135.444137264752</v>
      </c>
      <c r="E76" s="60">
        <v>2498930.7834139224</v>
      </c>
      <c r="F76" s="62">
        <v>527.84432688251979</v>
      </c>
      <c r="G76" s="62">
        <v>433.15999999999997</v>
      </c>
      <c r="H76" s="60">
        <v>25</v>
      </c>
      <c r="I76" s="56">
        <v>40735.078776509421</v>
      </c>
      <c r="J76" s="31" t="s">
        <v>55</v>
      </c>
      <c r="K76" s="31" t="s">
        <v>55</v>
      </c>
      <c r="L76" s="31">
        <v>3</v>
      </c>
      <c r="N76" s="63">
        <f t="shared" si="3"/>
        <v>28</v>
      </c>
      <c r="O76" s="63">
        <f t="shared" si="4"/>
        <v>1721</v>
      </c>
      <c r="P76" s="57">
        <f t="shared" si="0"/>
        <v>14230.229010847039</v>
      </c>
      <c r="Q76" s="58">
        <f t="shared" si="1"/>
        <v>1.4965000000000001E-2</v>
      </c>
      <c r="R76" s="32">
        <f t="shared" si="2"/>
        <v>212.95537714732595</v>
      </c>
      <c r="S76" s="64"/>
      <c r="U76">
        <f t="shared" si="5"/>
        <v>39749.074449626896</v>
      </c>
      <c r="V76" s="9">
        <f t="shared" si="6"/>
        <v>40735.078776509421</v>
      </c>
    </row>
    <row r="77" spans="1:22" x14ac:dyDescent="0.3">
      <c r="A77" s="50">
        <v>58</v>
      </c>
      <c r="B77" s="59">
        <v>46492</v>
      </c>
      <c r="C77" s="60">
        <v>14613.630312362144</v>
      </c>
      <c r="D77" s="61">
        <v>24989.30783414112</v>
      </c>
      <c r="E77" s="60">
        <v>2484317.1531015602</v>
      </c>
      <c r="F77" s="62">
        <v>524.77546451692376</v>
      </c>
      <c r="G77" s="62">
        <v>433.15999999999997</v>
      </c>
      <c r="H77" s="60">
        <v>25</v>
      </c>
      <c r="I77" s="56">
        <v>40585.873611020193</v>
      </c>
      <c r="J77" s="31" t="s">
        <v>55</v>
      </c>
      <c r="K77" s="31" t="s">
        <v>55</v>
      </c>
      <c r="L77" s="31">
        <v>4</v>
      </c>
      <c r="N77" s="63">
        <f t="shared" si="3"/>
        <v>31</v>
      </c>
      <c r="O77" s="63">
        <f t="shared" si="4"/>
        <v>1752</v>
      </c>
      <c r="P77" s="57">
        <f t="shared" si="0"/>
        <v>14230.229010847039</v>
      </c>
      <c r="Q77" s="58">
        <f t="shared" si="1"/>
        <v>1.4965000000000001E-2</v>
      </c>
      <c r="R77" s="32">
        <f t="shared" si="2"/>
        <v>212.95537714732595</v>
      </c>
      <c r="S77" s="64"/>
      <c r="U77">
        <f t="shared" si="5"/>
        <v>39602.938146503264</v>
      </c>
      <c r="V77" s="9">
        <f t="shared" si="6"/>
        <v>40585.873611020193</v>
      </c>
    </row>
    <row r="78" spans="1:22" x14ac:dyDescent="0.3">
      <c r="A78" s="50">
        <v>59</v>
      </c>
      <c r="B78" s="59">
        <v>46522</v>
      </c>
      <c r="C78" s="60">
        <v>14613.630312362144</v>
      </c>
      <c r="D78" s="61">
        <v>24843.171531017484</v>
      </c>
      <c r="E78" s="60">
        <v>2469703.522789198</v>
      </c>
      <c r="F78" s="62">
        <v>521.70660215132762</v>
      </c>
      <c r="G78" s="62">
        <v>433.15999999999997</v>
      </c>
      <c r="H78" s="60">
        <v>25</v>
      </c>
      <c r="I78" s="56">
        <v>40436.668445530959</v>
      </c>
      <c r="J78" s="31" t="s">
        <v>55</v>
      </c>
      <c r="K78" s="31" t="s">
        <v>55</v>
      </c>
      <c r="L78" s="31">
        <v>5</v>
      </c>
      <c r="N78" s="63">
        <f t="shared" si="3"/>
        <v>30</v>
      </c>
      <c r="O78" s="63">
        <f t="shared" si="4"/>
        <v>1782</v>
      </c>
      <c r="P78" s="57">
        <f t="shared" si="0"/>
        <v>14230.229010847039</v>
      </c>
      <c r="Q78" s="58">
        <f t="shared" si="1"/>
        <v>1.4965000000000001E-2</v>
      </c>
      <c r="R78" s="32">
        <f t="shared" si="2"/>
        <v>212.95537714732595</v>
      </c>
      <c r="S78" s="64"/>
      <c r="U78">
        <f t="shared" si="5"/>
        <v>39456.801843379624</v>
      </c>
      <c r="V78" s="9">
        <f t="shared" si="6"/>
        <v>40436.668445530959</v>
      </c>
    </row>
    <row r="79" spans="1:22" x14ac:dyDescent="0.3">
      <c r="A79" s="50">
        <v>60</v>
      </c>
      <c r="B79" s="59">
        <v>46553</v>
      </c>
      <c r="C79" s="60">
        <v>14613.630312362144</v>
      </c>
      <c r="D79" s="61">
        <v>24697.035227893852</v>
      </c>
      <c r="E79" s="60">
        <v>2455089.8924768358</v>
      </c>
      <c r="F79" s="62">
        <v>518.63773978573158</v>
      </c>
      <c r="G79" s="62">
        <v>433.15999999999997</v>
      </c>
      <c r="H79" s="60">
        <v>25</v>
      </c>
      <c r="I79" s="56">
        <v>40287.463280041731</v>
      </c>
      <c r="J79" s="31" t="s">
        <v>55</v>
      </c>
      <c r="K79" s="31" t="s">
        <v>55</v>
      </c>
      <c r="L79" s="31">
        <v>6</v>
      </c>
      <c r="N79" s="63">
        <f t="shared" si="3"/>
        <v>31</v>
      </c>
      <c r="O79" s="63">
        <f t="shared" si="4"/>
        <v>1813</v>
      </c>
      <c r="P79" s="57">
        <f t="shared" si="0"/>
        <v>14230.229010847039</v>
      </c>
      <c r="Q79" s="58">
        <f t="shared" si="1"/>
        <v>1.4965000000000001E-2</v>
      </c>
      <c r="R79" s="32">
        <f t="shared" si="2"/>
        <v>212.95537714732595</v>
      </c>
      <c r="S79" s="64"/>
      <c r="U79">
        <f t="shared" si="5"/>
        <v>39310.665540255999</v>
      </c>
      <c r="V79" s="9">
        <f t="shared" si="6"/>
        <v>40287.463280041731</v>
      </c>
    </row>
    <row r="80" spans="1:22" x14ac:dyDescent="0.3">
      <c r="A80" s="50">
        <v>61</v>
      </c>
      <c r="B80" s="59">
        <v>46583</v>
      </c>
      <c r="C80" s="60">
        <v>14613.630312362144</v>
      </c>
      <c r="D80" s="61">
        <v>24550.898924770219</v>
      </c>
      <c r="E80" s="60">
        <v>2440476.2621644735</v>
      </c>
      <c r="F80" s="62">
        <v>515.56887742013555</v>
      </c>
      <c r="G80" s="62">
        <v>433.15999999999997</v>
      </c>
      <c r="H80" s="60">
        <v>25</v>
      </c>
      <c r="I80" s="56">
        <v>40138.258114552496</v>
      </c>
      <c r="J80" s="31" t="s">
        <v>55</v>
      </c>
      <c r="K80" s="31" t="s">
        <v>55</v>
      </c>
      <c r="L80" s="31">
        <v>7</v>
      </c>
      <c r="N80" s="63">
        <f t="shared" si="3"/>
        <v>30</v>
      </c>
      <c r="O80" s="63">
        <f t="shared" si="4"/>
        <v>1843</v>
      </c>
      <c r="P80" s="57">
        <f t="shared" si="0"/>
        <v>14230.229010847039</v>
      </c>
      <c r="Q80" s="58">
        <f t="shared" si="1"/>
        <v>1.4965000000000001E-2</v>
      </c>
      <c r="R80" s="32">
        <f t="shared" si="2"/>
        <v>212.95537714732595</v>
      </c>
      <c r="S80" s="64"/>
      <c r="U80">
        <f t="shared" si="5"/>
        <v>39164.529237132359</v>
      </c>
      <c r="V80" s="9">
        <f t="shared" si="6"/>
        <v>40138.258114552496</v>
      </c>
    </row>
    <row r="81" spans="1:22" x14ac:dyDescent="0.3">
      <c r="A81" s="50">
        <v>62</v>
      </c>
      <c r="B81" s="59">
        <v>46614</v>
      </c>
      <c r="C81" s="60">
        <v>14613.630312362144</v>
      </c>
      <c r="D81" s="61">
        <v>24404.762621646587</v>
      </c>
      <c r="E81" s="60">
        <v>2425862.6318521113</v>
      </c>
      <c r="F81" s="62">
        <v>512.50001505453952</v>
      </c>
      <c r="G81" s="62">
        <v>433.15999999999997</v>
      </c>
      <c r="H81" s="60">
        <v>25</v>
      </c>
      <c r="I81" s="56">
        <v>39989.052949063276</v>
      </c>
      <c r="J81" s="31" t="s">
        <v>55</v>
      </c>
      <c r="K81" s="31" t="s">
        <v>55</v>
      </c>
      <c r="L81" s="31">
        <v>8</v>
      </c>
      <c r="N81" s="63">
        <f t="shared" si="3"/>
        <v>31</v>
      </c>
      <c r="O81" s="63">
        <f t="shared" si="4"/>
        <v>1874</v>
      </c>
      <c r="P81" s="57">
        <f t="shared" si="0"/>
        <v>14230.229010847039</v>
      </c>
      <c r="Q81" s="58">
        <f t="shared" si="1"/>
        <v>1.4965000000000001E-2</v>
      </c>
      <c r="R81" s="32">
        <f t="shared" si="2"/>
        <v>212.95537714732595</v>
      </c>
      <c r="S81" s="64"/>
      <c r="U81">
        <f t="shared" si="5"/>
        <v>39018.392934008734</v>
      </c>
      <c r="V81" s="9">
        <f t="shared" si="6"/>
        <v>39989.052949063276</v>
      </c>
    </row>
    <row r="82" spans="1:22" x14ac:dyDescent="0.3">
      <c r="A82" s="50">
        <v>63</v>
      </c>
      <c r="B82" s="59">
        <v>46645</v>
      </c>
      <c r="C82" s="60">
        <v>14613.630312362144</v>
      </c>
      <c r="D82" s="61">
        <v>24258.626318522951</v>
      </c>
      <c r="E82" s="60">
        <v>2411249.0015397491</v>
      </c>
      <c r="F82" s="62">
        <v>509.43115268894337</v>
      </c>
      <c r="G82" s="62">
        <v>433.15999999999997</v>
      </c>
      <c r="H82" s="60">
        <v>25</v>
      </c>
      <c r="I82" s="56">
        <v>39839.847783574041</v>
      </c>
      <c r="J82" s="31" t="s">
        <v>55</v>
      </c>
      <c r="K82" s="31" t="s">
        <v>55</v>
      </c>
      <c r="L82" s="31">
        <v>9</v>
      </c>
      <c r="N82" s="63">
        <f t="shared" si="3"/>
        <v>31</v>
      </c>
      <c r="O82" s="63">
        <f t="shared" si="4"/>
        <v>1905</v>
      </c>
      <c r="P82" s="57">
        <f t="shared" si="0"/>
        <v>14230.229010847039</v>
      </c>
      <c r="Q82" s="58">
        <f t="shared" si="1"/>
        <v>1.4965000000000001E-2</v>
      </c>
      <c r="R82" s="32">
        <f t="shared" si="2"/>
        <v>212.95537714732595</v>
      </c>
      <c r="S82" s="64"/>
      <c r="U82">
        <f t="shared" si="5"/>
        <v>38872.256630885095</v>
      </c>
      <c r="V82" s="9">
        <f t="shared" si="6"/>
        <v>39839.847783574041</v>
      </c>
    </row>
    <row r="83" spans="1:22" x14ac:dyDescent="0.3">
      <c r="A83" s="50">
        <v>64</v>
      </c>
      <c r="B83" s="59">
        <v>46675</v>
      </c>
      <c r="C83" s="60">
        <v>14613.630312362144</v>
      </c>
      <c r="D83" s="61">
        <v>24112.490015399319</v>
      </c>
      <c r="E83" s="60">
        <v>2396635.3712273869</v>
      </c>
      <c r="F83" s="62">
        <v>506.36229032334734</v>
      </c>
      <c r="G83" s="62">
        <v>433.15999999999997</v>
      </c>
      <c r="H83" s="60">
        <v>25</v>
      </c>
      <c r="I83" s="56">
        <v>39690.642618084814</v>
      </c>
      <c r="J83" s="31" t="s">
        <v>55</v>
      </c>
      <c r="K83" s="31" t="s">
        <v>55</v>
      </c>
      <c r="L83" s="31">
        <v>10</v>
      </c>
      <c r="N83" s="63">
        <f t="shared" si="3"/>
        <v>30</v>
      </c>
      <c r="O83" s="63">
        <f t="shared" si="4"/>
        <v>1935</v>
      </c>
      <c r="P83" s="57">
        <f t="shared" ref="P83:P146" si="7">IF(A83&lt;&gt;"",$E$19/($C$9-$C$13-$D$14),"")</f>
        <v>14230.229010847039</v>
      </c>
      <c r="Q83" s="58">
        <f t="shared" ref="Q83:Q146" si="8">IF(OR(A83="",J83="Carencia",K83="Pula"),"",IF(AND($F$5="PF",O83&lt;365),$I$3*O83,IF(AND($F$5="PF",O83&gt;=365),$I$3*365,IF(AND($F$5="PJ",O83&lt;365),$I$4*O83,IF(AND($F$5="PJ",O83&gt;=365),$I$4*365)))))</f>
        <v>1.4965000000000001E-2</v>
      </c>
      <c r="R83" s="32">
        <f t="shared" ref="R83:R146" si="9">IFERROR(Q83*P83,"")</f>
        <v>212.95537714732595</v>
      </c>
      <c r="S83" s="64"/>
      <c r="U83">
        <f t="shared" si="5"/>
        <v>38726.120327761462</v>
      </c>
      <c r="V83" s="9">
        <f t="shared" si="6"/>
        <v>39690.642618084814</v>
      </c>
    </row>
    <row r="84" spans="1:22" x14ac:dyDescent="0.3">
      <c r="A84" s="50">
        <v>65</v>
      </c>
      <c r="B84" s="59">
        <v>46706</v>
      </c>
      <c r="C84" s="60">
        <v>14613.630312362144</v>
      </c>
      <c r="D84" s="61">
        <v>23966.353712275686</v>
      </c>
      <c r="E84" s="60">
        <v>2382021.7409150247</v>
      </c>
      <c r="F84" s="62">
        <v>503.29342795775125</v>
      </c>
      <c r="G84" s="62">
        <v>433.15999999999997</v>
      </c>
      <c r="H84" s="60">
        <v>25</v>
      </c>
      <c r="I84" s="56">
        <v>39541.437452595586</v>
      </c>
      <c r="J84" s="31" t="s">
        <v>55</v>
      </c>
      <c r="K84" s="31" t="s">
        <v>55</v>
      </c>
      <c r="L84" s="31">
        <v>11</v>
      </c>
      <c r="N84" s="63">
        <f t="shared" ref="N84:N147" si="10">IFERROR(B84-B83,"")</f>
        <v>31</v>
      </c>
      <c r="O84" s="63">
        <f t="shared" si="4"/>
        <v>1966</v>
      </c>
      <c r="P84" s="57">
        <f t="shared" si="7"/>
        <v>14230.229010847039</v>
      </c>
      <c r="Q84" s="58">
        <f t="shared" si="8"/>
        <v>1.4965000000000001E-2</v>
      </c>
      <c r="R84" s="32">
        <f t="shared" si="9"/>
        <v>212.95537714732595</v>
      </c>
      <c r="S84" s="64"/>
      <c r="U84">
        <f t="shared" si="5"/>
        <v>38579.98402463783</v>
      </c>
      <c r="V84" s="9">
        <f t="shared" si="6"/>
        <v>39541.437452595586</v>
      </c>
    </row>
    <row r="85" spans="1:22" x14ac:dyDescent="0.3">
      <c r="A85" s="50">
        <v>66</v>
      </c>
      <c r="B85" s="59">
        <v>46736</v>
      </c>
      <c r="C85" s="60">
        <v>14613.630312362144</v>
      </c>
      <c r="D85" s="61">
        <v>23820.217409152054</v>
      </c>
      <c r="E85" s="60">
        <v>2367408.1106026624</v>
      </c>
      <c r="F85" s="62">
        <v>500.22456559215522</v>
      </c>
      <c r="G85" s="62">
        <v>433.15999999999997</v>
      </c>
      <c r="H85" s="60">
        <v>25</v>
      </c>
      <c r="I85" s="56">
        <v>39392.232287106359</v>
      </c>
      <c r="J85" s="31" t="s">
        <v>55</v>
      </c>
      <c r="K85" s="31" t="s">
        <v>55</v>
      </c>
      <c r="L85" s="31">
        <v>12</v>
      </c>
      <c r="N85" s="63">
        <f t="shared" si="10"/>
        <v>30</v>
      </c>
      <c r="O85" s="63">
        <f t="shared" ref="O85:O148" si="11">IFERROR(N85+O84,"")</f>
        <v>1996</v>
      </c>
      <c r="P85" s="57">
        <f t="shared" si="7"/>
        <v>14230.229010847039</v>
      </c>
      <c r="Q85" s="58">
        <f t="shared" si="8"/>
        <v>1.4965000000000001E-2</v>
      </c>
      <c r="R85" s="32">
        <f t="shared" si="9"/>
        <v>212.95537714732595</v>
      </c>
      <c r="S85" s="64"/>
      <c r="U85">
        <f t="shared" ref="U85:U148" si="12">IFERROR(IF(OR(J85="Carencia",K85="Pula"),0,C85+D85),"")</f>
        <v>38433.847721514197</v>
      </c>
      <c r="V85" s="9">
        <f t="shared" ref="V85:V148" si="13">IFERROR(I85,0)</f>
        <v>39392.232287106359</v>
      </c>
    </row>
    <row r="86" spans="1:22" x14ac:dyDescent="0.3">
      <c r="A86" s="50">
        <v>67</v>
      </c>
      <c r="B86" s="59">
        <v>46767</v>
      </c>
      <c r="C86" s="60">
        <v>14613.630312362144</v>
      </c>
      <c r="D86" s="61">
        <v>23674.081106028418</v>
      </c>
      <c r="E86" s="60">
        <v>2352794.4802903002</v>
      </c>
      <c r="F86" s="62">
        <v>497.15570322655913</v>
      </c>
      <c r="G86" s="62">
        <v>433.15999999999997</v>
      </c>
      <c r="H86" s="60">
        <v>25</v>
      </c>
      <c r="I86" s="56">
        <v>39243.027121617124</v>
      </c>
      <c r="J86" s="31" t="s">
        <v>55</v>
      </c>
      <c r="K86" s="31" t="s">
        <v>55</v>
      </c>
      <c r="L86" s="31">
        <v>1</v>
      </c>
      <c r="N86" s="63">
        <f t="shared" si="10"/>
        <v>31</v>
      </c>
      <c r="O86" s="63">
        <f t="shared" si="11"/>
        <v>2027</v>
      </c>
      <c r="P86" s="57">
        <f t="shared" si="7"/>
        <v>14230.229010847039</v>
      </c>
      <c r="Q86" s="58">
        <f t="shared" si="8"/>
        <v>1.4965000000000001E-2</v>
      </c>
      <c r="R86" s="32">
        <f t="shared" si="9"/>
        <v>212.95537714732595</v>
      </c>
      <c r="S86" s="64"/>
      <c r="U86">
        <f t="shared" si="12"/>
        <v>38287.711418390565</v>
      </c>
      <c r="V86" s="9">
        <f t="shared" si="13"/>
        <v>39243.027121617124</v>
      </c>
    </row>
    <row r="87" spans="1:22" x14ac:dyDescent="0.3">
      <c r="A87" s="50">
        <v>68</v>
      </c>
      <c r="B87" s="59">
        <v>46798</v>
      </c>
      <c r="C87" s="60">
        <v>14613.630312362144</v>
      </c>
      <c r="D87" s="61">
        <v>23527.944802904785</v>
      </c>
      <c r="E87" s="60">
        <v>2338180.849977938</v>
      </c>
      <c r="F87" s="62">
        <v>494.08684086096309</v>
      </c>
      <c r="G87" s="62">
        <v>433.15999999999997</v>
      </c>
      <c r="H87" s="60">
        <v>25</v>
      </c>
      <c r="I87" s="56">
        <v>39093.821956127889</v>
      </c>
      <c r="J87" s="31" t="s">
        <v>55</v>
      </c>
      <c r="K87" s="31" t="s">
        <v>55</v>
      </c>
      <c r="L87" s="31">
        <v>2</v>
      </c>
      <c r="N87" s="63">
        <f t="shared" si="10"/>
        <v>31</v>
      </c>
      <c r="O87" s="63">
        <f t="shared" si="11"/>
        <v>2058</v>
      </c>
      <c r="P87" s="57">
        <f t="shared" si="7"/>
        <v>14230.229010847039</v>
      </c>
      <c r="Q87" s="58">
        <f t="shared" si="8"/>
        <v>1.4965000000000001E-2</v>
      </c>
      <c r="R87" s="32">
        <f t="shared" si="9"/>
        <v>212.95537714732595</v>
      </c>
      <c r="S87" s="64"/>
      <c r="U87">
        <f t="shared" si="12"/>
        <v>38141.575115266925</v>
      </c>
      <c r="V87" s="9">
        <f t="shared" si="13"/>
        <v>39093.821956127889</v>
      </c>
    </row>
    <row r="88" spans="1:22" x14ac:dyDescent="0.3">
      <c r="A88" s="50">
        <v>69</v>
      </c>
      <c r="B88" s="59">
        <v>46827</v>
      </c>
      <c r="C88" s="60">
        <v>14613.630312362144</v>
      </c>
      <c r="D88" s="61">
        <v>23381.808499781153</v>
      </c>
      <c r="E88" s="60">
        <v>2323567.2196655758</v>
      </c>
      <c r="F88" s="62">
        <v>491.017978495367</v>
      </c>
      <c r="G88" s="62">
        <v>433.15999999999997</v>
      </c>
      <c r="H88" s="60">
        <v>25</v>
      </c>
      <c r="I88" s="56">
        <v>38944.616790638669</v>
      </c>
      <c r="J88" s="31" t="s">
        <v>55</v>
      </c>
      <c r="K88" s="31" t="s">
        <v>55</v>
      </c>
      <c r="L88" s="31">
        <v>3</v>
      </c>
      <c r="N88" s="63">
        <f t="shared" si="10"/>
        <v>29</v>
      </c>
      <c r="O88" s="63">
        <f t="shared" si="11"/>
        <v>2087</v>
      </c>
      <c r="P88" s="57">
        <f t="shared" si="7"/>
        <v>14230.229010847039</v>
      </c>
      <c r="Q88" s="58">
        <f t="shared" si="8"/>
        <v>1.4965000000000001E-2</v>
      </c>
      <c r="R88" s="32">
        <f t="shared" si="9"/>
        <v>212.95537714732595</v>
      </c>
      <c r="S88" s="64"/>
      <c r="U88">
        <f t="shared" si="12"/>
        <v>37995.4388121433</v>
      </c>
      <c r="V88" s="9">
        <f t="shared" si="13"/>
        <v>38944.616790638669</v>
      </c>
    </row>
    <row r="89" spans="1:22" x14ac:dyDescent="0.3">
      <c r="A89" s="50">
        <v>70</v>
      </c>
      <c r="B89" s="59">
        <v>46858</v>
      </c>
      <c r="C89" s="60">
        <v>14613.630312362144</v>
      </c>
      <c r="D89" s="61">
        <v>23235.672196657521</v>
      </c>
      <c r="E89" s="60">
        <v>2308953.5893532136</v>
      </c>
      <c r="F89" s="62">
        <v>487.94911612977091</v>
      </c>
      <c r="G89" s="62">
        <v>433.15999999999997</v>
      </c>
      <c r="H89" s="60">
        <v>25</v>
      </c>
      <c r="I89" s="56">
        <v>38795.411625149434</v>
      </c>
      <c r="J89" s="31" t="s">
        <v>55</v>
      </c>
      <c r="K89" s="31" t="s">
        <v>55</v>
      </c>
      <c r="L89" s="31">
        <v>4</v>
      </c>
      <c r="N89" s="63">
        <f t="shared" si="10"/>
        <v>31</v>
      </c>
      <c r="O89" s="63">
        <f t="shared" si="11"/>
        <v>2118</v>
      </c>
      <c r="P89" s="57">
        <f t="shared" si="7"/>
        <v>14230.229010847039</v>
      </c>
      <c r="Q89" s="58">
        <f t="shared" si="8"/>
        <v>1.4965000000000001E-2</v>
      </c>
      <c r="R89" s="32">
        <f t="shared" si="9"/>
        <v>212.95537714732595</v>
      </c>
      <c r="S89" s="64"/>
      <c r="U89">
        <f t="shared" si="12"/>
        <v>37849.302509019661</v>
      </c>
      <c r="V89" s="9">
        <f t="shared" si="13"/>
        <v>38795.411625149434</v>
      </c>
    </row>
    <row r="90" spans="1:22" x14ac:dyDescent="0.3">
      <c r="A90" s="50">
        <v>71</v>
      </c>
      <c r="B90" s="59">
        <v>46888</v>
      </c>
      <c r="C90" s="60">
        <v>14613.630312362144</v>
      </c>
      <c r="D90" s="61">
        <v>23089.535893533888</v>
      </c>
      <c r="E90" s="60">
        <v>2294339.9590408513</v>
      </c>
      <c r="F90" s="62">
        <v>484.88025376417488</v>
      </c>
      <c r="G90" s="62">
        <v>433.15999999999997</v>
      </c>
      <c r="H90" s="60">
        <v>25</v>
      </c>
      <c r="I90" s="56">
        <v>38646.206459660214</v>
      </c>
      <c r="J90" s="31" t="s">
        <v>55</v>
      </c>
      <c r="K90" s="31" t="s">
        <v>55</v>
      </c>
      <c r="L90" s="31">
        <v>5</v>
      </c>
      <c r="N90" s="63">
        <f t="shared" si="10"/>
        <v>30</v>
      </c>
      <c r="O90" s="63">
        <f t="shared" si="11"/>
        <v>2148</v>
      </c>
      <c r="P90" s="57">
        <f t="shared" si="7"/>
        <v>14230.229010847039</v>
      </c>
      <c r="Q90" s="58">
        <f t="shared" si="8"/>
        <v>1.4965000000000001E-2</v>
      </c>
      <c r="R90" s="32">
        <f t="shared" si="9"/>
        <v>212.95537714732595</v>
      </c>
      <c r="S90" s="64"/>
      <c r="U90">
        <f t="shared" si="12"/>
        <v>37703.166205896036</v>
      </c>
      <c r="V90" s="9">
        <f t="shared" si="13"/>
        <v>38646.206459660214</v>
      </c>
    </row>
    <row r="91" spans="1:22" x14ac:dyDescent="0.3">
      <c r="A91" s="50">
        <v>72</v>
      </c>
      <c r="B91" s="59">
        <v>46919</v>
      </c>
      <c r="C91" s="60">
        <v>14613.630312362144</v>
      </c>
      <c r="D91" s="61">
        <v>22943.399590410252</v>
      </c>
      <c r="E91" s="60">
        <v>2279726.3287284891</v>
      </c>
      <c r="F91" s="62">
        <v>481.81139139857879</v>
      </c>
      <c r="G91" s="62">
        <v>433.15999999999997</v>
      </c>
      <c r="H91" s="60">
        <v>25</v>
      </c>
      <c r="I91" s="56">
        <v>38497.001294170979</v>
      </c>
      <c r="J91" s="31" t="s">
        <v>55</v>
      </c>
      <c r="K91" s="31" t="s">
        <v>55</v>
      </c>
      <c r="L91" s="31">
        <v>6</v>
      </c>
      <c r="N91" s="63">
        <f t="shared" si="10"/>
        <v>31</v>
      </c>
      <c r="O91" s="63">
        <f t="shared" si="11"/>
        <v>2179</v>
      </c>
      <c r="P91" s="57">
        <f t="shared" si="7"/>
        <v>14230.229010847039</v>
      </c>
      <c r="Q91" s="58">
        <f t="shared" si="8"/>
        <v>1.4965000000000001E-2</v>
      </c>
      <c r="R91" s="32">
        <f t="shared" si="9"/>
        <v>212.95537714732595</v>
      </c>
      <c r="S91" s="64"/>
      <c r="U91">
        <f t="shared" si="12"/>
        <v>37557.029902772396</v>
      </c>
      <c r="V91" s="9">
        <f t="shared" si="13"/>
        <v>38497.001294170979</v>
      </c>
    </row>
    <row r="92" spans="1:22" x14ac:dyDescent="0.3">
      <c r="A92" s="50">
        <v>73</v>
      </c>
      <c r="B92" s="59">
        <v>46949</v>
      </c>
      <c r="C92" s="60">
        <v>14613.630312362144</v>
      </c>
      <c r="D92" s="61">
        <v>22797.26328728662</v>
      </c>
      <c r="E92" s="60">
        <v>2265112.6984161269</v>
      </c>
      <c r="F92" s="62">
        <v>478.74252903298276</v>
      </c>
      <c r="G92" s="62">
        <v>433.15999999999997</v>
      </c>
      <c r="H92" s="60">
        <v>25</v>
      </c>
      <c r="I92" s="56">
        <v>38347.796128681752</v>
      </c>
      <c r="J92" s="31" t="s">
        <v>55</v>
      </c>
      <c r="K92" s="31" t="s">
        <v>55</v>
      </c>
      <c r="L92" s="31">
        <v>7</v>
      </c>
      <c r="N92" s="63">
        <f t="shared" si="10"/>
        <v>30</v>
      </c>
      <c r="O92" s="63">
        <f t="shared" si="11"/>
        <v>2209</v>
      </c>
      <c r="P92" s="57">
        <f t="shared" si="7"/>
        <v>14230.229010847039</v>
      </c>
      <c r="Q92" s="58">
        <f t="shared" si="8"/>
        <v>1.4965000000000001E-2</v>
      </c>
      <c r="R92" s="32">
        <f t="shared" si="9"/>
        <v>212.95537714732595</v>
      </c>
      <c r="S92" s="64"/>
      <c r="U92">
        <f t="shared" si="12"/>
        <v>37410.893599648763</v>
      </c>
      <c r="V92" s="9">
        <f t="shared" si="13"/>
        <v>38347.796128681752</v>
      </c>
    </row>
    <row r="93" spans="1:22" x14ac:dyDescent="0.3">
      <c r="A93" s="50">
        <v>74</v>
      </c>
      <c r="B93" s="59">
        <v>46980</v>
      </c>
      <c r="C93" s="60">
        <v>14613.630312362144</v>
      </c>
      <c r="D93" s="61">
        <v>22651.126984162987</v>
      </c>
      <c r="E93" s="60">
        <v>2250499.0681037647</v>
      </c>
      <c r="F93" s="62">
        <v>475.67366666738667</v>
      </c>
      <c r="G93" s="62">
        <v>433.15999999999997</v>
      </c>
      <c r="H93" s="60">
        <v>25</v>
      </c>
      <c r="I93" s="56">
        <v>38198.590963192524</v>
      </c>
      <c r="J93" s="31" t="s">
        <v>55</v>
      </c>
      <c r="K93" s="31" t="s">
        <v>55</v>
      </c>
      <c r="L93" s="31">
        <v>8</v>
      </c>
      <c r="N93" s="63">
        <f t="shared" si="10"/>
        <v>31</v>
      </c>
      <c r="O93" s="63">
        <f t="shared" si="11"/>
        <v>2240</v>
      </c>
      <c r="P93" s="57">
        <f t="shared" si="7"/>
        <v>14230.229010847039</v>
      </c>
      <c r="Q93" s="58">
        <f t="shared" si="8"/>
        <v>1.4965000000000001E-2</v>
      </c>
      <c r="R93" s="32">
        <f t="shared" si="9"/>
        <v>212.95537714732595</v>
      </c>
      <c r="S93" s="64"/>
      <c r="U93">
        <f t="shared" si="12"/>
        <v>37264.757296525131</v>
      </c>
      <c r="V93" s="9">
        <f t="shared" si="13"/>
        <v>38198.590963192524</v>
      </c>
    </row>
    <row r="94" spans="1:22" x14ac:dyDescent="0.3">
      <c r="A94" s="50">
        <v>75</v>
      </c>
      <c r="B94" s="59">
        <v>47011</v>
      </c>
      <c r="C94" s="60">
        <v>14613.630312362144</v>
      </c>
      <c r="D94" s="61">
        <v>22504.990681039355</v>
      </c>
      <c r="E94" s="60">
        <v>2235885.4377914025</v>
      </c>
      <c r="F94" s="62">
        <v>472.60480430179058</v>
      </c>
      <c r="G94" s="62">
        <v>433.15999999999997</v>
      </c>
      <c r="H94" s="60">
        <v>25</v>
      </c>
      <c r="I94" s="56">
        <v>38049.385797703289</v>
      </c>
      <c r="J94" s="31" t="s">
        <v>55</v>
      </c>
      <c r="K94" s="31" t="s">
        <v>55</v>
      </c>
      <c r="L94" s="31">
        <v>9</v>
      </c>
      <c r="N94" s="63">
        <f t="shared" si="10"/>
        <v>31</v>
      </c>
      <c r="O94" s="63">
        <f t="shared" si="11"/>
        <v>2271</v>
      </c>
      <c r="P94" s="57">
        <f t="shared" si="7"/>
        <v>14230.229010847039</v>
      </c>
      <c r="Q94" s="58">
        <f t="shared" si="8"/>
        <v>1.4965000000000001E-2</v>
      </c>
      <c r="R94" s="32">
        <f t="shared" si="9"/>
        <v>212.95537714732595</v>
      </c>
      <c r="S94" s="64"/>
      <c r="U94">
        <f t="shared" si="12"/>
        <v>37118.620993401499</v>
      </c>
      <c r="V94" s="9">
        <f t="shared" si="13"/>
        <v>38049.385797703289</v>
      </c>
    </row>
    <row r="95" spans="1:22" x14ac:dyDescent="0.3">
      <c r="A95" s="50">
        <v>76</v>
      </c>
      <c r="B95" s="59">
        <v>47041</v>
      </c>
      <c r="C95" s="60">
        <v>14613.630312362144</v>
      </c>
      <c r="D95" s="61">
        <v>22358.854377915719</v>
      </c>
      <c r="E95" s="60">
        <v>2221271.8074790402</v>
      </c>
      <c r="F95" s="62">
        <v>469.53594193619455</v>
      </c>
      <c r="G95" s="62">
        <v>433.15999999999997</v>
      </c>
      <c r="H95" s="60">
        <v>25</v>
      </c>
      <c r="I95" s="56">
        <v>37900.180632214062</v>
      </c>
      <c r="J95" s="31" t="s">
        <v>55</v>
      </c>
      <c r="K95" s="31" t="s">
        <v>55</v>
      </c>
      <c r="L95" s="31">
        <v>10</v>
      </c>
      <c r="N95" s="63">
        <f t="shared" si="10"/>
        <v>30</v>
      </c>
      <c r="O95" s="63">
        <f t="shared" si="11"/>
        <v>2301</v>
      </c>
      <c r="P95" s="57">
        <f t="shared" si="7"/>
        <v>14230.229010847039</v>
      </c>
      <c r="Q95" s="58">
        <f t="shared" si="8"/>
        <v>1.4965000000000001E-2</v>
      </c>
      <c r="R95" s="32">
        <f t="shared" si="9"/>
        <v>212.95537714732595</v>
      </c>
      <c r="S95" s="64"/>
      <c r="U95">
        <f t="shared" si="12"/>
        <v>36972.484690277866</v>
      </c>
      <c r="V95" s="9">
        <f t="shared" si="13"/>
        <v>37900.180632214062</v>
      </c>
    </row>
    <row r="96" spans="1:22" x14ac:dyDescent="0.3">
      <c r="A96" s="50">
        <v>77</v>
      </c>
      <c r="B96" s="59">
        <v>47072</v>
      </c>
      <c r="C96" s="60">
        <v>14613.630312362144</v>
      </c>
      <c r="D96" s="61">
        <v>22212.718074792087</v>
      </c>
      <c r="E96" s="60">
        <v>2206658.177166678</v>
      </c>
      <c r="F96" s="62">
        <v>466.46707957059846</v>
      </c>
      <c r="G96" s="62">
        <v>433.15999999999997</v>
      </c>
      <c r="H96" s="60">
        <v>25</v>
      </c>
      <c r="I96" s="56">
        <v>37750.975466724827</v>
      </c>
      <c r="J96" s="31" t="s">
        <v>55</v>
      </c>
      <c r="K96" s="31" t="s">
        <v>55</v>
      </c>
      <c r="L96" s="31">
        <v>11</v>
      </c>
      <c r="N96" s="63">
        <f t="shared" si="10"/>
        <v>31</v>
      </c>
      <c r="O96" s="63">
        <f t="shared" si="11"/>
        <v>2332</v>
      </c>
      <c r="P96" s="57">
        <f t="shared" si="7"/>
        <v>14230.229010847039</v>
      </c>
      <c r="Q96" s="58">
        <f t="shared" si="8"/>
        <v>1.4965000000000001E-2</v>
      </c>
      <c r="R96" s="32">
        <f t="shared" si="9"/>
        <v>212.95537714732595</v>
      </c>
      <c r="S96" s="64"/>
      <c r="U96">
        <f t="shared" si="12"/>
        <v>36826.348387154227</v>
      </c>
      <c r="V96" s="9">
        <f t="shared" si="13"/>
        <v>37750.975466724827</v>
      </c>
    </row>
    <row r="97" spans="1:22" x14ac:dyDescent="0.3">
      <c r="A97" s="50">
        <v>78</v>
      </c>
      <c r="B97" s="59">
        <v>47102</v>
      </c>
      <c r="C97" s="60">
        <v>14613.630312362144</v>
      </c>
      <c r="D97" s="61">
        <v>22066.581771668454</v>
      </c>
      <c r="E97" s="60">
        <v>2192044.5468543158</v>
      </c>
      <c r="F97" s="62">
        <v>463.39821720500242</v>
      </c>
      <c r="G97" s="62">
        <v>433.15999999999997</v>
      </c>
      <c r="H97" s="60">
        <v>25</v>
      </c>
      <c r="I97" s="56">
        <v>37601.770301235607</v>
      </c>
      <c r="J97" s="31" t="s">
        <v>55</v>
      </c>
      <c r="K97" s="31" t="s">
        <v>55</v>
      </c>
      <c r="L97" s="31">
        <v>12</v>
      </c>
      <c r="N97" s="63">
        <f t="shared" si="10"/>
        <v>30</v>
      </c>
      <c r="O97" s="63">
        <f t="shared" si="11"/>
        <v>2362</v>
      </c>
      <c r="P97" s="57">
        <f t="shared" si="7"/>
        <v>14230.229010847039</v>
      </c>
      <c r="Q97" s="58">
        <f t="shared" si="8"/>
        <v>1.4965000000000001E-2</v>
      </c>
      <c r="R97" s="32">
        <f t="shared" si="9"/>
        <v>212.95537714732595</v>
      </c>
      <c r="S97" s="64"/>
      <c r="U97">
        <f t="shared" si="12"/>
        <v>36680.212084030602</v>
      </c>
      <c r="V97" s="9">
        <f t="shared" si="13"/>
        <v>37601.770301235607</v>
      </c>
    </row>
    <row r="98" spans="1:22" x14ac:dyDescent="0.3">
      <c r="A98" s="50">
        <v>79</v>
      </c>
      <c r="B98" s="59">
        <v>47133</v>
      </c>
      <c r="C98" s="60">
        <v>14613.630312362144</v>
      </c>
      <c r="D98" s="61">
        <v>21920.445468544822</v>
      </c>
      <c r="E98" s="60">
        <v>2177430.9165419536</v>
      </c>
      <c r="F98" s="62">
        <v>460.32935483940634</v>
      </c>
      <c r="G98" s="62">
        <v>433.15999999999997</v>
      </c>
      <c r="H98" s="60">
        <v>25</v>
      </c>
      <c r="I98" s="56">
        <v>37452.565135746372</v>
      </c>
      <c r="J98" s="31" t="s">
        <v>55</v>
      </c>
      <c r="K98" s="31" t="s">
        <v>55</v>
      </c>
      <c r="L98" s="31">
        <v>1</v>
      </c>
      <c r="N98" s="63">
        <f t="shared" si="10"/>
        <v>31</v>
      </c>
      <c r="O98" s="63">
        <f t="shared" si="11"/>
        <v>2393</v>
      </c>
      <c r="P98" s="57">
        <f t="shared" si="7"/>
        <v>14230.229010847039</v>
      </c>
      <c r="Q98" s="58">
        <f t="shared" si="8"/>
        <v>1.4965000000000001E-2</v>
      </c>
      <c r="R98" s="32">
        <f t="shared" si="9"/>
        <v>212.95537714732595</v>
      </c>
      <c r="S98" s="64"/>
      <c r="U98">
        <f t="shared" si="12"/>
        <v>36534.075780906962</v>
      </c>
      <c r="V98" s="9">
        <f t="shared" si="13"/>
        <v>37452.565135746372</v>
      </c>
    </row>
    <row r="99" spans="1:22" x14ac:dyDescent="0.3">
      <c r="A99" s="50">
        <v>80</v>
      </c>
      <c r="B99" s="59">
        <v>47164</v>
      </c>
      <c r="C99" s="60">
        <v>14613.630312362144</v>
      </c>
      <c r="D99" s="61">
        <v>21774.309165421186</v>
      </c>
      <c r="E99" s="60">
        <v>2162817.2862295914</v>
      </c>
      <c r="F99" s="62">
        <v>457.26049247381025</v>
      </c>
      <c r="G99" s="62">
        <v>433.15999999999997</v>
      </c>
      <c r="H99" s="60">
        <v>25</v>
      </c>
      <c r="I99" s="56">
        <v>37303.359970257145</v>
      </c>
      <c r="J99" s="31" t="s">
        <v>55</v>
      </c>
      <c r="K99" s="31" t="s">
        <v>55</v>
      </c>
      <c r="L99" s="31">
        <v>2</v>
      </c>
      <c r="N99" s="63">
        <f t="shared" si="10"/>
        <v>31</v>
      </c>
      <c r="O99" s="63">
        <f t="shared" si="11"/>
        <v>2424</v>
      </c>
      <c r="P99" s="57">
        <f t="shared" si="7"/>
        <v>14230.229010847039</v>
      </c>
      <c r="Q99" s="58">
        <f t="shared" si="8"/>
        <v>1.4965000000000001E-2</v>
      </c>
      <c r="R99" s="32">
        <f t="shared" si="9"/>
        <v>212.95537714732595</v>
      </c>
      <c r="S99" s="64"/>
      <c r="U99">
        <f t="shared" si="12"/>
        <v>36387.939477783329</v>
      </c>
      <c r="V99" s="9">
        <f t="shared" si="13"/>
        <v>37303.359970257145</v>
      </c>
    </row>
    <row r="100" spans="1:22" x14ac:dyDescent="0.3">
      <c r="A100" s="50">
        <v>81</v>
      </c>
      <c r="B100" s="59">
        <v>47192</v>
      </c>
      <c r="C100" s="60">
        <v>14613.630312362144</v>
      </c>
      <c r="D100" s="61">
        <v>21628.172862297553</v>
      </c>
      <c r="E100" s="60">
        <v>2148203.6559172291</v>
      </c>
      <c r="F100" s="62">
        <v>454.19163010821421</v>
      </c>
      <c r="G100" s="62">
        <v>433.15999999999997</v>
      </c>
      <c r="H100" s="60">
        <v>25</v>
      </c>
      <c r="I100" s="56">
        <v>37154.154804767917</v>
      </c>
      <c r="J100" s="31" t="s">
        <v>55</v>
      </c>
      <c r="K100" s="31" t="s">
        <v>55</v>
      </c>
      <c r="L100" s="31">
        <v>3</v>
      </c>
      <c r="N100" s="63">
        <f t="shared" si="10"/>
        <v>28</v>
      </c>
      <c r="O100" s="63">
        <f t="shared" si="11"/>
        <v>2452</v>
      </c>
      <c r="P100" s="57">
        <f t="shared" si="7"/>
        <v>14230.229010847039</v>
      </c>
      <c r="Q100" s="58">
        <f t="shared" si="8"/>
        <v>1.4965000000000001E-2</v>
      </c>
      <c r="R100" s="32">
        <f t="shared" si="9"/>
        <v>212.95537714732595</v>
      </c>
      <c r="S100" s="64"/>
      <c r="U100">
        <f t="shared" si="12"/>
        <v>36241.803174659697</v>
      </c>
      <c r="V100" s="9">
        <f t="shared" si="13"/>
        <v>37154.154804767917</v>
      </c>
    </row>
    <row r="101" spans="1:22" x14ac:dyDescent="0.3">
      <c r="A101" s="50">
        <v>82</v>
      </c>
      <c r="B101" s="59">
        <v>47223</v>
      </c>
      <c r="C101" s="60">
        <v>14613.630312362144</v>
      </c>
      <c r="D101" s="61">
        <v>21482.036559173921</v>
      </c>
      <c r="E101" s="60">
        <v>2133590.0256048669</v>
      </c>
      <c r="F101" s="62">
        <v>451.12276774261812</v>
      </c>
      <c r="G101" s="62">
        <v>433.15999999999997</v>
      </c>
      <c r="H101" s="60">
        <v>25</v>
      </c>
      <c r="I101" s="56">
        <v>37004.94963927869</v>
      </c>
      <c r="J101" s="31" t="s">
        <v>55</v>
      </c>
      <c r="K101" s="31" t="s">
        <v>55</v>
      </c>
      <c r="L101" s="31">
        <v>4</v>
      </c>
      <c r="N101" s="63">
        <f t="shared" si="10"/>
        <v>31</v>
      </c>
      <c r="O101" s="63">
        <f t="shared" si="11"/>
        <v>2483</v>
      </c>
      <c r="P101" s="57">
        <f t="shared" si="7"/>
        <v>14230.229010847039</v>
      </c>
      <c r="Q101" s="58">
        <f t="shared" si="8"/>
        <v>1.4965000000000001E-2</v>
      </c>
      <c r="R101" s="32">
        <f t="shared" si="9"/>
        <v>212.95537714732595</v>
      </c>
      <c r="S101" s="64"/>
      <c r="U101">
        <f t="shared" si="12"/>
        <v>36095.666871536065</v>
      </c>
      <c r="V101" s="9">
        <f t="shared" si="13"/>
        <v>37004.94963927869</v>
      </c>
    </row>
    <row r="102" spans="1:22" x14ac:dyDescent="0.3">
      <c r="A102" s="50">
        <v>83</v>
      </c>
      <c r="B102" s="59">
        <v>47253</v>
      </c>
      <c r="C102" s="60">
        <v>14613.630312362144</v>
      </c>
      <c r="D102" s="61">
        <v>21335.900256050289</v>
      </c>
      <c r="E102" s="60">
        <v>2118976.3952925047</v>
      </c>
      <c r="F102" s="62">
        <v>448.05390537702209</v>
      </c>
      <c r="G102" s="62">
        <v>433.15999999999997</v>
      </c>
      <c r="H102" s="60">
        <v>25</v>
      </c>
      <c r="I102" s="56">
        <v>36855.744473789455</v>
      </c>
      <c r="J102" s="31" t="s">
        <v>55</v>
      </c>
      <c r="K102" s="31" t="s">
        <v>55</v>
      </c>
      <c r="L102" s="31">
        <v>5</v>
      </c>
      <c r="N102" s="63">
        <f t="shared" si="10"/>
        <v>30</v>
      </c>
      <c r="O102" s="63">
        <f t="shared" si="11"/>
        <v>2513</v>
      </c>
      <c r="P102" s="57">
        <f t="shared" si="7"/>
        <v>14230.229010847039</v>
      </c>
      <c r="Q102" s="58">
        <f t="shared" si="8"/>
        <v>1.4965000000000001E-2</v>
      </c>
      <c r="R102" s="32">
        <f t="shared" si="9"/>
        <v>212.95537714732595</v>
      </c>
      <c r="S102" s="64"/>
      <c r="U102">
        <f t="shared" si="12"/>
        <v>35949.530568412432</v>
      </c>
      <c r="V102" s="9">
        <f t="shared" si="13"/>
        <v>36855.744473789455</v>
      </c>
    </row>
    <row r="103" spans="1:22" x14ac:dyDescent="0.3">
      <c r="A103" s="50">
        <v>84</v>
      </c>
      <c r="B103" s="59">
        <v>47284</v>
      </c>
      <c r="C103" s="60">
        <v>14613.630312362144</v>
      </c>
      <c r="D103" s="61">
        <v>21189.763952926653</v>
      </c>
      <c r="E103" s="60">
        <v>2104362.7649801425</v>
      </c>
      <c r="F103" s="62">
        <v>444.985043011426</v>
      </c>
      <c r="G103" s="62">
        <v>433.15999999999997</v>
      </c>
      <c r="H103" s="60">
        <v>25</v>
      </c>
      <c r="I103" s="56">
        <v>36706.53930830022</v>
      </c>
      <c r="J103" s="31" t="s">
        <v>55</v>
      </c>
      <c r="K103" s="31" t="s">
        <v>55</v>
      </c>
      <c r="L103" s="31">
        <v>6</v>
      </c>
      <c r="N103" s="63">
        <f t="shared" si="10"/>
        <v>31</v>
      </c>
      <c r="O103" s="63">
        <f t="shared" si="11"/>
        <v>2544</v>
      </c>
      <c r="P103" s="57">
        <f t="shared" si="7"/>
        <v>14230.229010847039</v>
      </c>
      <c r="Q103" s="58">
        <f t="shared" si="8"/>
        <v>1.4965000000000001E-2</v>
      </c>
      <c r="R103" s="32">
        <f t="shared" si="9"/>
        <v>212.95537714732595</v>
      </c>
      <c r="S103" s="64"/>
      <c r="U103">
        <f t="shared" si="12"/>
        <v>35803.394265288793</v>
      </c>
      <c r="V103" s="9">
        <f t="shared" si="13"/>
        <v>36706.53930830022</v>
      </c>
    </row>
    <row r="104" spans="1:22" x14ac:dyDescent="0.3">
      <c r="A104" s="50">
        <v>85</v>
      </c>
      <c r="B104" s="59">
        <v>47314</v>
      </c>
      <c r="C104" s="60">
        <v>14613.630312362144</v>
      </c>
      <c r="D104" s="61">
        <v>21043.62764980302</v>
      </c>
      <c r="E104" s="60">
        <v>2089749.1346677803</v>
      </c>
      <c r="F104" s="62">
        <v>441.91618064582991</v>
      </c>
      <c r="G104" s="62">
        <v>433.15999999999997</v>
      </c>
      <c r="H104" s="60">
        <v>25</v>
      </c>
      <c r="I104" s="56">
        <v>36557.334142811</v>
      </c>
      <c r="J104" s="31" t="s">
        <v>55</v>
      </c>
      <c r="K104" s="31" t="s">
        <v>55</v>
      </c>
      <c r="L104" s="31">
        <v>7</v>
      </c>
      <c r="N104" s="63">
        <f t="shared" si="10"/>
        <v>30</v>
      </c>
      <c r="O104" s="63">
        <f t="shared" si="11"/>
        <v>2574</v>
      </c>
      <c r="P104" s="57">
        <f t="shared" si="7"/>
        <v>14230.229010847039</v>
      </c>
      <c r="Q104" s="58">
        <f t="shared" si="8"/>
        <v>1.4965000000000001E-2</v>
      </c>
      <c r="R104" s="32">
        <f t="shared" si="9"/>
        <v>212.95537714732595</v>
      </c>
      <c r="S104" s="64"/>
      <c r="U104">
        <f t="shared" si="12"/>
        <v>35657.257962165168</v>
      </c>
      <c r="V104" s="9">
        <f t="shared" si="13"/>
        <v>36557.334142811</v>
      </c>
    </row>
    <row r="105" spans="1:22" x14ac:dyDescent="0.3">
      <c r="A105" s="50">
        <v>86</v>
      </c>
      <c r="B105" s="59">
        <v>47345</v>
      </c>
      <c r="C105" s="60">
        <v>14613.630312362144</v>
      </c>
      <c r="D105" s="61">
        <v>20897.491346679388</v>
      </c>
      <c r="E105" s="60">
        <v>2075135.504355418</v>
      </c>
      <c r="F105" s="62">
        <v>438.84731828023388</v>
      </c>
      <c r="G105" s="62">
        <v>433.15999999999997</v>
      </c>
      <c r="H105" s="60">
        <v>25</v>
      </c>
      <c r="I105" s="56">
        <v>36408.128977321765</v>
      </c>
      <c r="J105" s="31" t="s">
        <v>55</v>
      </c>
      <c r="K105" s="31" t="s">
        <v>55</v>
      </c>
      <c r="L105" s="31">
        <v>8</v>
      </c>
      <c r="N105" s="63">
        <f t="shared" si="10"/>
        <v>31</v>
      </c>
      <c r="O105" s="63">
        <f t="shared" si="11"/>
        <v>2605</v>
      </c>
      <c r="P105" s="57">
        <f t="shared" si="7"/>
        <v>14230.229010847039</v>
      </c>
      <c r="Q105" s="58">
        <f t="shared" si="8"/>
        <v>1.4965000000000001E-2</v>
      </c>
      <c r="R105" s="32">
        <f t="shared" si="9"/>
        <v>212.95537714732595</v>
      </c>
      <c r="S105" s="64"/>
      <c r="U105">
        <f t="shared" si="12"/>
        <v>35511.121659041528</v>
      </c>
      <c r="V105" s="9">
        <f t="shared" si="13"/>
        <v>36408.128977321765</v>
      </c>
    </row>
    <row r="106" spans="1:22" x14ac:dyDescent="0.3">
      <c r="A106" s="50">
        <v>87</v>
      </c>
      <c r="B106" s="59">
        <v>47376</v>
      </c>
      <c r="C106" s="60">
        <v>14613.630312362144</v>
      </c>
      <c r="D106" s="61">
        <v>20751.355043555755</v>
      </c>
      <c r="E106" s="60">
        <v>2060521.8740430558</v>
      </c>
      <c r="F106" s="62">
        <v>435.77845591463779</v>
      </c>
      <c r="G106" s="62">
        <v>433.15999999999997</v>
      </c>
      <c r="H106" s="60">
        <v>25</v>
      </c>
      <c r="I106" s="56">
        <v>36258.923811832545</v>
      </c>
      <c r="J106" s="31" t="s">
        <v>55</v>
      </c>
      <c r="K106" s="31" t="s">
        <v>55</v>
      </c>
      <c r="L106" s="31">
        <v>9</v>
      </c>
      <c r="N106" s="63">
        <f t="shared" si="10"/>
        <v>31</v>
      </c>
      <c r="O106" s="63">
        <f t="shared" si="11"/>
        <v>2636</v>
      </c>
      <c r="P106" s="57">
        <f t="shared" si="7"/>
        <v>14230.229010847039</v>
      </c>
      <c r="Q106" s="58">
        <f t="shared" si="8"/>
        <v>1.4965000000000001E-2</v>
      </c>
      <c r="R106" s="32">
        <f t="shared" si="9"/>
        <v>212.95537714732595</v>
      </c>
      <c r="S106" s="64"/>
      <c r="U106">
        <f t="shared" si="12"/>
        <v>35364.985355917903</v>
      </c>
      <c r="V106" s="9">
        <f t="shared" si="13"/>
        <v>36258.923811832545</v>
      </c>
    </row>
    <row r="107" spans="1:22" x14ac:dyDescent="0.3">
      <c r="A107" s="50">
        <v>88</v>
      </c>
      <c r="B107" s="59">
        <v>47406</v>
      </c>
      <c r="C107" s="60">
        <v>14613.630312362144</v>
      </c>
      <c r="D107" s="61">
        <v>20605.218740432119</v>
      </c>
      <c r="E107" s="60">
        <v>2045908.2437306936</v>
      </c>
      <c r="F107" s="62">
        <v>432.70959354904176</v>
      </c>
      <c r="G107" s="62">
        <v>433.15999999999997</v>
      </c>
      <c r="H107" s="60">
        <v>25</v>
      </c>
      <c r="I107" s="56">
        <v>36109.71864634331</v>
      </c>
      <c r="J107" s="31" t="s">
        <v>55</v>
      </c>
      <c r="K107" s="31" t="s">
        <v>55</v>
      </c>
      <c r="L107" s="31">
        <v>10</v>
      </c>
      <c r="N107" s="63">
        <f t="shared" si="10"/>
        <v>30</v>
      </c>
      <c r="O107" s="63">
        <f t="shared" si="11"/>
        <v>2666</v>
      </c>
      <c r="P107" s="57">
        <f t="shared" si="7"/>
        <v>14230.229010847039</v>
      </c>
      <c r="Q107" s="58">
        <f t="shared" si="8"/>
        <v>1.4965000000000001E-2</v>
      </c>
      <c r="R107" s="32">
        <f t="shared" si="9"/>
        <v>212.95537714732595</v>
      </c>
      <c r="S107" s="64"/>
      <c r="U107">
        <f t="shared" si="12"/>
        <v>35218.849052794263</v>
      </c>
      <c r="V107" s="9">
        <f t="shared" si="13"/>
        <v>36109.71864634331</v>
      </c>
    </row>
    <row r="108" spans="1:22" x14ac:dyDescent="0.3">
      <c r="A108" s="50">
        <v>89</v>
      </c>
      <c r="B108" s="59">
        <v>47437</v>
      </c>
      <c r="C108" s="60">
        <v>14613.630312362144</v>
      </c>
      <c r="D108" s="61">
        <v>20459.082437308487</v>
      </c>
      <c r="E108" s="60">
        <v>2031294.6134183314</v>
      </c>
      <c r="F108" s="62">
        <v>429.64073118344567</v>
      </c>
      <c r="G108" s="62">
        <v>433.15999999999997</v>
      </c>
      <c r="H108" s="60">
        <v>25</v>
      </c>
      <c r="I108" s="56">
        <v>35960.513480854082</v>
      </c>
      <c r="J108" s="31" t="s">
        <v>55</v>
      </c>
      <c r="K108" s="31" t="s">
        <v>55</v>
      </c>
      <c r="L108" s="31">
        <v>11</v>
      </c>
      <c r="N108" s="63">
        <f t="shared" si="10"/>
        <v>31</v>
      </c>
      <c r="O108" s="63">
        <f t="shared" si="11"/>
        <v>2697</v>
      </c>
      <c r="P108" s="57">
        <f t="shared" si="7"/>
        <v>14230.229010847039</v>
      </c>
      <c r="Q108" s="58">
        <f t="shared" si="8"/>
        <v>1.4965000000000001E-2</v>
      </c>
      <c r="R108" s="32">
        <f t="shared" si="9"/>
        <v>212.95537714732595</v>
      </c>
      <c r="S108" s="64"/>
      <c r="U108">
        <f t="shared" si="12"/>
        <v>35072.712749670631</v>
      </c>
      <c r="V108" s="9">
        <f t="shared" si="13"/>
        <v>35960.513480854082</v>
      </c>
    </row>
    <row r="109" spans="1:22" x14ac:dyDescent="0.3">
      <c r="A109" s="50">
        <v>90</v>
      </c>
      <c r="B109" s="59">
        <v>47467</v>
      </c>
      <c r="C109" s="60">
        <v>14613.630312362144</v>
      </c>
      <c r="D109" s="61">
        <v>20312.946134184855</v>
      </c>
      <c r="E109" s="60">
        <v>2016680.9831059691</v>
      </c>
      <c r="F109" s="62">
        <v>426.57186881784963</v>
      </c>
      <c r="G109" s="62">
        <v>433.15999999999997</v>
      </c>
      <c r="H109" s="60">
        <v>25</v>
      </c>
      <c r="I109" s="56">
        <v>35811.308315364855</v>
      </c>
      <c r="J109" s="31" t="s">
        <v>55</v>
      </c>
      <c r="K109" s="31" t="s">
        <v>55</v>
      </c>
      <c r="L109" s="31">
        <v>12</v>
      </c>
      <c r="N109" s="63">
        <f t="shared" si="10"/>
        <v>30</v>
      </c>
      <c r="O109" s="63">
        <f t="shared" si="11"/>
        <v>2727</v>
      </c>
      <c r="P109" s="57">
        <f t="shared" si="7"/>
        <v>14230.229010847039</v>
      </c>
      <c r="Q109" s="58">
        <f t="shared" si="8"/>
        <v>1.4965000000000001E-2</v>
      </c>
      <c r="R109" s="32">
        <f t="shared" si="9"/>
        <v>212.95537714732595</v>
      </c>
      <c r="S109" s="64"/>
      <c r="U109">
        <f t="shared" si="12"/>
        <v>34926.576446546998</v>
      </c>
      <c r="V109" s="9">
        <f t="shared" si="13"/>
        <v>35811.308315364855</v>
      </c>
    </row>
    <row r="110" spans="1:22" x14ac:dyDescent="0.3">
      <c r="A110" s="50">
        <v>91</v>
      </c>
      <c r="B110" s="59">
        <v>47498</v>
      </c>
      <c r="C110" s="60">
        <v>14613.630312362144</v>
      </c>
      <c r="D110" s="61">
        <v>20166.809831061222</v>
      </c>
      <c r="E110" s="60">
        <v>2002067.3527936069</v>
      </c>
      <c r="F110" s="62">
        <v>423.50300645225354</v>
      </c>
      <c r="G110" s="62">
        <v>433.15999999999997</v>
      </c>
      <c r="H110" s="60">
        <v>25</v>
      </c>
      <c r="I110" s="56">
        <v>35662.10314987562</v>
      </c>
      <c r="J110" s="31" t="s">
        <v>55</v>
      </c>
      <c r="K110" s="31" t="s">
        <v>55</v>
      </c>
      <c r="L110" s="31">
        <v>1</v>
      </c>
      <c r="N110" s="63">
        <f t="shared" si="10"/>
        <v>31</v>
      </c>
      <c r="O110" s="63">
        <f t="shared" si="11"/>
        <v>2758</v>
      </c>
      <c r="P110" s="57">
        <f t="shared" si="7"/>
        <v>14230.229010847039</v>
      </c>
      <c r="Q110" s="58">
        <f t="shared" si="8"/>
        <v>1.4965000000000001E-2</v>
      </c>
      <c r="R110" s="32">
        <f t="shared" si="9"/>
        <v>212.95537714732595</v>
      </c>
      <c r="S110" s="64"/>
      <c r="U110">
        <f t="shared" si="12"/>
        <v>34780.440143423366</v>
      </c>
      <c r="V110" s="9">
        <f t="shared" si="13"/>
        <v>35662.10314987562</v>
      </c>
    </row>
    <row r="111" spans="1:22" x14ac:dyDescent="0.3">
      <c r="A111" s="50">
        <v>92</v>
      </c>
      <c r="B111" s="59">
        <v>47529</v>
      </c>
      <c r="C111" s="60">
        <v>14613.630312362144</v>
      </c>
      <c r="D111" s="61">
        <v>20020.673527937586</v>
      </c>
      <c r="E111" s="60">
        <v>1987453.7224812447</v>
      </c>
      <c r="F111" s="62">
        <v>420.43414408665745</v>
      </c>
      <c r="G111" s="62">
        <v>433.15999999999997</v>
      </c>
      <c r="H111" s="60">
        <v>25</v>
      </c>
      <c r="I111" s="56">
        <v>35512.897984386393</v>
      </c>
      <c r="J111" s="31" t="s">
        <v>55</v>
      </c>
      <c r="K111" s="31" t="s">
        <v>55</v>
      </c>
      <c r="L111" s="31">
        <v>2</v>
      </c>
      <c r="N111" s="63">
        <f t="shared" si="10"/>
        <v>31</v>
      </c>
      <c r="O111" s="63">
        <f t="shared" si="11"/>
        <v>2789</v>
      </c>
      <c r="P111" s="57">
        <f t="shared" si="7"/>
        <v>14230.229010847039</v>
      </c>
      <c r="Q111" s="58">
        <f t="shared" si="8"/>
        <v>1.4965000000000001E-2</v>
      </c>
      <c r="R111" s="32">
        <f t="shared" si="9"/>
        <v>212.95537714732595</v>
      </c>
      <c r="S111" s="64"/>
      <c r="U111">
        <f t="shared" si="12"/>
        <v>34634.303840299734</v>
      </c>
      <c r="V111" s="9">
        <f t="shared" si="13"/>
        <v>35512.897984386393</v>
      </c>
    </row>
    <row r="112" spans="1:22" x14ac:dyDescent="0.3">
      <c r="A112" s="50">
        <v>93</v>
      </c>
      <c r="B112" s="59">
        <v>47557</v>
      </c>
      <c r="C112" s="60">
        <v>14613.630312362144</v>
      </c>
      <c r="D112" s="61">
        <v>19874.537224813954</v>
      </c>
      <c r="E112" s="60">
        <v>1972840.0921688825</v>
      </c>
      <c r="F112" s="62">
        <v>417.36528172106142</v>
      </c>
      <c r="G112" s="62">
        <v>433.15999999999997</v>
      </c>
      <c r="H112" s="60">
        <v>25</v>
      </c>
      <c r="I112" s="56">
        <v>35363.692818897158</v>
      </c>
      <c r="J112" s="31" t="s">
        <v>55</v>
      </c>
      <c r="K112" s="31" t="s">
        <v>55</v>
      </c>
      <c r="L112" s="31">
        <v>3</v>
      </c>
      <c r="N112" s="63">
        <f t="shared" si="10"/>
        <v>28</v>
      </c>
      <c r="O112" s="63">
        <f t="shared" si="11"/>
        <v>2817</v>
      </c>
      <c r="P112" s="57">
        <f t="shared" si="7"/>
        <v>14230.229010847039</v>
      </c>
      <c r="Q112" s="58">
        <f t="shared" si="8"/>
        <v>1.4965000000000001E-2</v>
      </c>
      <c r="R112" s="32">
        <f t="shared" si="9"/>
        <v>212.95537714732595</v>
      </c>
      <c r="S112" s="64"/>
      <c r="U112">
        <f t="shared" si="12"/>
        <v>34488.167537176094</v>
      </c>
      <c r="V112" s="9">
        <f t="shared" si="13"/>
        <v>35363.692818897158</v>
      </c>
    </row>
    <row r="113" spans="1:22" x14ac:dyDescent="0.3">
      <c r="A113" s="50">
        <v>94</v>
      </c>
      <c r="B113" s="59">
        <v>47588</v>
      </c>
      <c r="C113" s="60">
        <v>14613.630312362144</v>
      </c>
      <c r="D113" s="61">
        <v>19728.400921690321</v>
      </c>
      <c r="E113" s="60">
        <v>1958226.4618565203</v>
      </c>
      <c r="F113" s="62">
        <v>414.29641935546533</v>
      </c>
      <c r="G113" s="62">
        <v>433.15999999999997</v>
      </c>
      <c r="H113" s="60">
        <v>25</v>
      </c>
      <c r="I113" s="56">
        <v>35214.487653407938</v>
      </c>
      <c r="J113" s="31" t="s">
        <v>55</v>
      </c>
      <c r="K113" s="31" t="s">
        <v>55</v>
      </c>
      <c r="L113" s="31">
        <v>4</v>
      </c>
      <c r="N113" s="63">
        <f t="shared" si="10"/>
        <v>31</v>
      </c>
      <c r="O113" s="63">
        <f t="shared" si="11"/>
        <v>2848</v>
      </c>
      <c r="P113" s="57">
        <f t="shared" si="7"/>
        <v>14230.229010847039</v>
      </c>
      <c r="Q113" s="58">
        <f t="shared" si="8"/>
        <v>1.4965000000000001E-2</v>
      </c>
      <c r="R113" s="32">
        <f t="shared" si="9"/>
        <v>212.95537714732595</v>
      </c>
      <c r="S113" s="64"/>
      <c r="U113">
        <f t="shared" si="12"/>
        <v>34342.031234052469</v>
      </c>
      <c r="V113" s="9">
        <f t="shared" si="13"/>
        <v>35214.487653407938</v>
      </c>
    </row>
    <row r="114" spans="1:22" x14ac:dyDescent="0.3">
      <c r="A114" s="50">
        <v>95</v>
      </c>
      <c r="B114" s="59">
        <v>47618</v>
      </c>
      <c r="C114" s="60">
        <v>14613.630312362144</v>
      </c>
      <c r="D114" s="61">
        <v>19582.264618566689</v>
      </c>
      <c r="E114" s="60">
        <v>1943612.831544158</v>
      </c>
      <c r="F114" s="62">
        <v>411.2275569898693</v>
      </c>
      <c r="G114" s="62">
        <v>433.15999999999997</v>
      </c>
      <c r="H114" s="60">
        <v>25</v>
      </c>
      <c r="I114" s="56">
        <v>35065.282487918703</v>
      </c>
      <c r="J114" s="31" t="s">
        <v>55</v>
      </c>
      <c r="K114" s="31" t="s">
        <v>55</v>
      </c>
      <c r="L114" s="31">
        <v>5</v>
      </c>
      <c r="N114" s="63">
        <f t="shared" si="10"/>
        <v>30</v>
      </c>
      <c r="O114" s="63">
        <f t="shared" si="11"/>
        <v>2878</v>
      </c>
      <c r="P114" s="57">
        <f t="shared" si="7"/>
        <v>14230.229010847039</v>
      </c>
      <c r="Q114" s="58">
        <f t="shared" si="8"/>
        <v>1.4965000000000001E-2</v>
      </c>
      <c r="R114" s="32">
        <f t="shared" si="9"/>
        <v>212.95537714732595</v>
      </c>
      <c r="S114" s="64"/>
      <c r="U114">
        <f t="shared" si="12"/>
        <v>34195.894930928829</v>
      </c>
      <c r="V114" s="9">
        <f t="shared" si="13"/>
        <v>35065.282487918703</v>
      </c>
    </row>
    <row r="115" spans="1:22" x14ac:dyDescent="0.3">
      <c r="A115" s="50">
        <v>96</v>
      </c>
      <c r="B115" s="59">
        <v>47649</v>
      </c>
      <c r="C115" s="60">
        <v>14613.630312362144</v>
      </c>
      <c r="D115" s="61">
        <v>19436.128315443053</v>
      </c>
      <c r="E115" s="60">
        <v>1928999.2012317958</v>
      </c>
      <c r="F115" s="62">
        <v>408.15869462427321</v>
      </c>
      <c r="G115" s="62">
        <v>433.15999999999997</v>
      </c>
      <c r="H115" s="60">
        <v>25</v>
      </c>
      <c r="I115" s="56">
        <v>34916.077322429475</v>
      </c>
      <c r="J115" s="31" t="s">
        <v>55</v>
      </c>
      <c r="K115" s="31" t="s">
        <v>55</v>
      </c>
      <c r="L115" s="31">
        <v>6</v>
      </c>
      <c r="N115" s="63">
        <f t="shared" si="10"/>
        <v>31</v>
      </c>
      <c r="O115" s="63">
        <f t="shared" si="11"/>
        <v>2909</v>
      </c>
      <c r="P115" s="57">
        <f t="shared" si="7"/>
        <v>14230.229010847039</v>
      </c>
      <c r="Q115" s="58">
        <f t="shared" si="8"/>
        <v>1.4965000000000001E-2</v>
      </c>
      <c r="R115" s="32">
        <f t="shared" si="9"/>
        <v>212.95537714732595</v>
      </c>
      <c r="S115" s="64"/>
      <c r="U115">
        <f t="shared" si="12"/>
        <v>34049.758627805197</v>
      </c>
      <c r="V115" s="9">
        <f t="shared" si="13"/>
        <v>34916.077322429475</v>
      </c>
    </row>
    <row r="116" spans="1:22" x14ac:dyDescent="0.3">
      <c r="A116" s="50">
        <v>97</v>
      </c>
      <c r="B116" s="59">
        <v>47679</v>
      </c>
      <c r="C116" s="60">
        <v>14613.630312362144</v>
      </c>
      <c r="D116" s="61">
        <v>19289.992012319421</v>
      </c>
      <c r="E116" s="60">
        <v>1914385.5709194336</v>
      </c>
      <c r="F116" s="62">
        <v>405.08983225867712</v>
      </c>
      <c r="G116" s="62">
        <v>433.15999999999997</v>
      </c>
      <c r="H116" s="60">
        <v>25</v>
      </c>
      <c r="I116" s="56">
        <v>34766.872156940248</v>
      </c>
      <c r="J116" s="31" t="s">
        <v>55</v>
      </c>
      <c r="K116" s="31" t="s">
        <v>55</v>
      </c>
      <c r="L116" s="31">
        <v>7</v>
      </c>
      <c r="N116" s="63">
        <f t="shared" si="10"/>
        <v>30</v>
      </c>
      <c r="O116" s="63">
        <f t="shared" si="11"/>
        <v>2939</v>
      </c>
      <c r="P116" s="57">
        <f t="shared" si="7"/>
        <v>14230.229010847039</v>
      </c>
      <c r="Q116" s="58">
        <f t="shared" si="8"/>
        <v>1.4965000000000001E-2</v>
      </c>
      <c r="R116" s="32">
        <f t="shared" si="9"/>
        <v>212.95537714732595</v>
      </c>
      <c r="S116" s="64"/>
      <c r="U116">
        <f t="shared" si="12"/>
        <v>33903.622324681564</v>
      </c>
      <c r="V116" s="9">
        <f t="shared" si="13"/>
        <v>34766.872156940248</v>
      </c>
    </row>
    <row r="117" spans="1:22" x14ac:dyDescent="0.3">
      <c r="A117" s="50">
        <v>98</v>
      </c>
      <c r="B117" s="59">
        <v>47710</v>
      </c>
      <c r="C117" s="60">
        <v>14613.630312362144</v>
      </c>
      <c r="D117" s="61">
        <v>19143.855709195788</v>
      </c>
      <c r="E117" s="60">
        <v>1899771.9406070714</v>
      </c>
      <c r="F117" s="62">
        <v>402.02096989308109</v>
      </c>
      <c r="G117" s="62">
        <v>433.15999999999997</v>
      </c>
      <c r="H117" s="60">
        <v>25</v>
      </c>
      <c r="I117" s="56">
        <v>34617.666991451013</v>
      </c>
      <c r="J117" s="31" t="s">
        <v>55</v>
      </c>
      <c r="K117" s="31" t="s">
        <v>55</v>
      </c>
      <c r="L117" s="31">
        <v>8</v>
      </c>
      <c r="N117" s="63">
        <f t="shared" si="10"/>
        <v>31</v>
      </c>
      <c r="O117" s="63">
        <f t="shared" si="11"/>
        <v>2970</v>
      </c>
      <c r="P117" s="57">
        <f t="shared" si="7"/>
        <v>14230.229010847039</v>
      </c>
      <c r="Q117" s="58">
        <f t="shared" si="8"/>
        <v>1.4965000000000001E-2</v>
      </c>
      <c r="R117" s="32">
        <f t="shared" si="9"/>
        <v>212.95537714732595</v>
      </c>
      <c r="S117" s="64"/>
      <c r="U117">
        <f t="shared" si="12"/>
        <v>33757.486021557932</v>
      </c>
      <c r="V117" s="9">
        <f t="shared" si="13"/>
        <v>34617.666991451013</v>
      </c>
    </row>
    <row r="118" spans="1:22" x14ac:dyDescent="0.3">
      <c r="A118" s="50">
        <v>99</v>
      </c>
      <c r="B118" s="59">
        <v>47741</v>
      </c>
      <c r="C118" s="60">
        <v>14613.630312362144</v>
      </c>
      <c r="D118" s="61">
        <v>18997.719406072156</v>
      </c>
      <c r="E118" s="60">
        <v>1885158.3102947092</v>
      </c>
      <c r="F118" s="62">
        <v>398.952107527485</v>
      </c>
      <c r="G118" s="62">
        <v>433.15999999999997</v>
      </c>
      <c r="H118" s="60">
        <v>25</v>
      </c>
      <c r="I118" s="56">
        <v>34468.461825961786</v>
      </c>
      <c r="J118" s="31" t="s">
        <v>55</v>
      </c>
      <c r="K118" s="31" t="s">
        <v>55</v>
      </c>
      <c r="L118" s="31">
        <v>9</v>
      </c>
      <c r="N118" s="63">
        <f t="shared" si="10"/>
        <v>31</v>
      </c>
      <c r="O118" s="63">
        <f t="shared" si="11"/>
        <v>3001</v>
      </c>
      <c r="P118" s="57">
        <f t="shared" si="7"/>
        <v>14230.229010847039</v>
      </c>
      <c r="Q118" s="58">
        <f t="shared" si="8"/>
        <v>1.4965000000000001E-2</v>
      </c>
      <c r="R118" s="32">
        <f t="shared" si="9"/>
        <v>212.95537714732595</v>
      </c>
      <c r="S118" s="64"/>
      <c r="U118">
        <f t="shared" si="12"/>
        <v>33611.3497184343</v>
      </c>
      <c r="V118" s="9">
        <f t="shared" si="13"/>
        <v>34468.461825961786</v>
      </c>
    </row>
    <row r="119" spans="1:22" x14ac:dyDescent="0.3">
      <c r="A119" s="50">
        <v>100</v>
      </c>
      <c r="B119" s="59">
        <v>47771</v>
      </c>
      <c r="C119" s="60">
        <v>14613.630312362144</v>
      </c>
      <c r="D119" s="61">
        <v>18851.58310294852</v>
      </c>
      <c r="E119" s="60">
        <v>1870544.6799823469</v>
      </c>
      <c r="F119" s="62">
        <v>395.88324516188896</v>
      </c>
      <c r="G119" s="62">
        <v>433.15999999999997</v>
      </c>
      <c r="H119" s="60">
        <v>25</v>
      </c>
      <c r="I119" s="56">
        <v>34319.256660472551</v>
      </c>
      <c r="J119" s="31" t="s">
        <v>55</v>
      </c>
      <c r="K119" s="31" t="s">
        <v>55</v>
      </c>
      <c r="L119" s="31">
        <v>10</v>
      </c>
      <c r="N119" s="63">
        <f t="shared" si="10"/>
        <v>30</v>
      </c>
      <c r="O119" s="63">
        <f t="shared" si="11"/>
        <v>3031</v>
      </c>
      <c r="P119" s="57">
        <f t="shared" si="7"/>
        <v>14230.229010847039</v>
      </c>
      <c r="Q119" s="58">
        <f t="shared" si="8"/>
        <v>1.4965000000000001E-2</v>
      </c>
      <c r="R119" s="32">
        <f t="shared" si="9"/>
        <v>212.95537714732595</v>
      </c>
      <c r="S119" s="64"/>
      <c r="U119">
        <f t="shared" si="12"/>
        <v>33465.21341531066</v>
      </c>
      <c r="V119" s="9">
        <f t="shared" si="13"/>
        <v>34319.256660472551</v>
      </c>
    </row>
    <row r="120" spans="1:22" x14ac:dyDescent="0.3">
      <c r="A120" s="50">
        <v>101</v>
      </c>
      <c r="B120" s="59">
        <v>47802</v>
      </c>
      <c r="C120" s="60">
        <v>14613.630312362144</v>
      </c>
      <c r="D120" s="61">
        <v>18705.446799824887</v>
      </c>
      <c r="E120" s="60">
        <v>1855931.0496699847</v>
      </c>
      <c r="F120" s="62">
        <v>392.81438279629288</v>
      </c>
      <c r="G120" s="62">
        <v>433.15999999999997</v>
      </c>
      <c r="H120" s="60">
        <v>25</v>
      </c>
      <c r="I120" s="56">
        <v>34170.05149498333</v>
      </c>
      <c r="J120" s="31" t="s">
        <v>55</v>
      </c>
      <c r="K120" s="31" t="s">
        <v>55</v>
      </c>
      <c r="L120" s="31">
        <v>11</v>
      </c>
      <c r="N120" s="63">
        <f t="shared" si="10"/>
        <v>31</v>
      </c>
      <c r="O120" s="63">
        <f t="shared" si="11"/>
        <v>3062</v>
      </c>
      <c r="P120" s="57">
        <f t="shared" si="7"/>
        <v>14230.229010847039</v>
      </c>
      <c r="Q120" s="58">
        <f t="shared" si="8"/>
        <v>1.4965000000000001E-2</v>
      </c>
      <c r="R120" s="32">
        <f t="shared" si="9"/>
        <v>212.95537714732595</v>
      </c>
      <c r="S120" s="64"/>
      <c r="U120">
        <f t="shared" si="12"/>
        <v>33319.077112187035</v>
      </c>
      <c r="V120" s="9">
        <f t="shared" si="13"/>
        <v>34170.05149498333</v>
      </c>
    </row>
    <row r="121" spans="1:22" x14ac:dyDescent="0.3">
      <c r="A121" s="50">
        <v>102</v>
      </c>
      <c r="B121" s="59">
        <v>47832</v>
      </c>
      <c r="C121" s="60">
        <v>14613.630312362144</v>
      </c>
      <c r="D121" s="61">
        <v>18559.310496701255</v>
      </c>
      <c r="E121" s="60">
        <v>1841317.4193576225</v>
      </c>
      <c r="F121" s="62">
        <v>389.74552043069679</v>
      </c>
      <c r="G121" s="62">
        <v>433.15999999999997</v>
      </c>
      <c r="H121" s="60">
        <v>25</v>
      </c>
      <c r="I121" s="56">
        <v>34020.846329494096</v>
      </c>
      <c r="J121" s="31" t="s">
        <v>55</v>
      </c>
      <c r="K121" s="31" t="s">
        <v>55</v>
      </c>
      <c r="L121" s="31">
        <v>12</v>
      </c>
      <c r="N121" s="63">
        <f t="shared" si="10"/>
        <v>30</v>
      </c>
      <c r="O121" s="63">
        <f t="shared" si="11"/>
        <v>3092</v>
      </c>
      <c r="P121" s="57">
        <f t="shared" si="7"/>
        <v>14230.229010847039</v>
      </c>
      <c r="Q121" s="58">
        <f t="shared" si="8"/>
        <v>1.4965000000000001E-2</v>
      </c>
      <c r="R121" s="32">
        <f t="shared" si="9"/>
        <v>212.95537714732595</v>
      </c>
      <c r="S121" s="64"/>
      <c r="U121">
        <f t="shared" si="12"/>
        <v>33172.940809063395</v>
      </c>
      <c r="V121" s="9">
        <f t="shared" si="13"/>
        <v>34020.846329494096</v>
      </c>
    </row>
    <row r="122" spans="1:22" x14ac:dyDescent="0.3">
      <c r="A122" s="50">
        <v>103</v>
      </c>
      <c r="B122" s="59">
        <v>47863</v>
      </c>
      <c r="C122" s="60">
        <v>14613.630312362144</v>
      </c>
      <c r="D122" s="61">
        <v>18413.174193577623</v>
      </c>
      <c r="E122" s="60">
        <v>1826703.7890452603</v>
      </c>
      <c r="F122" s="62">
        <v>386.67665806510075</v>
      </c>
      <c r="G122" s="62">
        <v>433.15999999999997</v>
      </c>
      <c r="H122" s="60">
        <v>25</v>
      </c>
      <c r="I122" s="56">
        <v>33871.641164004875</v>
      </c>
      <c r="J122" s="31" t="s">
        <v>55</v>
      </c>
      <c r="K122" s="31" t="s">
        <v>55</v>
      </c>
      <c r="L122" s="31">
        <v>1</v>
      </c>
      <c r="N122" s="63">
        <f t="shared" si="10"/>
        <v>31</v>
      </c>
      <c r="O122" s="63">
        <f t="shared" si="11"/>
        <v>3123</v>
      </c>
      <c r="P122" s="57">
        <f t="shared" si="7"/>
        <v>14230.229010847039</v>
      </c>
      <c r="Q122" s="58">
        <f t="shared" si="8"/>
        <v>1.4965000000000001E-2</v>
      </c>
      <c r="R122" s="32">
        <f t="shared" si="9"/>
        <v>212.95537714732595</v>
      </c>
      <c r="S122" s="64"/>
      <c r="U122">
        <f t="shared" si="12"/>
        <v>33026.80450593977</v>
      </c>
      <c r="V122" s="9">
        <f t="shared" si="13"/>
        <v>33871.641164004875</v>
      </c>
    </row>
    <row r="123" spans="1:22" x14ac:dyDescent="0.3">
      <c r="A123" s="50">
        <v>104</v>
      </c>
      <c r="B123" s="59">
        <v>47894</v>
      </c>
      <c r="C123" s="60">
        <v>14613.630312362144</v>
      </c>
      <c r="D123" s="61">
        <v>18267.037890453987</v>
      </c>
      <c r="E123" s="60">
        <v>1812090.1587328981</v>
      </c>
      <c r="F123" s="62">
        <v>383.60779569950466</v>
      </c>
      <c r="G123" s="62">
        <v>433.15999999999997</v>
      </c>
      <c r="H123" s="60">
        <v>25</v>
      </c>
      <c r="I123" s="56">
        <v>33722.435998515641</v>
      </c>
      <c r="J123" s="31" t="s">
        <v>55</v>
      </c>
      <c r="K123" s="31" t="s">
        <v>55</v>
      </c>
      <c r="L123" s="31">
        <v>2</v>
      </c>
      <c r="N123" s="63">
        <f t="shared" si="10"/>
        <v>31</v>
      </c>
      <c r="O123" s="63">
        <f t="shared" si="11"/>
        <v>3154</v>
      </c>
      <c r="P123" s="57">
        <f t="shared" si="7"/>
        <v>14230.229010847039</v>
      </c>
      <c r="Q123" s="58">
        <f t="shared" si="8"/>
        <v>1.4965000000000001E-2</v>
      </c>
      <c r="R123" s="32">
        <f t="shared" si="9"/>
        <v>212.95537714732595</v>
      </c>
      <c r="S123" s="64"/>
      <c r="U123">
        <f t="shared" si="12"/>
        <v>32880.66820281613</v>
      </c>
      <c r="V123" s="9">
        <f t="shared" si="13"/>
        <v>33722.435998515641</v>
      </c>
    </row>
    <row r="124" spans="1:22" x14ac:dyDescent="0.3">
      <c r="A124" s="50">
        <v>105</v>
      </c>
      <c r="B124" s="59">
        <v>47922</v>
      </c>
      <c r="C124" s="60">
        <v>14613.630312362144</v>
      </c>
      <c r="D124" s="61">
        <v>18120.901587330354</v>
      </c>
      <c r="E124" s="60">
        <v>1797476.5284205358</v>
      </c>
      <c r="F124" s="62">
        <v>380.53893333390863</v>
      </c>
      <c r="G124" s="62">
        <v>433.15999999999997</v>
      </c>
      <c r="H124" s="60">
        <v>25</v>
      </c>
      <c r="I124" s="56">
        <v>33573.230833026413</v>
      </c>
      <c r="J124" s="31" t="s">
        <v>55</v>
      </c>
      <c r="K124" s="31" t="s">
        <v>55</v>
      </c>
      <c r="L124" s="31">
        <v>3</v>
      </c>
      <c r="N124" s="63">
        <f t="shared" si="10"/>
        <v>28</v>
      </c>
      <c r="O124" s="63">
        <f t="shared" si="11"/>
        <v>3182</v>
      </c>
      <c r="P124" s="57">
        <f t="shared" si="7"/>
        <v>14230.229010847039</v>
      </c>
      <c r="Q124" s="58">
        <f t="shared" si="8"/>
        <v>1.4965000000000001E-2</v>
      </c>
      <c r="R124" s="32">
        <f t="shared" si="9"/>
        <v>212.95537714732595</v>
      </c>
      <c r="S124" s="64"/>
      <c r="U124">
        <f t="shared" si="12"/>
        <v>32734.531899692498</v>
      </c>
      <c r="V124" s="9">
        <f t="shared" si="13"/>
        <v>33573.230833026413</v>
      </c>
    </row>
    <row r="125" spans="1:22" x14ac:dyDescent="0.3">
      <c r="A125" s="50">
        <v>106</v>
      </c>
      <c r="B125" s="59">
        <v>47953</v>
      </c>
      <c r="C125" s="60">
        <v>14613.630312362144</v>
      </c>
      <c r="D125" s="61">
        <v>17974.765284206722</v>
      </c>
      <c r="E125" s="60">
        <v>1782862.8981081736</v>
      </c>
      <c r="F125" s="62">
        <v>377.47007096831254</v>
      </c>
      <c r="G125" s="62">
        <v>433.15999999999997</v>
      </c>
      <c r="H125" s="60">
        <v>25</v>
      </c>
      <c r="I125" s="56">
        <v>33424.025667537178</v>
      </c>
      <c r="J125" s="31" t="s">
        <v>55</v>
      </c>
      <c r="K125" s="31" t="s">
        <v>55</v>
      </c>
      <c r="L125" s="31">
        <v>4</v>
      </c>
      <c r="N125" s="63">
        <f t="shared" si="10"/>
        <v>31</v>
      </c>
      <c r="O125" s="63">
        <f t="shared" si="11"/>
        <v>3213</v>
      </c>
      <c r="P125" s="57">
        <f t="shared" si="7"/>
        <v>14230.229010847039</v>
      </c>
      <c r="Q125" s="58">
        <f t="shared" si="8"/>
        <v>1.4965000000000001E-2</v>
      </c>
      <c r="R125" s="32">
        <f t="shared" si="9"/>
        <v>212.95537714732595</v>
      </c>
      <c r="S125" s="64"/>
      <c r="U125">
        <f t="shared" si="12"/>
        <v>32588.395596568866</v>
      </c>
      <c r="V125" s="9">
        <f t="shared" si="13"/>
        <v>33424.025667537178</v>
      </c>
    </row>
    <row r="126" spans="1:22" x14ac:dyDescent="0.3">
      <c r="A126" s="50">
        <v>107</v>
      </c>
      <c r="B126" s="59">
        <v>47983</v>
      </c>
      <c r="C126" s="60">
        <v>14613.630312362144</v>
      </c>
      <c r="D126" s="61">
        <v>17828.628981083089</v>
      </c>
      <c r="E126" s="60">
        <v>1768249.2677958114</v>
      </c>
      <c r="F126" s="62">
        <v>374.40120860271645</v>
      </c>
      <c r="G126" s="62">
        <v>433.15999999999997</v>
      </c>
      <c r="H126" s="60">
        <v>25</v>
      </c>
      <c r="I126" s="56">
        <v>33274.820502047951</v>
      </c>
      <c r="J126" s="31" t="s">
        <v>55</v>
      </c>
      <c r="K126" s="31" t="s">
        <v>55</v>
      </c>
      <c r="L126" s="31">
        <v>5</v>
      </c>
      <c r="N126" s="63">
        <f t="shared" si="10"/>
        <v>30</v>
      </c>
      <c r="O126" s="63">
        <f t="shared" si="11"/>
        <v>3243</v>
      </c>
      <c r="P126" s="57">
        <f t="shared" si="7"/>
        <v>14230.229010847039</v>
      </c>
      <c r="Q126" s="58">
        <f t="shared" si="8"/>
        <v>1.4965000000000001E-2</v>
      </c>
      <c r="R126" s="32">
        <f t="shared" si="9"/>
        <v>212.95537714732595</v>
      </c>
      <c r="S126" s="64"/>
      <c r="U126">
        <f t="shared" si="12"/>
        <v>32442.259293445233</v>
      </c>
      <c r="V126" s="9">
        <f t="shared" si="13"/>
        <v>33274.820502047951</v>
      </c>
    </row>
    <row r="127" spans="1:22" x14ac:dyDescent="0.3">
      <c r="A127" s="50">
        <v>108</v>
      </c>
      <c r="B127" s="59">
        <v>48014</v>
      </c>
      <c r="C127" s="60">
        <v>14613.630312362144</v>
      </c>
      <c r="D127" s="61">
        <v>17682.492677959453</v>
      </c>
      <c r="E127" s="60">
        <v>1753635.6374834492</v>
      </c>
      <c r="F127" s="62">
        <v>371.33234623712042</v>
      </c>
      <c r="G127" s="62">
        <v>433.15999999999997</v>
      </c>
      <c r="H127" s="60">
        <v>25</v>
      </c>
      <c r="I127" s="56">
        <v>33125.615336558716</v>
      </c>
      <c r="J127" s="31" t="s">
        <v>55</v>
      </c>
      <c r="K127" s="31" t="s">
        <v>55</v>
      </c>
      <c r="L127" s="31">
        <v>6</v>
      </c>
      <c r="N127" s="63">
        <f t="shared" si="10"/>
        <v>31</v>
      </c>
      <c r="O127" s="63">
        <f t="shared" si="11"/>
        <v>3274</v>
      </c>
      <c r="P127" s="57">
        <f t="shared" si="7"/>
        <v>14230.229010847039</v>
      </c>
      <c r="Q127" s="58">
        <f t="shared" si="8"/>
        <v>1.4965000000000001E-2</v>
      </c>
      <c r="R127" s="32">
        <f t="shared" si="9"/>
        <v>212.95537714732595</v>
      </c>
      <c r="S127" s="64"/>
      <c r="U127">
        <f t="shared" si="12"/>
        <v>32296.122990321597</v>
      </c>
      <c r="V127" s="9">
        <f t="shared" si="13"/>
        <v>33125.615336558716</v>
      </c>
    </row>
    <row r="128" spans="1:22" x14ac:dyDescent="0.3">
      <c r="A128" s="50">
        <v>109</v>
      </c>
      <c r="B128" s="59">
        <v>48044</v>
      </c>
      <c r="C128" s="60">
        <v>14613.630312362144</v>
      </c>
      <c r="D128" s="61">
        <v>17536.356374835821</v>
      </c>
      <c r="E128" s="60">
        <v>1739022.007171087</v>
      </c>
      <c r="F128" s="62">
        <v>368.26348387152433</v>
      </c>
      <c r="G128" s="62">
        <v>433.15999999999997</v>
      </c>
      <c r="H128" s="60">
        <v>25</v>
      </c>
      <c r="I128" s="56">
        <v>32976.410171069489</v>
      </c>
      <c r="J128" s="31" t="s">
        <v>55</v>
      </c>
      <c r="K128" s="31" t="s">
        <v>55</v>
      </c>
      <c r="L128" s="31">
        <v>7</v>
      </c>
      <c r="N128" s="63">
        <f t="shared" si="10"/>
        <v>30</v>
      </c>
      <c r="O128" s="63">
        <f t="shared" si="11"/>
        <v>3304</v>
      </c>
      <c r="P128" s="57">
        <f t="shared" si="7"/>
        <v>14230.229010847039</v>
      </c>
      <c r="Q128" s="58">
        <f t="shared" si="8"/>
        <v>1.4965000000000001E-2</v>
      </c>
      <c r="R128" s="32">
        <f t="shared" si="9"/>
        <v>212.95537714732595</v>
      </c>
      <c r="S128" s="64"/>
      <c r="U128">
        <f t="shared" si="12"/>
        <v>32149.986687197965</v>
      </c>
      <c r="V128" s="9">
        <f t="shared" si="13"/>
        <v>32976.410171069489</v>
      </c>
    </row>
    <row r="129" spans="1:22" x14ac:dyDescent="0.3">
      <c r="A129" s="50">
        <v>110</v>
      </c>
      <c r="B129" s="59">
        <v>48075</v>
      </c>
      <c r="C129" s="60">
        <v>14613.630312362144</v>
      </c>
      <c r="D129" s="61">
        <v>17390.220071712189</v>
      </c>
      <c r="E129" s="60">
        <v>1724408.3768587247</v>
      </c>
      <c r="F129" s="62">
        <v>365.1946215059283</v>
      </c>
      <c r="G129" s="62">
        <v>433.15999999999997</v>
      </c>
      <c r="H129" s="60">
        <v>25</v>
      </c>
      <c r="I129" s="56">
        <v>32827.205005580261</v>
      </c>
      <c r="J129" s="31" t="s">
        <v>55</v>
      </c>
      <c r="K129" s="31" t="s">
        <v>55</v>
      </c>
      <c r="L129" s="31">
        <v>8</v>
      </c>
      <c r="N129" s="63">
        <f t="shared" si="10"/>
        <v>31</v>
      </c>
      <c r="O129" s="63">
        <f t="shared" si="11"/>
        <v>3335</v>
      </c>
      <c r="P129" s="57">
        <f t="shared" si="7"/>
        <v>14230.229010847039</v>
      </c>
      <c r="Q129" s="58">
        <f t="shared" si="8"/>
        <v>1.4965000000000001E-2</v>
      </c>
      <c r="R129" s="32">
        <f t="shared" si="9"/>
        <v>212.95537714732595</v>
      </c>
      <c r="S129" s="64"/>
      <c r="U129">
        <f t="shared" si="12"/>
        <v>32003.850384074332</v>
      </c>
      <c r="V129" s="9">
        <f t="shared" si="13"/>
        <v>32827.205005580261</v>
      </c>
    </row>
    <row r="130" spans="1:22" x14ac:dyDescent="0.3">
      <c r="A130" s="50">
        <v>111</v>
      </c>
      <c r="B130" s="59">
        <v>48106</v>
      </c>
      <c r="C130" s="60">
        <v>14613.630312362144</v>
      </c>
      <c r="D130" s="61">
        <v>17244.083768588556</v>
      </c>
      <c r="E130" s="60">
        <v>1709794.7465463625</v>
      </c>
      <c r="F130" s="62">
        <v>362.12575914033221</v>
      </c>
      <c r="G130" s="62">
        <v>433.15999999999997</v>
      </c>
      <c r="H130" s="60">
        <v>25</v>
      </c>
      <c r="I130" s="56">
        <v>32677.999840091034</v>
      </c>
      <c r="J130" s="31" t="s">
        <v>55</v>
      </c>
      <c r="K130" s="31" t="s">
        <v>55</v>
      </c>
      <c r="L130" s="31">
        <v>9</v>
      </c>
      <c r="N130" s="63">
        <f t="shared" si="10"/>
        <v>31</v>
      </c>
      <c r="O130" s="63">
        <f t="shared" si="11"/>
        <v>3366</v>
      </c>
      <c r="P130" s="57">
        <f t="shared" si="7"/>
        <v>14230.229010847039</v>
      </c>
      <c r="Q130" s="58">
        <f t="shared" si="8"/>
        <v>1.4965000000000001E-2</v>
      </c>
      <c r="R130" s="32">
        <f t="shared" si="9"/>
        <v>212.95537714732595</v>
      </c>
      <c r="S130" s="64"/>
      <c r="U130">
        <f t="shared" si="12"/>
        <v>31857.7140809507</v>
      </c>
      <c r="V130" s="9">
        <f t="shared" si="13"/>
        <v>32677.999840091034</v>
      </c>
    </row>
    <row r="131" spans="1:22" x14ac:dyDescent="0.3">
      <c r="A131" s="50">
        <v>112</v>
      </c>
      <c r="B131" s="59">
        <v>48136</v>
      </c>
      <c r="C131" s="60">
        <v>14613.630312362144</v>
      </c>
      <c r="D131" s="61">
        <v>17097.94746546492</v>
      </c>
      <c r="E131" s="60">
        <v>1695181.1162340003</v>
      </c>
      <c r="F131" s="62">
        <v>359.05689677473612</v>
      </c>
      <c r="G131" s="62">
        <v>433.15999999999997</v>
      </c>
      <c r="H131" s="60">
        <v>25</v>
      </c>
      <c r="I131" s="56">
        <v>32528.794674601799</v>
      </c>
      <c r="J131" s="31" t="s">
        <v>55</v>
      </c>
      <c r="K131" s="31" t="s">
        <v>55</v>
      </c>
      <c r="L131" s="31">
        <v>10</v>
      </c>
      <c r="N131" s="63">
        <f t="shared" si="10"/>
        <v>30</v>
      </c>
      <c r="O131" s="63">
        <f t="shared" si="11"/>
        <v>3396</v>
      </c>
      <c r="P131" s="57">
        <f t="shared" si="7"/>
        <v>14230.229010847039</v>
      </c>
      <c r="Q131" s="58">
        <f t="shared" si="8"/>
        <v>1.4965000000000001E-2</v>
      </c>
      <c r="R131" s="32">
        <f t="shared" si="9"/>
        <v>212.95537714732595</v>
      </c>
      <c r="S131" s="64"/>
      <c r="U131">
        <f t="shared" si="12"/>
        <v>31711.577777827064</v>
      </c>
      <c r="V131" s="9">
        <f t="shared" si="13"/>
        <v>32528.794674601799</v>
      </c>
    </row>
    <row r="132" spans="1:22" x14ac:dyDescent="0.3">
      <c r="A132" s="50">
        <v>113</v>
      </c>
      <c r="B132" s="59">
        <v>48167</v>
      </c>
      <c r="C132" s="60">
        <v>14613.630312362144</v>
      </c>
      <c r="D132" s="61">
        <v>16951.811162341288</v>
      </c>
      <c r="E132" s="60">
        <v>1680567.4859216381</v>
      </c>
      <c r="F132" s="62">
        <v>355.98803440914008</v>
      </c>
      <c r="G132" s="62">
        <v>433.15999999999997</v>
      </c>
      <c r="H132" s="60">
        <v>25</v>
      </c>
      <c r="I132" s="56">
        <v>32379.589509112571</v>
      </c>
      <c r="J132" s="31" t="s">
        <v>55</v>
      </c>
      <c r="K132" s="31" t="s">
        <v>55</v>
      </c>
      <c r="L132" s="31">
        <v>11</v>
      </c>
      <c r="N132" s="63">
        <f t="shared" si="10"/>
        <v>31</v>
      </c>
      <c r="O132" s="63">
        <f t="shared" si="11"/>
        <v>3427</v>
      </c>
      <c r="P132" s="57">
        <f t="shared" si="7"/>
        <v>14230.229010847039</v>
      </c>
      <c r="Q132" s="58">
        <f t="shared" si="8"/>
        <v>1.4965000000000001E-2</v>
      </c>
      <c r="R132" s="32">
        <f t="shared" si="9"/>
        <v>212.95537714732595</v>
      </c>
      <c r="S132" s="64"/>
      <c r="U132">
        <f t="shared" si="12"/>
        <v>31565.441474703432</v>
      </c>
      <c r="V132" s="9">
        <f t="shared" si="13"/>
        <v>32379.589509112571</v>
      </c>
    </row>
    <row r="133" spans="1:22" x14ac:dyDescent="0.3">
      <c r="A133" s="50">
        <v>114</v>
      </c>
      <c r="B133" s="59">
        <v>48197</v>
      </c>
      <c r="C133" s="60">
        <v>14613.630312362144</v>
      </c>
      <c r="D133" s="61">
        <v>16805.674859217655</v>
      </c>
      <c r="E133" s="60">
        <v>1665953.8556092759</v>
      </c>
      <c r="F133" s="62">
        <v>352.91917204354399</v>
      </c>
      <c r="G133" s="62">
        <v>433.15999999999997</v>
      </c>
      <c r="H133" s="60">
        <v>25</v>
      </c>
      <c r="I133" s="56">
        <v>32230.384343623344</v>
      </c>
      <c r="J133" s="31" t="s">
        <v>55</v>
      </c>
      <c r="K133" s="31" t="s">
        <v>55</v>
      </c>
      <c r="L133" s="31">
        <v>12</v>
      </c>
      <c r="N133" s="63">
        <f t="shared" si="10"/>
        <v>30</v>
      </c>
      <c r="O133" s="63">
        <f t="shared" si="11"/>
        <v>3457</v>
      </c>
      <c r="P133" s="57">
        <f t="shared" si="7"/>
        <v>14230.229010847039</v>
      </c>
      <c r="Q133" s="58">
        <f t="shared" si="8"/>
        <v>1.4965000000000001E-2</v>
      </c>
      <c r="R133" s="32">
        <f t="shared" si="9"/>
        <v>212.95537714732595</v>
      </c>
      <c r="S133" s="64"/>
      <c r="U133">
        <f t="shared" si="12"/>
        <v>31419.305171579799</v>
      </c>
      <c r="V133" s="9">
        <f t="shared" si="13"/>
        <v>32230.384343623344</v>
      </c>
    </row>
    <row r="134" spans="1:22" x14ac:dyDescent="0.3">
      <c r="A134" s="50">
        <v>115</v>
      </c>
      <c r="B134" s="59">
        <v>48228</v>
      </c>
      <c r="C134" s="60">
        <v>14613.630312362144</v>
      </c>
      <c r="D134" s="61">
        <v>16659.538556094023</v>
      </c>
      <c r="E134" s="60">
        <v>1651340.2252969136</v>
      </c>
      <c r="F134" s="62">
        <v>349.85030967794796</v>
      </c>
      <c r="G134" s="62">
        <v>433.15999999999997</v>
      </c>
      <c r="H134" s="60">
        <v>25</v>
      </c>
      <c r="I134" s="56">
        <v>32081.179178134116</v>
      </c>
      <c r="J134" s="31" t="s">
        <v>55</v>
      </c>
      <c r="K134" s="31" t="s">
        <v>55</v>
      </c>
      <c r="L134" s="31">
        <v>1</v>
      </c>
      <c r="N134" s="63">
        <f t="shared" si="10"/>
        <v>31</v>
      </c>
      <c r="O134" s="63">
        <f t="shared" si="11"/>
        <v>3488</v>
      </c>
      <c r="P134" s="57">
        <f t="shared" si="7"/>
        <v>14230.229010847039</v>
      </c>
      <c r="Q134" s="58">
        <f t="shared" si="8"/>
        <v>1.4965000000000001E-2</v>
      </c>
      <c r="R134" s="32">
        <f t="shared" si="9"/>
        <v>212.95537714732595</v>
      </c>
      <c r="S134" s="64"/>
      <c r="U134">
        <f t="shared" si="12"/>
        <v>31273.168868456167</v>
      </c>
      <c r="V134" s="9">
        <f t="shared" si="13"/>
        <v>32081.179178134116</v>
      </c>
    </row>
    <row r="135" spans="1:22" x14ac:dyDescent="0.3">
      <c r="A135" s="50">
        <v>116</v>
      </c>
      <c r="B135" s="59">
        <v>48259</v>
      </c>
      <c r="C135" s="60">
        <v>14613.630312362144</v>
      </c>
      <c r="D135" s="61">
        <v>16513.402252970387</v>
      </c>
      <c r="E135" s="60">
        <v>1636726.5949845514</v>
      </c>
      <c r="F135" s="62">
        <v>346.78144731235187</v>
      </c>
      <c r="G135" s="62">
        <v>433.15999999999997</v>
      </c>
      <c r="H135" s="60">
        <v>25</v>
      </c>
      <c r="I135" s="56">
        <v>31931.974012644881</v>
      </c>
      <c r="J135" s="31" t="s">
        <v>55</v>
      </c>
      <c r="K135" s="31" t="s">
        <v>55</v>
      </c>
      <c r="L135" s="31">
        <v>2</v>
      </c>
      <c r="N135" s="63">
        <f t="shared" si="10"/>
        <v>31</v>
      </c>
      <c r="O135" s="63">
        <f t="shared" si="11"/>
        <v>3519</v>
      </c>
      <c r="P135" s="57">
        <f t="shared" si="7"/>
        <v>14230.229010847039</v>
      </c>
      <c r="Q135" s="58">
        <f t="shared" si="8"/>
        <v>1.4965000000000001E-2</v>
      </c>
      <c r="R135" s="32">
        <f t="shared" si="9"/>
        <v>212.95537714732595</v>
      </c>
      <c r="S135" s="64"/>
      <c r="U135">
        <f t="shared" si="12"/>
        <v>31127.032565332531</v>
      </c>
      <c r="V135" s="9">
        <f t="shared" si="13"/>
        <v>31931.974012644881</v>
      </c>
    </row>
    <row r="136" spans="1:22" x14ac:dyDescent="0.3">
      <c r="A136" s="50">
        <v>117</v>
      </c>
      <c r="B136" s="59">
        <v>48288</v>
      </c>
      <c r="C136" s="60">
        <v>14613.630312362144</v>
      </c>
      <c r="D136" s="61">
        <v>16367.265949846755</v>
      </c>
      <c r="E136" s="60">
        <v>1622112.9646721892</v>
      </c>
      <c r="F136" s="62">
        <v>343.71258494675584</v>
      </c>
      <c r="G136" s="62">
        <v>433.15999999999997</v>
      </c>
      <c r="H136" s="60">
        <v>25</v>
      </c>
      <c r="I136" s="56">
        <v>31782.768847155654</v>
      </c>
      <c r="J136" s="31" t="s">
        <v>55</v>
      </c>
      <c r="K136" s="31" t="s">
        <v>55</v>
      </c>
      <c r="L136" s="31">
        <v>3</v>
      </c>
      <c r="N136" s="63">
        <f t="shared" si="10"/>
        <v>29</v>
      </c>
      <c r="O136" s="63">
        <f t="shared" si="11"/>
        <v>3548</v>
      </c>
      <c r="P136" s="57">
        <f t="shared" si="7"/>
        <v>14230.229010847039</v>
      </c>
      <c r="Q136" s="58">
        <f t="shared" si="8"/>
        <v>1.4965000000000001E-2</v>
      </c>
      <c r="R136" s="32">
        <f t="shared" si="9"/>
        <v>212.95537714732595</v>
      </c>
      <c r="S136" s="64"/>
      <c r="U136">
        <f t="shared" si="12"/>
        <v>30980.896262208898</v>
      </c>
      <c r="V136" s="9">
        <f t="shared" si="13"/>
        <v>31782.768847155654</v>
      </c>
    </row>
    <row r="137" spans="1:22" x14ac:dyDescent="0.3">
      <c r="A137" s="50">
        <v>118</v>
      </c>
      <c r="B137" s="59">
        <v>48319</v>
      </c>
      <c r="C137" s="60">
        <v>14613.630312362144</v>
      </c>
      <c r="D137" s="61">
        <v>16221.129646723122</v>
      </c>
      <c r="E137" s="60">
        <v>1607499.334359827</v>
      </c>
      <c r="F137" s="62">
        <v>340.64372258115975</v>
      </c>
      <c r="G137" s="62">
        <v>433.15999999999997</v>
      </c>
      <c r="H137" s="60">
        <v>25</v>
      </c>
      <c r="I137" s="56">
        <v>31633.563681666426</v>
      </c>
      <c r="J137" s="31" t="s">
        <v>55</v>
      </c>
      <c r="K137" s="31" t="s">
        <v>55</v>
      </c>
      <c r="L137" s="31">
        <v>4</v>
      </c>
      <c r="N137" s="63">
        <f t="shared" si="10"/>
        <v>31</v>
      </c>
      <c r="O137" s="63">
        <f t="shared" si="11"/>
        <v>3579</v>
      </c>
      <c r="P137" s="57">
        <f t="shared" si="7"/>
        <v>14230.229010847039</v>
      </c>
      <c r="Q137" s="58">
        <f t="shared" si="8"/>
        <v>1.4965000000000001E-2</v>
      </c>
      <c r="R137" s="32">
        <f t="shared" si="9"/>
        <v>212.95537714732595</v>
      </c>
      <c r="S137" s="64"/>
      <c r="U137">
        <f t="shared" si="12"/>
        <v>30834.759959085266</v>
      </c>
      <c r="V137" s="9">
        <f t="shared" si="13"/>
        <v>31633.563681666426</v>
      </c>
    </row>
    <row r="138" spans="1:22" x14ac:dyDescent="0.3">
      <c r="A138" s="50">
        <v>119</v>
      </c>
      <c r="B138" s="59">
        <v>48349</v>
      </c>
      <c r="C138" s="60">
        <v>14613.630312362144</v>
      </c>
      <c r="D138" s="61">
        <v>16074.993343599488</v>
      </c>
      <c r="E138" s="60">
        <v>1592885.7040474648</v>
      </c>
      <c r="F138" s="62">
        <v>337.57486021556366</v>
      </c>
      <c r="G138" s="62">
        <v>433.15999999999997</v>
      </c>
      <c r="H138" s="60">
        <v>25</v>
      </c>
      <c r="I138" s="56">
        <v>31484.358516177195</v>
      </c>
      <c r="J138" s="31" t="s">
        <v>55</v>
      </c>
      <c r="K138" s="31" t="s">
        <v>55</v>
      </c>
      <c r="L138" s="31">
        <v>5</v>
      </c>
      <c r="N138" s="63">
        <f t="shared" si="10"/>
        <v>30</v>
      </c>
      <c r="O138" s="63">
        <f t="shared" si="11"/>
        <v>3609</v>
      </c>
      <c r="P138" s="57">
        <f t="shared" si="7"/>
        <v>14230.229010847039</v>
      </c>
      <c r="Q138" s="58">
        <f t="shared" si="8"/>
        <v>1.4965000000000001E-2</v>
      </c>
      <c r="R138" s="32">
        <f t="shared" si="9"/>
        <v>212.95537714732595</v>
      </c>
      <c r="S138" s="64"/>
      <c r="U138">
        <f t="shared" si="12"/>
        <v>30688.62365596163</v>
      </c>
      <c r="V138" s="9">
        <f t="shared" si="13"/>
        <v>31484.358516177195</v>
      </c>
    </row>
    <row r="139" spans="1:22" x14ac:dyDescent="0.3">
      <c r="A139" s="50">
        <v>120</v>
      </c>
      <c r="B139" s="59">
        <v>48380</v>
      </c>
      <c r="C139" s="60">
        <v>14613.630312362144</v>
      </c>
      <c r="D139" s="61">
        <v>15928.857040475856</v>
      </c>
      <c r="E139" s="60">
        <v>1578272.0737351025</v>
      </c>
      <c r="F139" s="62">
        <v>334.50599784996763</v>
      </c>
      <c r="G139" s="62">
        <v>433.15999999999997</v>
      </c>
      <c r="H139" s="60">
        <v>25</v>
      </c>
      <c r="I139" s="56">
        <v>31335.153350687964</v>
      </c>
      <c r="J139" s="31" t="s">
        <v>55</v>
      </c>
      <c r="K139" s="31" t="s">
        <v>55</v>
      </c>
      <c r="L139" s="31">
        <v>6</v>
      </c>
      <c r="N139" s="63">
        <f t="shared" si="10"/>
        <v>31</v>
      </c>
      <c r="O139" s="63">
        <f t="shared" si="11"/>
        <v>3640</v>
      </c>
      <c r="P139" s="57">
        <f t="shared" si="7"/>
        <v>14230.229010847039</v>
      </c>
      <c r="Q139" s="58">
        <f t="shared" si="8"/>
        <v>1.4965000000000001E-2</v>
      </c>
      <c r="R139" s="32">
        <f t="shared" si="9"/>
        <v>212.95537714732595</v>
      </c>
      <c r="S139" s="64"/>
      <c r="U139">
        <f t="shared" si="12"/>
        <v>30542.487352837998</v>
      </c>
      <c r="V139" s="9">
        <f t="shared" si="13"/>
        <v>31335.153350687964</v>
      </c>
    </row>
    <row r="140" spans="1:22" x14ac:dyDescent="0.3">
      <c r="A140" s="50">
        <v>121</v>
      </c>
      <c r="B140" s="59">
        <v>48410</v>
      </c>
      <c r="C140" s="60">
        <v>14613.630312362144</v>
      </c>
      <c r="D140" s="61">
        <v>15782.720737352221</v>
      </c>
      <c r="E140" s="60">
        <v>1563658.4434227403</v>
      </c>
      <c r="F140" s="62">
        <v>331.43713548437154</v>
      </c>
      <c r="G140" s="62">
        <v>433.15999999999997</v>
      </c>
      <c r="H140" s="60">
        <v>25</v>
      </c>
      <c r="I140" s="56">
        <v>31185.948185198737</v>
      </c>
      <c r="J140" s="31" t="s">
        <v>55</v>
      </c>
      <c r="K140" s="31" t="s">
        <v>55</v>
      </c>
      <c r="L140" s="31">
        <v>7</v>
      </c>
      <c r="N140" s="63">
        <f t="shared" si="10"/>
        <v>30</v>
      </c>
      <c r="O140" s="63">
        <f t="shared" si="11"/>
        <v>3670</v>
      </c>
      <c r="P140" s="57">
        <f t="shared" si="7"/>
        <v>14230.229010847039</v>
      </c>
      <c r="Q140" s="58">
        <f t="shared" si="8"/>
        <v>1.4965000000000001E-2</v>
      </c>
      <c r="R140" s="32">
        <f t="shared" si="9"/>
        <v>212.95537714732595</v>
      </c>
      <c r="S140" s="64"/>
      <c r="U140">
        <f t="shared" si="12"/>
        <v>30396.351049714365</v>
      </c>
      <c r="V140" s="9">
        <f t="shared" si="13"/>
        <v>31185.948185198737</v>
      </c>
    </row>
    <row r="141" spans="1:22" x14ac:dyDescent="0.3">
      <c r="A141" s="50">
        <v>122</v>
      </c>
      <c r="B141" s="59">
        <v>48441</v>
      </c>
      <c r="C141" s="60">
        <v>14613.630312362144</v>
      </c>
      <c r="D141" s="61">
        <v>15636.584434228589</v>
      </c>
      <c r="E141" s="60">
        <v>1549044.8131103781</v>
      </c>
      <c r="F141" s="62">
        <v>328.36827311877551</v>
      </c>
      <c r="G141" s="62">
        <v>433.15999999999997</v>
      </c>
      <c r="H141" s="60">
        <v>25</v>
      </c>
      <c r="I141" s="56">
        <v>31036.743019709509</v>
      </c>
      <c r="J141" s="31" t="s">
        <v>55</v>
      </c>
      <c r="K141" s="31" t="s">
        <v>55</v>
      </c>
      <c r="L141" s="31">
        <v>8</v>
      </c>
      <c r="N141" s="63">
        <f t="shared" si="10"/>
        <v>31</v>
      </c>
      <c r="O141" s="63">
        <f t="shared" si="11"/>
        <v>3701</v>
      </c>
      <c r="P141" s="57">
        <f t="shared" si="7"/>
        <v>14230.229010847039</v>
      </c>
      <c r="Q141" s="58">
        <f t="shared" si="8"/>
        <v>1.4965000000000001E-2</v>
      </c>
      <c r="R141" s="32">
        <f t="shared" si="9"/>
        <v>212.95537714732595</v>
      </c>
      <c r="S141" s="64"/>
      <c r="U141">
        <f t="shared" si="12"/>
        <v>30250.214746590733</v>
      </c>
      <c r="V141" s="9">
        <f t="shared" si="13"/>
        <v>31036.743019709509</v>
      </c>
    </row>
    <row r="142" spans="1:22" x14ac:dyDescent="0.3">
      <c r="A142" s="50">
        <v>123</v>
      </c>
      <c r="B142" s="59">
        <v>48472</v>
      </c>
      <c r="C142" s="60">
        <v>14613.630312362144</v>
      </c>
      <c r="D142" s="61">
        <v>15490.448131104955</v>
      </c>
      <c r="E142" s="60">
        <v>1534431.1827980159</v>
      </c>
      <c r="F142" s="62">
        <v>325.29941075317942</v>
      </c>
      <c r="G142" s="62">
        <v>433.15999999999997</v>
      </c>
      <c r="H142" s="60">
        <v>25</v>
      </c>
      <c r="I142" s="56">
        <v>30887.537854220278</v>
      </c>
      <c r="J142" s="31" t="s">
        <v>55</v>
      </c>
      <c r="K142" s="31" t="s">
        <v>55</v>
      </c>
      <c r="L142" s="31">
        <v>9</v>
      </c>
      <c r="N142" s="63">
        <f t="shared" si="10"/>
        <v>31</v>
      </c>
      <c r="O142" s="63">
        <f t="shared" si="11"/>
        <v>3732</v>
      </c>
      <c r="P142" s="57">
        <f t="shared" si="7"/>
        <v>14230.229010847039</v>
      </c>
      <c r="Q142" s="58">
        <f t="shared" si="8"/>
        <v>1.4965000000000001E-2</v>
      </c>
      <c r="R142" s="32">
        <f t="shared" si="9"/>
        <v>212.95537714732595</v>
      </c>
      <c r="S142" s="64"/>
      <c r="U142">
        <f t="shared" si="12"/>
        <v>30104.0784434671</v>
      </c>
      <c r="V142" s="9">
        <f t="shared" si="13"/>
        <v>30887.537854220278</v>
      </c>
    </row>
    <row r="143" spans="1:22" x14ac:dyDescent="0.3">
      <c r="A143" s="50">
        <v>124</v>
      </c>
      <c r="B143" s="59">
        <v>48502</v>
      </c>
      <c r="C143" s="60">
        <v>14613.630312362144</v>
      </c>
      <c r="D143" s="61">
        <v>15344.311827981322</v>
      </c>
      <c r="E143" s="60">
        <v>1519817.5524856537</v>
      </c>
      <c r="F143" s="62">
        <v>322.23054838758333</v>
      </c>
      <c r="G143" s="62">
        <v>433.15999999999997</v>
      </c>
      <c r="H143" s="60">
        <v>25</v>
      </c>
      <c r="I143" s="56">
        <v>30738.33268873105</v>
      </c>
      <c r="J143" s="31" t="s">
        <v>55</v>
      </c>
      <c r="K143" s="31" t="s">
        <v>55</v>
      </c>
      <c r="L143" s="31">
        <v>10</v>
      </c>
      <c r="N143" s="63">
        <f t="shared" si="10"/>
        <v>30</v>
      </c>
      <c r="O143" s="63">
        <f t="shared" si="11"/>
        <v>3762</v>
      </c>
      <c r="P143" s="57">
        <f t="shared" si="7"/>
        <v>14230.229010847039</v>
      </c>
      <c r="Q143" s="58">
        <f t="shared" si="8"/>
        <v>1.4965000000000001E-2</v>
      </c>
      <c r="R143" s="32">
        <f t="shared" si="9"/>
        <v>212.95537714732595</v>
      </c>
      <c r="S143" s="64"/>
      <c r="U143">
        <f t="shared" si="12"/>
        <v>29957.942140343468</v>
      </c>
      <c r="V143" s="9">
        <f t="shared" si="13"/>
        <v>30738.33268873105</v>
      </c>
    </row>
    <row r="144" spans="1:22" x14ac:dyDescent="0.3">
      <c r="A144" s="50">
        <v>125</v>
      </c>
      <c r="B144" s="59">
        <v>48533</v>
      </c>
      <c r="C144" s="60">
        <v>14613.630312362144</v>
      </c>
      <c r="D144" s="61">
        <v>15198.175524857688</v>
      </c>
      <c r="E144" s="60">
        <v>1505203.9221732914</v>
      </c>
      <c r="F144" s="62">
        <v>319.16168602198729</v>
      </c>
      <c r="G144" s="62">
        <v>433.15999999999997</v>
      </c>
      <c r="H144" s="60">
        <v>25</v>
      </c>
      <c r="I144" s="56">
        <v>30589.127523241819</v>
      </c>
      <c r="J144" s="31" t="s">
        <v>55</v>
      </c>
      <c r="K144" s="31" t="s">
        <v>55</v>
      </c>
      <c r="L144" s="31">
        <v>11</v>
      </c>
      <c r="N144" s="63">
        <f t="shared" si="10"/>
        <v>31</v>
      </c>
      <c r="O144" s="63">
        <f t="shared" si="11"/>
        <v>3793</v>
      </c>
      <c r="P144" s="57">
        <f t="shared" si="7"/>
        <v>14230.229010847039</v>
      </c>
      <c r="Q144" s="58">
        <f t="shared" si="8"/>
        <v>1.4965000000000001E-2</v>
      </c>
      <c r="R144" s="32">
        <f t="shared" si="9"/>
        <v>212.95537714732595</v>
      </c>
      <c r="S144" s="64"/>
      <c r="U144">
        <f t="shared" si="12"/>
        <v>29811.805837219832</v>
      </c>
      <c r="V144" s="9">
        <f t="shared" si="13"/>
        <v>30589.127523241819</v>
      </c>
    </row>
    <row r="145" spans="1:22" x14ac:dyDescent="0.3">
      <c r="A145" s="50">
        <v>126</v>
      </c>
      <c r="B145" s="59">
        <v>48563</v>
      </c>
      <c r="C145" s="60">
        <v>14613.630312362144</v>
      </c>
      <c r="D145" s="61">
        <v>15052.039221734056</v>
      </c>
      <c r="E145" s="60">
        <v>1490590.2918609292</v>
      </c>
      <c r="F145" s="62">
        <v>316.0928236563912</v>
      </c>
      <c r="G145" s="62">
        <v>433.15999999999997</v>
      </c>
      <c r="H145" s="60">
        <v>25</v>
      </c>
      <c r="I145" s="56">
        <v>30439.922357752592</v>
      </c>
      <c r="J145" s="31" t="s">
        <v>55</v>
      </c>
      <c r="K145" s="31" t="s">
        <v>55</v>
      </c>
      <c r="L145" s="31">
        <v>12</v>
      </c>
      <c r="N145" s="63">
        <f t="shared" si="10"/>
        <v>30</v>
      </c>
      <c r="O145" s="63">
        <f t="shared" si="11"/>
        <v>3823</v>
      </c>
      <c r="P145" s="57">
        <f t="shared" si="7"/>
        <v>14230.229010847039</v>
      </c>
      <c r="Q145" s="58">
        <f t="shared" si="8"/>
        <v>1.4965000000000001E-2</v>
      </c>
      <c r="R145" s="32">
        <f t="shared" si="9"/>
        <v>212.95537714732595</v>
      </c>
      <c r="S145" s="64"/>
      <c r="U145">
        <f t="shared" si="12"/>
        <v>29665.6695340962</v>
      </c>
      <c r="V145" s="9">
        <f t="shared" si="13"/>
        <v>30439.922357752592</v>
      </c>
    </row>
    <row r="146" spans="1:22" x14ac:dyDescent="0.3">
      <c r="A146" s="50">
        <v>127</v>
      </c>
      <c r="B146" s="59">
        <v>48594</v>
      </c>
      <c r="C146" s="60">
        <v>14613.630312362144</v>
      </c>
      <c r="D146" s="61">
        <v>14905.902918610422</v>
      </c>
      <c r="E146" s="60">
        <v>1475976.661548567</v>
      </c>
      <c r="F146" s="62">
        <v>313.02396129079517</v>
      </c>
      <c r="G146" s="62">
        <v>433.15999999999997</v>
      </c>
      <c r="H146" s="60">
        <v>25</v>
      </c>
      <c r="I146" s="56">
        <v>30290.717192263357</v>
      </c>
      <c r="J146" s="31" t="s">
        <v>55</v>
      </c>
      <c r="K146" s="31" t="s">
        <v>55</v>
      </c>
      <c r="L146" s="31">
        <v>1</v>
      </c>
      <c r="N146" s="63">
        <f t="shared" si="10"/>
        <v>31</v>
      </c>
      <c r="O146" s="63">
        <f t="shared" si="11"/>
        <v>3854</v>
      </c>
      <c r="P146" s="57">
        <f t="shared" si="7"/>
        <v>14230.229010847039</v>
      </c>
      <c r="Q146" s="58">
        <f t="shared" si="8"/>
        <v>1.4965000000000001E-2</v>
      </c>
      <c r="R146" s="32">
        <f t="shared" si="9"/>
        <v>212.95537714732595</v>
      </c>
      <c r="S146" s="64"/>
      <c r="U146">
        <f t="shared" si="12"/>
        <v>29519.533230972564</v>
      </c>
      <c r="V146" s="9">
        <f t="shared" si="13"/>
        <v>30290.717192263357</v>
      </c>
    </row>
    <row r="147" spans="1:22" x14ac:dyDescent="0.3">
      <c r="A147" s="50">
        <v>128</v>
      </c>
      <c r="B147" s="59">
        <v>48625</v>
      </c>
      <c r="C147" s="60">
        <v>14613.630312362144</v>
      </c>
      <c r="D147" s="61">
        <v>14759.766615486789</v>
      </c>
      <c r="E147" s="60">
        <v>1461363.0312362048</v>
      </c>
      <c r="F147" s="62">
        <v>309.95509892519908</v>
      </c>
      <c r="G147" s="62">
        <v>433.15999999999997</v>
      </c>
      <c r="H147" s="60">
        <v>25</v>
      </c>
      <c r="I147" s="56">
        <v>30141.512026774129</v>
      </c>
      <c r="J147" s="31" t="s">
        <v>55</v>
      </c>
      <c r="K147" s="31" t="s">
        <v>55</v>
      </c>
      <c r="L147" s="31">
        <v>2</v>
      </c>
      <c r="N147" s="63">
        <f t="shared" si="10"/>
        <v>31</v>
      </c>
      <c r="O147" s="63">
        <f t="shared" si="11"/>
        <v>3885</v>
      </c>
      <c r="P147" s="57">
        <f t="shared" ref="P147:P210" si="14">IF(A147&lt;&gt;"",$E$19/($C$9-$C$13-$D$14),"")</f>
        <v>14230.229010847039</v>
      </c>
      <c r="Q147" s="58">
        <f t="shared" ref="Q147:Q210" si="15">IF(OR(A147="",J147="Carencia",K147="Pula"),"",IF(AND($F$5="PF",O147&lt;365),$I$3*O147,IF(AND($F$5="PF",O147&gt;=365),$I$3*365,IF(AND($F$5="PJ",O147&lt;365),$I$4*O147,IF(AND($F$5="PJ",O147&gt;=365),$I$4*365)))))</f>
        <v>1.4965000000000001E-2</v>
      </c>
      <c r="R147" s="32">
        <f t="shared" ref="R147:R210" si="16">IFERROR(Q147*P147,"")</f>
        <v>212.95537714732595</v>
      </c>
      <c r="S147" s="64"/>
      <c r="U147">
        <f t="shared" si="12"/>
        <v>29373.396927848931</v>
      </c>
      <c r="V147" s="9">
        <f t="shared" si="13"/>
        <v>30141.512026774129</v>
      </c>
    </row>
    <row r="148" spans="1:22" x14ac:dyDescent="0.3">
      <c r="A148" s="50">
        <v>129</v>
      </c>
      <c r="B148" s="59">
        <v>48653</v>
      </c>
      <c r="C148" s="60">
        <v>14613.630312362144</v>
      </c>
      <c r="D148" s="61">
        <v>14613.630312363155</v>
      </c>
      <c r="E148" s="60">
        <v>1446749.4009238426</v>
      </c>
      <c r="F148" s="62">
        <v>306.88623655960299</v>
      </c>
      <c r="G148" s="62">
        <v>433.15999999999997</v>
      </c>
      <c r="H148" s="60">
        <v>25</v>
      </c>
      <c r="I148" s="56">
        <v>29992.306861284902</v>
      </c>
      <c r="J148" s="31" t="s">
        <v>55</v>
      </c>
      <c r="K148" s="31" t="s">
        <v>55</v>
      </c>
      <c r="L148" s="31">
        <v>3</v>
      </c>
      <c r="N148" s="63">
        <f t="shared" ref="N148:N211" si="17">IFERROR(B148-B147,"")</f>
        <v>28</v>
      </c>
      <c r="O148" s="63">
        <f t="shared" si="11"/>
        <v>3913</v>
      </c>
      <c r="P148" s="57">
        <f t="shared" si="14"/>
        <v>14230.229010847039</v>
      </c>
      <c r="Q148" s="58">
        <f t="shared" si="15"/>
        <v>1.4965000000000001E-2</v>
      </c>
      <c r="R148" s="32">
        <f t="shared" si="16"/>
        <v>212.95537714732595</v>
      </c>
      <c r="S148" s="64"/>
      <c r="U148">
        <f t="shared" si="12"/>
        <v>29227.260624725299</v>
      </c>
      <c r="V148" s="9">
        <f t="shared" si="13"/>
        <v>29992.306861284902</v>
      </c>
    </row>
    <row r="149" spans="1:22" x14ac:dyDescent="0.3">
      <c r="A149" s="50">
        <v>130</v>
      </c>
      <c r="B149" s="59">
        <v>48684</v>
      </c>
      <c r="C149" s="60">
        <v>14613.630312362144</v>
      </c>
      <c r="D149" s="61">
        <v>14467.494009239523</v>
      </c>
      <c r="E149" s="60">
        <v>1432135.7706114803</v>
      </c>
      <c r="F149" s="62">
        <v>303.81737419400696</v>
      </c>
      <c r="G149" s="62">
        <v>433.15999999999997</v>
      </c>
      <c r="H149" s="60">
        <v>25</v>
      </c>
      <c r="I149" s="56">
        <v>29843.101695795674</v>
      </c>
      <c r="J149" s="31" t="s">
        <v>55</v>
      </c>
      <c r="K149" s="31" t="s">
        <v>55</v>
      </c>
      <c r="L149" s="31">
        <v>4</v>
      </c>
      <c r="N149" s="63">
        <f t="shared" si="17"/>
        <v>31</v>
      </c>
      <c r="O149" s="63">
        <f t="shared" ref="O149:O212" si="18">IFERROR(N149+O148,"")</f>
        <v>3944</v>
      </c>
      <c r="P149" s="57">
        <f t="shared" si="14"/>
        <v>14230.229010847039</v>
      </c>
      <c r="Q149" s="58">
        <f t="shared" si="15"/>
        <v>1.4965000000000001E-2</v>
      </c>
      <c r="R149" s="32">
        <f t="shared" si="16"/>
        <v>212.95537714732595</v>
      </c>
      <c r="S149" s="64"/>
      <c r="U149">
        <f t="shared" ref="U149:U212" si="19">IFERROR(IF(OR(J149="Carencia",K149="Pula"),0,C149+D149),"")</f>
        <v>29081.124321601666</v>
      </c>
      <c r="V149" s="9">
        <f t="shared" ref="V149:V212" si="20">IFERROR(I149,0)</f>
        <v>29843.101695795674</v>
      </c>
    </row>
    <row r="150" spans="1:22" x14ac:dyDescent="0.3">
      <c r="A150" s="50">
        <v>131</v>
      </c>
      <c r="B150" s="59">
        <v>48714</v>
      </c>
      <c r="C150" s="60">
        <v>14613.630312362144</v>
      </c>
      <c r="D150" s="61">
        <v>14321.357706115889</v>
      </c>
      <c r="E150" s="60">
        <v>1417522.1402991181</v>
      </c>
      <c r="F150" s="62">
        <v>300.74851182841087</v>
      </c>
      <c r="G150" s="62">
        <v>433.15999999999997</v>
      </c>
      <c r="H150" s="60">
        <v>25</v>
      </c>
      <c r="I150" s="56">
        <v>29693.896530306443</v>
      </c>
      <c r="J150" s="31" t="s">
        <v>55</v>
      </c>
      <c r="K150" s="31" t="s">
        <v>55</v>
      </c>
      <c r="L150" s="31">
        <v>5</v>
      </c>
      <c r="N150" s="63">
        <f t="shared" si="17"/>
        <v>30</v>
      </c>
      <c r="O150" s="63">
        <f t="shared" si="18"/>
        <v>3974</v>
      </c>
      <c r="P150" s="57">
        <f t="shared" si="14"/>
        <v>14230.229010847039</v>
      </c>
      <c r="Q150" s="58">
        <f t="shared" si="15"/>
        <v>1.4965000000000001E-2</v>
      </c>
      <c r="R150" s="32">
        <f t="shared" si="16"/>
        <v>212.95537714732595</v>
      </c>
      <c r="S150" s="64"/>
      <c r="U150">
        <f t="shared" si="19"/>
        <v>28934.988018478034</v>
      </c>
      <c r="V150" s="9">
        <f t="shared" si="20"/>
        <v>29693.896530306443</v>
      </c>
    </row>
    <row r="151" spans="1:22" x14ac:dyDescent="0.3">
      <c r="A151" s="50">
        <v>132</v>
      </c>
      <c r="B151" s="59">
        <v>48745</v>
      </c>
      <c r="C151" s="60">
        <v>14613.630312362144</v>
      </c>
      <c r="D151" s="61">
        <v>14175.221402992256</v>
      </c>
      <c r="E151" s="60">
        <v>1402908.5099867559</v>
      </c>
      <c r="F151" s="62">
        <v>297.67964946281484</v>
      </c>
      <c r="G151" s="62">
        <v>433.15999999999997</v>
      </c>
      <c r="H151" s="60">
        <v>25</v>
      </c>
      <c r="I151" s="56">
        <v>29544.691364817216</v>
      </c>
      <c r="J151" s="31" t="s">
        <v>55</v>
      </c>
      <c r="K151" s="31" t="s">
        <v>55</v>
      </c>
      <c r="L151" s="31">
        <v>6</v>
      </c>
      <c r="N151" s="63">
        <f t="shared" si="17"/>
        <v>31</v>
      </c>
      <c r="O151" s="63">
        <f t="shared" si="18"/>
        <v>4005</v>
      </c>
      <c r="P151" s="57">
        <f t="shared" si="14"/>
        <v>14230.229010847039</v>
      </c>
      <c r="Q151" s="58">
        <f t="shared" si="15"/>
        <v>1.4965000000000001E-2</v>
      </c>
      <c r="R151" s="32">
        <f t="shared" si="16"/>
        <v>212.95537714732595</v>
      </c>
      <c r="S151" s="64"/>
      <c r="U151">
        <f t="shared" si="19"/>
        <v>28788.851715354402</v>
      </c>
      <c r="V151" s="9">
        <f t="shared" si="20"/>
        <v>29544.691364817216</v>
      </c>
    </row>
    <row r="152" spans="1:22" x14ac:dyDescent="0.3">
      <c r="A152" s="50">
        <v>133</v>
      </c>
      <c r="B152" s="59">
        <v>48775</v>
      </c>
      <c r="C152" s="60">
        <v>14613.630312362144</v>
      </c>
      <c r="D152" s="61">
        <v>14029.085099868624</v>
      </c>
      <c r="E152" s="60">
        <v>1388294.8796743937</v>
      </c>
      <c r="F152" s="62">
        <v>294.61078709721875</v>
      </c>
      <c r="G152" s="62">
        <v>433.15999999999997</v>
      </c>
      <c r="H152" s="60">
        <v>25</v>
      </c>
      <c r="I152" s="56">
        <v>29395.486199327988</v>
      </c>
      <c r="J152" s="31" t="s">
        <v>55</v>
      </c>
      <c r="K152" s="31" t="s">
        <v>55</v>
      </c>
      <c r="L152" s="31">
        <v>7</v>
      </c>
      <c r="N152" s="63">
        <f t="shared" si="17"/>
        <v>30</v>
      </c>
      <c r="O152" s="63">
        <f t="shared" si="18"/>
        <v>4035</v>
      </c>
      <c r="P152" s="57">
        <f t="shared" si="14"/>
        <v>14230.229010847039</v>
      </c>
      <c r="Q152" s="58">
        <f t="shared" si="15"/>
        <v>1.4965000000000001E-2</v>
      </c>
      <c r="R152" s="32">
        <f t="shared" si="16"/>
        <v>212.95537714732595</v>
      </c>
      <c r="S152" s="64"/>
      <c r="U152">
        <f t="shared" si="19"/>
        <v>28642.715412230769</v>
      </c>
      <c r="V152" s="9">
        <f t="shared" si="20"/>
        <v>29395.486199327988</v>
      </c>
    </row>
    <row r="153" spans="1:22" x14ac:dyDescent="0.3">
      <c r="A153" s="50">
        <v>134</v>
      </c>
      <c r="B153" s="59">
        <v>48806</v>
      </c>
      <c r="C153" s="60">
        <v>14613.630312362144</v>
      </c>
      <c r="D153" s="61">
        <v>13882.94879674499</v>
      </c>
      <c r="E153" s="60">
        <v>1373681.2493620315</v>
      </c>
      <c r="F153" s="62">
        <v>291.54192473162266</v>
      </c>
      <c r="G153" s="62">
        <v>433.15999999999997</v>
      </c>
      <c r="H153" s="60">
        <v>25</v>
      </c>
      <c r="I153" s="56">
        <v>29246.281033838757</v>
      </c>
      <c r="J153" s="31" t="s">
        <v>55</v>
      </c>
      <c r="K153" s="31" t="s">
        <v>55</v>
      </c>
      <c r="L153" s="31">
        <v>8</v>
      </c>
      <c r="N153" s="63">
        <f t="shared" si="17"/>
        <v>31</v>
      </c>
      <c r="O153" s="63">
        <f t="shared" si="18"/>
        <v>4066</v>
      </c>
      <c r="P153" s="57">
        <f t="shared" si="14"/>
        <v>14230.229010847039</v>
      </c>
      <c r="Q153" s="58">
        <f t="shared" si="15"/>
        <v>1.4965000000000001E-2</v>
      </c>
      <c r="R153" s="32">
        <f t="shared" si="16"/>
        <v>212.95537714732595</v>
      </c>
      <c r="S153" s="64"/>
      <c r="U153">
        <f t="shared" si="19"/>
        <v>28496.579109107133</v>
      </c>
      <c r="V153" s="9">
        <f t="shared" si="20"/>
        <v>29246.281033838757</v>
      </c>
    </row>
    <row r="154" spans="1:22" x14ac:dyDescent="0.3">
      <c r="A154" s="50">
        <v>135</v>
      </c>
      <c r="B154" s="59">
        <v>48837</v>
      </c>
      <c r="C154" s="60">
        <v>14613.630312362144</v>
      </c>
      <c r="D154" s="61">
        <v>13736.812493621357</v>
      </c>
      <c r="E154" s="60">
        <v>1359067.6190496692</v>
      </c>
      <c r="F154" s="62">
        <v>288.47306236602662</v>
      </c>
      <c r="G154" s="62">
        <v>433.15999999999997</v>
      </c>
      <c r="H154" s="60">
        <v>25</v>
      </c>
      <c r="I154" s="56">
        <v>29097.075868349526</v>
      </c>
      <c r="J154" s="31" t="s">
        <v>55</v>
      </c>
      <c r="K154" s="31" t="s">
        <v>55</v>
      </c>
      <c r="L154" s="31">
        <v>9</v>
      </c>
      <c r="N154" s="63">
        <f t="shared" si="17"/>
        <v>31</v>
      </c>
      <c r="O154" s="63">
        <f t="shared" si="18"/>
        <v>4097</v>
      </c>
      <c r="P154" s="57">
        <f t="shared" si="14"/>
        <v>14230.229010847039</v>
      </c>
      <c r="Q154" s="58">
        <f t="shared" si="15"/>
        <v>1.4965000000000001E-2</v>
      </c>
      <c r="R154" s="32">
        <f t="shared" si="16"/>
        <v>212.95537714732595</v>
      </c>
      <c r="S154" s="64"/>
      <c r="U154">
        <f t="shared" si="19"/>
        <v>28350.442805983501</v>
      </c>
      <c r="V154" s="9">
        <f t="shared" si="20"/>
        <v>29097.075868349526</v>
      </c>
    </row>
    <row r="155" spans="1:22" x14ac:dyDescent="0.3">
      <c r="A155" s="50">
        <v>136</v>
      </c>
      <c r="B155" s="59">
        <v>48867</v>
      </c>
      <c r="C155" s="60">
        <v>14613.630312362144</v>
      </c>
      <c r="D155" s="61">
        <v>13590.676190497723</v>
      </c>
      <c r="E155" s="60">
        <v>1344453.988737307</v>
      </c>
      <c r="F155" s="62">
        <v>285.40420000043054</v>
      </c>
      <c r="G155" s="62">
        <v>433.15999999999997</v>
      </c>
      <c r="H155" s="60">
        <v>25</v>
      </c>
      <c r="I155" s="56">
        <v>28947.870702860295</v>
      </c>
      <c r="J155" s="31" t="s">
        <v>55</v>
      </c>
      <c r="K155" s="31" t="s">
        <v>55</v>
      </c>
      <c r="L155" s="31">
        <v>10</v>
      </c>
      <c r="N155" s="63">
        <f t="shared" si="17"/>
        <v>30</v>
      </c>
      <c r="O155" s="63">
        <f t="shared" si="18"/>
        <v>4127</v>
      </c>
      <c r="P155" s="57">
        <f t="shared" si="14"/>
        <v>14230.229010847039</v>
      </c>
      <c r="Q155" s="58">
        <f t="shared" si="15"/>
        <v>1.4965000000000001E-2</v>
      </c>
      <c r="R155" s="32">
        <f t="shared" si="16"/>
        <v>212.95537714732595</v>
      </c>
      <c r="S155" s="64"/>
      <c r="U155">
        <f t="shared" si="19"/>
        <v>28204.306502859865</v>
      </c>
      <c r="V155" s="9">
        <f t="shared" si="20"/>
        <v>28947.870702860295</v>
      </c>
    </row>
    <row r="156" spans="1:22" x14ac:dyDescent="0.3">
      <c r="A156" s="50">
        <v>137</v>
      </c>
      <c r="B156" s="59">
        <v>48898</v>
      </c>
      <c r="C156" s="60">
        <v>14613.630312362144</v>
      </c>
      <c r="D156" s="61">
        <v>13444.539887374091</v>
      </c>
      <c r="E156" s="60">
        <v>1329840.3584249448</v>
      </c>
      <c r="F156" s="62">
        <v>282.3353376348345</v>
      </c>
      <c r="G156" s="62">
        <v>433.15999999999997</v>
      </c>
      <c r="H156" s="60">
        <v>25</v>
      </c>
      <c r="I156" s="56">
        <v>28798.665537371067</v>
      </c>
      <c r="J156" s="31" t="s">
        <v>55</v>
      </c>
      <c r="K156" s="31" t="s">
        <v>55</v>
      </c>
      <c r="L156" s="31">
        <v>11</v>
      </c>
      <c r="N156" s="63">
        <f t="shared" si="17"/>
        <v>31</v>
      </c>
      <c r="O156" s="63">
        <f t="shared" si="18"/>
        <v>4158</v>
      </c>
      <c r="P156" s="57">
        <f t="shared" si="14"/>
        <v>14230.229010847039</v>
      </c>
      <c r="Q156" s="58">
        <f t="shared" si="15"/>
        <v>1.4965000000000001E-2</v>
      </c>
      <c r="R156" s="32">
        <f t="shared" si="16"/>
        <v>212.95537714732595</v>
      </c>
      <c r="S156" s="64"/>
      <c r="U156">
        <f t="shared" si="19"/>
        <v>28058.170199736232</v>
      </c>
      <c r="V156" s="9">
        <f t="shared" si="20"/>
        <v>28798.665537371067</v>
      </c>
    </row>
    <row r="157" spans="1:22" x14ac:dyDescent="0.3">
      <c r="A157" s="50">
        <v>138</v>
      </c>
      <c r="B157" s="59">
        <v>48928</v>
      </c>
      <c r="C157" s="60">
        <v>14613.630312362144</v>
      </c>
      <c r="D157" s="61">
        <v>13298.403584250456</v>
      </c>
      <c r="E157" s="60">
        <v>1315226.7281125826</v>
      </c>
      <c r="F157" s="62">
        <v>279.26647526923841</v>
      </c>
      <c r="G157" s="62">
        <v>433.15999999999997</v>
      </c>
      <c r="H157" s="60">
        <v>25</v>
      </c>
      <c r="I157" s="56">
        <v>28649.46037188184</v>
      </c>
      <c r="J157" s="31" t="s">
        <v>55</v>
      </c>
      <c r="K157" s="31" t="s">
        <v>55</v>
      </c>
      <c r="L157" s="31">
        <v>12</v>
      </c>
      <c r="N157" s="63">
        <f t="shared" si="17"/>
        <v>30</v>
      </c>
      <c r="O157" s="63">
        <f t="shared" si="18"/>
        <v>4188</v>
      </c>
      <c r="P157" s="57">
        <f t="shared" si="14"/>
        <v>14230.229010847039</v>
      </c>
      <c r="Q157" s="58">
        <f t="shared" si="15"/>
        <v>1.4965000000000001E-2</v>
      </c>
      <c r="R157" s="32">
        <f t="shared" si="16"/>
        <v>212.95537714732595</v>
      </c>
      <c r="S157" s="64"/>
      <c r="U157">
        <f t="shared" si="19"/>
        <v>27912.0338966126</v>
      </c>
      <c r="V157" s="9">
        <f t="shared" si="20"/>
        <v>28649.46037188184</v>
      </c>
    </row>
    <row r="158" spans="1:22" x14ac:dyDescent="0.3">
      <c r="A158" s="50">
        <v>139</v>
      </c>
      <c r="B158" s="59">
        <v>48959</v>
      </c>
      <c r="C158" s="60">
        <v>14613.630312362144</v>
      </c>
      <c r="D158" s="61">
        <v>13152.267281126824</v>
      </c>
      <c r="E158" s="60">
        <v>1300613.0978002204</v>
      </c>
      <c r="F158" s="62">
        <v>276.19761290364238</v>
      </c>
      <c r="G158" s="62">
        <v>433.15999999999997</v>
      </c>
      <c r="H158" s="60">
        <v>25</v>
      </c>
      <c r="I158" s="56">
        <v>28500.255206392609</v>
      </c>
      <c r="J158" s="31" t="s">
        <v>55</v>
      </c>
      <c r="K158" s="31" t="s">
        <v>55</v>
      </c>
      <c r="L158" s="31">
        <v>1</v>
      </c>
      <c r="N158" s="63">
        <f t="shared" si="17"/>
        <v>31</v>
      </c>
      <c r="O158" s="63">
        <f t="shared" si="18"/>
        <v>4219</v>
      </c>
      <c r="P158" s="57">
        <f t="shared" si="14"/>
        <v>14230.229010847039</v>
      </c>
      <c r="Q158" s="58">
        <f t="shared" si="15"/>
        <v>1.4965000000000001E-2</v>
      </c>
      <c r="R158" s="32">
        <f t="shared" si="16"/>
        <v>212.95537714732595</v>
      </c>
      <c r="S158" s="64"/>
      <c r="U158">
        <f t="shared" si="19"/>
        <v>27765.897593488968</v>
      </c>
      <c r="V158" s="9">
        <f t="shared" si="20"/>
        <v>28500.255206392609</v>
      </c>
    </row>
    <row r="159" spans="1:22" x14ac:dyDescent="0.3">
      <c r="A159" s="50">
        <v>140</v>
      </c>
      <c r="B159" s="59">
        <v>48990</v>
      </c>
      <c r="C159" s="60">
        <v>14613.630312362144</v>
      </c>
      <c r="D159" s="61">
        <v>13006.13097800319</v>
      </c>
      <c r="E159" s="60">
        <v>1285999.4674878581</v>
      </c>
      <c r="F159" s="62">
        <v>273.12875053804629</v>
      </c>
      <c r="G159" s="62">
        <v>433.15999999999997</v>
      </c>
      <c r="H159" s="60">
        <v>25</v>
      </c>
      <c r="I159" s="56">
        <v>28351.050040903381</v>
      </c>
      <c r="J159" s="31" t="s">
        <v>55</v>
      </c>
      <c r="K159" s="31" t="s">
        <v>55</v>
      </c>
      <c r="L159" s="31">
        <v>2</v>
      </c>
      <c r="N159" s="63">
        <f t="shared" si="17"/>
        <v>31</v>
      </c>
      <c r="O159" s="63">
        <f t="shared" si="18"/>
        <v>4250</v>
      </c>
      <c r="P159" s="57">
        <f t="shared" si="14"/>
        <v>14230.229010847039</v>
      </c>
      <c r="Q159" s="58">
        <f t="shared" si="15"/>
        <v>1.4965000000000001E-2</v>
      </c>
      <c r="R159" s="32">
        <f t="shared" si="16"/>
        <v>212.95537714732595</v>
      </c>
      <c r="S159" s="64"/>
      <c r="U159">
        <f t="shared" si="19"/>
        <v>27619.761290365335</v>
      </c>
      <c r="V159" s="9">
        <f t="shared" si="20"/>
        <v>28351.050040903381</v>
      </c>
    </row>
    <row r="160" spans="1:22" x14ac:dyDescent="0.3">
      <c r="A160" s="50">
        <v>141</v>
      </c>
      <c r="B160" s="59">
        <v>49018</v>
      </c>
      <c r="C160" s="60">
        <v>14613.630312362144</v>
      </c>
      <c r="D160" s="61">
        <v>12859.994674879557</v>
      </c>
      <c r="E160" s="60">
        <v>1271385.8371754959</v>
      </c>
      <c r="F160" s="62">
        <v>270.0598881724502</v>
      </c>
      <c r="G160" s="62">
        <v>433.15999999999997</v>
      </c>
      <c r="H160" s="60">
        <v>25</v>
      </c>
      <c r="I160" s="56">
        <v>28201.844875414154</v>
      </c>
      <c r="J160" s="31" t="s">
        <v>55</v>
      </c>
      <c r="K160" s="31" t="s">
        <v>55</v>
      </c>
      <c r="L160" s="31">
        <v>3</v>
      </c>
      <c r="N160" s="63">
        <f t="shared" si="17"/>
        <v>28</v>
      </c>
      <c r="O160" s="63">
        <f t="shared" si="18"/>
        <v>4278</v>
      </c>
      <c r="P160" s="57">
        <f t="shared" si="14"/>
        <v>14230.229010847039</v>
      </c>
      <c r="Q160" s="58">
        <f t="shared" si="15"/>
        <v>1.4965000000000001E-2</v>
      </c>
      <c r="R160" s="32">
        <f t="shared" si="16"/>
        <v>212.95537714732595</v>
      </c>
      <c r="S160" s="64"/>
      <c r="U160">
        <f t="shared" si="19"/>
        <v>27473.624987241703</v>
      </c>
      <c r="V160" s="9">
        <f t="shared" si="20"/>
        <v>28201.844875414154</v>
      </c>
    </row>
    <row r="161" spans="1:22" x14ac:dyDescent="0.3">
      <c r="A161" s="50">
        <v>142</v>
      </c>
      <c r="B161" s="59">
        <v>49049</v>
      </c>
      <c r="C161" s="60">
        <v>14613.630312362144</v>
      </c>
      <c r="D161" s="61">
        <v>12713.858371755923</v>
      </c>
      <c r="E161" s="60">
        <v>1256772.2068631337</v>
      </c>
      <c r="F161" s="62">
        <v>266.99102580685417</v>
      </c>
      <c r="G161" s="62">
        <v>433.15999999999997</v>
      </c>
      <c r="H161" s="60">
        <v>25</v>
      </c>
      <c r="I161" s="56">
        <v>28052.639709924922</v>
      </c>
      <c r="J161" s="31" t="s">
        <v>55</v>
      </c>
      <c r="K161" s="31" t="s">
        <v>55</v>
      </c>
      <c r="L161" s="31">
        <v>4</v>
      </c>
      <c r="N161" s="63">
        <f t="shared" si="17"/>
        <v>31</v>
      </c>
      <c r="O161" s="63">
        <f t="shared" si="18"/>
        <v>4309</v>
      </c>
      <c r="P161" s="57">
        <f t="shared" si="14"/>
        <v>14230.229010847039</v>
      </c>
      <c r="Q161" s="58">
        <f t="shared" si="15"/>
        <v>1.4965000000000001E-2</v>
      </c>
      <c r="R161" s="32">
        <f t="shared" si="16"/>
        <v>212.95537714732595</v>
      </c>
      <c r="S161" s="64"/>
      <c r="U161">
        <f t="shared" si="19"/>
        <v>27327.488684118067</v>
      </c>
      <c r="V161" s="9">
        <f t="shared" si="20"/>
        <v>28052.639709924922</v>
      </c>
    </row>
    <row r="162" spans="1:22" x14ac:dyDescent="0.3">
      <c r="A162" s="50">
        <v>143</v>
      </c>
      <c r="B162" s="59">
        <v>49079</v>
      </c>
      <c r="C162" s="60">
        <v>14613.630312362144</v>
      </c>
      <c r="D162" s="61">
        <v>12567.722068632291</v>
      </c>
      <c r="E162" s="60">
        <v>1242158.5765507715</v>
      </c>
      <c r="F162" s="62">
        <v>263.92216344125808</v>
      </c>
      <c r="G162" s="62">
        <v>433.15999999999997</v>
      </c>
      <c r="H162" s="60">
        <v>25</v>
      </c>
      <c r="I162" s="56">
        <v>27903.434544435691</v>
      </c>
      <c r="J162" s="31" t="s">
        <v>55</v>
      </c>
      <c r="K162" s="31" t="s">
        <v>55</v>
      </c>
      <c r="L162" s="31">
        <v>5</v>
      </c>
      <c r="N162" s="63">
        <f t="shared" si="17"/>
        <v>30</v>
      </c>
      <c r="O162" s="63">
        <f t="shared" si="18"/>
        <v>4339</v>
      </c>
      <c r="P162" s="57">
        <f t="shared" si="14"/>
        <v>14230.229010847039</v>
      </c>
      <c r="Q162" s="58">
        <f t="shared" si="15"/>
        <v>1.4965000000000001E-2</v>
      </c>
      <c r="R162" s="32">
        <f t="shared" si="16"/>
        <v>212.95537714732595</v>
      </c>
      <c r="S162" s="64"/>
      <c r="U162">
        <f t="shared" si="19"/>
        <v>27181.352380994434</v>
      </c>
      <c r="V162" s="9">
        <f t="shared" si="20"/>
        <v>27903.434544435691</v>
      </c>
    </row>
    <row r="163" spans="1:22" x14ac:dyDescent="0.3">
      <c r="A163" s="50">
        <v>144</v>
      </c>
      <c r="B163" s="59">
        <v>49110</v>
      </c>
      <c r="C163" s="60">
        <v>14613.630312362144</v>
      </c>
      <c r="D163" s="61">
        <v>12421.585765508657</v>
      </c>
      <c r="E163" s="60">
        <v>1227544.9462384093</v>
      </c>
      <c r="F163" s="62">
        <v>260.85330107566205</v>
      </c>
      <c r="G163" s="62">
        <v>433.15999999999997</v>
      </c>
      <c r="H163" s="60">
        <v>25</v>
      </c>
      <c r="I163" s="56">
        <v>27754.22937894646</v>
      </c>
      <c r="J163" s="31" t="s">
        <v>55</v>
      </c>
      <c r="K163" s="31" t="s">
        <v>55</v>
      </c>
      <c r="L163" s="31">
        <v>6</v>
      </c>
      <c r="N163" s="63">
        <f t="shared" si="17"/>
        <v>31</v>
      </c>
      <c r="O163" s="63">
        <f t="shared" si="18"/>
        <v>4370</v>
      </c>
      <c r="P163" s="57">
        <f t="shared" si="14"/>
        <v>14230.229010847039</v>
      </c>
      <c r="Q163" s="58">
        <f t="shared" si="15"/>
        <v>1.4965000000000001E-2</v>
      </c>
      <c r="R163" s="32">
        <f t="shared" si="16"/>
        <v>212.95537714732595</v>
      </c>
      <c r="S163" s="64"/>
      <c r="U163">
        <f t="shared" si="19"/>
        <v>27035.216077870798</v>
      </c>
      <c r="V163" s="9">
        <f t="shared" si="20"/>
        <v>27754.22937894646</v>
      </c>
    </row>
    <row r="164" spans="1:22" x14ac:dyDescent="0.3">
      <c r="A164" s="50">
        <v>145</v>
      </c>
      <c r="B164" s="59">
        <v>49140</v>
      </c>
      <c r="C164" s="60">
        <v>14613.630312362144</v>
      </c>
      <c r="D164" s="61">
        <v>12275.449462385024</v>
      </c>
      <c r="E164" s="60">
        <v>1212931.315926047</v>
      </c>
      <c r="F164" s="62">
        <v>257.78443871006596</v>
      </c>
      <c r="G164" s="62">
        <v>433.15999999999997</v>
      </c>
      <c r="H164" s="60">
        <v>25</v>
      </c>
      <c r="I164" s="56">
        <v>27605.024213457233</v>
      </c>
      <c r="J164" s="31" t="s">
        <v>55</v>
      </c>
      <c r="K164" s="31" t="s">
        <v>55</v>
      </c>
      <c r="L164" s="31">
        <v>7</v>
      </c>
      <c r="N164" s="63">
        <f t="shared" si="17"/>
        <v>30</v>
      </c>
      <c r="O164" s="63">
        <f t="shared" si="18"/>
        <v>4400</v>
      </c>
      <c r="P164" s="57">
        <f t="shared" si="14"/>
        <v>14230.229010847039</v>
      </c>
      <c r="Q164" s="58">
        <f t="shared" si="15"/>
        <v>1.4965000000000001E-2</v>
      </c>
      <c r="R164" s="32">
        <f t="shared" si="16"/>
        <v>212.95537714732595</v>
      </c>
      <c r="S164" s="64"/>
      <c r="U164">
        <f t="shared" si="19"/>
        <v>26889.079774747166</v>
      </c>
      <c r="V164" s="9">
        <f t="shared" si="20"/>
        <v>27605.024213457233</v>
      </c>
    </row>
    <row r="165" spans="1:22" x14ac:dyDescent="0.3">
      <c r="A165" s="50">
        <v>146</v>
      </c>
      <c r="B165" s="59">
        <v>49171</v>
      </c>
      <c r="C165" s="60">
        <v>14613.630312362144</v>
      </c>
      <c r="D165" s="61">
        <v>12129.31315926139</v>
      </c>
      <c r="E165" s="60">
        <v>1198317.6856136848</v>
      </c>
      <c r="F165" s="62">
        <v>254.71557634446989</v>
      </c>
      <c r="G165" s="62">
        <v>433.15999999999997</v>
      </c>
      <c r="H165" s="60">
        <v>25</v>
      </c>
      <c r="I165" s="56">
        <v>27455.819047968005</v>
      </c>
      <c r="J165" s="31" t="s">
        <v>55</v>
      </c>
      <c r="K165" s="31" t="s">
        <v>55</v>
      </c>
      <c r="L165" s="31">
        <v>8</v>
      </c>
      <c r="N165" s="63">
        <f t="shared" si="17"/>
        <v>31</v>
      </c>
      <c r="O165" s="63">
        <f t="shared" si="18"/>
        <v>4431</v>
      </c>
      <c r="P165" s="57">
        <f t="shared" si="14"/>
        <v>14230.229010847039</v>
      </c>
      <c r="Q165" s="58">
        <f t="shared" si="15"/>
        <v>1.4965000000000001E-2</v>
      </c>
      <c r="R165" s="32">
        <f t="shared" si="16"/>
        <v>212.95537714732595</v>
      </c>
      <c r="S165" s="64"/>
      <c r="U165">
        <f t="shared" si="19"/>
        <v>26742.943471623534</v>
      </c>
      <c r="V165" s="9">
        <f t="shared" si="20"/>
        <v>27455.819047968005</v>
      </c>
    </row>
    <row r="166" spans="1:22" x14ac:dyDescent="0.3">
      <c r="A166" s="50">
        <v>147</v>
      </c>
      <c r="B166" s="59">
        <v>49202</v>
      </c>
      <c r="C166" s="60">
        <v>14613.630312362144</v>
      </c>
      <c r="D166" s="61">
        <v>11983.176856137758</v>
      </c>
      <c r="E166" s="60">
        <v>1183704.0553013226</v>
      </c>
      <c r="F166" s="62">
        <v>251.64671397887383</v>
      </c>
      <c r="G166" s="62">
        <v>433.15999999999997</v>
      </c>
      <c r="H166" s="60">
        <v>25</v>
      </c>
      <c r="I166" s="56">
        <v>27306.613882478774</v>
      </c>
      <c r="J166" s="31" t="s">
        <v>55</v>
      </c>
      <c r="K166" s="31" t="s">
        <v>55</v>
      </c>
      <c r="L166" s="31">
        <v>9</v>
      </c>
      <c r="N166" s="63">
        <f t="shared" si="17"/>
        <v>31</v>
      </c>
      <c r="O166" s="63">
        <f t="shared" si="18"/>
        <v>4462</v>
      </c>
      <c r="P166" s="57">
        <f t="shared" si="14"/>
        <v>14230.229010847039</v>
      </c>
      <c r="Q166" s="58">
        <f t="shared" si="15"/>
        <v>1.4965000000000001E-2</v>
      </c>
      <c r="R166" s="32">
        <f t="shared" si="16"/>
        <v>212.95537714732595</v>
      </c>
      <c r="S166" s="64"/>
      <c r="U166">
        <f t="shared" si="19"/>
        <v>26596.807168499901</v>
      </c>
      <c r="V166" s="9">
        <f t="shared" si="20"/>
        <v>27306.613882478774</v>
      </c>
    </row>
    <row r="167" spans="1:22" x14ac:dyDescent="0.3">
      <c r="A167" s="50">
        <v>148</v>
      </c>
      <c r="B167" s="59">
        <v>49232</v>
      </c>
      <c r="C167" s="60">
        <v>14613.630312362144</v>
      </c>
      <c r="D167" s="61">
        <v>11837.040553014123</v>
      </c>
      <c r="E167" s="60">
        <v>1169090.4249889604</v>
      </c>
      <c r="F167" s="62">
        <v>248.57785161327774</v>
      </c>
      <c r="G167" s="62">
        <v>433.15999999999997</v>
      </c>
      <c r="H167" s="60">
        <v>25</v>
      </c>
      <c r="I167" s="56">
        <v>27157.408716989547</v>
      </c>
      <c r="J167" s="31" t="s">
        <v>55</v>
      </c>
      <c r="K167" s="31" t="s">
        <v>55</v>
      </c>
      <c r="L167" s="31">
        <v>10</v>
      </c>
      <c r="N167" s="63">
        <f t="shared" si="17"/>
        <v>30</v>
      </c>
      <c r="O167" s="63">
        <f t="shared" si="18"/>
        <v>4492</v>
      </c>
      <c r="P167" s="57">
        <f t="shared" si="14"/>
        <v>14230.229010847039</v>
      </c>
      <c r="Q167" s="58">
        <f t="shared" si="15"/>
        <v>1.4965000000000001E-2</v>
      </c>
      <c r="R167" s="32">
        <f t="shared" si="16"/>
        <v>212.95537714732595</v>
      </c>
      <c r="S167" s="64"/>
      <c r="U167">
        <f t="shared" si="19"/>
        <v>26450.670865376269</v>
      </c>
      <c r="V167" s="9">
        <f t="shared" si="20"/>
        <v>27157.408716989547</v>
      </c>
    </row>
    <row r="168" spans="1:22" x14ac:dyDescent="0.3">
      <c r="A168" s="50">
        <v>149</v>
      </c>
      <c r="B168" s="59">
        <v>49263</v>
      </c>
      <c r="C168" s="60">
        <v>14613.630312362144</v>
      </c>
      <c r="D168" s="61">
        <v>11690.904249890491</v>
      </c>
      <c r="E168" s="60">
        <v>1154476.7946765982</v>
      </c>
      <c r="F168" s="62">
        <v>245.50898924768168</v>
      </c>
      <c r="G168" s="62">
        <v>433.15999999999997</v>
      </c>
      <c r="H168" s="60">
        <v>25</v>
      </c>
      <c r="I168" s="56">
        <v>27008.203551500319</v>
      </c>
      <c r="J168" s="31" t="s">
        <v>55</v>
      </c>
      <c r="K168" s="31" t="s">
        <v>55</v>
      </c>
      <c r="L168" s="31">
        <v>11</v>
      </c>
      <c r="N168" s="63">
        <f t="shared" si="17"/>
        <v>31</v>
      </c>
      <c r="O168" s="63">
        <f t="shared" si="18"/>
        <v>4523</v>
      </c>
      <c r="P168" s="57">
        <f t="shared" si="14"/>
        <v>14230.229010847039</v>
      </c>
      <c r="Q168" s="58">
        <f t="shared" si="15"/>
        <v>1.4965000000000001E-2</v>
      </c>
      <c r="R168" s="32">
        <f t="shared" si="16"/>
        <v>212.95537714732595</v>
      </c>
      <c r="S168" s="64"/>
      <c r="U168">
        <f t="shared" si="19"/>
        <v>26304.534562252637</v>
      </c>
      <c r="V168" s="9">
        <f t="shared" si="20"/>
        <v>27008.203551500319</v>
      </c>
    </row>
    <row r="169" spans="1:22" x14ac:dyDescent="0.3">
      <c r="A169" s="50">
        <v>150</v>
      </c>
      <c r="B169" s="59">
        <v>49293</v>
      </c>
      <c r="C169" s="60">
        <v>14613.630312362144</v>
      </c>
      <c r="D169" s="61">
        <v>11544.767946766857</v>
      </c>
      <c r="E169" s="60">
        <v>1139863.1643642359</v>
      </c>
      <c r="F169" s="62">
        <v>242.44012688208562</v>
      </c>
      <c r="G169" s="62">
        <v>433.15999999999997</v>
      </c>
      <c r="H169" s="60">
        <v>25</v>
      </c>
      <c r="I169" s="56">
        <v>26858.998386011084</v>
      </c>
      <c r="J169" s="31" t="s">
        <v>55</v>
      </c>
      <c r="K169" s="31" t="s">
        <v>55</v>
      </c>
      <c r="L169" s="31">
        <v>12</v>
      </c>
      <c r="N169" s="63">
        <f t="shared" si="17"/>
        <v>30</v>
      </c>
      <c r="O169" s="63">
        <f t="shared" si="18"/>
        <v>4553</v>
      </c>
      <c r="P169" s="57">
        <f t="shared" si="14"/>
        <v>14230.229010847039</v>
      </c>
      <c r="Q169" s="58">
        <f t="shared" si="15"/>
        <v>1.4965000000000001E-2</v>
      </c>
      <c r="R169" s="32">
        <f t="shared" si="16"/>
        <v>212.95537714732595</v>
      </c>
      <c r="S169" s="64"/>
      <c r="U169">
        <f t="shared" si="19"/>
        <v>26158.398259129001</v>
      </c>
      <c r="V169" s="9">
        <f t="shared" si="20"/>
        <v>26858.998386011084</v>
      </c>
    </row>
    <row r="170" spans="1:22" x14ac:dyDescent="0.3">
      <c r="A170" s="50">
        <v>151</v>
      </c>
      <c r="B170" s="59">
        <v>49324</v>
      </c>
      <c r="C170" s="60">
        <v>14613.630312362144</v>
      </c>
      <c r="D170" s="61">
        <v>11398.631643643224</v>
      </c>
      <c r="E170" s="60">
        <v>1125249.5340518737</v>
      </c>
      <c r="F170" s="62">
        <v>239.37126451648956</v>
      </c>
      <c r="G170" s="62">
        <v>433.15999999999997</v>
      </c>
      <c r="H170" s="60">
        <v>25</v>
      </c>
      <c r="I170" s="56">
        <v>26709.793220521857</v>
      </c>
      <c r="J170" s="31" t="s">
        <v>55</v>
      </c>
      <c r="K170" s="31" t="s">
        <v>55</v>
      </c>
      <c r="L170" s="31">
        <v>1</v>
      </c>
      <c r="N170" s="63">
        <f t="shared" si="17"/>
        <v>31</v>
      </c>
      <c r="O170" s="63">
        <f t="shared" si="18"/>
        <v>4584</v>
      </c>
      <c r="P170" s="57">
        <f t="shared" si="14"/>
        <v>14230.229010847039</v>
      </c>
      <c r="Q170" s="58">
        <f t="shared" si="15"/>
        <v>1.4965000000000001E-2</v>
      </c>
      <c r="R170" s="32">
        <f t="shared" si="16"/>
        <v>212.95537714732595</v>
      </c>
      <c r="S170" s="64"/>
      <c r="U170">
        <f t="shared" si="19"/>
        <v>26012.261956005368</v>
      </c>
      <c r="V170" s="9">
        <f t="shared" si="20"/>
        <v>26709.793220521857</v>
      </c>
    </row>
    <row r="171" spans="1:22" x14ac:dyDescent="0.3">
      <c r="A171" s="50">
        <v>152</v>
      </c>
      <c r="B171" s="59">
        <v>49355</v>
      </c>
      <c r="C171" s="60">
        <v>14613.630312362144</v>
      </c>
      <c r="D171" s="61">
        <v>11252.49534051959</v>
      </c>
      <c r="E171" s="60">
        <v>1110635.9037395115</v>
      </c>
      <c r="F171" s="62">
        <v>236.3024021508935</v>
      </c>
      <c r="G171" s="62">
        <v>433.15999999999997</v>
      </c>
      <c r="H171" s="60">
        <v>25</v>
      </c>
      <c r="I171" s="56">
        <v>26560.588055032626</v>
      </c>
      <c r="J171" s="31" t="s">
        <v>55</v>
      </c>
      <c r="K171" s="31" t="s">
        <v>55</v>
      </c>
      <c r="L171" s="31">
        <v>2</v>
      </c>
      <c r="N171" s="63">
        <f t="shared" si="17"/>
        <v>31</v>
      </c>
      <c r="O171" s="63">
        <f t="shared" si="18"/>
        <v>4615</v>
      </c>
      <c r="P171" s="57">
        <f t="shared" si="14"/>
        <v>14230.229010847039</v>
      </c>
      <c r="Q171" s="58">
        <f t="shared" si="15"/>
        <v>1.4965000000000001E-2</v>
      </c>
      <c r="R171" s="32">
        <f t="shared" si="16"/>
        <v>212.95537714732595</v>
      </c>
      <c r="S171" s="64"/>
      <c r="U171">
        <f t="shared" si="19"/>
        <v>25866.125652881732</v>
      </c>
      <c r="V171" s="9">
        <f t="shared" si="20"/>
        <v>26560.588055032626</v>
      </c>
    </row>
    <row r="172" spans="1:22" x14ac:dyDescent="0.3">
      <c r="A172" s="50">
        <v>153</v>
      </c>
      <c r="B172" s="59">
        <v>49383</v>
      </c>
      <c r="C172" s="60">
        <v>14613.630312362144</v>
      </c>
      <c r="D172" s="61">
        <v>11106.359037395958</v>
      </c>
      <c r="E172" s="60">
        <v>1096022.2734271493</v>
      </c>
      <c r="F172" s="62">
        <v>233.23353978529744</v>
      </c>
      <c r="G172" s="62">
        <v>433.15999999999997</v>
      </c>
      <c r="H172" s="60">
        <v>25</v>
      </c>
      <c r="I172" s="56">
        <v>26411.382889543398</v>
      </c>
      <c r="J172" s="31" t="s">
        <v>55</v>
      </c>
      <c r="K172" s="31" t="s">
        <v>55</v>
      </c>
      <c r="L172" s="31">
        <v>3</v>
      </c>
      <c r="N172" s="63">
        <f t="shared" si="17"/>
        <v>28</v>
      </c>
      <c r="O172" s="63">
        <f t="shared" si="18"/>
        <v>4643</v>
      </c>
      <c r="P172" s="57">
        <f t="shared" si="14"/>
        <v>14230.229010847039</v>
      </c>
      <c r="Q172" s="58">
        <f t="shared" si="15"/>
        <v>1.4965000000000001E-2</v>
      </c>
      <c r="R172" s="32">
        <f t="shared" si="16"/>
        <v>212.95537714732595</v>
      </c>
      <c r="S172" s="64"/>
      <c r="U172">
        <f t="shared" si="19"/>
        <v>25719.9893497581</v>
      </c>
      <c r="V172" s="9">
        <f t="shared" si="20"/>
        <v>26411.382889543398</v>
      </c>
    </row>
    <row r="173" spans="1:22" x14ac:dyDescent="0.3">
      <c r="A173" s="50">
        <v>154</v>
      </c>
      <c r="B173" s="59">
        <v>49414</v>
      </c>
      <c r="C173" s="60">
        <v>14613.630312362144</v>
      </c>
      <c r="D173" s="61">
        <v>10960.222734272324</v>
      </c>
      <c r="E173" s="60">
        <v>1081408.6431147871</v>
      </c>
      <c r="F173" s="62">
        <v>230.16467741970135</v>
      </c>
      <c r="G173" s="62">
        <v>433.15999999999997</v>
      </c>
      <c r="H173" s="60">
        <v>25</v>
      </c>
      <c r="I173" s="56">
        <v>26262.177724054167</v>
      </c>
      <c r="J173" s="31" t="s">
        <v>55</v>
      </c>
      <c r="K173" s="31" t="s">
        <v>55</v>
      </c>
      <c r="L173" s="31">
        <v>4</v>
      </c>
      <c r="N173" s="63">
        <f t="shared" si="17"/>
        <v>31</v>
      </c>
      <c r="O173" s="63">
        <f t="shared" si="18"/>
        <v>4674</v>
      </c>
      <c r="P173" s="57">
        <f t="shared" si="14"/>
        <v>14230.229010847039</v>
      </c>
      <c r="Q173" s="58">
        <f t="shared" si="15"/>
        <v>1.4965000000000001E-2</v>
      </c>
      <c r="R173" s="32">
        <f t="shared" si="16"/>
        <v>212.95537714732595</v>
      </c>
      <c r="S173" s="64"/>
      <c r="U173">
        <f t="shared" si="19"/>
        <v>25573.853046634467</v>
      </c>
      <c r="V173" s="9">
        <f t="shared" si="20"/>
        <v>26262.177724054167</v>
      </c>
    </row>
    <row r="174" spans="1:22" x14ac:dyDescent="0.3">
      <c r="A174" s="50">
        <v>155</v>
      </c>
      <c r="B174" s="59">
        <v>49444</v>
      </c>
      <c r="C174" s="60">
        <v>14613.630312362144</v>
      </c>
      <c r="D174" s="61">
        <v>10814.086431148691</v>
      </c>
      <c r="E174" s="60">
        <v>1066795.0128024248</v>
      </c>
      <c r="F174" s="62">
        <v>227.09581505410529</v>
      </c>
      <c r="G174" s="62">
        <v>433.15999999999997</v>
      </c>
      <c r="H174" s="60">
        <v>25</v>
      </c>
      <c r="I174" s="56">
        <v>26112.972558564939</v>
      </c>
      <c r="J174" s="31" t="s">
        <v>55</v>
      </c>
      <c r="K174" s="31" t="s">
        <v>55</v>
      </c>
      <c r="L174" s="31">
        <v>5</v>
      </c>
      <c r="N174" s="63">
        <f t="shared" si="17"/>
        <v>30</v>
      </c>
      <c r="O174" s="63">
        <f t="shared" si="18"/>
        <v>4704</v>
      </c>
      <c r="P174" s="57">
        <f t="shared" si="14"/>
        <v>14230.229010847039</v>
      </c>
      <c r="Q174" s="58">
        <f t="shared" si="15"/>
        <v>1.4965000000000001E-2</v>
      </c>
      <c r="R174" s="32">
        <f t="shared" si="16"/>
        <v>212.95537714732595</v>
      </c>
      <c r="S174" s="64"/>
      <c r="U174">
        <f t="shared" si="19"/>
        <v>25427.716743510835</v>
      </c>
      <c r="V174" s="9">
        <f t="shared" si="20"/>
        <v>26112.972558564939</v>
      </c>
    </row>
    <row r="175" spans="1:22" x14ac:dyDescent="0.3">
      <c r="A175" s="50">
        <v>156</v>
      </c>
      <c r="B175" s="59">
        <v>49475</v>
      </c>
      <c r="C175" s="60">
        <v>14613.630312362144</v>
      </c>
      <c r="D175" s="61">
        <v>10667.950128025057</v>
      </c>
      <c r="E175" s="60">
        <v>1052181.3824900626</v>
      </c>
      <c r="F175" s="62">
        <v>224.02695268850923</v>
      </c>
      <c r="G175" s="62">
        <v>433.15999999999997</v>
      </c>
      <c r="H175" s="60">
        <v>25</v>
      </c>
      <c r="I175" s="56">
        <v>25963.767393075712</v>
      </c>
      <c r="J175" s="31" t="s">
        <v>55</v>
      </c>
      <c r="K175" s="31" t="s">
        <v>55</v>
      </c>
      <c r="L175" s="31">
        <v>6</v>
      </c>
      <c r="N175" s="63">
        <f t="shared" si="17"/>
        <v>31</v>
      </c>
      <c r="O175" s="63">
        <f t="shared" si="18"/>
        <v>4735</v>
      </c>
      <c r="P175" s="57">
        <f t="shared" si="14"/>
        <v>14230.229010847039</v>
      </c>
      <c r="Q175" s="58">
        <f t="shared" si="15"/>
        <v>1.4965000000000001E-2</v>
      </c>
      <c r="R175" s="32">
        <f t="shared" si="16"/>
        <v>212.95537714732595</v>
      </c>
      <c r="S175" s="64"/>
      <c r="U175">
        <f t="shared" si="19"/>
        <v>25281.580440387203</v>
      </c>
      <c r="V175" s="9">
        <f t="shared" si="20"/>
        <v>25963.767393075712</v>
      </c>
    </row>
    <row r="176" spans="1:22" x14ac:dyDescent="0.3">
      <c r="A176" s="50">
        <v>157</v>
      </c>
      <c r="B176" s="59">
        <v>49505</v>
      </c>
      <c r="C176" s="60">
        <v>14613.630312362144</v>
      </c>
      <c r="D176" s="61">
        <v>10521.813824901425</v>
      </c>
      <c r="E176" s="60">
        <v>1037567.7521777005</v>
      </c>
      <c r="F176" s="62">
        <v>220.95809032291316</v>
      </c>
      <c r="G176" s="62">
        <v>433.15999999999997</v>
      </c>
      <c r="H176" s="60">
        <v>25</v>
      </c>
      <c r="I176" s="56">
        <v>25814.562227586484</v>
      </c>
      <c r="J176" s="31" t="s">
        <v>55</v>
      </c>
      <c r="K176" s="31" t="s">
        <v>55</v>
      </c>
      <c r="L176" s="31">
        <v>7</v>
      </c>
      <c r="N176" s="63">
        <f t="shared" si="17"/>
        <v>30</v>
      </c>
      <c r="O176" s="63">
        <f t="shared" si="18"/>
        <v>4765</v>
      </c>
      <c r="P176" s="57">
        <f t="shared" si="14"/>
        <v>14230.229010847039</v>
      </c>
      <c r="Q176" s="58">
        <f t="shared" si="15"/>
        <v>1.4965000000000001E-2</v>
      </c>
      <c r="R176" s="32">
        <f t="shared" si="16"/>
        <v>212.95537714732595</v>
      </c>
      <c r="S176" s="64"/>
      <c r="U176">
        <f t="shared" si="19"/>
        <v>25135.44413726357</v>
      </c>
      <c r="V176" s="9">
        <f t="shared" si="20"/>
        <v>25814.562227586484</v>
      </c>
    </row>
    <row r="177" spans="1:22" x14ac:dyDescent="0.3">
      <c r="A177" s="50">
        <v>158</v>
      </c>
      <c r="B177" s="59">
        <v>49536</v>
      </c>
      <c r="C177" s="60">
        <v>14613.630312362144</v>
      </c>
      <c r="D177" s="61">
        <v>10375.677521777792</v>
      </c>
      <c r="E177" s="60">
        <v>1022954.1218653384</v>
      </c>
      <c r="F177" s="62">
        <v>217.8892279573171</v>
      </c>
      <c r="G177" s="62">
        <v>433.15999999999997</v>
      </c>
      <c r="H177" s="60">
        <v>25</v>
      </c>
      <c r="I177" s="56">
        <v>25665.357062097253</v>
      </c>
      <c r="J177" s="31" t="s">
        <v>55</v>
      </c>
      <c r="K177" s="31" t="s">
        <v>55</v>
      </c>
      <c r="L177" s="31">
        <v>8</v>
      </c>
      <c r="N177" s="63">
        <f t="shared" si="17"/>
        <v>31</v>
      </c>
      <c r="O177" s="63">
        <f t="shared" si="18"/>
        <v>4796</v>
      </c>
      <c r="P177" s="57">
        <f t="shared" si="14"/>
        <v>14230.229010847039</v>
      </c>
      <c r="Q177" s="58">
        <f t="shared" si="15"/>
        <v>1.4965000000000001E-2</v>
      </c>
      <c r="R177" s="32">
        <f t="shared" si="16"/>
        <v>212.95537714732595</v>
      </c>
      <c r="S177" s="64"/>
      <c r="U177">
        <f t="shared" si="19"/>
        <v>24989.307834139938</v>
      </c>
      <c r="V177" s="9">
        <f t="shared" si="20"/>
        <v>25665.357062097253</v>
      </c>
    </row>
    <row r="178" spans="1:22" x14ac:dyDescent="0.3">
      <c r="A178" s="50">
        <v>159</v>
      </c>
      <c r="B178" s="59">
        <v>49567</v>
      </c>
      <c r="C178" s="60">
        <v>14613.630312362144</v>
      </c>
      <c r="D178" s="61">
        <v>10229.54121865416</v>
      </c>
      <c r="E178" s="60">
        <v>1008340.4915529763</v>
      </c>
      <c r="F178" s="62">
        <v>214.82036559172107</v>
      </c>
      <c r="G178" s="62">
        <v>433.15999999999997</v>
      </c>
      <c r="H178" s="60">
        <v>25</v>
      </c>
      <c r="I178" s="56">
        <v>25516.151896608026</v>
      </c>
      <c r="J178" s="31" t="s">
        <v>55</v>
      </c>
      <c r="K178" s="31" t="s">
        <v>55</v>
      </c>
      <c r="L178" s="31">
        <v>9</v>
      </c>
      <c r="N178" s="63">
        <f t="shared" si="17"/>
        <v>31</v>
      </c>
      <c r="O178" s="63">
        <f t="shared" si="18"/>
        <v>4827</v>
      </c>
      <c r="P178" s="57">
        <f t="shared" si="14"/>
        <v>14230.229010847039</v>
      </c>
      <c r="Q178" s="58">
        <f t="shared" si="15"/>
        <v>1.4965000000000001E-2</v>
      </c>
      <c r="R178" s="32">
        <f t="shared" si="16"/>
        <v>212.95537714732595</v>
      </c>
      <c r="S178" s="64"/>
      <c r="U178">
        <f t="shared" si="19"/>
        <v>24843.171531016305</v>
      </c>
      <c r="V178" s="9">
        <f t="shared" si="20"/>
        <v>25516.151896608026</v>
      </c>
    </row>
    <row r="179" spans="1:22" x14ac:dyDescent="0.3">
      <c r="A179" s="50">
        <v>160</v>
      </c>
      <c r="B179" s="59">
        <v>49597</v>
      </c>
      <c r="C179" s="60">
        <v>14613.630312362144</v>
      </c>
      <c r="D179" s="61">
        <v>10083.404915530527</v>
      </c>
      <c r="E179" s="60">
        <v>993726.86124061421</v>
      </c>
      <c r="F179" s="62">
        <v>211.75150322612504</v>
      </c>
      <c r="G179" s="62">
        <v>433.15999999999997</v>
      </c>
      <c r="H179" s="60">
        <v>25</v>
      </c>
      <c r="I179" s="56">
        <v>25366.946731118798</v>
      </c>
      <c r="J179" s="31" t="s">
        <v>55</v>
      </c>
      <c r="K179" s="31" t="s">
        <v>55</v>
      </c>
      <c r="L179" s="31">
        <v>10</v>
      </c>
      <c r="N179" s="63">
        <f t="shared" si="17"/>
        <v>30</v>
      </c>
      <c r="O179" s="63">
        <f t="shared" si="18"/>
        <v>4857</v>
      </c>
      <c r="P179" s="57">
        <f t="shared" si="14"/>
        <v>14230.229010847039</v>
      </c>
      <c r="Q179" s="58">
        <f t="shared" si="15"/>
        <v>1.4965000000000001E-2</v>
      </c>
      <c r="R179" s="32">
        <f t="shared" si="16"/>
        <v>212.95537714732595</v>
      </c>
      <c r="S179" s="64"/>
      <c r="U179">
        <f t="shared" si="19"/>
        <v>24697.035227892673</v>
      </c>
      <c r="V179" s="9">
        <f t="shared" si="20"/>
        <v>25366.946731118798</v>
      </c>
    </row>
    <row r="180" spans="1:22" x14ac:dyDescent="0.3">
      <c r="A180" s="50">
        <v>161</v>
      </c>
      <c r="B180" s="59">
        <v>49628</v>
      </c>
      <c r="C180" s="60">
        <v>14613.630312362144</v>
      </c>
      <c r="D180" s="61">
        <v>9937.268612406895</v>
      </c>
      <c r="E180" s="60">
        <v>979113.2309282521</v>
      </c>
      <c r="F180" s="62">
        <v>208.68264086052901</v>
      </c>
      <c r="G180" s="62">
        <v>433.15999999999997</v>
      </c>
      <c r="H180" s="60">
        <v>25</v>
      </c>
      <c r="I180" s="56">
        <v>25217.741565629571</v>
      </c>
      <c r="J180" s="31" t="s">
        <v>55</v>
      </c>
      <c r="K180" s="31" t="s">
        <v>55</v>
      </c>
      <c r="L180" s="31">
        <v>11</v>
      </c>
      <c r="N180" s="63">
        <f t="shared" si="17"/>
        <v>31</v>
      </c>
      <c r="O180" s="63">
        <f t="shared" si="18"/>
        <v>4888</v>
      </c>
      <c r="P180" s="57">
        <f t="shared" si="14"/>
        <v>14230.229010847039</v>
      </c>
      <c r="Q180" s="58">
        <f t="shared" si="15"/>
        <v>1.4965000000000001E-2</v>
      </c>
      <c r="R180" s="32">
        <f t="shared" si="16"/>
        <v>212.95537714732595</v>
      </c>
      <c r="S180" s="64"/>
      <c r="U180">
        <f t="shared" si="19"/>
        <v>24550.898924769041</v>
      </c>
      <c r="V180" s="9">
        <f t="shared" si="20"/>
        <v>25217.741565629571</v>
      </c>
    </row>
    <row r="181" spans="1:22" x14ac:dyDescent="0.3">
      <c r="A181" s="50">
        <v>162</v>
      </c>
      <c r="B181" s="59">
        <v>49658</v>
      </c>
      <c r="C181" s="60">
        <v>14613.630312362144</v>
      </c>
      <c r="D181" s="61">
        <v>9791.1323092832627</v>
      </c>
      <c r="E181" s="60">
        <v>964499.60061589</v>
      </c>
      <c r="F181" s="62">
        <v>205.61377849493294</v>
      </c>
      <c r="G181" s="62">
        <v>433.15999999999997</v>
      </c>
      <c r="H181" s="60">
        <v>25</v>
      </c>
      <c r="I181" s="56">
        <v>25068.53640014034</v>
      </c>
      <c r="J181" s="31" t="s">
        <v>55</v>
      </c>
      <c r="K181" s="31" t="s">
        <v>55</v>
      </c>
      <c r="L181" s="31">
        <v>12</v>
      </c>
      <c r="N181" s="63">
        <f t="shared" si="17"/>
        <v>30</v>
      </c>
      <c r="O181" s="63">
        <f t="shared" si="18"/>
        <v>4918</v>
      </c>
      <c r="P181" s="57">
        <f t="shared" si="14"/>
        <v>14230.229010847039</v>
      </c>
      <c r="Q181" s="58">
        <f t="shared" si="15"/>
        <v>1.4965000000000001E-2</v>
      </c>
      <c r="R181" s="32">
        <f t="shared" si="16"/>
        <v>212.95537714732595</v>
      </c>
      <c r="S181" s="64"/>
      <c r="U181">
        <f t="shared" si="19"/>
        <v>24404.762621645408</v>
      </c>
      <c r="V181" s="9">
        <f t="shared" si="20"/>
        <v>25068.53640014034</v>
      </c>
    </row>
    <row r="182" spans="1:22" x14ac:dyDescent="0.3">
      <c r="A182" s="50">
        <v>163</v>
      </c>
      <c r="B182" s="59">
        <v>49689</v>
      </c>
      <c r="C182" s="60">
        <v>14613.630312362144</v>
      </c>
      <c r="D182" s="61">
        <v>9644.9960061596321</v>
      </c>
      <c r="E182" s="60">
        <v>949885.97030352789</v>
      </c>
      <c r="F182" s="62">
        <v>202.54491612933691</v>
      </c>
      <c r="G182" s="62">
        <v>433.15999999999997</v>
      </c>
      <c r="H182" s="60">
        <v>25</v>
      </c>
      <c r="I182" s="56">
        <v>24919.331234651112</v>
      </c>
      <c r="J182" s="31" t="s">
        <v>55</v>
      </c>
      <c r="K182" s="31" t="s">
        <v>55</v>
      </c>
      <c r="L182" s="31">
        <v>1</v>
      </c>
      <c r="N182" s="63">
        <f t="shared" si="17"/>
        <v>31</v>
      </c>
      <c r="O182" s="63">
        <f t="shared" si="18"/>
        <v>4949</v>
      </c>
      <c r="P182" s="57">
        <f t="shared" si="14"/>
        <v>14230.229010847039</v>
      </c>
      <c r="Q182" s="58">
        <f t="shared" si="15"/>
        <v>1.4965000000000001E-2</v>
      </c>
      <c r="R182" s="32">
        <f t="shared" si="16"/>
        <v>212.95537714732595</v>
      </c>
      <c r="S182" s="64"/>
      <c r="U182">
        <f t="shared" si="19"/>
        <v>24258.626318521776</v>
      </c>
      <c r="V182" s="9">
        <f t="shared" si="20"/>
        <v>24919.331234651112</v>
      </c>
    </row>
    <row r="183" spans="1:22" x14ac:dyDescent="0.3">
      <c r="A183" s="50">
        <v>164</v>
      </c>
      <c r="B183" s="59">
        <v>49720</v>
      </c>
      <c r="C183" s="60">
        <v>14613.630312362144</v>
      </c>
      <c r="D183" s="61">
        <v>9498.8597030359997</v>
      </c>
      <c r="E183" s="60">
        <v>935272.33999116579</v>
      </c>
      <c r="F183" s="62">
        <v>199.47605376374088</v>
      </c>
      <c r="G183" s="62">
        <v>433.15999999999997</v>
      </c>
      <c r="H183" s="60">
        <v>25</v>
      </c>
      <c r="I183" s="56">
        <v>24770.126069161885</v>
      </c>
      <c r="J183" s="31" t="s">
        <v>55</v>
      </c>
      <c r="K183" s="31" t="s">
        <v>55</v>
      </c>
      <c r="L183" s="31">
        <v>2</v>
      </c>
      <c r="N183" s="63">
        <f t="shared" si="17"/>
        <v>31</v>
      </c>
      <c r="O183" s="63">
        <f t="shared" si="18"/>
        <v>4980</v>
      </c>
      <c r="P183" s="57">
        <f t="shared" si="14"/>
        <v>14230.229010847039</v>
      </c>
      <c r="Q183" s="58">
        <f t="shared" si="15"/>
        <v>1.4965000000000001E-2</v>
      </c>
      <c r="R183" s="32">
        <f t="shared" si="16"/>
        <v>212.95537714732595</v>
      </c>
      <c r="S183" s="64"/>
      <c r="U183">
        <f t="shared" si="19"/>
        <v>24112.490015398143</v>
      </c>
      <c r="V183" s="9">
        <f t="shared" si="20"/>
        <v>24770.126069161885</v>
      </c>
    </row>
    <row r="184" spans="1:22" x14ac:dyDescent="0.3">
      <c r="A184" s="50">
        <v>165</v>
      </c>
      <c r="B184" s="59">
        <v>49749</v>
      </c>
      <c r="C184" s="60">
        <v>14613.630312362144</v>
      </c>
      <c r="D184" s="61">
        <v>9352.7233999123673</v>
      </c>
      <c r="E184" s="60">
        <v>920658.70967880369</v>
      </c>
      <c r="F184" s="62">
        <v>196.40719139814482</v>
      </c>
      <c r="G184" s="62">
        <v>433.15999999999997</v>
      </c>
      <c r="H184" s="60">
        <v>25</v>
      </c>
      <c r="I184" s="56">
        <v>24620.920903672657</v>
      </c>
      <c r="J184" s="31" t="s">
        <v>55</v>
      </c>
      <c r="K184" s="31" t="s">
        <v>55</v>
      </c>
      <c r="L184" s="31">
        <v>3</v>
      </c>
      <c r="N184" s="63">
        <f t="shared" si="17"/>
        <v>29</v>
      </c>
      <c r="O184" s="63">
        <f t="shared" si="18"/>
        <v>5009</v>
      </c>
      <c r="P184" s="57">
        <f t="shared" si="14"/>
        <v>14230.229010847039</v>
      </c>
      <c r="Q184" s="58">
        <f t="shared" si="15"/>
        <v>1.4965000000000001E-2</v>
      </c>
      <c r="R184" s="32">
        <f t="shared" si="16"/>
        <v>212.95537714732595</v>
      </c>
      <c r="S184" s="64"/>
      <c r="U184">
        <f t="shared" si="19"/>
        <v>23966.353712274511</v>
      </c>
      <c r="V184" s="9">
        <f t="shared" si="20"/>
        <v>24620.920903672657</v>
      </c>
    </row>
    <row r="185" spans="1:22" x14ac:dyDescent="0.3">
      <c r="A185" s="50">
        <v>166</v>
      </c>
      <c r="B185" s="59">
        <v>49780</v>
      </c>
      <c r="C185" s="60">
        <v>14613.630312362144</v>
      </c>
      <c r="D185" s="61">
        <v>9206.5870967887349</v>
      </c>
      <c r="E185" s="60">
        <v>906045.07936644158</v>
      </c>
      <c r="F185" s="62">
        <v>193.33832903254878</v>
      </c>
      <c r="G185" s="62">
        <v>433.15999999999997</v>
      </c>
      <c r="H185" s="60">
        <v>25</v>
      </c>
      <c r="I185" s="56">
        <v>24471.715738183426</v>
      </c>
      <c r="J185" s="31" t="s">
        <v>55</v>
      </c>
      <c r="K185" s="31" t="s">
        <v>55</v>
      </c>
      <c r="L185" s="31">
        <v>4</v>
      </c>
      <c r="N185" s="63">
        <f t="shared" si="17"/>
        <v>31</v>
      </c>
      <c r="O185" s="63">
        <f t="shared" si="18"/>
        <v>5040</v>
      </c>
      <c r="P185" s="57">
        <f t="shared" si="14"/>
        <v>14230.229010847039</v>
      </c>
      <c r="Q185" s="58">
        <f t="shared" si="15"/>
        <v>1.4965000000000001E-2</v>
      </c>
      <c r="R185" s="32">
        <f t="shared" si="16"/>
        <v>212.95537714732595</v>
      </c>
      <c r="S185" s="64"/>
      <c r="U185">
        <f t="shared" si="19"/>
        <v>23820.217409150879</v>
      </c>
      <c r="V185" s="9">
        <f t="shared" si="20"/>
        <v>24471.715738183426</v>
      </c>
    </row>
    <row r="186" spans="1:22" x14ac:dyDescent="0.3">
      <c r="A186" s="50">
        <v>167</v>
      </c>
      <c r="B186" s="59">
        <v>49810</v>
      </c>
      <c r="C186" s="60">
        <v>14613.630312362144</v>
      </c>
      <c r="D186" s="61">
        <v>9060.4507936651025</v>
      </c>
      <c r="E186" s="60">
        <v>891431.44905407948</v>
      </c>
      <c r="F186" s="62">
        <v>190.26946666695275</v>
      </c>
      <c r="G186" s="62">
        <v>433.15999999999997</v>
      </c>
      <c r="H186" s="60">
        <v>25</v>
      </c>
      <c r="I186" s="56">
        <v>24322.510572694198</v>
      </c>
      <c r="J186" s="31" t="s">
        <v>55</v>
      </c>
      <c r="K186" s="31" t="s">
        <v>55</v>
      </c>
      <c r="L186" s="31">
        <v>5</v>
      </c>
      <c r="N186" s="63">
        <f t="shared" si="17"/>
        <v>30</v>
      </c>
      <c r="O186" s="63">
        <f t="shared" si="18"/>
        <v>5070</v>
      </c>
      <c r="P186" s="57">
        <f t="shared" si="14"/>
        <v>14230.229010847039</v>
      </c>
      <c r="Q186" s="58">
        <f t="shared" si="15"/>
        <v>1.4965000000000001E-2</v>
      </c>
      <c r="R186" s="32">
        <f t="shared" si="16"/>
        <v>212.95537714732595</v>
      </c>
      <c r="S186" s="64"/>
      <c r="U186">
        <f t="shared" si="19"/>
        <v>23674.081106027246</v>
      </c>
      <c r="V186" s="9">
        <f t="shared" si="20"/>
        <v>24322.510572694198</v>
      </c>
    </row>
    <row r="187" spans="1:22" x14ac:dyDescent="0.3">
      <c r="A187" s="50">
        <v>168</v>
      </c>
      <c r="B187" s="59">
        <v>49841</v>
      </c>
      <c r="C187" s="60">
        <v>14613.630312362144</v>
      </c>
      <c r="D187" s="61">
        <v>8914.3144905414701</v>
      </c>
      <c r="E187" s="60">
        <v>876817.81874171738</v>
      </c>
      <c r="F187" s="62">
        <v>187.20060430135669</v>
      </c>
      <c r="G187" s="62">
        <v>433.15999999999997</v>
      </c>
      <c r="H187" s="60">
        <v>25</v>
      </c>
      <c r="I187" s="56">
        <v>24173.305407204971</v>
      </c>
      <c r="J187" s="31" t="s">
        <v>55</v>
      </c>
      <c r="K187" s="31" t="s">
        <v>55</v>
      </c>
      <c r="L187" s="31">
        <v>6</v>
      </c>
      <c r="N187" s="63">
        <f t="shared" si="17"/>
        <v>31</v>
      </c>
      <c r="O187" s="63">
        <f t="shared" si="18"/>
        <v>5101</v>
      </c>
      <c r="P187" s="57">
        <f t="shared" si="14"/>
        <v>14230.229010847039</v>
      </c>
      <c r="Q187" s="58">
        <f t="shared" si="15"/>
        <v>1.4965000000000001E-2</v>
      </c>
      <c r="R187" s="32">
        <f t="shared" si="16"/>
        <v>212.95537714732595</v>
      </c>
      <c r="S187" s="64"/>
      <c r="U187">
        <f t="shared" si="19"/>
        <v>23527.944802903614</v>
      </c>
      <c r="V187" s="9">
        <f t="shared" si="20"/>
        <v>24173.305407204971</v>
      </c>
    </row>
    <row r="188" spans="1:22" x14ac:dyDescent="0.3">
      <c r="A188" s="50">
        <v>169</v>
      </c>
      <c r="B188" s="59">
        <v>49871</v>
      </c>
      <c r="C188" s="60">
        <v>14613.630312362144</v>
      </c>
      <c r="D188" s="61">
        <v>8768.1781874178378</v>
      </c>
      <c r="E188" s="60">
        <v>862204.18842935527</v>
      </c>
      <c r="F188" s="62">
        <v>184.13174193576066</v>
      </c>
      <c r="G188" s="62">
        <v>433.15999999999997</v>
      </c>
      <c r="H188" s="60">
        <v>25</v>
      </c>
      <c r="I188" s="56">
        <v>24024.100241715743</v>
      </c>
      <c r="J188" s="31" t="s">
        <v>55</v>
      </c>
      <c r="K188" s="31" t="s">
        <v>55</v>
      </c>
      <c r="L188" s="31">
        <v>7</v>
      </c>
      <c r="N188" s="63">
        <f t="shared" si="17"/>
        <v>30</v>
      </c>
      <c r="O188" s="63">
        <f t="shared" si="18"/>
        <v>5131</v>
      </c>
      <c r="P188" s="57">
        <f t="shared" si="14"/>
        <v>14230.229010847039</v>
      </c>
      <c r="Q188" s="58">
        <f t="shared" si="15"/>
        <v>1.4965000000000001E-2</v>
      </c>
      <c r="R188" s="32">
        <f t="shared" si="16"/>
        <v>212.95537714732595</v>
      </c>
      <c r="S188" s="64"/>
      <c r="U188">
        <f t="shared" si="19"/>
        <v>23381.808499779982</v>
      </c>
      <c r="V188" s="9">
        <f t="shared" si="20"/>
        <v>24024.100241715743</v>
      </c>
    </row>
    <row r="189" spans="1:22" x14ac:dyDescent="0.3">
      <c r="A189" s="50">
        <v>170</v>
      </c>
      <c r="B189" s="59">
        <v>49902</v>
      </c>
      <c r="C189" s="60">
        <v>14613.630312362144</v>
      </c>
      <c r="D189" s="61">
        <v>8622.0418842942072</v>
      </c>
      <c r="E189" s="60">
        <v>847590.55811699317</v>
      </c>
      <c r="F189" s="62">
        <v>181.06287957016463</v>
      </c>
      <c r="G189" s="62">
        <v>433.15999999999997</v>
      </c>
      <c r="H189" s="60">
        <v>25</v>
      </c>
      <c r="I189" s="56">
        <v>23874.895076226512</v>
      </c>
      <c r="J189" s="31" t="s">
        <v>55</v>
      </c>
      <c r="K189" s="31" t="s">
        <v>55</v>
      </c>
      <c r="L189" s="31">
        <v>8</v>
      </c>
      <c r="N189" s="63">
        <f t="shared" si="17"/>
        <v>31</v>
      </c>
      <c r="O189" s="63">
        <f t="shared" si="18"/>
        <v>5162</v>
      </c>
      <c r="P189" s="57">
        <f t="shared" si="14"/>
        <v>14230.229010847039</v>
      </c>
      <c r="Q189" s="58">
        <f t="shared" si="15"/>
        <v>1.4965000000000001E-2</v>
      </c>
      <c r="R189" s="32">
        <f t="shared" si="16"/>
        <v>212.95537714732595</v>
      </c>
      <c r="S189" s="64"/>
      <c r="U189">
        <f t="shared" si="19"/>
        <v>23235.672196656349</v>
      </c>
      <c r="V189" s="9">
        <f t="shared" si="20"/>
        <v>23874.895076226512</v>
      </c>
    </row>
    <row r="190" spans="1:22" x14ac:dyDescent="0.3">
      <c r="A190" s="50">
        <v>171</v>
      </c>
      <c r="B190" s="59">
        <v>49933</v>
      </c>
      <c r="C190" s="60">
        <v>14613.630312362144</v>
      </c>
      <c r="D190" s="61">
        <v>8475.9055811705748</v>
      </c>
      <c r="E190" s="60">
        <v>832976.92780463106</v>
      </c>
      <c r="F190" s="62">
        <v>177.99401720456856</v>
      </c>
      <c r="G190" s="62">
        <v>433.15999999999997</v>
      </c>
      <c r="H190" s="60">
        <v>25</v>
      </c>
      <c r="I190" s="56">
        <v>23725.689910737285</v>
      </c>
      <c r="J190" s="31" t="s">
        <v>55</v>
      </c>
      <c r="K190" s="31" t="s">
        <v>55</v>
      </c>
      <c r="L190" s="31">
        <v>9</v>
      </c>
      <c r="N190" s="63">
        <f t="shared" si="17"/>
        <v>31</v>
      </c>
      <c r="O190" s="63">
        <f t="shared" si="18"/>
        <v>5193</v>
      </c>
      <c r="P190" s="57">
        <f t="shared" si="14"/>
        <v>14230.229010847039</v>
      </c>
      <c r="Q190" s="58">
        <f t="shared" si="15"/>
        <v>1.4965000000000001E-2</v>
      </c>
      <c r="R190" s="32">
        <f t="shared" si="16"/>
        <v>212.95537714732595</v>
      </c>
      <c r="S190" s="64"/>
      <c r="U190">
        <f t="shared" si="19"/>
        <v>23089.535893532717</v>
      </c>
      <c r="V190" s="9">
        <f t="shared" si="20"/>
        <v>23725.689910737285</v>
      </c>
    </row>
    <row r="191" spans="1:22" x14ac:dyDescent="0.3">
      <c r="A191" s="50">
        <v>172</v>
      </c>
      <c r="B191" s="59">
        <v>49963</v>
      </c>
      <c r="C191" s="60">
        <v>14613.630312362144</v>
      </c>
      <c r="D191" s="61">
        <v>8329.7692780469424</v>
      </c>
      <c r="E191" s="60">
        <v>818363.29749226896</v>
      </c>
      <c r="F191" s="62">
        <v>174.92515483897253</v>
      </c>
      <c r="G191" s="62">
        <v>433.15999999999997</v>
      </c>
      <c r="H191" s="60">
        <v>25</v>
      </c>
      <c r="I191" s="56">
        <v>23576.484745248057</v>
      </c>
      <c r="J191" s="31" t="s">
        <v>55</v>
      </c>
      <c r="K191" s="31" t="s">
        <v>55</v>
      </c>
      <c r="L191" s="31">
        <v>10</v>
      </c>
      <c r="N191" s="63">
        <f t="shared" si="17"/>
        <v>30</v>
      </c>
      <c r="O191" s="63">
        <f t="shared" si="18"/>
        <v>5223</v>
      </c>
      <c r="P191" s="57">
        <f t="shared" si="14"/>
        <v>14230.229010847039</v>
      </c>
      <c r="Q191" s="58">
        <f t="shared" si="15"/>
        <v>1.4965000000000001E-2</v>
      </c>
      <c r="R191" s="32">
        <f t="shared" si="16"/>
        <v>212.95537714732595</v>
      </c>
      <c r="S191" s="64"/>
      <c r="U191">
        <f t="shared" si="19"/>
        <v>22943.399590409084</v>
      </c>
      <c r="V191" s="9">
        <f t="shared" si="20"/>
        <v>23576.484745248057</v>
      </c>
    </row>
    <row r="192" spans="1:22" x14ac:dyDescent="0.3">
      <c r="A192" s="50">
        <v>173</v>
      </c>
      <c r="B192" s="59">
        <v>49994</v>
      </c>
      <c r="C192" s="60">
        <v>14613.630312362144</v>
      </c>
      <c r="D192" s="61">
        <v>8183.63297492331</v>
      </c>
      <c r="E192" s="60">
        <v>803749.66717990686</v>
      </c>
      <c r="F192" s="62">
        <v>171.8562924733765</v>
      </c>
      <c r="G192" s="62">
        <v>433.15999999999997</v>
      </c>
      <c r="H192" s="60">
        <v>25</v>
      </c>
      <c r="I192" s="56">
        <v>23427.27957975883</v>
      </c>
      <c r="J192" s="31" t="s">
        <v>55</v>
      </c>
      <c r="K192" s="31" t="s">
        <v>55</v>
      </c>
      <c r="L192" s="31">
        <v>11</v>
      </c>
      <c r="N192" s="63">
        <f t="shared" si="17"/>
        <v>31</v>
      </c>
      <c r="O192" s="63">
        <f t="shared" si="18"/>
        <v>5254</v>
      </c>
      <c r="P192" s="57">
        <f t="shared" si="14"/>
        <v>14230.229010847039</v>
      </c>
      <c r="Q192" s="58">
        <f t="shared" si="15"/>
        <v>1.4965000000000001E-2</v>
      </c>
      <c r="R192" s="32">
        <f t="shared" si="16"/>
        <v>212.95537714732595</v>
      </c>
      <c r="S192" s="64"/>
      <c r="U192">
        <f t="shared" si="19"/>
        <v>22797.263287285452</v>
      </c>
      <c r="V192" s="9">
        <f t="shared" si="20"/>
        <v>23427.27957975883</v>
      </c>
    </row>
    <row r="193" spans="1:22" x14ac:dyDescent="0.3">
      <c r="A193" s="50">
        <v>174</v>
      </c>
      <c r="B193" s="59">
        <v>50024</v>
      </c>
      <c r="C193" s="60">
        <v>14613.630312362144</v>
      </c>
      <c r="D193" s="61">
        <v>8037.4966717996776</v>
      </c>
      <c r="E193" s="60">
        <v>789136.03686754475</v>
      </c>
      <c r="F193" s="62">
        <v>168.78743010778044</v>
      </c>
      <c r="G193" s="62">
        <v>433.15999999999997</v>
      </c>
      <c r="H193" s="60">
        <v>25</v>
      </c>
      <c r="I193" s="56">
        <v>23278.074414269598</v>
      </c>
      <c r="J193" s="31" t="s">
        <v>55</v>
      </c>
      <c r="K193" s="31" t="s">
        <v>55</v>
      </c>
      <c r="L193" s="31">
        <v>12</v>
      </c>
      <c r="N193" s="63">
        <f t="shared" si="17"/>
        <v>30</v>
      </c>
      <c r="O193" s="63">
        <f t="shared" si="18"/>
        <v>5284</v>
      </c>
      <c r="P193" s="57">
        <f t="shared" si="14"/>
        <v>14230.229010847039</v>
      </c>
      <c r="Q193" s="58">
        <f t="shared" si="15"/>
        <v>1.4965000000000001E-2</v>
      </c>
      <c r="R193" s="32">
        <f t="shared" si="16"/>
        <v>212.95537714732595</v>
      </c>
      <c r="S193" s="64"/>
      <c r="U193">
        <f t="shared" si="19"/>
        <v>22651.12698416182</v>
      </c>
      <c r="V193" s="9">
        <f t="shared" si="20"/>
        <v>23278.074414269598</v>
      </c>
    </row>
    <row r="194" spans="1:22" x14ac:dyDescent="0.3">
      <c r="A194" s="50">
        <v>175</v>
      </c>
      <c r="B194" s="59">
        <v>50055</v>
      </c>
      <c r="C194" s="60">
        <v>14613.630312362144</v>
      </c>
      <c r="D194" s="61">
        <v>7891.3603686760462</v>
      </c>
      <c r="E194" s="60">
        <v>774522.40655518265</v>
      </c>
      <c r="F194" s="62">
        <v>165.7185677421844</v>
      </c>
      <c r="G194" s="62">
        <v>433.15999999999997</v>
      </c>
      <c r="H194" s="60">
        <v>25</v>
      </c>
      <c r="I194" s="56">
        <v>23128.869248780375</v>
      </c>
      <c r="J194" s="31" t="s">
        <v>55</v>
      </c>
      <c r="K194" s="31" t="s">
        <v>55</v>
      </c>
      <c r="L194" s="31">
        <v>1</v>
      </c>
      <c r="N194" s="63">
        <f t="shared" si="17"/>
        <v>31</v>
      </c>
      <c r="O194" s="63">
        <f t="shared" si="18"/>
        <v>5315</v>
      </c>
      <c r="P194" s="57">
        <f t="shared" si="14"/>
        <v>14230.229010847039</v>
      </c>
      <c r="Q194" s="58">
        <f t="shared" si="15"/>
        <v>1.4965000000000001E-2</v>
      </c>
      <c r="R194" s="32">
        <f t="shared" si="16"/>
        <v>212.95537714732595</v>
      </c>
      <c r="S194" s="64"/>
      <c r="U194">
        <f t="shared" si="19"/>
        <v>22504.990681038191</v>
      </c>
      <c r="V194" s="9">
        <f t="shared" si="20"/>
        <v>23128.869248780375</v>
      </c>
    </row>
    <row r="195" spans="1:22" x14ac:dyDescent="0.3">
      <c r="A195" s="50">
        <v>176</v>
      </c>
      <c r="B195" s="59">
        <v>50086</v>
      </c>
      <c r="C195" s="60">
        <v>14613.630312362144</v>
      </c>
      <c r="D195" s="61">
        <v>7745.2240655524138</v>
      </c>
      <c r="E195" s="60">
        <v>759908.77624282055</v>
      </c>
      <c r="F195" s="62">
        <v>162.64970537658837</v>
      </c>
      <c r="G195" s="62">
        <v>433.15999999999997</v>
      </c>
      <c r="H195" s="60">
        <v>25</v>
      </c>
      <c r="I195" s="56">
        <v>22979.664083291147</v>
      </c>
      <c r="J195" s="31" t="s">
        <v>55</v>
      </c>
      <c r="K195" s="31" t="s">
        <v>55</v>
      </c>
      <c r="L195" s="31">
        <v>2</v>
      </c>
      <c r="N195" s="63">
        <f t="shared" si="17"/>
        <v>31</v>
      </c>
      <c r="O195" s="63">
        <f t="shared" si="18"/>
        <v>5346</v>
      </c>
      <c r="P195" s="57">
        <f t="shared" si="14"/>
        <v>14230.229010847039</v>
      </c>
      <c r="Q195" s="58">
        <f t="shared" si="15"/>
        <v>1.4965000000000001E-2</v>
      </c>
      <c r="R195" s="32">
        <f t="shared" si="16"/>
        <v>212.95537714732595</v>
      </c>
      <c r="S195" s="64"/>
      <c r="U195">
        <f t="shared" si="19"/>
        <v>22358.854377914558</v>
      </c>
      <c r="V195" s="9">
        <f t="shared" si="20"/>
        <v>22979.664083291147</v>
      </c>
    </row>
    <row r="196" spans="1:22" x14ac:dyDescent="0.3">
      <c r="A196" s="50">
        <v>177</v>
      </c>
      <c r="B196" s="59">
        <v>50114</v>
      </c>
      <c r="C196" s="60">
        <v>14613.630312362144</v>
      </c>
      <c r="D196" s="61">
        <v>7599.0877624287814</v>
      </c>
      <c r="E196" s="60">
        <v>745295.14593045844</v>
      </c>
      <c r="F196" s="62">
        <v>159.58084301099231</v>
      </c>
      <c r="G196" s="62">
        <v>433.15999999999997</v>
      </c>
      <c r="H196" s="60">
        <v>25</v>
      </c>
      <c r="I196" s="56">
        <v>22830.45891780192</v>
      </c>
      <c r="J196" s="31" t="s">
        <v>55</v>
      </c>
      <c r="K196" s="31" t="s">
        <v>55</v>
      </c>
      <c r="L196" s="31">
        <v>3</v>
      </c>
      <c r="N196" s="63">
        <f t="shared" si="17"/>
        <v>28</v>
      </c>
      <c r="O196" s="63">
        <f t="shared" si="18"/>
        <v>5374</v>
      </c>
      <c r="P196" s="57">
        <f t="shared" si="14"/>
        <v>14230.229010847039</v>
      </c>
      <c r="Q196" s="58">
        <f t="shared" si="15"/>
        <v>1.4965000000000001E-2</v>
      </c>
      <c r="R196" s="32">
        <f t="shared" si="16"/>
        <v>212.95537714732595</v>
      </c>
      <c r="S196" s="64"/>
      <c r="U196">
        <f t="shared" si="19"/>
        <v>22212.718074790926</v>
      </c>
      <c r="V196" s="9">
        <f t="shared" si="20"/>
        <v>22830.45891780192</v>
      </c>
    </row>
    <row r="197" spans="1:22" x14ac:dyDescent="0.3">
      <c r="A197" s="50">
        <v>178</v>
      </c>
      <c r="B197" s="59">
        <v>50145</v>
      </c>
      <c r="C197" s="60">
        <v>14613.630312362144</v>
      </c>
      <c r="D197" s="61">
        <v>7452.9514593051499</v>
      </c>
      <c r="E197" s="60">
        <v>730681.51561809634</v>
      </c>
      <c r="F197" s="62">
        <v>156.51198064539628</v>
      </c>
      <c r="G197" s="62">
        <v>433.15999999999997</v>
      </c>
      <c r="H197" s="60">
        <v>25</v>
      </c>
      <c r="I197" s="56">
        <v>22681.253752312688</v>
      </c>
      <c r="J197" s="31" t="s">
        <v>55</v>
      </c>
      <c r="K197" s="31" t="s">
        <v>55</v>
      </c>
      <c r="L197" s="31">
        <v>4</v>
      </c>
      <c r="N197" s="63">
        <f t="shared" si="17"/>
        <v>31</v>
      </c>
      <c r="O197" s="63">
        <f t="shared" si="18"/>
        <v>5405</v>
      </c>
      <c r="P197" s="57">
        <f t="shared" si="14"/>
        <v>14230.229010847039</v>
      </c>
      <c r="Q197" s="58">
        <f t="shared" si="15"/>
        <v>1.4965000000000001E-2</v>
      </c>
      <c r="R197" s="32">
        <f t="shared" si="16"/>
        <v>212.95537714732595</v>
      </c>
      <c r="S197" s="64"/>
      <c r="U197">
        <f t="shared" si="19"/>
        <v>22066.581771667294</v>
      </c>
      <c r="V197" s="9">
        <f t="shared" si="20"/>
        <v>22681.253752312688</v>
      </c>
    </row>
    <row r="198" spans="1:22" x14ac:dyDescent="0.3">
      <c r="A198" s="50">
        <v>179</v>
      </c>
      <c r="B198" s="59">
        <v>50175</v>
      </c>
      <c r="C198" s="60">
        <v>14613.630312362144</v>
      </c>
      <c r="D198" s="61">
        <v>7306.8151561815175</v>
      </c>
      <c r="E198" s="60">
        <v>716067.88530573423</v>
      </c>
      <c r="F198" s="62">
        <v>153.44311827980025</v>
      </c>
      <c r="G198" s="62">
        <v>433.15999999999997</v>
      </c>
      <c r="H198" s="60">
        <v>25</v>
      </c>
      <c r="I198" s="56">
        <v>22532.048586823461</v>
      </c>
      <c r="J198" s="31" t="s">
        <v>55</v>
      </c>
      <c r="K198" s="31" t="s">
        <v>55</v>
      </c>
      <c r="L198" s="31">
        <v>5</v>
      </c>
      <c r="N198" s="63">
        <f t="shared" si="17"/>
        <v>30</v>
      </c>
      <c r="O198" s="63">
        <f t="shared" si="18"/>
        <v>5435</v>
      </c>
      <c r="P198" s="57">
        <f t="shared" si="14"/>
        <v>14230.229010847039</v>
      </c>
      <c r="Q198" s="58">
        <f t="shared" si="15"/>
        <v>1.4965000000000001E-2</v>
      </c>
      <c r="R198" s="32">
        <f t="shared" si="16"/>
        <v>212.95537714732595</v>
      </c>
      <c r="S198" s="64"/>
      <c r="U198">
        <f t="shared" si="19"/>
        <v>21920.445468543661</v>
      </c>
      <c r="V198" s="9">
        <f t="shared" si="20"/>
        <v>22532.048586823461</v>
      </c>
    </row>
    <row r="199" spans="1:22" x14ac:dyDescent="0.3">
      <c r="A199" s="50">
        <v>180</v>
      </c>
      <c r="B199" s="59">
        <v>50206</v>
      </c>
      <c r="C199" s="60">
        <v>14613.630312362144</v>
      </c>
      <c r="D199" s="61">
        <v>7160.6788530578851</v>
      </c>
      <c r="E199" s="60">
        <v>701454.25499337213</v>
      </c>
      <c r="F199" s="62">
        <v>150.37425591420418</v>
      </c>
      <c r="G199" s="62">
        <v>433.15999999999997</v>
      </c>
      <c r="H199" s="60">
        <v>25</v>
      </c>
      <c r="I199" s="56">
        <v>22382.843421334233</v>
      </c>
      <c r="J199" s="31" t="s">
        <v>55</v>
      </c>
      <c r="K199" s="31" t="s">
        <v>55</v>
      </c>
      <c r="L199" s="31">
        <v>6</v>
      </c>
      <c r="N199" s="63">
        <f t="shared" si="17"/>
        <v>31</v>
      </c>
      <c r="O199" s="63">
        <f t="shared" si="18"/>
        <v>5466</v>
      </c>
      <c r="P199" s="57">
        <f t="shared" si="14"/>
        <v>14230.229010847039</v>
      </c>
      <c r="Q199" s="58">
        <f t="shared" si="15"/>
        <v>1.4965000000000001E-2</v>
      </c>
      <c r="R199" s="32">
        <f t="shared" si="16"/>
        <v>212.95537714732595</v>
      </c>
      <c r="S199" s="64"/>
      <c r="U199">
        <f t="shared" si="19"/>
        <v>21774.309165420029</v>
      </c>
      <c r="V199" s="9">
        <f t="shared" si="20"/>
        <v>22382.843421334233</v>
      </c>
    </row>
    <row r="200" spans="1:22" x14ac:dyDescent="0.3">
      <c r="A200" s="50">
        <v>181</v>
      </c>
      <c r="B200" s="59">
        <v>50236</v>
      </c>
      <c r="C200" s="60">
        <v>14613.630312362144</v>
      </c>
      <c r="D200" s="61">
        <v>7014.5425499342537</v>
      </c>
      <c r="E200" s="60">
        <v>686840.62468101003</v>
      </c>
      <c r="F200" s="62">
        <v>147.30539354860815</v>
      </c>
      <c r="G200" s="62">
        <v>433.15999999999997</v>
      </c>
      <c r="H200" s="60">
        <v>25</v>
      </c>
      <c r="I200" s="56">
        <v>22233.638255845006</v>
      </c>
      <c r="J200" s="31" t="s">
        <v>55</v>
      </c>
      <c r="K200" s="31" t="s">
        <v>55</v>
      </c>
      <c r="L200" s="31">
        <v>7</v>
      </c>
      <c r="N200" s="63">
        <f t="shared" si="17"/>
        <v>30</v>
      </c>
      <c r="O200" s="63">
        <f t="shared" si="18"/>
        <v>5496</v>
      </c>
      <c r="P200" s="57">
        <f t="shared" si="14"/>
        <v>14230.229010847039</v>
      </c>
      <c r="Q200" s="58">
        <f t="shared" si="15"/>
        <v>1.4965000000000001E-2</v>
      </c>
      <c r="R200" s="32">
        <f t="shared" si="16"/>
        <v>212.95537714732595</v>
      </c>
      <c r="S200" s="64"/>
      <c r="U200">
        <f t="shared" si="19"/>
        <v>21628.172862296396</v>
      </c>
      <c r="V200" s="9">
        <f t="shared" si="20"/>
        <v>22233.638255845006</v>
      </c>
    </row>
    <row r="201" spans="1:22" x14ac:dyDescent="0.3">
      <c r="A201" s="50">
        <v>182</v>
      </c>
      <c r="B201" s="59">
        <v>50267</v>
      </c>
      <c r="C201" s="60">
        <v>14613.630312362144</v>
      </c>
      <c r="D201" s="61">
        <v>6868.4062468106213</v>
      </c>
      <c r="E201" s="60">
        <v>672226.99436864792</v>
      </c>
      <c r="F201" s="62">
        <v>144.23653118301212</v>
      </c>
      <c r="G201" s="62">
        <v>433.15999999999997</v>
      </c>
      <c r="H201" s="60">
        <v>25</v>
      </c>
      <c r="I201" s="56">
        <v>22084.433090355775</v>
      </c>
      <c r="J201" s="31" t="s">
        <v>55</v>
      </c>
      <c r="K201" s="31" t="s">
        <v>55</v>
      </c>
      <c r="L201" s="31">
        <v>8</v>
      </c>
      <c r="N201" s="63">
        <f t="shared" si="17"/>
        <v>31</v>
      </c>
      <c r="O201" s="63">
        <f t="shared" si="18"/>
        <v>5527</v>
      </c>
      <c r="P201" s="57">
        <f t="shared" si="14"/>
        <v>14230.229010847039</v>
      </c>
      <c r="Q201" s="58">
        <f t="shared" si="15"/>
        <v>1.4965000000000001E-2</v>
      </c>
      <c r="R201" s="32">
        <f t="shared" si="16"/>
        <v>212.95537714732595</v>
      </c>
      <c r="S201" s="64"/>
      <c r="U201">
        <f t="shared" si="19"/>
        <v>21482.036559172764</v>
      </c>
      <c r="V201" s="9">
        <f t="shared" si="20"/>
        <v>22084.433090355775</v>
      </c>
    </row>
    <row r="202" spans="1:22" x14ac:dyDescent="0.3">
      <c r="A202" s="50">
        <v>183</v>
      </c>
      <c r="B202" s="59">
        <v>50298</v>
      </c>
      <c r="C202" s="60">
        <v>14613.630312362144</v>
      </c>
      <c r="D202" s="61">
        <v>6722.2699436869889</v>
      </c>
      <c r="E202" s="60">
        <v>657613.36405628582</v>
      </c>
      <c r="F202" s="62">
        <v>141.16766881741606</v>
      </c>
      <c r="G202" s="62">
        <v>433.15999999999997</v>
      </c>
      <c r="H202" s="60">
        <v>25</v>
      </c>
      <c r="I202" s="56">
        <v>21935.227924866547</v>
      </c>
      <c r="J202" s="31" t="s">
        <v>55</v>
      </c>
      <c r="K202" s="31" t="s">
        <v>55</v>
      </c>
      <c r="L202" s="31">
        <v>9</v>
      </c>
      <c r="N202" s="63">
        <f t="shared" si="17"/>
        <v>31</v>
      </c>
      <c r="O202" s="63">
        <f t="shared" si="18"/>
        <v>5558</v>
      </c>
      <c r="P202" s="57">
        <f t="shared" si="14"/>
        <v>14230.229010847039</v>
      </c>
      <c r="Q202" s="58">
        <f t="shared" si="15"/>
        <v>1.4965000000000001E-2</v>
      </c>
      <c r="R202" s="32">
        <f t="shared" si="16"/>
        <v>212.95537714732595</v>
      </c>
      <c r="S202" s="64"/>
      <c r="U202">
        <f t="shared" si="19"/>
        <v>21335.900256049132</v>
      </c>
      <c r="V202" s="9">
        <f t="shared" si="20"/>
        <v>21935.227924866547</v>
      </c>
    </row>
    <row r="203" spans="1:22" x14ac:dyDescent="0.3">
      <c r="A203" s="50">
        <v>184</v>
      </c>
      <c r="B203" s="59">
        <v>50328</v>
      </c>
      <c r="C203" s="60">
        <v>14613.630312362144</v>
      </c>
      <c r="D203" s="61">
        <v>6576.1336405633565</v>
      </c>
      <c r="E203" s="60">
        <v>642999.73374392372</v>
      </c>
      <c r="F203" s="62">
        <v>138.09880645182002</v>
      </c>
      <c r="G203" s="62">
        <v>433.15999999999997</v>
      </c>
      <c r="H203" s="60">
        <v>25</v>
      </c>
      <c r="I203" s="56">
        <v>21786.02275937732</v>
      </c>
      <c r="J203" s="31" t="s">
        <v>55</v>
      </c>
      <c r="K203" s="31" t="s">
        <v>55</v>
      </c>
      <c r="L203" s="31">
        <v>10</v>
      </c>
      <c r="N203" s="63">
        <f t="shared" si="17"/>
        <v>30</v>
      </c>
      <c r="O203" s="63">
        <f t="shared" si="18"/>
        <v>5588</v>
      </c>
      <c r="P203" s="57">
        <f t="shared" si="14"/>
        <v>14230.229010847039</v>
      </c>
      <c r="Q203" s="58">
        <f t="shared" si="15"/>
        <v>1.4965000000000001E-2</v>
      </c>
      <c r="R203" s="32">
        <f t="shared" si="16"/>
        <v>212.95537714732595</v>
      </c>
      <c r="S203" s="64"/>
      <c r="U203">
        <f t="shared" si="19"/>
        <v>21189.763952925499</v>
      </c>
      <c r="V203" s="9">
        <f t="shared" si="20"/>
        <v>21786.02275937732</v>
      </c>
    </row>
    <row r="204" spans="1:22" x14ac:dyDescent="0.3">
      <c r="A204" s="50">
        <v>185</v>
      </c>
      <c r="B204" s="59">
        <v>50359</v>
      </c>
      <c r="C204" s="60">
        <v>14613.630312362144</v>
      </c>
      <c r="D204" s="61">
        <v>6429.997337439725</v>
      </c>
      <c r="E204" s="60">
        <v>628386.10343156161</v>
      </c>
      <c r="F204" s="62">
        <v>135.02994408622399</v>
      </c>
      <c r="G204" s="62">
        <v>433.15999999999997</v>
      </c>
      <c r="H204" s="60">
        <v>25</v>
      </c>
      <c r="I204" s="56">
        <v>21636.817593888096</v>
      </c>
      <c r="J204" s="31" t="s">
        <v>55</v>
      </c>
      <c r="K204" s="31" t="s">
        <v>55</v>
      </c>
      <c r="L204" s="31">
        <v>11</v>
      </c>
      <c r="N204" s="63">
        <f t="shared" si="17"/>
        <v>31</v>
      </c>
      <c r="O204" s="63">
        <f t="shared" si="18"/>
        <v>5619</v>
      </c>
      <c r="P204" s="57">
        <f t="shared" si="14"/>
        <v>14230.229010847039</v>
      </c>
      <c r="Q204" s="58">
        <f t="shared" si="15"/>
        <v>1.4965000000000001E-2</v>
      </c>
      <c r="R204" s="32">
        <f t="shared" si="16"/>
        <v>212.95537714732595</v>
      </c>
      <c r="S204" s="64"/>
      <c r="U204">
        <f t="shared" si="19"/>
        <v>21043.627649801871</v>
      </c>
      <c r="V204" s="9">
        <f t="shared" si="20"/>
        <v>21636.817593888096</v>
      </c>
    </row>
    <row r="205" spans="1:22" x14ac:dyDescent="0.3">
      <c r="A205" s="50">
        <v>186</v>
      </c>
      <c r="B205" s="59">
        <v>50389</v>
      </c>
      <c r="C205" s="60">
        <v>14613.630312362144</v>
      </c>
      <c r="D205" s="61">
        <v>6283.8610343160926</v>
      </c>
      <c r="E205" s="60">
        <v>613772.47311919951</v>
      </c>
      <c r="F205" s="62">
        <v>131.96108172062793</v>
      </c>
      <c r="G205" s="62">
        <v>433.15999999999997</v>
      </c>
      <c r="H205" s="60">
        <v>25</v>
      </c>
      <c r="I205" s="56">
        <v>21487.612428398865</v>
      </c>
      <c r="J205" s="31" t="s">
        <v>55</v>
      </c>
      <c r="K205" s="31" t="s">
        <v>55</v>
      </c>
      <c r="L205" s="31">
        <v>12</v>
      </c>
      <c r="N205" s="63">
        <f t="shared" si="17"/>
        <v>30</v>
      </c>
      <c r="O205" s="63">
        <f t="shared" si="18"/>
        <v>5649</v>
      </c>
      <c r="P205" s="57">
        <f t="shared" si="14"/>
        <v>14230.229010847039</v>
      </c>
      <c r="Q205" s="58">
        <f t="shared" si="15"/>
        <v>1.4965000000000001E-2</v>
      </c>
      <c r="R205" s="32">
        <f t="shared" si="16"/>
        <v>212.95537714732595</v>
      </c>
      <c r="S205" s="64"/>
      <c r="U205">
        <f t="shared" si="19"/>
        <v>20897.491346678238</v>
      </c>
      <c r="V205" s="9">
        <f t="shared" si="20"/>
        <v>21487.612428398865</v>
      </c>
    </row>
    <row r="206" spans="1:22" x14ac:dyDescent="0.3">
      <c r="A206" s="50">
        <v>187</v>
      </c>
      <c r="B206" s="59">
        <v>50420</v>
      </c>
      <c r="C206" s="60">
        <v>14613.630312362144</v>
      </c>
      <c r="D206" s="61">
        <v>6137.7247311924602</v>
      </c>
      <c r="E206" s="60">
        <v>599158.84280683741</v>
      </c>
      <c r="F206" s="62">
        <v>128.8922193550319</v>
      </c>
      <c r="G206" s="62">
        <v>433.15999999999997</v>
      </c>
      <c r="H206" s="60">
        <v>25</v>
      </c>
      <c r="I206" s="56">
        <v>21338.407262909637</v>
      </c>
      <c r="J206" s="31" t="s">
        <v>55</v>
      </c>
      <c r="K206" s="31" t="s">
        <v>55</v>
      </c>
      <c r="L206" s="31">
        <v>1</v>
      </c>
      <c r="N206" s="63">
        <f t="shared" si="17"/>
        <v>31</v>
      </c>
      <c r="O206" s="63">
        <f t="shared" si="18"/>
        <v>5680</v>
      </c>
      <c r="P206" s="57">
        <f t="shared" si="14"/>
        <v>14230.229010847039</v>
      </c>
      <c r="Q206" s="58">
        <f t="shared" si="15"/>
        <v>1.4965000000000001E-2</v>
      </c>
      <c r="R206" s="32">
        <f t="shared" si="16"/>
        <v>212.95537714732595</v>
      </c>
      <c r="S206" s="64"/>
      <c r="U206">
        <f t="shared" si="19"/>
        <v>20751.355043554606</v>
      </c>
      <c r="V206" s="9">
        <f t="shared" si="20"/>
        <v>21338.407262909637</v>
      </c>
    </row>
    <row r="207" spans="1:22" x14ac:dyDescent="0.3">
      <c r="A207" s="50">
        <v>188</v>
      </c>
      <c r="B207" s="59">
        <v>50451</v>
      </c>
      <c r="C207" s="60">
        <v>14613.630312362144</v>
      </c>
      <c r="D207" s="61">
        <v>5991.5884280688288</v>
      </c>
      <c r="E207" s="60">
        <v>584545.2124944753</v>
      </c>
      <c r="F207" s="62">
        <v>125.82335698943587</v>
      </c>
      <c r="G207" s="62">
        <v>433.15999999999997</v>
      </c>
      <c r="H207" s="60">
        <v>25</v>
      </c>
      <c r="I207" s="56">
        <v>21189.20209742041</v>
      </c>
      <c r="J207" s="31" t="s">
        <v>55</v>
      </c>
      <c r="K207" s="31" t="s">
        <v>55</v>
      </c>
      <c r="L207" s="31">
        <v>2</v>
      </c>
      <c r="N207" s="63">
        <f t="shared" si="17"/>
        <v>31</v>
      </c>
      <c r="O207" s="63">
        <f t="shared" si="18"/>
        <v>5711</v>
      </c>
      <c r="P207" s="57">
        <f t="shared" si="14"/>
        <v>14230.229010847039</v>
      </c>
      <c r="Q207" s="58">
        <f t="shared" si="15"/>
        <v>1.4965000000000001E-2</v>
      </c>
      <c r="R207" s="32">
        <f t="shared" si="16"/>
        <v>212.95537714732595</v>
      </c>
      <c r="S207" s="64"/>
      <c r="U207">
        <f t="shared" si="19"/>
        <v>20605.218740430973</v>
      </c>
      <c r="V207" s="9">
        <f t="shared" si="20"/>
        <v>21189.20209742041</v>
      </c>
    </row>
    <row r="208" spans="1:22" x14ac:dyDescent="0.3">
      <c r="A208" s="50">
        <v>189</v>
      </c>
      <c r="B208" s="59">
        <v>50479</v>
      </c>
      <c r="C208" s="60">
        <v>14613.630312362144</v>
      </c>
      <c r="D208" s="61">
        <v>5845.4521249451964</v>
      </c>
      <c r="E208" s="60">
        <v>569931.5821821132</v>
      </c>
      <c r="F208" s="62">
        <v>122.75449462383982</v>
      </c>
      <c r="G208" s="62">
        <v>433.15999999999997</v>
      </c>
      <c r="H208" s="60">
        <v>25</v>
      </c>
      <c r="I208" s="56">
        <v>21039.996931931182</v>
      </c>
      <c r="J208" s="31" t="s">
        <v>55</v>
      </c>
      <c r="K208" s="31" t="s">
        <v>55</v>
      </c>
      <c r="L208" s="31">
        <v>3</v>
      </c>
      <c r="N208" s="63">
        <f t="shared" si="17"/>
        <v>28</v>
      </c>
      <c r="O208" s="63">
        <f t="shared" si="18"/>
        <v>5739</v>
      </c>
      <c r="P208" s="57">
        <f t="shared" si="14"/>
        <v>14230.229010847039</v>
      </c>
      <c r="Q208" s="58">
        <f t="shared" si="15"/>
        <v>1.4965000000000001E-2</v>
      </c>
      <c r="R208" s="32">
        <f t="shared" si="16"/>
        <v>212.95537714732595</v>
      </c>
      <c r="S208" s="64"/>
      <c r="U208">
        <f t="shared" si="19"/>
        <v>20459.082437307341</v>
      </c>
      <c r="V208" s="9">
        <f t="shared" si="20"/>
        <v>21039.996931931182</v>
      </c>
    </row>
    <row r="209" spans="1:22" x14ac:dyDescent="0.3">
      <c r="A209" s="50">
        <v>190</v>
      </c>
      <c r="B209" s="59">
        <v>50510</v>
      </c>
      <c r="C209" s="60">
        <v>14613.630312362144</v>
      </c>
      <c r="D209" s="61">
        <v>5699.315821821564</v>
      </c>
      <c r="E209" s="60">
        <v>555317.95186975109</v>
      </c>
      <c r="F209" s="62">
        <v>119.68563225824377</v>
      </c>
      <c r="G209" s="62">
        <v>433.15999999999997</v>
      </c>
      <c r="H209" s="60">
        <v>25</v>
      </c>
      <c r="I209" s="56">
        <v>20890.791766441951</v>
      </c>
      <c r="J209" s="31" t="s">
        <v>55</v>
      </c>
      <c r="K209" s="31" t="s">
        <v>55</v>
      </c>
      <c r="L209" s="31">
        <v>4</v>
      </c>
      <c r="N209" s="63">
        <f t="shared" si="17"/>
        <v>31</v>
      </c>
      <c r="O209" s="63">
        <f t="shared" si="18"/>
        <v>5770</v>
      </c>
      <c r="P209" s="57">
        <f t="shared" si="14"/>
        <v>14230.229010847039</v>
      </c>
      <c r="Q209" s="58">
        <f t="shared" si="15"/>
        <v>1.4965000000000001E-2</v>
      </c>
      <c r="R209" s="32">
        <f t="shared" si="16"/>
        <v>212.95537714732595</v>
      </c>
      <c r="S209" s="64"/>
      <c r="U209">
        <f t="shared" si="19"/>
        <v>20312.946134183709</v>
      </c>
      <c r="V209" s="9">
        <f t="shared" si="20"/>
        <v>20890.791766441951</v>
      </c>
    </row>
    <row r="210" spans="1:22" x14ac:dyDescent="0.3">
      <c r="A210" s="50">
        <v>191</v>
      </c>
      <c r="B210" s="59">
        <v>50540</v>
      </c>
      <c r="C210" s="60">
        <v>14613.630312362144</v>
      </c>
      <c r="D210" s="61">
        <v>5553.1795186979316</v>
      </c>
      <c r="E210" s="60">
        <v>540704.32155738899</v>
      </c>
      <c r="F210" s="62">
        <v>116.61676989264774</v>
      </c>
      <c r="G210" s="62">
        <v>433.15999999999997</v>
      </c>
      <c r="H210" s="60">
        <v>25</v>
      </c>
      <c r="I210" s="56">
        <v>20741.586600952724</v>
      </c>
      <c r="J210" s="31" t="s">
        <v>55</v>
      </c>
      <c r="K210" s="31" t="s">
        <v>55</v>
      </c>
      <c r="L210" s="31">
        <v>5</v>
      </c>
      <c r="N210" s="63">
        <f t="shared" si="17"/>
        <v>30</v>
      </c>
      <c r="O210" s="63">
        <f t="shared" si="18"/>
        <v>5800</v>
      </c>
      <c r="P210" s="57">
        <f t="shared" si="14"/>
        <v>14230.229010847039</v>
      </c>
      <c r="Q210" s="58">
        <f t="shared" si="15"/>
        <v>1.4965000000000001E-2</v>
      </c>
      <c r="R210" s="32">
        <f t="shared" si="16"/>
        <v>212.95537714732595</v>
      </c>
      <c r="S210" s="64"/>
      <c r="U210">
        <f t="shared" si="19"/>
        <v>20166.809831060076</v>
      </c>
      <c r="V210" s="9">
        <f t="shared" si="20"/>
        <v>20741.586600952724</v>
      </c>
    </row>
    <row r="211" spans="1:22" x14ac:dyDescent="0.3">
      <c r="A211" s="50">
        <v>192</v>
      </c>
      <c r="B211" s="59">
        <v>50571</v>
      </c>
      <c r="C211" s="60">
        <v>14613.630312362144</v>
      </c>
      <c r="D211" s="61">
        <v>5407.0432155743001</v>
      </c>
      <c r="E211" s="60">
        <v>526090.69124502689</v>
      </c>
      <c r="F211" s="62">
        <v>113.54790752705169</v>
      </c>
      <c r="G211" s="62">
        <v>433.15999999999997</v>
      </c>
      <c r="H211" s="60">
        <v>25</v>
      </c>
      <c r="I211" s="56">
        <v>20592.381435463496</v>
      </c>
      <c r="J211" s="31" t="s">
        <v>55</v>
      </c>
      <c r="K211" s="31" t="s">
        <v>55</v>
      </c>
      <c r="L211" s="31">
        <v>6</v>
      </c>
      <c r="N211" s="63">
        <f t="shared" si="17"/>
        <v>31</v>
      </c>
      <c r="O211" s="63">
        <f t="shared" si="18"/>
        <v>5831</v>
      </c>
      <c r="P211" s="57">
        <f t="shared" ref="P211:P274" si="21">IF(A211&lt;&gt;"",$E$19/($C$9-$C$13-$D$14),"")</f>
        <v>14230.229010847039</v>
      </c>
      <c r="Q211" s="58">
        <f t="shared" ref="Q211:Q274" si="22">IF(OR(A211="",J211="Carencia",K211="Pula"),"",IF(AND($F$5="PF",O211&lt;365),$I$3*O211,IF(AND($F$5="PF",O211&gt;=365),$I$3*365,IF(AND($F$5="PJ",O211&lt;365),$I$4*O211,IF(AND($F$5="PJ",O211&gt;=365),$I$4*365)))))</f>
        <v>1.4965000000000001E-2</v>
      </c>
      <c r="R211" s="32">
        <f t="shared" ref="R211:R274" si="23">IFERROR(Q211*P211,"")</f>
        <v>212.95537714732595</v>
      </c>
      <c r="S211" s="64"/>
      <c r="U211">
        <f t="shared" si="19"/>
        <v>20020.673527936444</v>
      </c>
      <c r="V211" s="9">
        <f t="shared" si="20"/>
        <v>20592.381435463496</v>
      </c>
    </row>
    <row r="212" spans="1:22" x14ac:dyDescent="0.3">
      <c r="A212" s="50">
        <v>193</v>
      </c>
      <c r="B212" s="59">
        <v>50601</v>
      </c>
      <c r="C212" s="60">
        <v>14613.630312362144</v>
      </c>
      <c r="D212" s="61">
        <v>5260.9069124506677</v>
      </c>
      <c r="E212" s="60">
        <v>511477.06093266472</v>
      </c>
      <c r="F212" s="62">
        <v>110.47904516145564</v>
      </c>
      <c r="G212" s="62">
        <v>433.15999999999997</v>
      </c>
      <c r="H212" s="60">
        <v>25</v>
      </c>
      <c r="I212" s="56">
        <v>20443.176269974269</v>
      </c>
      <c r="J212" s="31" t="s">
        <v>55</v>
      </c>
      <c r="K212" s="31" t="s">
        <v>55</v>
      </c>
      <c r="L212" s="31">
        <v>7</v>
      </c>
      <c r="N212" s="63">
        <f t="shared" ref="N212:N275" si="24">IFERROR(B212-B211,"")</f>
        <v>30</v>
      </c>
      <c r="O212" s="63">
        <f t="shared" si="18"/>
        <v>5861</v>
      </c>
      <c r="P212" s="57">
        <f t="shared" si="21"/>
        <v>14230.229010847039</v>
      </c>
      <c r="Q212" s="58">
        <f t="shared" si="22"/>
        <v>1.4965000000000001E-2</v>
      </c>
      <c r="R212" s="32">
        <f t="shared" si="23"/>
        <v>212.95537714732595</v>
      </c>
      <c r="S212" s="64"/>
      <c r="U212">
        <f t="shared" si="19"/>
        <v>19874.537224812811</v>
      </c>
      <c r="V212" s="9">
        <f t="shared" si="20"/>
        <v>20443.176269974269</v>
      </c>
    </row>
    <row r="213" spans="1:22" x14ac:dyDescent="0.3">
      <c r="A213" s="50">
        <v>194</v>
      </c>
      <c r="B213" s="59">
        <v>50632</v>
      </c>
      <c r="C213" s="60">
        <v>14613.630312362144</v>
      </c>
      <c r="D213" s="61">
        <v>5114.7706093270353</v>
      </c>
      <c r="E213" s="60">
        <v>496863.43062030256</v>
      </c>
      <c r="F213" s="62">
        <v>107.4101827958596</v>
      </c>
      <c r="G213" s="62">
        <v>433.15999999999997</v>
      </c>
      <c r="H213" s="60">
        <v>25</v>
      </c>
      <c r="I213" s="56">
        <v>20293.971104485037</v>
      </c>
      <c r="J213" s="31" t="s">
        <v>55</v>
      </c>
      <c r="K213" s="31" t="s">
        <v>55</v>
      </c>
      <c r="L213" s="31">
        <v>8</v>
      </c>
      <c r="N213" s="63">
        <f t="shared" si="24"/>
        <v>31</v>
      </c>
      <c r="O213" s="63">
        <f t="shared" ref="O213:O276" si="25">IFERROR(N213+O212,"")</f>
        <v>5892</v>
      </c>
      <c r="P213" s="57">
        <f t="shared" si="21"/>
        <v>14230.229010847039</v>
      </c>
      <c r="Q213" s="58">
        <f t="shared" si="22"/>
        <v>1.4965000000000001E-2</v>
      </c>
      <c r="R213" s="32">
        <f t="shared" si="23"/>
        <v>212.95537714732595</v>
      </c>
      <c r="S213" s="64"/>
      <c r="U213">
        <f t="shared" ref="U213:U276" si="26">IFERROR(IF(OR(J213="Carencia",K213="Pula"),0,C213+D213),"")</f>
        <v>19728.400921689179</v>
      </c>
      <c r="V213" s="9">
        <f t="shared" ref="V213:V276" si="27">IFERROR(I213,0)</f>
        <v>20293.971104485037</v>
      </c>
    </row>
    <row r="214" spans="1:22" x14ac:dyDescent="0.3">
      <c r="A214" s="50">
        <v>195</v>
      </c>
      <c r="B214" s="59">
        <v>50663</v>
      </c>
      <c r="C214" s="60">
        <v>14613.630312362144</v>
      </c>
      <c r="D214" s="61">
        <v>4968.634306203402</v>
      </c>
      <c r="E214" s="60">
        <v>482249.8003079404</v>
      </c>
      <c r="F214" s="62">
        <v>104.34132043026354</v>
      </c>
      <c r="G214" s="62">
        <v>433.15999999999997</v>
      </c>
      <c r="H214" s="60">
        <v>25</v>
      </c>
      <c r="I214" s="56">
        <v>20144.76593899581</v>
      </c>
      <c r="J214" s="31" t="s">
        <v>55</v>
      </c>
      <c r="K214" s="31" t="s">
        <v>55</v>
      </c>
      <c r="L214" s="31">
        <v>9</v>
      </c>
      <c r="N214" s="63">
        <f t="shared" si="24"/>
        <v>31</v>
      </c>
      <c r="O214" s="63">
        <f t="shared" si="25"/>
        <v>5923</v>
      </c>
      <c r="P214" s="57">
        <f t="shared" si="21"/>
        <v>14230.229010847039</v>
      </c>
      <c r="Q214" s="58">
        <f t="shared" si="22"/>
        <v>1.4965000000000001E-2</v>
      </c>
      <c r="R214" s="32">
        <f t="shared" si="23"/>
        <v>212.95537714732595</v>
      </c>
      <c r="S214" s="64"/>
      <c r="U214">
        <f t="shared" si="26"/>
        <v>19582.264618565547</v>
      </c>
      <c r="V214" s="9">
        <f t="shared" si="27"/>
        <v>20144.76593899581</v>
      </c>
    </row>
    <row r="215" spans="1:22" x14ac:dyDescent="0.3">
      <c r="A215" s="50">
        <v>196</v>
      </c>
      <c r="B215" s="59">
        <v>50693</v>
      </c>
      <c r="C215" s="60">
        <v>14613.630312362144</v>
      </c>
      <c r="D215" s="61">
        <v>4822.4980030797697</v>
      </c>
      <c r="E215" s="60">
        <v>467636.16999557824</v>
      </c>
      <c r="F215" s="62">
        <v>101.27245806466749</v>
      </c>
      <c r="G215" s="62">
        <v>433.15999999999997</v>
      </c>
      <c r="H215" s="60">
        <v>25</v>
      </c>
      <c r="I215" s="56">
        <v>19995.560773506582</v>
      </c>
      <c r="J215" s="31" t="s">
        <v>55</v>
      </c>
      <c r="K215" s="31" t="s">
        <v>55</v>
      </c>
      <c r="L215" s="31">
        <v>10</v>
      </c>
      <c r="N215" s="63">
        <f t="shared" si="24"/>
        <v>30</v>
      </c>
      <c r="O215" s="63">
        <f t="shared" si="25"/>
        <v>5953</v>
      </c>
      <c r="P215" s="57">
        <f t="shared" si="21"/>
        <v>14230.229010847039</v>
      </c>
      <c r="Q215" s="58">
        <f t="shared" si="22"/>
        <v>1.4965000000000001E-2</v>
      </c>
      <c r="R215" s="32">
        <f t="shared" si="23"/>
        <v>212.95537714732595</v>
      </c>
      <c r="S215" s="64"/>
      <c r="U215">
        <f t="shared" si="26"/>
        <v>19436.128315441914</v>
      </c>
      <c r="V215" s="9">
        <f t="shared" si="27"/>
        <v>19995.560773506582</v>
      </c>
    </row>
    <row r="216" spans="1:22" x14ac:dyDescent="0.3">
      <c r="A216" s="50">
        <v>197</v>
      </c>
      <c r="B216" s="59">
        <v>50724</v>
      </c>
      <c r="C216" s="60">
        <v>14613.630312362144</v>
      </c>
      <c r="D216" s="61">
        <v>4676.3616999561373</v>
      </c>
      <c r="E216" s="60">
        <v>453022.53968321608</v>
      </c>
      <c r="F216" s="62">
        <v>98.203595699071428</v>
      </c>
      <c r="G216" s="62">
        <v>433.15999999999997</v>
      </c>
      <c r="H216" s="60">
        <v>25</v>
      </c>
      <c r="I216" s="56">
        <v>19846.355608017355</v>
      </c>
      <c r="J216" s="31" t="s">
        <v>55</v>
      </c>
      <c r="K216" s="31" t="s">
        <v>55</v>
      </c>
      <c r="L216" s="31">
        <v>11</v>
      </c>
      <c r="N216" s="63">
        <f t="shared" si="24"/>
        <v>31</v>
      </c>
      <c r="O216" s="63">
        <f t="shared" si="25"/>
        <v>5984</v>
      </c>
      <c r="P216" s="57">
        <f t="shared" si="21"/>
        <v>14230.229010847039</v>
      </c>
      <c r="Q216" s="58">
        <f t="shared" si="22"/>
        <v>1.4965000000000001E-2</v>
      </c>
      <c r="R216" s="32">
        <f t="shared" si="23"/>
        <v>212.95537714732595</v>
      </c>
      <c r="S216" s="64"/>
      <c r="U216">
        <f t="shared" si="26"/>
        <v>19289.992012318282</v>
      </c>
      <c r="V216" s="9">
        <f t="shared" si="27"/>
        <v>19846.355608017355</v>
      </c>
    </row>
    <row r="217" spans="1:22" x14ac:dyDescent="0.3">
      <c r="A217" s="50">
        <v>198</v>
      </c>
      <c r="B217" s="59">
        <v>50754</v>
      </c>
      <c r="C217" s="60">
        <v>14613.630312362144</v>
      </c>
      <c r="D217" s="61">
        <v>4530.225396832504</v>
      </c>
      <c r="E217" s="60">
        <v>438408.90937085391</v>
      </c>
      <c r="F217" s="62">
        <v>95.134733333475381</v>
      </c>
      <c r="G217" s="62">
        <v>433.15999999999997</v>
      </c>
      <c r="H217" s="60">
        <v>25</v>
      </c>
      <c r="I217" s="56">
        <v>19697.150442528124</v>
      </c>
      <c r="J217" s="31" t="s">
        <v>55</v>
      </c>
      <c r="K217" s="31" t="s">
        <v>55</v>
      </c>
      <c r="L217" s="31">
        <v>12</v>
      </c>
      <c r="N217" s="63">
        <f t="shared" si="24"/>
        <v>30</v>
      </c>
      <c r="O217" s="63">
        <f t="shared" si="25"/>
        <v>6014</v>
      </c>
      <c r="P217" s="57">
        <f t="shared" si="21"/>
        <v>14230.229010847039</v>
      </c>
      <c r="Q217" s="58">
        <f t="shared" si="22"/>
        <v>1.4965000000000001E-2</v>
      </c>
      <c r="R217" s="32">
        <f t="shared" si="23"/>
        <v>212.95537714732595</v>
      </c>
      <c r="S217" s="64"/>
      <c r="U217">
        <f t="shared" si="26"/>
        <v>19143.85570919465</v>
      </c>
      <c r="V217" s="9">
        <f t="shared" si="27"/>
        <v>19697.150442528124</v>
      </c>
    </row>
    <row r="218" spans="1:22" x14ac:dyDescent="0.3">
      <c r="A218" s="50">
        <v>199</v>
      </c>
      <c r="B218" s="59">
        <v>50785</v>
      </c>
      <c r="C218" s="60">
        <v>14613.630312362144</v>
      </c>
      <c r="D218" s="61">
        <v>4384.0890937088716</v>
      </c>
      <c r="E218" s="60">
        <v>423795.27905849175</v>
      </c>
      <c r="F218" s="62">
        <v>92.06587096787932</v>
      </c>
      <c r="G218" s="62">
        <v>433.15999999999997</v>
      </c>
      <c r="H218" s="60">
        <v>25</v>
      </c>
      <c r="I218" s="56">
        <v>19547.945277038896</v>
      </c>
      <c r="J218" s="31" t="s">
        <v>55</v>
      </c>
      <c r="K218" s="31" t="s">
        <v>55</v>
      </c>
      <c r="L218" s="31">
        <v>1</v>
      </c>
      <c r="N218" s="63">
        <f t="shared" si="24"/>
        <v>31</v>
      </c>
      <c r="O218" s="63">
        <f t="shared" si="25"/>
        <v>6045</v>
      </c>
      <c r="P218" s="57">
        <f t="shared" si="21"/>
        <v>14230.229010847039</v>
      </c>
      <c r="Q218" s="58">
        <f t="shared" si="22"/>
        <v>1.4965000000000001E-2</v>
      </c>
      <c r="R218" s="32">
        <f t="shared" si="23"/>
        <v>212.95537714732595</v>
      </c>
      <c r="S218" s="64"/>
      <c r="U218">
        <f t="shared" si="26"/>
        <v>18997.719406071017</v>
      </c>
      <c r="V218" s="9">
        <f t="shared" si="27"/>
        <v>19547.945277038896</v>
      </c>
    </row>
    <row r="219" spans="1:22" x14ac:dyDescent="0.3">
      <c r="A219" s="50">
        <v>200</v>
      </c>
      <c r="B219" s="59">
        <v>50816</v>
      </c>
      <c r="C219" s="60">
        <v>14613.630312362144</v>
      </c>
      <c r="D219" s="61">
        <v>4237.9527905852392</v>
      </c>
      <c r="E219" s="60">
        <v>409181.64874612959</v>
      </c>
      <c r="F219" s="62">
        <v>88.997008602283273</v>
      </c>
      <c r="G219" s="62">
        <v>433.15999999999997</v>
      </c>
      <c r="H219" s="60">
        <v>25</v>
      </c>
      <c r="I219" s="56">
        <v>19398.740111549669</v>
      </c>
      <c r="J219" s="31" t="s">
        <v>55</v>
      </c>
      <c r="K219" s="31" t="s">
        <v>55</v>
      </c>
      <c r="L219" s="31">
        <v>2</v>
      </c>
      <c r="N219" s="63">
        <f t="shared" si="24"/>
        <v>31</v>
      </c>
      <c r="O219" s="63">
        <f t="shared" si="25"/>
        <v>6076</v>
      </c>
      <c r="P219" s="57">
        <f t="shared" si="21"/>
        <v>14230.229010847039</v>
      </c>
      <c r="Q219" s="58">
        <f t="shared" si="22"/>
        <v>1.4965000000000001E-2</v>
      </c>
      <c r="R219" s="32">
        <f t="shared" si="23"/>
        <v>212.95537714732595</v>
      </c>
      <c r="S219" s="64"/>
      <c r="U219">
        <f t="shared" si="26"/>
        <v>18851.583102947385</v>
      </c>
      <c r="V219" s="9">
        <f t="shared" si="27"/>
        <v>19398.740111549669</v>
      </c>
    </row>
    <row r="220" spans="1:22" x14ac:dyDescent="0.3">
      <c r="A220" s="50">
        <v>201</v>
      </c>
      <c r="B220" s="59">
        <v>50844</v>
      </c>
      <c r="C220" s="60">
        <v>14613.630312362144</v>
      </c>
      <c r="D220" s="61">
        <v>4091.8164874616064</v>
      </c>
      <c r="E220" s="60">
        <v>394568.01843376743</v>
      </c>
      <c r="F220" s="62">
        <v>85.928146236687212</v>
      </c>
      <c r="G220" s="62">
        <v>433.15999999999997</v>
      </c>
      <c r="H220" s="60">
        <v>25</v>
      </c>
      <c r="I220" s="56">
        <v>19249.534946060438</v>
      </c>
      <c r="J220" s="31" t="s">
        <v>55</v>
      </c>
      <c r="K220" s="31" t="s">
        <v>55</v>
      </c>
      <c r="L220" s="31">
        <v>3</v>
      </c>
      <c r="N220" s="63">
        <f t="shared" si="24"/>
        <v>28</v>
      </c>
      <c r="O220" s="63">
        <f t="shared" si="25"/>
        <v>6104</v>
      </c>
      <c r="P220" s="57">
        <f t="shared" si="21"/>
        <v>14230.229010847039</v>
      </c>
      <c r="Q220" s="58">
        <f t="shared" si="22"/>
        <v>1.4965000000000001E-2</v>
      </c>
      <c r="R220" s="32">
        <f t="shared" si="23"/>
        <v>212.95537714732595</v>
      </c>
      <c r="S220" s="64"/>
      <c r="U220">
        <f t="shared" si="26"/>
        <v>18705.446799823749</v>
      </c>
      <c r="V220" s="9">
        <f t="shared" si="27"/>
        <v>19249.534946060438</v>
      </c>
    </row>
    <row r="221" spans="1:22" x14ac:dyDescent="0.3">
      <c r="A221" s="50">
        <v>202</v>
      </c>
      <c r="B221" s="59">
        <v>50875</v>
      </c>
      <c r="C221" s="60">
        <v>14613.630312362144</v>
      </c>
      <c r="D221" s="61">
        <v>3945.6801843379735</v>
      </c>
      <c r="E221" s="60">
        <v>379954.38812140527</v>
      </c>
      <c r="F221" s="62">
        <v>82.859283871091165</v>
      </c>
      <c r="G221" s="62">
        <v>433.15999999999997</v>
      </c>
      <c r="H221" s="60">
        <v>25</v>
      </c>
      <c r="I221" s="56">
        <v>19100.329780571206</v>
      </c>
      <c r="J221" s="31" t="s">
        <v>55</v>
      </c>
      <c r="K221" s="31" t="s">
        <v>55</v>
      </c>
      <c r="L221" s="31">
        <v>4</v>
      </c>
      <c r="N221" s="63">
        <f t="shared" si="24"/>
        <v>31</v>
      </c>
      <c r="O221" s="63">
        <f t="shared" si="25"/>
        <v>6135</v>
      </c>
      <c r="P221" s="57">
        <f t="shared" si="21"/>
        <v>14230.229010847039</v>
      </c>
      <c r="Q221" s="58">
        <f t="shared" si="22"/>
        <v>1.4965000000000001E-2</v>
      </c>
      <c r="R221" s="32">
        <f t="shared" si="23"/>
        <v>212.95537714732595</v>
      </c>
      <c r="S221" s="64"/>
      <c r="U221">
        <f t="shared" si="26"/>
        <v>18559.310496700116</v>
      </c>
      <c r="V221" s="9">
        <f t="shared" si="27"/>
        <v>19100.329780571206</v>
      </c>
    </row>
    <row r="222" spans="1:22" x14ac:dyDescent="0.3">
      <c r="A222" s="50">
        <v>203</v>
      </c>
      <c r="B222" s="59">
        <v>50905</v>
      </c>
      <c r="C222" s="60">
        <v>14613.630312362144</v>
      </c>
      <c r="D222" s="61">
        <v>3799.5438812143407</v>
      </c>
      <c r="E222" s="60">
        <v>365340.75780904311</v>
      </c>
      <c r="F222" s="62">
        <v>79.790421505495104</v>
      </c>
      <c r="G222" s="62">
        <v>433.15999999999997</v>
      </c>
      <c r="H222" s="60">
        <v>25</v>
      </c>
      <c r="I222" s="56">
        <v>18951.124615081979</v>
      </c>
      <c r="J222" s="31" t="s">
        <v>55</v>
      </c>
      <c r="K222" s="31" t="s">
        <v>55</v>
      </c>
      <c r="L222" s="31">
        <v>5</v>
      </c>
      <c r="N222" s="63">
        <f t="shared" si="24"/>
        <v>30</v>
      </c>
      <c r="O222" s="63">
        <f t="shared" si="25"/>
        <v>6165</v>
      </c>
      <c r="P222" s="57">
        <f t="shared" si="21"/>
        <v>14230.229010847039</v>
      </c>
      <c r="Q222" s="58">
        <f t="shared" si="22"/>
        <v>1.4965000000000001E-2</v>
      </c>
      <c r="R222" s="32">
        <f t="shared" si="23"/>
        <v>212.95537714732595</v>
      </c>
      <c r="S222" s="64"/>
      <c r="U222">
        <f t="shared" si="26"/>
        <v>18413.174193576484</v>
      </c>
      <c r="V222" s="9">
        <f t="shared" si="27"/>
        <v>18951.124615081979</v>
      </c>
    </row>
    <row r="223" spans="1:22" x14ac:dyDescent="0.3">
      <c r="A223" s="50">
        <v>204</v>
      </c>
      <c r="B223" s="59">
        <v>50936</v>
      </c>
      <c r="C223" s="60">
        <v>14613.630312362144</v>
      </c>
      <c r="D223" s="61">
        <v>3653.4075780907083</v>
      </c>
      <c r="E223" s="60">
        <v>350727.12749668094</v>
      </c>
      <c r="F223" s="62">
        <v>76.721559139899057</v>
      </c>
      <c r="G223" s="62">
        <v>433.15999999999997</v>
      </c>
      <c r="H223" s="60">
        <v>25</v>
      </c>
      <c r="I223" s="56">
        <v>18801.919449592751</v>
      </c>
      <c r="J223" s="31" t="s">
        <v>55</v>
      </c>
      <c r="K223" s="31" t="s">
        <v>55</v>
      </c>
      <c r="L223" s="31">
        <v>6</v>
      </c>
      <c r="N223" s="63">
        <f t="shared" si="24"/>
        <v>31</v>
      </c>
      <c r="O223" s="63">
        <f t="shared" si="25"/>
        <v>6196</v>
      </c>
      <c r="P223" s="57">
        <f t="shared" si="21"/>
        <v>14230.229010847039</v>
      </c>
      <c r="Q223" s="58">
        <f t="shared" si="22"/>
        <v>1.4965000000000001E-2</v>
      </c>
      <c r="R223" s="32">
        <f t="shared" si="23"/>
        <v>212.95537714732595</v>
      </c>
      <c r="S223" s="64"/>
      <c r="U223">
        <f t="shared" si="26"/>
        <v>18267.037890452852</v>
      </c>
      <c r="V223" s="9">
        <f t="shared" si="27"/>
        <v>18801.919449592751</v>
      </c>
    </row>
    <row r="224" spans="1:22" x14ac:dyDescent="0.3">
      <c r="A224" s="50">
        <v>205</v>
      </c>
      <c r="B224" s="59">
        <v>50966</v>
      </c>
      <c r="C224" s="60">
        <v>14613.630312362144</v>
      </c>
      <c r="D224" s="61">
        <v>3507.2712749670754</v>
      </c>
      <c r="E224" s="60">
        <v>336113.49718431878</v>
      </c>
      <c r="F224" s="62">
        <v>73.652696774302996</v>
      </c>
      <c r="G224" s="62">
        <v>433.15999999999997</v>
      </c>
      <c r="H224" s="60">
        <v>25</v>
      </c>
      <c r="I224" s="56">
        <v>18652.714284103524</v>
      </c>
      <c r="J224" s="31" t="s">
        <v>55</v>
      </c>
      <c r="K224" s="31" t="s">
        <v>55</v>
      </c>
      <c r="L224" s="31">
        <v>7</v>
      </c>
      <c r="N224" s="63">
        <f t="shared" si="24"/>
        <v>30</v>
      </c>
      <c r="O224" s="63">
        <f t="shared" si="25"/>
        <v>6226</v>
      </c>
      <c r="P224" s="57">
        <f t="shared" si="21"/>
        <v>14230.229010847039</v>
      </c>
      <c r="Q224" s="58">
        <f t="shared" si="22"/>
        <v>1.4965000000000001E-2</v>
      </c>
      <c r="R224" s="32">
        <f t="shared" si="23"/>
        <v>212.95537714732595</v>
      </c>
      <c r="S224" s="64"/>
      <c r="U224">
        <f t="shared" si="26"/>
        <v>18120.901587329219</v>
      </c>
      <c r="V224" s="9">
        <f t="shared" si="27"/>
        <v>18652.714284103524</v>
      </c>
    </row>
    <row r="225" spans="1:22" x14ac:dyDescent="0.3">
      <c r="A225" s="50">
        <v>206</v>
      </c>
      <c r="B225" s="59">
        <v>50997</v>
      </c>
      <c r="C225" s="60">
        <v>14613.630312362144</v>
      </c>
      <c r="D225" s="61">
        <v>3361.1349718434426</v>
      </c>
      <c r="E225" s="60">
        <v>321499.86687195662</v>
      </c>
      <c r="F225" s="62">
        <v>70.583834408706949</v>
      </c>
      <c r="G225" s="62">
        <v>433.15999999999997</v>
      </c>
      <c r="H225" s="60">
        <v>25</v>
      </c>
      <c r="I225" s="56">
        <v>18503.509118614293</v>
      </c>
      <c r="J225" s="31" t="s">
        <v>55</v>
      </c>
      <c r="K225" s="31" t="s">
        <v>55</v>
      </c>
      <c r="L225" s="31">
        <v>8</v>
      </c>
      <c r="N225" s="63">
        <f t="shared" si="24"/>
        <v>31</v>
      </c>
      <c r="O225" s="63">
        <f t="shared" si="25"/>
        <v>6257</v>
      </c>
      <c r="P225" s="57">
        <f t="shared" si="21"/>
        <v>14230.229010847039</v>
      </c>
      <c r="Q225" s="58">
        <f t="shared" si="22"/>
        <v>1.4965000000000001E-2</v>
      </c>
      <c r="R225" s="32">
        <f t="shared" si="23"/>
        <v>212.95537714732595</v>
      </c>
      <c r="S225" s="64"/>
      <c r="U225">
        <f t="shared" si="26"/>
        <v>17974.765284205587</v>
      </c>
      <c r="V225" s="9">
        <f t="shared" si="27"/>
        <v>18503.509118614293</v>
      </c>
    </row>
    <row r="226" spans="1:22" x14ac:dyDescent="0.3">
      <c r="A226" s="50">
        <v>207</v>
      </c>
      <c r="B226" s="59">
        <v>51028</v>
      </c>
      <c r="C226" s="60">
        <v>14613.630312362144</v>
      </c>
      <c r="D226" s="61">
        <v>3214.9986687198098</v>
      </c>
      <c r="E226" s="60">
        <v>306886.23655959446</v>
      </c>
      <c r="F226" s="62">
        <v>67.514972043110888</v>
      </c>
      <c r="G226" s="62">
        <v>433.15999999999997</v>
      </c>
      <c r="H226" s="60">
        <v>25</v>
      </c>
      <c r="I226" s="56">
        <v>18354.303953125065</v>
      </c>
      <c r="J226" s="31" t="s">
        <v>55</v>
      </c>
      <c r="K226" s="31" t="s">
        <v>55</v>
      </c>
      <c r="L226" s="31">
        <v>9</v>
      </c>
      <c r="N226" s="63">
        <f t="shared" si="24"/>
        <v>31</v>
      </c>
      <c r="O226" s="63">
        <f t="shared" si="25"/>
        <v>6288</v>
      </c>
      <c r="P226" s="57">
        <f t="shared" si="21"/>
        <v>14230.229010847039</v>
      </c>
      <c r="Q226" s="58">
        <f t="shared" si="22"/>
        <v>1.4965000000000001E-2</v>
      </c>
      <c r="R226" s="32">
        <f t="shared" si="23"/>
        <v>212.95537714732595</v>
      </c>
      <c r="S226" s="64"/>
      <c r="U226">
        <f t="shared" si="26"/>
        <v>17828.628981081954</v>
      </c>
      <c r="V226" s="9">
        <f t="shared" si="27"/>
        <v>18354.303953125065</v>
      </c>
    </row>
    <row r="227" spans="1:22" x14ac:dyDescent="0.3">
      <c r="A227" s="50">
        <v>208</v>
      </c>
      <c r="B227" s="59">
        <v>51058</v>
      </c>
      <c r="C227" s="60">
        <v>14613.630312362144</v>
      </c>
      <c r="D227" s="61">
        <v>3068.8623655961774</v>
      </c>
      <c r="E227" s="60">
        <v>292272.6062472323</v>
      </c>
      <c r="F227" s="62">
        <v>64.446109677514841</v>
      </c>
      <c r="G227" s="62">
        <v>433.15999999999997</v>
      </c>
      <c r="H227" s="60">
        <v>25</v>
      </c>
      <c r="I227" s="56">
        <v>18205.098787635838</v>
      </c>
      <c r="J227" s="31" t="s">
        <v>55</v>
      </c>
      <c r="K227" s="31" t="s">
        <v>55</v>
      </c>
      <c r="L227" s="31">
        <v>10</v>
      </c>
      <c r="N227" s="63">
        <f t="shared" si="24"/>
        <v>30</v>
      </c>
      <c r="O227" s="63">
        <f t="shared" si="25"/>
        <v>6318</v>
      </c>
      <c r="P227" s="57">
        <f t="shared" si="21"/>
        <v>14230.229010847039</v>
      </c>
      <c r="Q227" s="58">
        <f t="shared" si="22"/>
        <v>1.4965000000000001E-2</v>
      </c>
      <c r="R227" s="32">
        <f t="shared" si="23"/>
        <v>212.95537714732595</v>
      </c>
      <c r="S227" s="64"/>
      <c r="U227">
        <f t="shared" si="26"/>
        <v>17682.492677958322</v>
      </c>
      <c r="V227" s="9">
        <f t="shared" si="27"/>
        <v>18205.098787635838</v>
      </c>
    </row>
    <row r="228" spans="1:22" x14ac:dyDescent="0.3">
      <c r="A228" s="50">
        <v>209</v>
      </c>
      <c r="B228" s="59">
        <v>51089</v>
      </c>
      <c r="C228" s="60">
        <v>14613.630312362144</v>
      </c>
      <c r="D228" s="61">
        <v>2922.7260624725445</v>
      </c>
      <c r="E228" s="60">
        <v>277658.97593487013</v>
      </c>
      <c r="F228" s="62">
        <v>61.377247311918786</v>
      </c>
      <c r="G228" s="62">
        <v>433.15999999999997</v>
      </c>
      <c r="H228" s="60">
        <v>25</v>
      </c>
      <c r="I228" s="56">
        <v>18055.893622146607</v>
      </c>
      <c r="J228" s="31" t="s">
        <v>55</v>
      </c>
      <c r="K228" s="31" t="s">
        <v>55</v>
      </c>
      <c r="L228" s="31">
        <v>11</v>
      </c>
      <c r="N228" s="63">
        <f t="shared" si="24"/>
        <v>31</v>
      </c>
      <c r="O228" s="63">
        <f t="shared" si="25"/>
        <v>6349</v>
      </c>
      <c r="P228" s="57">
        <f t="shared" si="21"/>
        <v>14230.229010847039</v>
      </c>
      <c r="Q228" s="58">
        <f t="shared" si="22"/>
        <v>1.4965000000000001E-2</v>
      </c>
      <c r="R228" s="32">
        <f t="shared" si="23"/>
        <v>212.95537714732595</v>
      </c>
      <c r="S228" s="64"/>
      <c r="U228">
        <f t="shared" si="26"/>
        <v>17536.35637483469</v>
      </c>
      <c r="V228" s="9">
        <f t="shared" si="27"/>
        <v>18055.893622146607</v>
      </c>
    </row>
    <row r="229" spans="1:22" x14ac:dyDescent="0.3">
      <c r="A229" s="50">
        <v>210</v>
      </c>
      <c r="B229" s="59">
        <v>51119</v>
      </c>
      <c r="C229" s="60">
        <v>14613.630312362144</v>
      </c>
      <c r="D229" s="61">
        <v>2776.5897593489117</v>
      </c>
      <c r="E229" s="60">
        <v>263045.34562250797</v>
      </c>
      <c r="F229" s="62">
        <v>58.308384946322732</v>
      </c>
      <c r="G229" s="62">
        <v>433.15999999999997</v>
      </c>
      <c r="H229" s="60">
        <v>25</v>
      </c>
      <c r="I229" s="56">
        <v>17906.688456657375</v>
      </c>
      <c r="J229" s="31" t="s">
        <v>55</v>
      </c>
      <c r="K229" s="31" t="s">
        <v>55</v>
      </c>
      <c r="L229" s="31">
        <v>12</v>
      </c>
      <c r="N229" s="63">
        <f t="shared" si="24"/>
        <v>30</v>
      </c>
      <c r="O229" s="63">
        <f t="shared" si="25"/>
        <v>6379</v>
      </c>
      <c r="P229" s="57">
        <f t="shared" si="21"/>
        <v>14230.229010847039</v>
      </c>
      <c r="Q229" s="58">
        <f t="shared" si="22"/>
        <v>1.4965000000000001E-2</v>
      </c>
      <c r="R229" s="32">
        <f t="shared" si="23"/>
        <v>212.95537714732595</v>
      </c>
      <c r="S229" s="64"/>
      <c r="U229">
        <f t="shared" si="26"/>
        <v>17390.220071711054</v>
      </c>
      <c r="V229" s="9">
        <f t="shared" si="27"/>
        <v>17906.688456657375</v>
      </c>
    </row>
    <row r="230" spans="1:22" x14ac:dyDescent="0.3">
      <c r="A230" s="50">
        <v>211</v>
      </c>
      <c r="B230" s="59">
        <v>51150</v>
      </c>
      <c r="C230" s="60">
        <v>14613.630312362144</v>
      </c>
      <c r="D230" s="61">
        <v>2630.4534562252793</v>
      </c>
      <c r="E230" s="60">
        <v>248431.71531014584</v>
      </c>
      <c r="F230" s="62">
        <v>55.239522580726678</v>
      </c>
      <c r="G230" s="62">
        <v>433.15999999999997</v>
      </c>
      <c r="H230" s="60">
        <v>25</v>
      </c>
      <c r="I230" s="56">
        <v>17757.483291168148</v>
      </c>
      <c r="J230" s="31" t="s">
        <v>55</v>
      </c>
      <c r="K230" s="31" t="s">
        <v>55</v>
      </c>
      <c r="L230" s="31">
        <v>1</v>
      </c>
      <c r="N230" s="63">
        <f t="shared" si="24"/>
        <v>31</v>
      </c>
      <c r="O230" s="63">
        <f t="shared" si="25"/>
        <v>6410</v>
      </c>
      <c r="P230" s="57">
        <f t="shared" si="21"/>
        <v>14230.229010847039</v>
      </c>
      <c r="Q230" s="58">
        <f t="shared" si="22"/>
        <v>1.4965000000000001E-2</v>
      </c>
      <c r="R230" s="32">
        <f t="shared" si="23"/>
        <v>212.95537714732595</v>
      </c>
      <c r="S230" s="64"/>
      <c r="U230">
        <f t="shared" si="26"/>
        <v>17244.083768587421</v>
      </c>
      <c r="V230" s="9">
        <f t="shared" si="27"/>
        <v>17757.483291168148</v>
      </c>
    </row>
    <row r="231" spans="1:22" x14ac:dyDescent="0.3">
      <c r="A231" s="50">
        <v>212</v>
      </c>
      <c r="B231" s="59">
        <v>51181</v>
      </c>
      <c r="C231" s="60">
        <v>14613.630312362144</v>
      </c>
      <c r="D231" s="61">
        <v>2484.3171531016469</v>
      </c>
      <c r="E231" s="60">
        <v>233818.08499778371</v>
      </c>
      <c r="F231" s="62">
        <v>52.170660215130631</v>
      </c>
      <c r="G231" s="62">
        <v>433.15999999999997</v>
      </c>
      <c r="H231" s="60">
        <v>25</v>
      </c>
      <c r="I231" s="56">
        <v>17608.27812567892</v>
      </c>
      <c r="J231" s="31" t="s">
        <v>55</v>
      </c>
      <c r="K231" s="31" t="s">
        <v>55</v>
      </c>
      <c r="L231" s="31">
        <v>2</v>
      </c>
      <c r="N231" s="63">
        <f t="shared" si="24"/>
        <v>31</v>
      </c>
      <c r="O231" s="63">
        <f t="shared" si="25"/>
        <v>6441</v>
      </c>
      <c r="P231" s="57">
        <f t="shared" si="21"/>
        <v>14230.229010847039</v>
      </c>
      <c r="Q231" s="58">
        <f t="shared" si="22"/>
        <v>1.4965000000000001E-2</v>
      </c>
      <c r="R231" s="32">
        <f t="shared" si="23"/>
        <v>212.95537714732595</v>
      </c>
      <c r="S231" s="64"/>
      <c r="U231">
        <f t="shared" si="26"/>
        <v>17097.947465463789</v>
      </c>
      <c r="V231" s="9">
        <f t="shared" si="27"/>
        <v>17608.27812567892</v>
      </c>
    </row>
    <row r="232" spans="1:22" x14ac:dyDescent="0.3">
      <c r="A232" s="50">
        <v>213</v>
      </c>
      <c r="B232" s="59">
        <v>51210</v>
      </c>
      <c r="C232" s="60">
        <v>14613.630312362144</v>
      </c>
      <c r="D232" s="61">
        <v>2338.1808499780145</v>
      </c>
      <c r="E232" s="60">
        <v>219204.45468542157</v>
      </c>
      <c r="F232" s="62">
        <v>49.101797849534577</v>
      </c>
      <c r="G232" s="62">
        <v>433.15999999999997</v>
      </c>
      <c r="H232" s="60">
        <v>25</v>
      </c>
      <c r="I232" s="56">
        <v>17459.072960189689</v>
      </c>
      <c r="J232" s="31" t="s">
        <v>55</v>
      </c>
      <c r="K232" s="31" t="s">
        <v>55</v>
      </c>
      <c r="L232" s="31">
        <v>3</v>
      </c>
      <c r="N232" s="63">
        <f t="shared" si="24"/>
        <v>29</v>
      </c>
      <c r="O232" s="63">
        <f t="shared" si="25"/>
        <v>6470</v>
      </c>
      <c r="P232" s="57">
        <f t="shared" si="21"/>
        <v>14230.229010847039</v>
      </c>
      <c r="Q232" s="58">
        <f t="shared" si="22"/>
        <v>1.4965000000000001E-2</v>
      </c>
      <c r="R232" s="32">
        <f t="shared" si="23"/>
        <v>212.95537714732595</v>
      </c>
      <c r="S232" s="64"/>
      <c r="U232">
        <f t="shared" si="26"/>
        <v>16951.811162340156</v>
      </c>
      <c r="V232" s="9">
        <f t="shared" si="27"/>
        <v>17459.072960189689</v>
      </c>
    </row>
    <row r="233" spans="1:22" x14ac:dyDescent="0.3">
      <c r="A233" s="50">
        <v>214</v>
      </c>
      <c r="B233" s="59">
        <v>51241</v>
      </c>
      <c r="C233" s="60">
        <v>14613.630312362144</v>
      </c>
      <c r="D233" s="61">
        <v>2192.0445468543821</v>
      </c>
      <c r="E233" s="60">
        <v>204590.82437305944</v>
      </c>
      <c r="F233" s="62">
        <v>46.03293548393853</v>
      </c>
      <c r="G233" s="62">
        <v>433.15999999999997</v>
      </c>
      <c r="H233" s="60">
        <v>25</v>
      </c>
      <c r="I233" s="56">
        <v>17309.867794700462</v>
      </c>
      <c r="J233" s="31" t="s">
        <v>55</v>
      </c>
      <c r="K233" s="31" t="s">
        <v>55</v>
      </c>
      <c r="L233" s="31">
        <v>4</v>
      </c>
      <c r="N233" s="63">
        <f t="shared" si="24"/>
        <v>31</v>
      </c>
      <c r="O233" s="63">
        <f t="shared" si="25"/>
        <v>6501</v>
      </c>
      <c r="P233" s="57">
        <f t="shared" si="21"/>
        <v>14230.229010847039</v>
      </c>
      <c r="Q233" s="58">
        <f t="shared" si="22"/>
        <v>1.4965000000000001E-2</v>
      </c>
      <c r="R233" s="32">
        <f t="shared" si="23"/>
        <v>212.95537714732595</v>
      </c>
      <c r="S233" s="64"/>
      <c r="U233">
        <f t="shared" si="26"/>
        <v>16805.674859216524</v>
      </c>
      <c r="V233" s="9">
        <f t="shared" si="27"/>
        <v>17309.867794700462</v>
      </c>
    </row>
    <row r="234" spans="1:22" x14ac:dyDescent="0.3">
      <c r="A234" s="50">
        <v>215</v>
      </c>
      <c r="B234" s="59">
        <v>51271</v>
      </c>
      <c r="C234" s="60">
        <v>14613.630312362144</v>
      </c>
      <c r="D234" s="61">
        <v>2045.9082437307495</v>
      </c>
      <c r="E234" s="60">
        <v>189977.19406069731</v>
      </c>
      <c r="F234" s="62">
        <v>42.964073118342483</v>
      </c>
      <c r="G234" s="62">
        <v>433.15999999999997</v>
      </c>
      <c r="H234" s="60">
        <v>25</v>
      </c>
      <c r="I234" s="56">
        <v>17160.662629211234</v>
      </c>
      <c r="J234" s="31" t="s">
        <v>55</v>
      </c>
      <c r="K234" s="31" t="s">
        <v>55</v>
      </c>
      <c r="L234" s="31">
        <v>5</v>
      </c>
      <c r="N234" s="63">
        <f t="shared" si="24"/>
        <v>30</v>
      </c>
      <c r="O234" s="63">
        <f t="shared" si="25"/>
        <v>6531</v>
      </c>
      <c r="P234" s="57">
        <f t="shared" si="21"/>
        <v>14230.229010847039</v>
      </c>
      <c r="Q234" s="58">
        <f t="shared" si="22"/>
        <v>1.4965000000000001E-2</v>
      </c>
      <c r="R234" s="32">
        <f t="shared" si="23"/>
        <v>212.95537714732595</v>
      </c>
      <c r="S234" s="64"/>
      <c r="U234">
        <f t="shared" si="26"/>
        <v>16659.538556092892</v>
      </c>
      <c r="V234" s="9">
        <f t="shared" si="27"/>
        <v>17160.662629211234</v>
      </c>
    </row>
    <row r="235" spans="1:22" x14ac:dyDescent="0.3">
      <c r="A235" s="50">
        <v>216</v>
      </c>
      <c r="B235" s="59">
        <v>51302</v>
      </c>
      <c r="C235" s="60">
        <v>14613.630312362144</v>
      </c>
      <c r="D235" s="61">
        <v>1899.7719406071171</v>
      </c>
      <c r="E235" s="60">
        <v>175363.56374833517</v>
      </c>
      <c r="F235" s="62">
        <v>39.895210752746436</v>
      </c>
      <c r="G235" s="62">
        <v>433.15999999999997</v>
      </c>
      <c r="H235" s="60">
        <v>25</v>
      </c>
      <c r="I235" s="56">
        <v>17011.457463722007</v>
      </c>
      <c r="J235" s="31" t="s">
        <v>55</v>
      </c>
      <c r="K235" s="31" t="s">
        <v>55</v>
      </c>
      <c r="L235" s="31">
        <v>6</v>
      </c>
      <c r="N235" s="63">
        <f t="shared" si="24"/>
        <v>31</v>
      </c>
      <c r="O235" s="63">
        <f t="shared" si="25"/>
        <v>6562</v>
      </c>
      <c r="P235" s="57">
        <f t="shared" si="21"/>
        <v>14230.229010847039</v>
      </c>
      <c r="Q235" s="58">
        <f t="shared" si="22"/>
        <v>1.4965000000000001E-2</v>
      </c>
      <c r="R235" s="32">
        <f t="shared" si="23"/>
        <v>212.95537714732595</v>
      </c>
      <c r="S235" s="64"/>
      <c r="U235">
        <f t="shared" si="26"/>
        <v>16513.402252969259</v>
      </c>
      <c r="V235" s="9">
        <f t="shared" si="27"/>
        <v>17011.457463722007</v>
      </c>
    </row>
    <row r="236" spans="1:22" x14ac:dyDescent="0.3">
      <c r="A236" s="50">
        <v>217</v>
      </c>
      <c r="B236" s="59">
        <v>51332</v>
      </c>
      <c r="C236" s="60">
        <v>14613.630312362144</v>
      </c>
      <c r="D236" s="61">
        <v>1753.6356374834847</v>
      </c>
      <c r="E236" s="60">
        <v>160749.93343597304</v>
      </c>
      <c r="F236" s="62">
        <v>36.826348387150389</v>
      </c>
      <c r="G236" s="62">
        <v>433.15999999999997</v>
      </c>
      <c r="H236" s="60">
        <v>25</v>
      </c>
      <c r="I236" s="56">
        <v>16862.252298232779</v>
      </c>
      <c r="J236" s="31" t="s">
        <v>55</v>
      </c>
      <c r="K236" s="31" t="s">
        <v>55</v>
      </c>
      <c r="L236" s="31">
        <v>7</v>
      </c>
      <c r="N236" s="63">
        <f t="shared" si="24"/>
        <v>30</v>
      </c>
      <c r="O236" s="63">
        <f t="shared" si="25"/>
        <v>6592</v>
      </c>
      <c r="P236" s="57">
        <f t="shared" si="21"/>
        <v>14230.229010847039</v>
      </c>
      <c r="Q236" s="58">
        <f t="shared" si="22"/>
        <v>1.4965000000000001E-2</v>
      </c>
      <c r="R236" s="32">
        <f t="shared" si="23"/>
        <v>212.95537714732595</v>
      </c>
      <c r="S236" s="64"/>
      <c r="U236">
        <f t="shared" si="26"/>
        <v>16367.265949845629</v>
      </c>
      <c r="V236" s="9">
        <f t="shared" si="27"/>
        <v>16862.252298232779</v>
      </c>
    </row>
    <row r="237" spans="1:22" x14ac:dyDescent="0.3">
      <c r="A237" s="50">
        <v>218</v>
      </c>
      <c r="B237" s="59">
        <v>51363</v>
      </c>
      <c r="C237" s="60">
        <v>14613.630312362144</v>
      </c>
      <c r="D237" s="61">
        <v>1607.4993343598524</v>
      </c>
      <c r="E237" s="60">
        <v>146136.30312361091</v>
      </c>
      <c r="F237" s="62">
        <v>33.757486021554342</v>
      </c>
      <c r="G237" s="62">
        <v>433.15999999999997</v>
      </c>
      <c r="H237" s="60">
        <v>25</v>
      </c>
      <c r="I237" s="56">
        <v>16713.047132743552</v>
      </c>
      <c r="J237" s="31" t="s">
        <v>55</v>
      </c>
      <c r="K237" s="31" t="s">
        <v>55</v>
      </c>
      <c r="L237" s="31">
        <v>8</v>
      </c>
      <c r="N237" s="63">
        <f t="shared" si="24"/>
        <v>31</v>
      </c>
      <c r="O237" s="63">
        <f t="shared" si="25"/>
        <v>6623</v>
      </c>
      <c r="P237" s="57">
        <f t="shared" si="21"/>
        <v>14230.229010847039</v>
      </c>
      <c r="Q237" s="58">
        <f t="shared" si="22"/>
        <v>1.4965000000000001E-2</v>
      </c>
      <c r="R237" s="32">
        <f t="shared" si="23"/>
        <v>212.95537714732595</v>
      </c>
      <c r="S237" s="64"/>
      <c r="U237">
        <f t="shared" si="26"/>
        <v>16221.129646721996</v>
      </c>
      <c r="V237" s="9">
        <f t="shared" si="27"/>
        <v>16713.047132743552</v>
      </c>
    </row>
    <row r="238" spans="1:22" x14ac:dyDescent="0.3">
      <c r="A238" s="50">
        <v>219</v>
      </c>
      <c r="B238" s="59">
        <v>51394</v>
      </c>
      <c r="C238" s="60">
        <v>14613.630312362144</v>
      </c>
      <c r="D238" s="61">
        <v>1461.36303123622</v>
      </c>
      <c r="E238" s="60">
        <v>131522.67281124878</v>
      </c>
      <c r="F238" s="62">
        <v>30.688623655958292</v>
      </c>
      <c r="G238" s="62">
        <v>433.15999999999997</v>
      </c>
      <c r="H238" s="60">
        <v>25</v>
      </c>
      <c r="I238" s="56">
        <v>16563.841967254324</v>
      </c>
      <c r="J238" s="31" t="s">
        <v>55</v>
      </c>
      <c r="K238" s="31" t="s">
        <v>55</v>
      </c>
      <c r="L238" s="31">
        <v>9</v>
      </c>
      <c r="N238" s="63">
        <f t="shared" si="24"/>
        <v>31</v>
      </c>
      <c r="O238" s="63">
        <f t="shared" si="25"/>
        <v>6654</v>
      </c>
      <c r="P238" s="57">
        <f t="shared" si="21"/>
        <v>14230.229010847039</v>
      </c>
      <c r="Q238" s="58">
        <f t="shared" si="22"/>
        <v>1.4965000000000001E-2</v>
      </c>
      <c r="R238" s="32">
        <f t="shared" si="23"/>
        <v>212.95537714732595</v>
      </c>
      <c r="S238" s="64"/>
      <c r="U238">
        <f t="shared" si="26"/>
        <v>16074.993343598364</v>
      </c>
      <c r="V238" s="9">
        <f t="shared" si="27"/>
        <v>16563.841967254324</v>
      </c>
    </row>
    <row r="239" spans="1:22" x14ac:dyDescent="0.3">
      <c r="A239" s="50">
        <v>220</v>
      </c>
      <c r="B239" s="59">
        <v>51424</v>
      </c>
      <c r="C239" s="60">
        <v>14613.630312362144</v>
      </c>
      <c r="D239" s="61">
        <v>1315.2267281125876</v>
      </c>
      <c r="E239" s="60">
        <v>116909.04249888663</v>
      </c>
      <c r="F239" s="62">
        <v>27.619761290362245</v>
      </c>
      <c r="G239" s="62">
        <v>433.15999999999997</v>
      </c>
      <c r="H239" s="60">
        <v>25</v>
      </c>
      <c r="I239" s="56">
        <v>16414.636801765093</v>
      </c>
      <c r="J239" s="31" t="s">
        <v>55</v>
      </c>
      <c r="K239" s="31" t="s">
        <v>55</v>
      </c>
      <c r="L239" s="31">
        <v>10</v>
      </c>
      <c r="N239" s="63">
        <f t="shared" si="24"/>
        <v>30</v>
      </c>
      <c r="O239" s="63">
        <f t="shared" si="25"/>
        <v>6684</v>
      </c>
      <c r="P239" s="57">
        <f t="shared" si="21"/>
        <v>14230.229010847039</v>
      </c>
      <c r="Q239" s="58">
        <f t="shared" si="22"/>
        <v>1.4965000000000001E-2</v>
      </c>
      <c r="R239" s="32">
        <f t="shared" si="23"/>
        <v>212.95537714732595</v>
      </c>
      <c r="S239" s="64"/>
      <c r="U239">
        <f t="shared" si="26"/>
        <v>15928.857040474732</v>
      </c>
      <c r="V239" s="9">
        <f t="shared" si="27"/>
        <v>16414.636801765093</v>
      </c>
    </row>
    <row r="240" spans="1:22" x14ac:dyDescent="0.3">
      <c r="A240" s="50">
        <v>221</v>
      </c>
      <c r="B240" s="59">
        <v>51455</v>
      </c>
      <c r="C240" s="60">
        <v>14613.630312362144</v>
      </c>
      <c r="D240" s="61">
        <v>1169.090424988955</v>
      </c>
      <c r="E240" s="60">
        <v>102295.41218652448</v>
      </c>
      <c r="F240" s="62">
        <v>24.550898924766194</v>
      </c>
      <c r="G240" s="62">
        <v>433.15999999999997</v>
      </c>
      <c r="H240" s="60">
        <v>25</v>
      </c>
      <c r="I240" s="56">
        <v>16265.431636275865</v>
      </c>
      <c r="J240" s="31" t="s">
        <v>55</v>
      </c>
      <c r="K240" s="31" t="s">
        <v>55</v>
      </c>
      <c r="L240" s="31">
        <v>11</v>
      </c>
      <c r="N240" s="63">
        <f t="shared" si="24"/>
        <v>31</v>
      </c>
      <c r="O240" s="63">
        <f t="shared" si="25"/>
        <v>6715</v>
      </c>
      <c r="P240" s="57">
        <f t="shared" si="21"/>
        <v>14230.229010847039</v>
      </c>
      <c r="Q240" s="58">
        <f t="shared" si="22"/>
        <v>1.4965000000000001E-2</v>
      </c>
      <c r="R240" s="32">
        <f t="shared" si="23"/>
        <v>212.95537714732595</v>
      </c>
      <c r="S240" s="64"/>
      <c r="U240">
        <f t="shared" si="26"/>
        <v>15782.720737351099</v>
      </c>
      <c r="V240" s="9">
        <f t="shared" si="27"/>
        <v>16265.431636275865</v>
      </c>
    </row>
    <row r="241" spans="1:22" x14ac:dyDescent="0.3">
      <c r="A241" s="50">
        <v>222</v>
      </c>
      <c r="B241" s="59">
        <v>51485</v>
      </c>
      <c r="C241" s="60">
        <v>14613.630312362144</v>
      </c>
      <c r="D241" s="61">
        <v>1022.9541218653223</v>
      </c>
      <c r="E241" s="60">
        <v>87681.781874162334</v>
      </c>
      <c r="F241" s="62">
        <v>21.48203655917014</v>
      </c>
      <c r="G241" s="62">
        <v>433.15999999999997</v>
      </c>
      <c r="H241" s="60">
        <v>25</v>
      </c>
      <c r="I241" s="56">
        <v>16116.226470786636</v>
      </c>
      <c r="J241" s="31" t="s">
        <v>55</v>
      </c>
      <c r="K241" s="31" t="s">
        <v>55</v>
      </c>
      <c r="L241" s="31">
        <v>12</v>
      </c>
      <c r="N241" s="63">
        <f t="shared" si="24"/>
        <v>30</v>
      </c>
      <c r="O241" s="63">
        <f t="shared" si="25"/>
        <v>6745</v>
      </c>
      <c r="P241" s="57">
        <f t="shared" si="21"/>
        <v>14230.229010847039</v>
      </c>
      <c r="Q241" s="58">
        <f t="shared" si="22"/>
        <v>1.4965000000000001E-2</v>
      </c>
      <c r="R241" s="32">
        <f t="shared" si="23"/>
        <v>212.95537714732595</v>
      </c>
      <c r="S241" s="64"/>
      <c r="U241">
        <f t="shared" si="26"/>
        <v>15636.584434227467</v>
      </c>
      <c r="V241" s="9">
        <f t="shared" si="27"/>
        <v>16116.226470786636</v>
      </c>
    </row>
    <row r="242" spans="1:22" x14ac:dyDescent="0.3">
      <c r="A242" s="50">
        <v>223</v>
      </c>
      <c r="B242" s="59">
        <v>51516</v>
      </c>
      <c r="C242" s="60">
        <v>14613.630312362144</v>
      </c>
      <c r="D242" s="61">
        <v>876.81781874168985</v>
      </c>
      <c r="E242" s="60">
        <v>73068.151561800187</v>
      </c>
      <c r="F242" s="62">
        <v>18.41317419357409</v>
      </c>
      <c r="G242" s="62">
        <v>433.15999999999997</v>
      </c>
      <c r="H242" s="60">
        <v>25</v>
      </c>
      <c r="I242" s="56">
        <v>15967.021305297409</v>
      </c>
      <c r="J242" s="31" t="s">
        <v>55</v>
      </c>
      <c r="K242" s="31" t="s">
        <v>55</v>
      </c>
      <c r="L242" s="31">
        <v>1</v>
      </c>
      <c r="N242" s="63">
        <f t="shared" si="24"/>
        <v>31</v>
      </c>
      <c r="O242" s="63">
        <f t="shared" si="25"/>
        <v>6776</v>
      </c>
      <c r="P242" s="57">
        <f t="shared" si="21"/>
        <v>14230.229010847039</v>
      </c>
      <c r="Q242" s="58">
        <f t="shared" si="22"/>
        <v>1.4965000000000001E-2</v>
      </c>
      <c r="R242" s="32">
        <f t="shared" si="23"/>
        <v>212.95537714732595</v>
      </c>
      <c r="S242" s="64"/>
      <c r="U242">
        <f t="shared" si="26"/>
        <v>15490.448131103834</v>
      </c>
      <c r="V242" s="9">
        <f t="shared" si="27"/>
        <v>15967.021305297409</v>
      </c>
    </row>
    <row r="243" spans="1:22" x14ac:dyDescent="0.3">
      <c r="A243" s="50">
        <v>224</v>
      </c>
      <c r="B243" s="59">
        <v>51547</v>
      </c>
      <c r="C243" s="60">
        <v>14613.630312362144</v>
      </c>
      <c r="D243" s="61">
        <v>730.68151561805723</v>
      </c>
      <c r="E243" s="60">
        <v>58454.521249438039</v>
      </c>
      <c r="F243" s="62">
        <v>15.344311827978039</v>
      </c>
      <c r="G243" s="62">
        <v>433.15999999999997</v>
      </c>
      <c r="H243" s="60">
        <v>25</v>
      </c>
      <c r="I243" s="56">
        <v>15817.816139808177</v>
      </c>
      <c r="J243" s="31" t="s">
        <v>55</v>
      </c>
      <c r="K243" s="31" t="s">
        <v>55</v>
      </c>
      <c r="L243" s="31">
        <v>2</v>
      </c>
      <c r="N243" s="63">
        <f t="shared" si="24"/>
        <v>31</v>
      </c>
      <c r="O243" s="63">
        <f t="shared" si="25"/>
        <v>6807</v>
      </c>
      <c r="P243" s="57">
        <f t="shared" si="21"/>
        <v>14230.229010847039</v>
      </c>
      <c r="Q243" s="58">
        <f t="shared" si="22"/>
        <v>1.4965000000000001E-2</v>
      </c>
      <c r="R243" s="32">
        <f t="shared" si="23"/>
        <v>212.95537714732595</v>
      </c>
      <c r="S243" s="64"/>
      <c r="U243">
        <f t="shared" si="26"/>
        <v>15344.3118279802</v>
      </c>
      <c r="V243" s="9">
        <f t="shared" si="27"/>
        <v>15817.816139808177</v>
      </c>
    </row>
    <row r="244" spans="1:22" x14ac:dyDescent="0.3">
      <c r="A244" s="50">
        <v>225</v>
      </c>
      <c r="B244" s="59">
        <v>51575</v>
      </c>
      <c r="C244" s="60">
        <v>14613.630312362144</v>
      </c>
      <c r="D244" s="61">
        <v>584.54521249442473</v>
      </c>
      <c r="E244" s="60">
        <v>43840.890937075892</v>
      </c>
      <c r="F244" s="62">
        <v>12.275449462381989</v>
      </c>
      <c r="G244" s="62">
        <v>433.15999999999997</v>
      </c>
      <c r="H244" s="60">
        <v>25</v>
      </c>
      <c r="I244" s="56">
        <v>15668.61097431895</v>
      </c>
      <c r="J244" s="31" t="s">
        <v>55</v>
      </c>
      <c r="K244" s="31" t="s">
        <v>55</v>
      </c>
      <c r="L244" s="31">
        <v>3</v>
      </c>
      <c r="N244" s="63">
        <f t="shared" si="24"/>
        <v>28</v>
      </c>
      <c r="O244" s="63">
        <f t="shared" si="25"/>
        <v>6835</v>
      </c>
      <c r="P244" s="57">
        <f t="shared" si="21"/>
        <v>14230.229010847039</v>
      </c>
      <c r="Q244" s="58">
        <f t="shared" si="22"/>
        <v>1.4965000000000001E-2</v>
      </c>
      <c r="R244" s="32">
        <f t="shared" si="23"/>
        <v>212.95537714732595</v>
      </c>
      <c r="S244" s="64"/>
      <c r="U244">
        <f t="shared" si="26"/>
        <v>15198.175524856568</v>
      </c>
      <c r="V244" s="9">
        <f t="shared" si="27"/>
        <v>15668.61097431895</v>
      </c>
    </row>
    <row r="245" spans="1:22" x14ac:dyDescent="0.3">
      <c r="A245" s="50">
        <v>226</v>
      </c>
      <c r="B245" s="59">
        <v>51606</v>
      </c>
      <c r="C245" s="60">
        <v>14613.630312362144</v>
      </c>
      <c r="D245" s="61">
        <v>438.40890937079217</v>
      </c>
      <c r="E245" s="60">
        <v>29227.260624713748</v>
      </c>
      <c r="F245" s="62">
        <v>9.2065870967859382</v>
      </c>
      <c r="G245" s="62">
        <v>433.15999999999997</v>
      </c>
      <c r="H245" s="60">
        <v>25</v>
      </c>
      <c r="I245" s="56">
        <v>15519.405808829721</v>
      </c>
      <c r="J245" s="31" t="s">
        <v>55</v>
      </c>
      <c r="K245" s="31" t="s">
        <v>55</v>
      </c>
      <c r="L245" s="31">
        <v>4</v>
      </c>
      <c r="N245" s="63">
        <f t="shared" si="24"/>
        <v>31</v>
      </c>
      <c r="O245" s="63">
        <f t="shared" si="25"/>
        <v>6866</v>
      </c>
      <c r="P245" s="57">
        <f t="shared" si="21"/>
        <v>14230.229010847039</v>
      </c>
      <c r="Q245" s="58">
        <f t="shared" si="22"/>
        <v>1.4965000000000001E-2</v>
      </c>
      <c r="R245" s="32">
        <f t="shared" si="23"/>
        <v>212.95537714732595</v>
      </c>
      <c r="S245" s="64"/>
      <c r="U245">
        <f t="shared" si="26"/>
        <v>15052.039221732935</v>
      </c>
      <c r="V245" s="9">
        <f t="shared" si="27"/>
        <v>15519.405808829721</v>
      </c>
    </row>
    <row r="246" spans="1:22" x14ac:dyDescent="0.3">
      <c r="A246" s="50">
        <v>227</v>
      </c>
      <c r="B246" s="59">
        <v>51636</v>
      </c>
      <c r="C246" s="60">
        <v>14613.630312362144</v>
      </c>
      <c r="D246" s="61">
        <v>292.27260624715967</v>
      </c>
      <c r="E246" s="60">
        <v>14613.630312351605</v>
      </c>
      <c r="F246" s="62">
        <v>6.1377247311898877</v>
      </c>
      <c r="G246" s="62">
        <v>433.15999999999997</v>
      </c>
      <c r="H246" s="60">
        <v>25</v>
      </c>
      <c r="I246" s="56">
        <v>15370.200643340493</v>
      </c>
      <c r="J246" s="31" t="s">
        <v>55</v>
      </c>
      <c r="K246" s="31" t="s">
        <v>55</v>
      </c>
      <c r="L246" s="31">
        <v>5</v>
      </c>
      <c r="N246" s="63">
        <f t="shared" si="24"/>
        <v>30</v>
      </c>
      <c r="O246" s="63">
        <f t="shared" si="25"/>
        <v>6896</v>
      </c>
      <c r="P246" s="57">
        <f t="shared" si="21"/>
        <v>14230.229010847039</v>
      </c>
      <c r="Q246" s="58">
        <f t="shared" si="22"/>
        <v>1.4965000000000001E-2</v>
      </c>
      <c r="R246" s="32">
        <f t="shared" si="23"/>
        <v>212.95537714732595</v>
      </c>
      <c r="S246" s="64"/>
      <c r="U246">
        <f t="shared" si="26"/>
        <v>14905.902918609303</v>
      </c>
      <c r="V246" s="9">
        <f t="shared" si="27"/>
        <v>15370.200643340493</v>
      </c>
    </row>
    <row r="247" spans="1:22" x14ac:dyDescent="0.3">
      <c r="A247" s="50">
        <v>228</v>
      </c>
      <c r="B247" s="59">
        <v>51667</v>
      </c>
      <c r="C247" s="60">
        <v>14613.630312362144</v>
      </c>
      <c r="D247" s="61">
        <v>146.13630312352711</v>
      </c>
      <c r="E247" s="60">
        <v>-1.0539224604144692E-8</v>
      </c>
      <c r="F247" s="62">
        <v>3.0688623655938372</v>
      </c>
      <c r="G247" s="62">
        <v>433.15999999999997</v>
      </c>
      <c r="H247" s="60">
        <v>25</v>
      </c>
      <c r="I247" s="56">
        <v>15220.995477851264</v>
      </c>
      <c r="J247" s="31" t="s">
        <v>55</v>
      </c>
      <c r="K247" s="31" t="s">
        <v>55</v>
      </c>
      <c r="L247" s="31">
        <v>6</v>
      </c>
      <c r="N247" s="63">
        <f t="shared" si="24"/>
        <v>31</v>
      </c>
      <c r="O247" s="63">
        <f t="shared" si="25"/>
        <v>6927</v>
      </c>
      <c r="P247" s="57">
        <f t="shared" si="21"/>
        <v>14230.229010847039</v>
      </c>
      <c r="Q247" s="58">
        <f t="shared" si="22"/>
        <v>1.4965000000000001E-2</v>
      </c>
      <c r="R247" s="32">
        <f t="shared" si="23"/>
        <v>212.95537714732595</v>
      </c>
      <c r="S247" s="64"/>
      <c r="U247">
        <f t="shared" si="26"/>
        <v>14759.766615485671</v>
      </c>
      <c r="V247" s="9">
        <f t="shared" si="27"/>
        <v>15220.995477851264</v>
      </c>
    </row>
    <row r="248" spans="1:22" x14ac:dyDescent="0.3">
      <c r="A248" s="50" t="s">
        <v>55</v>
      </c>
      <c r="B248" s="59" t="s">
        <v>55</v>
      </c>
      <c r="C248" s="60">
        <v>0</v>
      </c>
      <c r="D248" s="61" t="s">
        <v>55</v>
      </c>
      <c r="E248" s="60">
        <v>-1.0539224604144692E-8</v>
      </c>
      <c r="F248" s="62" t="s">
        <v>55</v>
      </c>
      <c r="G248" s="62" t="s">
        <v>55</v>
      </c>
      <c r="H248" s="60" t="s">
        <v>55</v>
      </c>
      <c r="I248" s="56">
        <v>0</v>
      </c>
      <c r="J248" s="31" t="s">
        <v>55</v>
      </c>
      <c r="K248" s="31" t="s">
        <v>55</v>
      </c>
      <c r="L248" s="31" t="s">
        <v>55</v>
      </c>
      <c r="N248" s="63" t="str">
        <f t="shared" si="24"/>
        <v/>
      </c>
      <c r="O248" s="63" t="str">
        <f t="shared" si="25"/>
        <v/>
      </c>
      <c r="P248" s="57" t="str">
        <f t="shared" si="21"/>
        <v/>
      </c>
      <c r="Q248" s="58" t="str">
        <f t="shared" si="22"/>
        <v/>
      </c>
      <c r="R248" s="32" t="str">
        <f t="shared" si="23"/>
        <v/>
      </c>
      <c r="S248" s="64"/>
      <c r="U248" t="str">
        <f t="shared" si="26"/>
        <v/>
      </c>
      <c r="V248" s="9">
        <f t="shared" si="27"/>
        <v>0</v>
      </c>
    </row>
    <row r="249" spans="1:22" x14ac:dyDescent="0.3">
      <c r="A249" s="50" t="s">
        <v>55</v>
      </c>
      <c r="B249" s="59" t="s">
        <v>55</v>
      </c>
      <c r="C249" s="60">
        <v>0</v>
      </c>
      <c r="D249" s="61" t="s">
        <v>55</v>
      </c>
      <c r="E249" s="60">
        <v>-1.0539224604144692E-8</v>
      </c>
      <c r="F249" s="62" t="s">
        <v>55</v>
      </c>
      <c r="G249" s="62" t="s">
        <v>55</v>
      </c>
      <c r="H249" s="60" t="s">
        <v>55</v>
      </c>
      <c r="I249" s="56">
        <v>0</v>
      </c>
      <c r="J249" s="31" t="s">
        <v>55</v>
      </c>
      <c r="K249" s="31" t="s">
        <v>55</v>
      </c>
      <c r="L249" s="31" t="s">
        <v>55</v>
      </c>
      <c r="N249" s="63" t="str">
        <f t="shared" si="24"/>
        <v/>
      </c>
      <c r="O249" s="63" t="str">
        <f t="shared" si="25"/>
        <v/>
      </c>
      <c r="P249" s="57" t="str">
        <f t="shared" si="21"/>
        <v/>
      </c>
      <c r="Q249" s="58" t="str">
        <f t="shared" si="22"/>
        <v/>
      </c>
      <c r="R249" s="32" t="str">
        <f t="shared" si="23"/>
        <v/>
      </c>
      <c r="S249" s="64"/>
      <c r="U249" t="str">
        <f t="shared" si="26"/>
        <v/>
      </c>
      <c r="V249" s="9">
        <f t="shared" si="27"/>
        <v>0</v>
      </c>
    </row>
    <row r="250" spans="1:22" x14ac:dyDescent="0.3">
      <c r="A250" s="50" t="s">
        <v>55</v>
      </c>
      <c r="B250" s="59" t="s">
        <v>55</v>
      </c>
      <c r="C250" s="60">
        <v>0</v>
      </c>
      <c r="D250" s="61" t="s">
        <v>55</v>
      </c>
      <c r="E250" s="60">
        <v>-1.0539224604144692E-8</v>
      </c>
      <c r="F250" s="62" t="s">
        <v>55</v>
      </c>
      <c r="G250" s="62" t="s">
        <v>55</v>
      </c>
      <c r="H250" s="60" t="s">
        <v>55</v>
      </c>
      <c r="I250" s="56">
        <v>0</v>
      </c>
      <c r="J250" s="31" t="s">
        <v>55</v>
      </c>
      <c r="K250" s="31" t="s">
        <v>55</v>
      </c>
      <c r="L250" s="31" t="s">
        <v>55</v>
      </c>
      <c r="N250" s="63" t="str">
        <f t="shared" si="24"/>
        <v/>
      </c>
      <c r="O250" s="63" t="str">
        <f t="shared" si="25"/>
        <v/>
      </c>
      <c r="P250" s="57" t="str">
        <f t="shared" si="21"/>
        <v/>
      </c>
      <c r="Q250" s="58" t="str">
        <f t="shared" si="22"/>
        <v/>
      </c>
      <c r="R250" s="32" t="str">
        <f t="shared" si="23"/>
        <v/>
      </c>
      <c r="S250" s="64"/>
      <c r="U250" t="str">
        <f t="shared" si="26"/>
        <v/>
      </c>
      <c r="V250" s="9">
        <f t="shared" si="27"/>
        <v>0</v>
      </c>
    </row>
    <row r="251" spans="1:22" x14ac:dyDescent="0.3">
      <c r="A251" s="50" t="s">
        <v>55</v>
      </c>
      <c r="B251" s="59" t="s">
        <v>55</v>
      </c>
      <c r="C251" s="60">
        <v>0</v>
      </c>
      <c r="D251" s="61" t="s">
        <v>55</v>
      </c>
      <c r="E251" s="60">
        <v>-1.0539224604144692E-8</v>
      </c>
      <c r="F251" s="62" t="s">
        <v>55</v>
      </c>
      <c r="G251" s="62" t="s">
        <v>55</v>
      </c>
      <c r="H251" s="60" t="s">
        <v>55</v>
      </c>
      <c r="I251" s="56">
        <v>0</v>
      </c>
      <c r="J251" s="31" t="s">
        <v>55</v>
      </c>
      <c r="K251" s="31" t="s">
        <v>55</v>
      </c>
      <c r="L251" s="31" t="s">
        <v>55</v>
      </c>
      <c r="N251" s="63" t="str">
        <f t="shared" si="24"/>
        <v/>
      </c>
      <c r="O251" s="63" t="str">
        <f t="shared" si="25"/>
        <v/>
      </c>
      <c r="P251" s="57" t="str">
        <f t="shared" si="21"/>
        <v/>
      </c>
      <c r="Q251" s="58" t="str">
        <f t="shared" si="22"/>
        <v/>
      </c>
      <c r="R251" s="32" t="str">
        <f t="shared" si="23"/>
        <v/>
      </c>
      <c r="S251" s="64"/>
      <c r="U251" t="str">
        <f t="shared" si="26"/>
        <v/>
      </c>
      <c r="V251" s="9">
        <f t="shared" si="27"/>
        <v>0</v>
      </c>
    </row>
    <row r="252" spans="1:22" x14ac:dyDescent="0.3">
      <c r="A252" s="50" t="s">
        <v>55</v>
      </c>
      <c r="B252" s="59" t="s">
        <v>55</v>
      </c>
      <c r="C252" s="60">
        <v>0</v>
      </c>
      <c r="D252" s="61" t="s">
        <v>55</v>
      </c>
      <c r="E252" s="60">
        <v>-1.0539224604144692E-8</v>
      </c>
      <c r="F252" s="62" t="s">
        <v>55</v>
      </c>
      <c r="G252" s="62" t="s">
        <v>55</v>
      </c>
      <c r="H252" s="60" t="s">
        <v>55</v>
      </c>
      <c r="I252" s="56">
        <v>0</v>
      </c>
      <c r="J252" s="31" t="s">
        <v>55</v>
      </c>
      <c r="K252" s="31" t="s">
        <v>55</v>
      </c>
      <c r="L252" s="31" t="s">
        <v>55</v>
      </c>
      <c r="N252" s="63" t="str">
        <f t="shared" si="24"/>
        <v/>
      </c>
      <c r="O252" s="63" t="str">
        <f t="shared" si="25"/>
        <v/>
      </c>
      <c r="P252" s="57" t="str">
        <f t="shared" si="21"/>
        <v/>
      </c>
      <c r="Q252" s="58" t="str">
        <f t="shared" si="22"/>
        <v/>
      </c>
      <c r="R252" s="32" t="str">
        <f t="shared" si="23"/>
        <v/>
      </c>
      <c r="S252" s="64"/>
      <c r="U252" t="str">
        <f t="shared" si="26"/>
        <v/>
      </c>
      <c r="V252" s="9">
        <f t="shared" si="27"/>
        <v>0</v>
      </c>
    </row>
    <row r="253" spans="1:22" x14ac:dyDescent="0.3">
      <c r="A253" s="50" t="s">
        <v>55</v>
      </c>
      <c r="B253" s="59" t="s">
        <v>55</v>
      </c>
      <c r="C253" s="60">
        <v>0</v>
      </c>
      <c r="D253" s="61" t="s">
        <v>55</v>
      </c>
      <c r="E253" s="60">
        <v>-1.0539224604144692E-8</v>
      </c>
      <c r="F253" s="62" t="s">
        <v>55</v>
      </c>
      <c r="G253" s="62" t="s">
        <v>55</v>
      </c>
      <c r="H253" s="60" t="s">
        <v>55</v>
      </c>
      <c r="I253" s="56">
        <v>0</v>
      </c>
      <c r="J253" s="31" t="s">
        <v>55</v>
      </c>
      <c r="K253" s="31" t="s">
        <v>55</v>
      </c>
      <c r="L253" s="31" t="s">
        <v>55</v>
      </c>
      <c r="N253" s="63" t="str">
        <f t="shared" si="24"/>
        <v/>
      </c>
      <c r="O253" s="63" t="str">
        <f t="shared" si="25"/>
        <v/>
      </c>
      <c r="P253" s="57" t="str">
        <f t="shared" si="21"/>
        <v/>
      </c>
      <c r="Q253" s="58" t="str">
        <f t="shared" si="22"/>
        <v/>
      </c>
      <c r="R253" s="32" t="str">
        <f t="shared" si="23"/>
        <v/>
      </c>
      <c r="S253" s="64"/>
      <c r="U253" t="str">
        <f t="shared" si="26"/>
        <v/>
      </c>
      <c r="V253" s="9">
        <f t="shared" si="27"/>
        <v>0</v>
      </c>
    </row>
    <row r="254" spans="1:22" x14ac:dyDescent="0.3">
      <c r="A254" s="50" t="s">
        <v>55</v>
      </c>
      <c r="B254" s="59" t="s">
        <v>55</v>
      </c>
      <c r="C254" s="60">
        <v>0</v>
      </c>
      <c r="D254" s="61" t="s">
        <v>55</v>
      </c>
      <c r="E254" s="60">
        <v>-1.0539224604144692E-8</v>
      </c>
      <c r="F254" s="62" t="s">
        <v>55</v>
      </c>
      <c r="G254" s="62" t="s">
        <v>55</v>
      </c>
      <c r="H254" s="60" t="s">
        <v>55</v>
      </c>
      <c r="I254" s="56">
        <v>0</v>
      </c>
      <c r="J254" s="31" t="s">
        <v>55</v>
      </c>
      <c r="K254" s="31" t="s">
        <v>55</v>
      </c>
      <c r="L254" s="31" t="s">
        <v>55</v>
      </c>
      <c r="N254" s="63" t="str">
        <f t="shared" si="24"/>
        <v/>
      </c>
      <c r="O254" s="63" t="str">
        <f t="shared" si="25"/>
        <v/>
      </c>
      <c r="P254" s="57" t="str">
        <f t="shared" si="21"/>
        <v/>
      </c>
      <c r="Q254" s="58" t="str">
        <f t="shared" si="22"/>
        <v/>
      </c>
      <c r="R254" s="32" t="str">
        <f t="shared" si="23"/>
        <v/>
      </c>
      <c r="S254" s="64"/>
      <c r="U254" t="str">
        <f t="shared" si="26"/>
        <v/>
      </c>
      <c r="V254" s="9">
        <f t="shared" si="27"/>
        <v>0</v>
      </c>
    </row>
    <row r="255" spans="1:22" x14ac:dyDescent="0.3">
      <c r="A255" s="50" t="s">
        <v>55</v>
      </c>
      <c r="B255" s="59" t="s">
        <v>55</v>
      </c>
      <c r="C255" s="60">
        <v>0</v>
      </c>
      <c r="D255" s="61" t="s">
        <v>55</v>
      </c>
      <c r="E255" s="60">
        <v>-1.0539224604144692E-8</v>
      </c>
      <c r="F255" s="62" t="s">
        <v>55</v>
      </c>
      <c r="G255" s="62" t="s">
        <v>55</v>
      </c>
      <c r="H255" s="60" t="s">
        <v>55</v>
      </c>
      <c r="I255" s="56">
        <v>0</v>
      </c>
      <c r="J255" s="31" t="s">
        <v>55</v>
      </c>
      <c r="K255" s="31" t="s">
        <v>55</v>
      </c>
      <c r="L255" s="31" t="s">
        <v>55</v>
      </c>
      <c r="N255" s="63" t="str">
        <f t="shared" si="24"/>
        <v/>
      </c>
      <c r="O255" s="63" t="str">
        <f t="shared" si="25"/>
        <v/>
      </c>
      <c r="P255" s="57" t="str">
        <f t="shared" si="21"/>
        <v/>
      </c>
      <c r="Q255" s="58" t="str">
        <f t="shared" si="22"/>
        <v/>
      </c>
      <c r="R255" s="32" t="str">
        <f t="shared" si="23"/>
        <v/>
      </c>
      <c r="S255" s="64"/>
      <c r="U255" t="str">
        <f t="shared" si="26"/>
        <v/>
      </c>
      <c r="V255" s="9">
        <f t="shared" si="27"/>
        <v>0</v>
      </c>
    </row>
    <row r="256" spans="1:22" x14ac:dyDescent="0.3">
      <c r="A256" s="50" t="s">
        <v>55</v>
      </c>
      <c r="B256" s="59" t="s">
        <v>55</v>
      </c>
      <c r="C256" s="60">
        <v>0</v>
      </c>
      <c r="D256" s="61" t="s">
        <v>55</v>
      </c>
      <c r="E256" s="60">
        <v>-1.0539224604144692E-8</v>
      </c>
      <c r="F256" s="62" t="s">
        <v>55</v>
      </c>
      <c r="G256" s="62" t="s">
        <v>55</v>
      </c>
      <c r="H256" s="60" t="s">
        <v>55</v>
      </c>
      <c r="I256" s="56">
        <v>0</v>
      </c>
      <c r="J256" s="31" t="s">
        <v>55</v>
      </c>
      <c r="K256" s="31" t="s">
        <v>55</v>
      </c>
      <c r="L256" s="31" t="s">
        <v>55</v>
      </c>
      <c r="N256" s="63" t="str">
        <f t="shared" si="24"/>
        <v/>
      </c>
      <c r="O256" s="63" t="str">
        <f t="shared" si="25"/>
        <v/>
      </c>
      <c r="P256" s="57" t="str">
        <f t="shared" si="21"/>
        <v/>
      </c>
      <c r="Q256" s="58" t="str">
        <f t="shared" si="22"/>
        <v/>
      </c>
      <c r="R256" s="32" t="str">
        <f t="shared" si="23"/>
        <v/>
      </c>
      <c r="S256" s="64"/>
      <c r="U256" t="str">
        <f t="shared" si="26"/>
        <v/>
      </c>
      <c r="V256" s="9">
        <f t="shared" si="27"/>
        <v>0</v>
      </c>
    </row>
    <row r="257" spans="1:22" x14ac:dyDescent="0.3">
      <c r="A257" s="50" t="s">
        <v>55</v>
      </c>
      <c r="B257" s="59" t="s">
        <v>55</v>
      </c>
      <c r="C257" s="60">
        <v>0</v>
      </c>
      <c r="D257" s="61" t="s">
        <v>55</v>
      </c>
      <c r="E257" s="60">
        <v>-1.0539224604144692E-8</v>
      </c>
      <c r="F257" s="62" t="s">
        <v>55</v>
      </c>
      <c r="G257" s="62" t="s">
        <v>55</v>
      </c>
      <c r="H257" s="60" t="s">
        <v>55</v>
      </c>
      <c r="I257" s="56">
        <v>0</v>
      </c>
      <c r="J257" s="31" t="s">
        <v>55</v>
      </c>
      <c r="K257" s="31" t="s">
        <v>55</v>
      </c>
      <c r="L257" s="31" t="s">
        <v>55</v>
      </c>
      <c r="N257" s="63" t="str">
        <f t="shared" si="24"/>
        <v/>
      </c>
      <c r="O257" s="63" t="str">
        <f t="shared" si="25"/>
        <v/>
      </c>
      <c r="P257" s="57" t="str">
        <f t="shared" si="21"/>
        <v/>
      </c>
      <c r="Q257" s="58" t="str">
        <f t="shared" si="22"/>
        <v/>
      </c>
      <c r="R257" s="32" t="str">
        <f t="shared" si="23"/>
        <v/>
      </c>
      <c r="S257" s="64"/>
      <c r="U257" t="str">
        <f t="shared" si="26"/>
        <v/>
      </c>
      <c r="V257" s="9">
        <f t="shared" si="27"/>
        <v>0</v>
      </c>
    </row>
    <row r="258" spans="1:22" x14ac:dyDescent="0.3">
      <c r="A258" s="50" t="s">
        <v>55</v>
      </c>
      <c r="B258" s="59" t="s">
        <v>55</v>
      </c>
      <c r="C258" s="60">
        <v>0</v>
      </c>
      <c r="D258" s="61" t="s">
        <v>55</v>
      </c>
      <c r="E258" s="60">
        <v>-1.0539224604144692E-8</v>
      </c>
      <c r="F258" s="62" t="s">
        <v>55</v>
      </c>
      <c r="G258" s="62" t="s">
        <v>55</v>
      </c>
      <c r="H258" s="60" t="s">
        <v>55</v>
      </c>
      <c r="I258" s="56">
        <v>0</v>
      </c>
      <c r="J258" s="31" t="s">
        <v>55</v>
      </c>
      <c r="K258" s="31" t="s">
        <v>55</v>
      </c>
      <c r="L258" s="31" t="s">
        <v>55</v>
      </c>
      <c r="N258" s="63" t="str">
        <f t="shared" si="24"/>
        <v/>
      </c>
      <c r="O258" s="63" t="str">
        <f t="shared" si="25"/>
        <v/>
      </c>
      <c r="P258" s="57" t="str">
        <f t="shared" si="21"/>
        <v/>
      </c>
      <c r="Q258" s="58" t="str">
        <f t="shared" si="22"/>
        <v/>
      </c>
      <c r="R258" s="32" t="str">
        <f t="shared" si="23"/>
        <v/>
      </c>
      <c r="S258" s="64"/>
      <c r="U258" t="str">
        <f t="shared" si="26"/>
        <v/>
      </c>
      <c r="V258" s="9">
        <f t="shared" si="27"/>
        <v>0</v>
      </c>
    </row>
    <row r="259" spans="1:22" x14ac:dyDescent="0.3">
      <c r="A259" s="50" t="s">
        <v>55</v>
      </c>
      <c r="B259" s="59" t="s">
        <v>55</v>
      </c>
      <c r="C259" s="60">
        <v>0</v>
      </c>
      <c r="D259" s="61" t="s">
        <v>55</v>
      </c>
      <c r="E259" s="60">
        <v>-1.0539224604144692E-8</v>
      </c>
      <c r="F259" s="62" t="s">
        <v>55</v>
      </c>
      <c r="G259" s="62" t="s">
        <v>55</v>
      </c>
      <c r="H259" s="60" t="s">
        <v>55</v>
      </c>
      <c r="I259" s="56">
        <v>0</v>
      </c>
      <c r="J259" s="31" t="s">
        <v>55</v>
      </c>
      <c r="K259" s="31" t="s">
        <v>55</v>
      </c>
      <c r="L259" s="31" t="s">
        <v>55</v>
      </c>
      <c r="N259" s="63" t="str">
        <f t="shared" si="24"/>
        <v/>
      </c>
      <c r="O259" s="63" t="str">
        <f t="shared" si="25"/>
        <v/>
      </c>
      <c r="P259" s="57" t="str">
        <f t="shared" si="21"/>
        <v/>
      </c>
      <c r="Q259" s="58" t="str">
        <f t="shared" si="22"/>
        <v/>
      </c>
      <c r="R259" s="32" t="str">
        <f t="shared" si="23"/>
        <v/>
      </c>
      <c r="S259" s="64"/>
      <c r="U259" t="str">
        <f t="shared" si="26"/>
        <v/>
      </c>
      <c r="V259" s="9">
        <f t="shared" si="27"/>
        <v>0</v>
      </c>
    </row>
    <row r="260" spans="1:22" x14ac:dyDescent="0.3">
      <c r="A260" s="50" t="s">
        <v>55</v>
      </c>
      <c r="B260" s="59" t="s">
        <v>55</v>
      </c>
      <c r="C260" s="60">
        <v>0</v>
      </c>
      <c r="D260" s="61" t="s">
        <v>55</v>
      </c>
      <c r="E260" s="60">
        <v>-1.0539224604144692E-8</v>
      </c>
      <c r="F260" s="62" t="s">
        <v>55</v>
      </c>
      <c r="G260" s="62" t="s">
        <v>55</v>
      </c>
      <c r="H260" s="60" t="s">
        <v>55</v>
      </c>
      <c r="I260" s="56">
        <v>0</v>
      </c>
      <c r="J260" s="31" t="s">
        <v>55</v>
      </c>
      <c r="K260" s="31" t="s">
        <v>55</v>
      </c>
      <c r="L260" s="31" t="s">
        <v>55</v>
      </c>
      <c r="N260" s="63" t="str">
        <f t="shared" si="24"/>
        <v/>
      </c>
      <c r="O260" s="63" t="str">
        <f t="shared" si="25"/>
        <v/>
      </c>
      <c r="P260" s="57" t="str">
        <f t="shared" si="21"/>
        <v/>
      </c>
      <c r="Q260" s="58" t="str">
        <f t="shared" si="22"/>
        <v/>
      </c>
      <c r="R260" s="32" t="str">
        <f t="shared" si="23"/>
        <v/>
      </c>
      <c r="S260" s="64"/>
      <c r="U260" t="str">
        <f t="shared" si="26"/>
        <v/>
      </c>
      <c r="V260" s="9">
        <f t="shared" si="27"/>
        <v>0</v>
      </c>
    </row>
    <row r="261" spans="1:22" x14ac:dyDescent="0.3">
      <c r="A261" s="50" t="s">
        <v>55</v>
      </c>
      <c r="B261" s="59" t="s">
        <v>55</v>
      </c>
      <c r="C261" s="60">
        <v>0</v>
      </c>
      <c r="D261" s="61" t="s">
        <v>55</v>
      </c>
      <c r="E261" s="60">
        <v>-1.0539224604144692E-8</v>
      </c>
      <c r="F261" s="62" t="s">
        <v>55</v>
      </c>
      <c r="G261" s="62" t="s">
        <v>55</v>
      </c>
      <c r="H261" s="60" t="s">
        <v>55</v>
      </c>
      <c r="I261" s="56">
        <v>0</v>
      </c>
      <c r="J261" s="31" t="s">
        <v>55</v>
      </c>
      <c r="K261" s="31" t="s">
        <v>55</v>
      </c>
      <c r="L261" s="31" t="s">
        <v>55</v>
      </c>
      <c r="N261" s="63" t="str">
        <f t="shared" si="24"/>
        <v/>
      </c>
      <c r="O261" s="63" t="str">
        <f t="shared" si="25"/>
        <v/>
      </c>
      <c r="P261" s="57" t="str">
        <f t="shared" si="21"/>
        <v/>
      </c>
      <c r="Q261" s="58" t="str">
        <f t="shared" si="22"/>
        <v/>
      </c>
      <c r="R261" s="32" t="str">
        <f t="shared" si="23"/>
        <v/>
      </c>
      <c r="S261" s="64"/>
      <c r="U261" t="str">
        <f t="shared" si="26"/>
        <v/>
      </c>
      <c r="V261" s="9">
        <f t="shared" si="27"/>
        <v>0</v>
      </c>
    </row>
    <row r="262" spans="1:22" x14ac:dyDescent="0.3">
      <c r="A262" s="50" t="s">
        <v>55</v>
      </c>
      <c r="B262" s="59" t="s">
        <v>55</v>
      </c>
      <c r="C262" s="60">
        <v>0</v>
      </c>
      <c r="D262" s="61" t="s">
        <v>55</v>
      </c>
      <c r="E262" s="60">
        <v>-1.0539224604144692E-8</v>
      </c>
      <c r="F262" s="62" t="s">
        <v>55</v>
      </c>
      <c r="G262" s="62" t="s">
        <v>55</v>
      </c>
      <c r="H262" s="60" t="s">
        <v>55</v>
      </c>
      <c r="I262" s="56">
        <v>0</v>
      </c>
      <c r="J262" s="31" t="s">
        <v>55</v>
      </c>
      <c r="K262" s="31" t="s">
        <v>55</v>
      </c>
      <c r="L262" s="31" t="s">
        <v>55</v>
      </c>
      <c r="N262" s="63" t="str">
        <f t="shared" si="24"/>
        <v/>
      </c>
      <c r="O262" s="63" t="str">
        <f t="shared" si="25"/>
        <v/>
      </c>
      <c r="P262" s="57" t="str">
        <f t="shared" si="21"/>
        <v/>
      </c>
      <c r="Q262" s="58" t="str">
        <f t="shared" si="22"/>
        <v/>
      </c>
      <c r="R262" s="32" t="str">
        <f t="shared" si="23"/>
        <v/>
      </c>
      <c r="S262" s="64"/>
      <c r="U262" t="str">
        <f t="shared" si="26"/>
        <v/>
      </c>
      <c r="V262" s="9">
        <f t="shared" si="27"/>
        <v>0</v>
      </c>
    </row>
    <row r="263" spans="1:22" x14ac:dyDescent="0.3">
      <c r="A263" s="50" t="s">
        <v>55</v>
      </c>
      <c r="B263" s="59" t="s">
        <v>55</v>
      </c>
      <c r="C263" s="60">
        <v>0</v>
      </c>
      <c r="D263" s="61" t="s">
        <v>55</v>
      </c>
      <c r="E263" s="60">
        <v>-1.0539224604144692E-8</v>
      </c>
      <c r="F263" s="62" t="s">
        <v>55</v>
      </c>
      <c r="G263" s="62" t="s">
        <v>55</v>
      </c>
      <c r="H263" s="60" t="s">
        <v>55</v>
      </c>
      <c r="I263" s="56">
        <v>0</v>
      </c>
      <c r="J263" s="31" t="s">
        <v>55</v>
      </c>
      <c r="K263" s="31" t="s">
        <v>55</v>
      </c>
      <c r="L263" s="31" t="s">
        <v>55</v>
      </c>
      <c r="N263" s="63" t="str">
        <f t="shared" si="24"/>
        <v/>
      </c>
      <c r="O263" s="63" t="str">
        <f t="shared" si="25"/>
        <v/>
      </c>
      <c r="P263" s="57" t="str">
        <f t="shared" si="21"/>
        <v/>
      </c>
      <c r="Q263" s="58" t="str">
        <f t="shared" si="22"/>
        <v/>
      </c>
      <c r="R263" s="32" t="str">
        <f t="shared" si="23"/>
        <v/>
      </c>
      <c r="S263" s="64"/>
      <c r="U263" t="str">
        <f t="shared" si="26"/>
        <v/>
      </c>
      <c r="V263" s="9">
        <f t="shared" si="27"/>
        <v>0</v>
      </c>
    </row>
    <row r="264" spans="1:22" x14ac:dyDescent="0.3">
      <c r="A264" s="50" t="s">
        <v>55</v>
      </c>
      <c r="B264" s="59" t="s">
        <v>55</v>
      </c>
      <c r="C264" s="60">
        <v>0</v>
      </c>
      <c r="D264" s="61" t="s">
        <v>55</v>
      </c>
      <c r="E264" s="60">
        <v>-1.0539224604144692E-8</v>
      </c>
      <c r="F264" s="62" t="s">
        <v>55</v>
      </c>
      <c r="G264" s="62" t="s">
        <v>55</v>
      </c>
      <c r="H264" s="60" t="s">
        <v>55</v>
      </c>
      <c r="I264" s="56">
        <v>0</v>
      </c>
      <c r="J264" s="31" t="s">
        <v>55</v>
      </c>
      <c r="K264" s="31" t="s">
        <v>55</v>
      </c>
      <c r="L264" s="31" t="s">
        <v>55</v>
      </c>
      <c r="N264" s="63" t="str">
        <f t="shared" si="24"/>
        <v/>
      </c>
      <c r="O264" s="63" t="str">
        <f t="shared" si="25"/>
        <v/>
      </c>
      <c r="P264" s="57" t="str">
        <f t="shared" si="21"/>
        <v/>
      </c>
      <c r="Q264" s="58" t="str">
        <f t="shared" si="22"/>
        <v/>
      </c>
      <c r="R264" s="32" t="str">
        <f t="shared" si="23"/>
        <v/>
      </c>
      <c r="S264" s="64"/>
      <c r="U264" t="str">
        <f t="shared" si="26"/>
        <v/>
      </c>
      <c r="V264" s="9">
        <f t="shared" si="27"/>
        <v>0</v>
      </c>
    </row>
    <row r="265" spans="1:22" x14ac:dyDescent="0.3">
      <c r="A265" s="50" t="s">
        <v>55</v>
      </c>
      <c r="B265" s="59" t="s">
        <v>55</v>
      </c>
      <c r="C265" s="60">
        <v>0</v>
      </c>
      <c r="D265" s="61" t="s">
        <v>55</v>
      </c>
      <c r="E265" s="60">
        <v>-1.0539224604144692E-8</v>
      </c>
      <c r="F265" s="62" t="s">
        <v>55</v>
      </c>
      <c r="G265" s="62" t="s">
        <v>55</v>
      </c>
      <c r="H265" s="60" t="s">
        <v>55</v>
      </c>
      <c r="I265" s="56">
        <v>0</v>
      </c>
      <c r="J265" s="31" t="s">
        <v>55</v>
      </c>
      <c r="K265" s="31" t="s">
        <v>55</v>
      </c>
      <c r="L265" s="31" t="s">
        <v>55</v>
      </c>
      <c r="N265" s="63" t="str">
        <f t="shared" si="24"/>
        <v/>
      </c>
      <c r="O265" s="63" t="str">
        <f t="shared" si="25"/>
        <v/>
      </c>
      <c r="P265" s="57" t="str">
        <f t="shared" si="21"/>
        <v/>
      </c>
      <c r="Q265" s="58" t="str">
        <f t="shared" si="22"/>
        <v/>
      </c>
      <c r="R265" s="32" t="str">
        <f t="shared" si="23"/>
        <v/>
      </c>
      <c r="S265" s="64"/>
      <c r="U265" t="str">
        <f t="shared" si="26"/>
        <v/>
      </c>
      <c r="V265" s="9">
        <f t="shared" si="27"/>
        <v>0</v>
      </c>
    </row>
    <row r="266" spans="1:22" x14ac:dyDescent="0.3">
      <c r="A266" s="50" t="s">
        <v>55</v>
      </c>
      <c r="B266" s="59" t="s">
        <v>55</v>
      </c>
      <c r="C266" s="60">
        <v>0</v>
      </c>
      <c r="D266" s="61" t="s">
        <v>55</v>
      </c>
      <c r="E266" s="60">
        <v>-1.0539224604144692E-8</v>
      </c>
      <c r="F266" s="62" t="s">
        <v>55</v>
      </c>
      <c r="G266" s="62" t="s">
        <v>55</v>
      </c>
      <c r="H266" s="60" t="s">
        <v>55</v>
      </c>
      <c r="I266" s="56">
        <v>0</v>
      </c>
      <c r="J266" s="31" t="s">
        <v>55</v>
      </c>
      <c r="K266" s="31" t="s">
        <v>55</v>
      </c>
      <c r="L266" s="31" t="s">
        <v>55</v>
      </c>
      <c r="N266" s="63" t="str">
        <f t="shared" si="24"/>
        <v/>
      </c>
      <c r="O266" s="63" t="str">
        <f t="shared" si="25"/>
        <v/>
      </c>
      <c r="P266" s="57" t="str">
        <f t="shared" si="21"/>
        <v/>
      </c>
      <c r="Q266" s="58" t="str">
        <f t="shared" si="22"/>
        <v/>
      </c>
      <c r="R266" s="32" t="str">
        <f t="shared" si="23"/>
        <v/>
      </c>
      <c r="S266" s="64"/>
      <c r="U266" t="str">
        <f t="shared" si="26"/>
        <v/>
      </c>
      <c r="V266" s="9">
        <f t="shared" si="27"/>
        <v>0</v>
      </c>
    </row>
    <row r="267" spans="1:22" x14ac:dyDescent="0.3">
      <c r="A267" s="50" t="s">
        <v>55</v>
      </c>
      <c r="B267" s="59" t="s">
        <v>55</v>
      </c>
      <c r="C267" s="60">
        <v>0</v>
      </c>
      <c r="D267" s="61" t="s">
        <v>55</v>
      </c>
      <c r="E267" s="60">
        <v>-1.0539224604144692E-8</v>
      </c>
      <c r="F267" s="62" t="s">
        <v>55</v>
      </c>
      <c r="G267" s="62" t="s">
        <v>55</v>
      </c>
      <c r="H267" s="60" t="s">
        <v>55</v>
      </c>
      <c r="I267" s="56">
        <v>0</v>
      </c>
      <c r="J267" s="31" t="s">
        <v>55</v>
      </c>
      <c r="K267" s="31" t="s">
        <v>55</v>
      </c>
      <c r="L267" s="31" t="s">
        <v>55</v>
      </c>
      <c r="N267" s="63" t="str">
        <f t="shared" si="24"/>
        <v/>
      </c>
      <c r="O267" s="63" t="str">
        <f t="shared" si="25"/>
        <v/>
      </c>
      <c r="P267" s="57" t="str">
        <f t="shared" si="21"/>
        <v/>
      </c>
      <c r="Q267" s="58" t="str">
        <f t="shared" si="22"/>
        <v/>
      </c>
      <c r="R267" s="32" t="str">
        <f t="shared" si="23"/>
        <v/>
      </c>
      <c r="S267" s="64"/>
      <c r="U267" t="str">
        <f t="shared" si="26"/>
        <v/>
      </c>
      <c r="V267" s="9">
        <f t="shared" si="27"/>
        <v>0</v>
      </c>
    </row>
    <row r="268" spans="1:22" x14ac:dyDescent="0.3">
      <c r="A268" s="50" t="s">
        <v>55</v>
      </c>
      <c r="B268" s="59" t="s">
        <v>55</v>
      </c>
      <c r="C268" s="60">
        <v>0</v>
      </c>
      <c r="D268" s="61" t="s">
        <v>55</v>
      </c>
      <c r="E268" s="60">
        <v>-1.0539224604144692E-8</v>
      </c>
      <c r="F268" s="62" t="s">
        <v>55</v>
      </c>
      <c r="G268" s="62" t="s">
        <v>55</v>
      </c>
      <c r="H268" s="60" t="s">
        <v>55</v>
      </c>
      <c r="I268" s="56">
        <v>0</v>
      </c>
      <c r="J268" s="31" t="s">
        <v>55</v>
      </c>
      <c r="K268" s="31" t="s">
        <v>55</v>
      </c>
      <c r="L268" s="31" t="s">
        <v>55</v>
      </c>
      <c r="N268" s="63" t="str">
        <f t="shared" si="24"/>
        <v/>
      </c>
      <c r="O268" s="63" t="str">
        <f t="shared" si="25"/>
        <v/>
      </c>
      <c r="P268" s="57" t="str">
        <f t="shared" si="21"/>
        <v/>
      </c>
      <c r="Q268" s="58" t="str">
        <f t="shared" si="22"/>
        <v/>
      </c>
      <c r="R268" s="32" t="str">
        <f t="shared" si="23"/>
        <v/>
      </c>
      <c r="S268" s="64"/>
      <c r="U268" t="str">
        <f t="shared" si="26"/>
        <v/>
      </c>
      <c r="V268" s="9">
        <f t="shared" si="27"/>
        <v>0</v>
      </c>
    </row>
    <row r="269" spans="1:22" x14ac:dyDescent="0.3">
      <c r="A269" s="50" t="s">
        <v>55</v>
      </c>
      <c r="B269" s="59" t="s">
        <v>55</v>
      </c>
      <c r="C269" s="60">
        <v>0</v>
      </c>
      <c r="D269" s="61" t="s">
        <v>55</v>
      </c>
      <c r="E269" s="60">
        <v>-1.0539224604144692E-8</v>
      </c>
      <c r="F269" s="62" t="s">
        <v>55</v>
      </c>
      <c r="G269" s="62" t="s">
        <v>55</v>
      </c>
      <c r="H269" s="60" t="s">
        <v>55</v>
      </c>
      <c r="I269" s="56">
        <v>0</v>
      </c>
      <c r="J269" s="31" t="s">
        <v>55</v>
      </c>
      <c r="K269" s="31" t="s">
        <v>55</v>
      </c>
      <c r="L269" s="31" t="s">
        <v>55</v>
      </c>
      <c r="N269" s="63" t="str">
        <f t="shared" si="24"/>
        <v/>
      </c>
      <c r="O269" s="63" t="str">
        <f t="shared" si="25"/>
        <v/>
      </c>
      <c r="P269" s="57" t="str">
        <f t="shared" si="21"/>
        <v/>
      </c>
      <c r="Q269" s="58" t="str">
        <f t="shared" si="22"/>
        <v/>
      </c>
      <c r="R269" s="32" t="str">
        <f t="shared" si="23"/>
        <v/>
      </c>
      <c r="S269" s="64"/>
      <c r="U269" t="str">
        <f t="shared" si="26"/>
        <v/>
      </c>
      <c r="V269" s="9">
        <f t="shared" si="27"/>
        <v>0</v>
      </c>
    </row>
    <row r="270" spans="1:22" x14ac:dyDescent="0.3">
      <c r="A270" s="50" t="s">
        <v>55</v>
      </c>
      <c r="B270" s="59" t="s">
        <v>55</v>
      </c>
      <c r="C270" s="60">
        <v>0</v>
      </c>
      <c r="D270" s="61" t="s">
        <v>55</v>
      </c>
      <c r="E270" s="60">
        <v>-1.0539224604144692E-8</v>
      </c>
      <c r="F270" s="62" t="s">
        <v>55</v>
      </c>
      <c r="G270" s="62" t="s">
        <v>55</v>
      </c>
      <c r="H270" s="60" t="s">
        <v>55</v>
      </c>
      <c r="I270" s="56">
        <v>0</v>
      </c>
      <c r="J270" s="31" t="s">
        <v>55</v>
      </c>
      <c r="K270" s="31" t="s">
        <v>55</v>
      </c>
      <c r="L270" s="31" t="s">
        <v>55</v>
      </c>
      <c r="N270" s="63" t="str">
        <f t="shared" si="24"/>
        <v/>
      </c>
      <c r="O270" s="63" t="str">
        <f t="shared" si="25"/>
        <v/>
      </c>
      <c r="P270" s="57" t="str">
        <f t="shared" si="21"/>
        <v/>
      </c>
      <c r="Q270" s="58" t="str">
        <f t="shared" si="22"/>
        <v/>
      </c>
      <c r="R270" s="32" t="str">
        <f t="shared" si="23"/>
        <v/>
      </c>
      <c r="S270" s="64"/>
      <c r="U270" t="str">
        <f t="shared" si="26"/>
        <v/>
      </c>
      <c r="V270" s="9">
        <f t="shared" si="27"/>
        <v>0</v>
      </c>
    </row>
    <row r="271" spans="1:22" x14ac:dyDescent="0.3">
      <c r="A271" s="50" t="s">
        <v>55</v>
      </c>
      <c r="B271" s="59" t="s">
        <v>55</v>
      </c>
      <c r="C271" s="60">
        <v>0</v>
      </c>
      <c r="D271" s="61" t="s">
        <v>55</v>
      </c>
      <c r="E271" s="60">
        <v>-1.0539224604144692E-8</v>
      </c>
      <c r="F271" s="62" t="s">
        <v>55</v>
      </c>
      <c r="G271" s="62" t="s">
        <v>55</v>
      </c>
      <c r="H271" s="60" t="s">
        <v>55</v>
      </c>
      <c r="I271" s="56">
        <v>0</v>
      </c>
      <c r="J271" s="31" t="s">
        <v>55</v>
      </c>
      <c r="K271" s="31" t="s">
        <v>55</v>
      </c>
      <c r="L271" s="31" t="s">
        <v>55</v>
      </c>
      <c r="N271" s="63" t="str">
        <f t="shared" si="24"/>
        <v/>
      </c>
      <c r="O271" s="63" t="str">
        <f t="shared" si="25"/>
        <v/>
      </c>
      <c r="P271" s="57" t="str">
        <f t="shared" si="21"/>
        <v/>
      </c>
      <c r="Q271" s="58" t="str">
        <f t="shared" si="22"/>
        <v/>
      </c>
      <c r="R271" s="32" t="str">
        <f t="shared" si="23"/>
        <v/>
      </c>
      <c r="S271" s="64"/>
      <c r="U271" t="str">
        <f t="shared" si="26"/>
        <v/>
      </c>
      <c r="V271" s="9">
        <f t="shared" si="27"/>
        <v>0</v>
      </c>
    </row>
    <row r="272" spans="1:22" x14ac:dyDescent="0.3">
      <c r="A272" s="50" t="s">
        <v>55</v>
      </c>
      <c r="B272" s="59" t="s">
        <v>55</v>
      </c>
      <c r="C272" s="60">
        <v>0</v>
      </c>
      <c r="D272" s="61" t="s">
        <v>55</v>
      </c>
      <c r="E272" s="60">
        <v>-1.0539224604144692E-8</v>
      </c>
      <c r="F272" s="62" t="s">
        <v>55</v>
      </c>
      <c r="G272" s="62" t="s">
        <v>55</v>
      </c>
      <c r="H272" s="60" t="s">
        <v>55</v>
      </c>
      <c r="I272" s="56">
        <v>0</v>
      </c>
      <c r="J272" s="31" t="s">
        <v>55</v>
      </c>
      <c r="K272" s="31" t="s">
        <v>55</v>
      </c>
      <c r="L272" s="31" t="s">
        <v>55</v>
      </c>
      <c r="N272" s="63" t="str">
        <f t="shared" si="24"/>
        <v/>
      </c>
      <c r="O272" s="63" t="str">
        <f t="shared" si="25"/>
        <v/>
      </c>
      <c r="P272" s="57" t="str">
        <f t="shared" si="21"/>
        <v/>
      </c>
      <c r="Q272" s="58" t="str">
        <f t="shared" si="22"/>
        <v/>
      </c>
      <c r="R272" s="32" t="str">
        <f t="shared" si="23"/>
        <v/>
      </c>
      <c r="S272" s="64"/>
      <c r="U272" t="str">
        <f t="shared" si="26"/>
        <v/>
      </c>
      <c r="V272" s="9">
        <f t="shared" si="27"/>
        <v>0</v>
      </c>
    </row>
    <row r="273" spans="1:22" x14ac:dyDescent="0.3">
      <c r="A273" s="50" t="s">
        <v>55</v>
      </c>
      <c r="B273" s="59" t="s">
        <v>55</v>
      </c>
      <c r="C273" s="60">
        <v>0</v>
      </c>
      <c r="D273" s="61" t="s">
        <v>55</v>
      </c>
      <c r="E273" s="60">
        <v>-1.0539224604144692E-8</v>
      </c>
      <c r="F273" s="62" t="s">
        <v>55</v>
      </c>
      <c r="G273" s="62" t="s">
        <v>55</v>
      </c>
      <c r="H273" s="60" t="s">
        <v>55</v>
      </c>
      <c r="I273" s="56">
        <v>0</v>
      </c>
      <c r="J273" s="31" t="s">
        <v>55</v>
      </c>
      <c r="K273" s="31" t="s">
        <v>55</v>
      </c>
      <c r="L273" s="31" t="s">
        <v>55</v>
      </c>
      <c r="N273" s="63" t="str">
        <f t="shared" si="24"/>
        <v/>
      </c>
      <c r="O273" s="63" t="str">
        <f t="shared" si="25"/>
        <v/>
      </c>
      <c r="P273" s="57" t="str">
        <f t="shared" si="21"/>
        <v/>
      </c>
      <c r="Q273" s="58" t="str">
        <f t="shared" si="22"/>
        <v/>
      </c>
      <c r="R273" s="32" t="str">
        <f t="shared" si="23"/>
        <v/>
      </c>
      <c r="S273" s="64"/>
      <c r="U273" t="str">
        <f t="shared" si="26"/>
        <v/>
      </c>
      <c r="V273" s="9">
        <f t="shared" si="27"/>
        <v>0</v>
      </c>
    </row>
    <row r="274" spans="1:22" x14ac:dyDescent="0.3">
      <c r="A274" s="50" t="s">
        <v>55</v>
      </c>
      <c r="B274" s="59" t="s">
        <v>55</v>
      </c>
      <c r="C274" s="60">
        <v>0</v>
      </c>
      <c r="D274" s="61" t="s">
        <v>55</v>
      </c>
      <c r="E274" s="60">
        <v>-1.0539224604144692E-8</v>
      </c>
      <c r="F274" s="62" t="s">
        <v>55</v>
      </c>
      <c r="G274" s="62" t="s">
        <v>55</v>
      </c>
      <c r="H274" s="60" t="s">
        <v>55</v>
      </c>
      <c r="I274" s="56">
        <v>0</v>
      </c>
      <c r="J274" s="31" t="s">
        <v>55</v>
      </c>
      <c r="K274" s="31" t="s">
        <v>55</v>
      </c>
      <c r="L274" s="31" t="s">
        <v>55</v>
      </c>
      <c r="N274" s="63" t="str">
        <f t="shared" si="24"/>
        <v/>
      </c>
      <c r="O274" s="63" t="str">
        <f t="shared" si="25"/>
        <v/>
      </c>
      <c r="P274" s="57" t="str">
        <f t="shared" si="21"/>
        <v/>
      </c>
      <c r="Q274" s="58" t="str">
        <f t="shared" si="22"/>
        <v/>
      </c>
      <c r="R274" s="32" t="str">
        <f t="shared" si="23"/>
        <v/>
      </c>
      <c r="S274" s="64"/>
      <c r="U274" t="str">
        <f t="shared" si="26"/>
        <v/>
      </c>
      <c r="V274" s="9">
        <f t="shared" si="27"/>
        <v>0</v>
      </c>
    </row>
    <row r="275" spans="1:22" x14ac:dyDescent="0.3">
      <c r="A275" s="50" t="s">
        <v>55</v>
      </c>
      <c r="B275" s="59" t="s">
        <v>55</v>
      </c>
      <c r="C275" s="60">
        <v>0</v>
      </c>
      <c r="D275" s="61" t="s">
        <v>55</v>
      </c>
      <c r="E275" s="60">
        <v>-1.0539224604144692E-8</v>
      </c>
      <c r="F275" s="62" t="s">
        <v>55</v>
      </c>
      <c r="G275" s="62" t="s">
        <v>55</v>
      </c>
      <c r="H275" s="60" t="s">
        <v>55</v>
      </c>
      <c r="I275" s="56">
        <v>0</v>
      </c>
      <c r="J275" s="31" t="s">
        <v>55</v>
      </c>
      <c r="K275" s="31" t="s">
        <v>55</v>
      </c>
      <c r="L275" s="31" t="s">
        <v>55</v>
      </c>
      <c r="N275" s="63" t="str">
        <f t="shared" si="24"/>
        <v/>
      </c>
      <c r="O275" s="63" t="str">
        <f t="shared" si="25"/>
        <v/>
      </c>
      <c r="P275" s="57" t="str">
        <f t="shared" ref="P275:P340" si="28">IF(A275&lt;&gt;"",$E$19/($C$9-$C$13-$D$14),"")</f>
        <v/>
      </c>
      <c r="Q275" s="58" t="str">
        <f t="shared" ref="Q275:Q340" si="29">IF(OR(A275="",J275="Carencia",K275="Pula"),"",IF(AND($F$5="PF",O275&lt;365),$I$3*O275,IF(AND($F$5="PF",O275&gt;=365),$I$3*365,IF(AND($F$5="PJ",O275&lt;365),$I$4*O275,IF(AND($F$5="PJ",O275&gt;=365),$I$4*365)))))</f>
        <v/>
      </c>
      <c r="R275" s="32" t="str">
        <f t="shared" ref="R275:R338" si="30">IFERROR(Q275*P275,"")</f>
        <v/>
      </c>
      <c r="S275" s="64"/>
      <c r="U275" t="str">
        <f t="shared" si="26"/>
        <v/>
      </c>
      <c r="V275" s="9">
        <f t="shared" si="27"/>
        <v>0</v>
      </c>
    </row>
    <row r="276" spans="1:22" x14ac:dyDescent="0.3">
      <c r="A276" s="50" t="s">
        <v>55</v>
      </c>
      <c r="B276" s="59" t="s">
        <v>55</v>
      </c>
      <c r="C276" s="60">
        <v>0</v>
      </c>
      <c r="D276" s="61" t="s">
        <v>55</v>
      </c>
      <c r="E276" s="60">
        <v>-1.0539224604144692E-8</v>
      </c>
      <c r="F276" s="62" t="s">
        <v>55</v>
      </c>
      <c r="G276" s="62" t="s">
        <v>55</v>
      </c>
      <c r="H276" s="60" t="s">
        <v>55</v>
      </c>
      <c r="I276" s="56">
        <v>0</v>
      </c>
      <c r="J276" s="31" t="s">
        <v>55</v>
      </c>
      <c r="K276" s="31" t="s">
        <v>55</v>
      </c>
      <c r="L276" s="31" t="s">
        <v>55</v>
      </c>
      <c r="N276" s="63" t="str">
        <f t="shared" ref="N276:N340" si="31">IFERROR(B276-B275,"")</f>
        <v/>
      </c>
      <c r="O276" s="63" t="str">
        <f t="shared" si="25"/>
        <v/>
      </c>
      <c r="P276" s="57" t="str">
        <f t="shared" si="28"/>
        <v/>
      </c>
      <c r="Q276" s="58" t="str">
        <f t="shared" si="29"/>
        <v/>
      </c>
      <c r="R276" s="32" t="str">
        <f t="shared" si="30"/>
        <v/>
      </c>
      <c r="S276" s="64"/>
      <c r="U276" t="str">
        <f t="shared" si="26"/>
        <v/>
      </c>
      <c r="V276" s="9">
        <f t="shared" si="27"/>
        <v>0</v>
      </c>
    </row>
    <row r="277" spans="1:22" x14ac:dyDescent="0.3">
      <c r="A277" s="50" t="s">
        <v>55</v>
      </c>
      <c r="B277" s="59" t="s">
        <v>55</v>
      </c>
      <c r="C277" s="60">
        <v>0</v>
      </c>
      <c r="D277" s="61" t="s">
        <v>55</v>
      </c>
      <c r="E277" s="60">
        <v>-1.0539224604144692E-8</v>
      </c>
      <c r="F277" s="62" t="s">
        <v>55</v>
      </c>
      <c r="G277" s="62" t="s">
        <v>55</v>
      </c>
      <c r="H277" s="60" t="s">
        <v>55</v>
      </c>
      <c r="I277" s="56">
        <v>0</v>
      </c>
      <c r="J277" s="31" t="s">
        <v>55</v>
      </c>
      <c r="K277" s="31" t="s">
        <v>55</v>
      </c>
      <c r="L277" s="31" t="s">
        <v>55</v>
      </c>
      <c r="N277" s="63" t="str">
        <f t="shared" si="31"/>
        <v/>
      </c>
      <c r="O277" s="63" t="str">
        <f t="shared" ref="O277:O340" si="32">IFERROR(N277+O276,"")</f>
        <v/>
      </c>
      <c r="P277" s="57" t="str">
        <f t="shared" si="28"/>
        <v/>
      </c>
      <c r="Q277" s="58" t="str">
        <f t="shared" si="29"/>
        <v/>
      </c>
      <c r="R277" s="32" t="str">
        <f t="shared" si="30"/>
        <v/>
      </c>
      <c r="S277" s="64"/>
      <c r="U277" t="str">
        <f t="shared" ref="U277:U340" si="33">IFERROR(IF(OR(J277="Carencia",K277="Pula"),0,C277+D277),"")</f>
        <v/>
      </c>
      <c r="V277" s="9">
        <f t="shared" ref="V277:V340" si="34">IFERROR(I277,0)</f>
        <v>0</v>
      </c>
    </row>
    <row r="278" spans="1:22" x14ac:dyDescent="0.3">
      <c r="A278" s="50" t="s">
        <v>55</v>
      </c>
      <c r="B278" s="59" t="s">
        <v>55</v>
      </c>
      <c r="C278" s="60">
        <v>0</v>
      </c>
      <c r="D278" s="61" t="s">
        <v>55</v>
      </c>
      <c r="E278" s="60">
        <v>-1.0539224604144692E-8</v>
      </c>
      <c r="F278" s="62" t="s">
        <v>55</v>
      </c>
      <c r="G278" s="62" t="s">
        <v>55</v>
      </c>
      <c r="H278" s="60" t="s">
        <v>55</v>
      </c>
      <c r="I278" s="56">
        <v>0</v>
      </c>
      <c r="J278" s="31" t="s">
        <v>55</v>
      </c>
      <c r="K278" s="31" t="s">
        <v>55</v>
      </c>
      <c r="L278" s="31" t="s">
        <v>55</v>
      </c>
      <c r="N278" s="63" t="str">
        <f t="shared" si="31"/>
        <v/>
      </c>
      <c r="O278" s="63" t="str">
        <f t="shared" si="32"/>
        <v/>
      </c>
      <c r="P278" s="57" t="str">
        <f t="shared" si="28"/>
        <v/>
      </c>
      <c r="Q278" s="58" t="str">
        <f t="shared" si="29"/>
        <v/>
      </c>
      <c r="R278" s="32" t="str">
        <f t="shared" si="30"/>
        <v/>
      </c>
      <c r="S278" s="64"/>
      <c r="U278" t="str">
        <f t="shared" si="33"/>
        <v/>
      </c>
      <c r="V278" s="9">
        <f t="shared" si="34"/>
        <v>0</v>
      </c>
    </row>
    <row r="279" spans="1:22" x14ac:dyDescent="0.3">
      <c r="A279" s="50" t="s">
        <v>55</v>
      </c>
      <c r="B279" s="59" t="s">
        <v>55</v>
      </c>
      <c r="C279" s="60">
        <v>0</v>
      </c>
      <c r="D279" s="61" t="s">
        <v>55</v>
      </c>
      <c r="E279" s="60">
        <v>-1.0539224604144692E-8</v>
      </c>
      <c r="F279" s="62" t="s">
        <v>55</v>
      </c>
      <c r="G279" s="62" t="s">
        <v>55</v>
      </c>
      <c r="H279" s="60" t="s">
        <v>55</v>
      </c>
      <c r="I279" s="56">
        <v>0</v>
      </c>
      <c r="J279" s="31" t="s">
        <v>55</v>
      </c>
      <c r="K279" s="31" t="s">
        <v>55</v>
      </c>
      <c r="L279" s="31" t="s">
        <v>55</v>
      </c>
      <c r="N279" s="63" t="str">
        <f t="shared" si="31"/>
        <v/>
      </c>
      <c r="O279" s="63" t="str">
        <f t="shared" si="32"/>
        <v/>
      </c>
      <c r="P279" s="57" t="str">
        <f t="shared" si="28"/>
        <v/>
      </c>
      <c r="Q279" s="58" t="str">
        <f t="shared" si="29"/>
        <v/>
      </c>
      <c r="R279" s="32" t="str">
        <f t="shared" si="30"/>
        <v/>
      </c>
      <c r="S279" s="64"/>
      <c r="U279" t="str">
        <f t="shared" si="33"/>
        <v/>
      </c>
      <c r="V279" s="9">
        <f t="shared" si="34"/>
        <v>0</v>
      </c>
    </row>
    <row r="280" spans="1:22" x14ac:dyDescent="0.3">
      <c r="A280" s="50" t="s">
        <v>55</v>
      </c>
      <c r="B280" s="59" t="s">
        <v>55</v>
      </c>
      <c r="C280" s="60">
        <v>0</v>
      </c>
      <c r="D280" s="61" t="s">
        <v>55</v>
      </c>
      <c r="E280" s="60">
        <v>-1.0539224604144692E-8</v>
      </c>
      <c r="F280" s="62" t="s">
        <v>55</v>
      </c>
      <c r="G280" s="62" t="s">
        <v>55</v>
      </c>
      <c r="H280" s="60" t="s">
        <v>55</v>
      </c>
      <c r="I280" s="56">
        <v>0</v>
      </c>
      <c r="J280" s="31" t="s">
        <v>55</v>
      </c>
      <c r="K280" s="31" t="s">
        <v>55</v>
      </c>
      <c r="L280" s="31" t="s">
        <v>55</v>
      </c>
      <c r="N280" s="63" t="str">
        <f t="shared" si="31"/>
        <v/>
      </c>
      <c r="O280" s="63" t="str">
        <f t="shared" si="32"/>
        <v/>
      </c>
      <c r="P280" s="57" t="str">
        <f t="shared" si="28"/>
        <v/>
      </c>
      <c r="Q280" s="58" t="str">
        <f t="shared" si="29"/>
        <v/>
      </c>
      <c r="R280" s="32" t="str">
        <f t="shared" si="30"/>
        <v/>
      </c>
      <c r="S280" s="64"/>
      <c r="U280" t="str">
        <f t="shared" si="33"/>
        <v/>
      </c>
      <c r="V280" s="9">
        <f t="shared" si="34"/>
        <v>0</v>
      </c>
    </row>
    <row r="281" spans="1:22" x14ac:dyDescent="0.3">
      <c r="A281" s="50" t="s">
        <v>55</v>
      </c>
      <c r="B281" s="59" t="s">
        <v>55</v>
      </c>
      <c r="C281" s="60">
        <v>0</v>
      </c>
      <c r="D281" s="61" t="s">
        <v>55</v>
      </c>
      <c r="E281" s="60">
        <v>-1.0539224604144692E-8</v>
      </c>
      <c r="F281" s="62" t="s">
        <v>55</v>
      </c>
      <c r="G281" s="62" t="s">
        <v>55</v>
      </c>
      <c r="H281" s="60" t="s">
        <v>55</v>
      </c>
      <c r="I281" s="56">
        <v>0</v>
      </c>
      <c r="J281" s="31" t="s">
        <v>55</v>
      </c>
      <c r="K281" s="31" t="s">
        <v>55</v>
      </c>
      <c r="L281" s="31" t="s">
        <v>55</v>
      </c>
      <c r="N281" s="63" t="str">
        <f t="shared" si="31"/>
        <v/>
      </c>
      <c r="O281" s="63" t="str">
        <f t="shared" si="32"/>
        <v/>
      </c>
      <c r="P281" s="57" t="str">
        <f t="shared" si="28"/>
        <v/>
      </c>
      <c r="Q281" s="58" t="str">
        <f t="shared" si="29"/>
        <v/>
      </c>
      <c r="R281" s="32" t="str">
        <f t="shared" si="30"/>
        <v/>
      </c>
      <c r="S281" s="64"/>
      <c r="U281" t="str">
        <f t="shared" si="33"/>
        <v/>
      </c>
      <c r="V281" s="9">
        <f t="shared" si="34"/>
        <v>0</v>
      </c>
    </row>
    <row r="282" spans="1:22" x14ac:dyDescent="0.3">
      <c r="A282" s="50" t="s">
        <v>55</v>
      </c>
      <c r="B282" s="59" t="s">
        <v>55</v>
      </c>
      <c r="C282" s="60">
        <v>0</v>
      </c>
      <c r="D282" s="61" t="s">
        <v>55</v>
      </c>
      <c r="E282" s="60">
        <v>-1.0539224604144692E-8</v>
      </c>
      <c r="F282" s="62" t="s">
        <v>55</v>
      </c>
      <c r="G282" s="62" t="s">
        <v>55</v>
      </c>
      <c r="H282" s="60" t="s">
        <v>55</v>
      </c>
      <c r="I282" s="56">
        <v>0</v>
      </c>
      <c r="J282" s="31" t="s">
        <v>55</v>
      </c>
      <c r="K282" s="31" t="s">
        <v>55</v>
      </c>
      <c r="L282" s="31" t="s">
        <v>55</v>
      </c>
      <c r="N282" s="63" t="str">
        <f t="shared" si="31"/>
        <v/>
      </c>
      <c r="O282" s="63" t="str">
        <f t="shared" si="32"/>
        <v/>
      </c>
      <c r="P282" s="57" t="str">
        <f t="shared" si="28"/>
        <v/>
      </c>
      <c r="Q282" s="58" t="str">
        <f t="shared" si="29"/>
        <v/>
      </c>
      <c r="R282" s="32" t="str">
        <f t="shared" si="30"/>
        <v/>
      </c>
      <c r="S282" s="64"/>
      <c r="U282" t="str">
        <f t="shared" si="33"/>
        <v/>
      </c>
      <c r="V282" s="9">
        <f t="shared" si="34"/>
        <v>0</v>
      </c>
    </row>
    <row r="283" spans="1:22" x14ac:dyDescent="0.3">
      <c r="A283" s="50" t="s">
        <v>55</v>
      </c>
      <c r="B283" s="59" t="s">
        <v>55</v>
      </c>
      <c r="C283" s="60">
        <v>0</v>
      </c>
      <c r="D283" s="61" t="s">
        <v>55</v>
      </c>
      <c r="E283" s="60">
        <v>-1.0539224604144692E-8</v>
      </c>
      <c r="F283" s="62" t="s">
        <v>55</v>
      </c>
      <c r="G283" s="62" t="s">
        <v>55</v>
      </c>
      <c r="H283" s="60" t="s">
        <v>55</v>
      </c>
      <c r="I283" s="56">
        <v>0</v>
      </c>
      <c r="J283" s="31" t="s">
        <v>55</v>
      </c>
      <c r="K283" s="31" t="s">
        <v>55</v>
      </c>
      <c r="L283" s="31" t="s">
        <v>55</v>
      </c>
      <c r="N283" s="63" t="str">
        <f t="shared" si="31"/>
        <v/>
      </c>
      <c r="O283" s="63" t="str">
        <f t="shared" si="32"/>
        <v/>
      </c>
      <c r="P283" s="57" t="str">
        <f t="shared" si="28"/>
        <v/>
      </c>
      <c r="Q283" s="58" t="str">
        <f t="shared" si="29"/>
        <v/>
      </c>
      <c r="R283" s="32" t="str">
        <f t="shared" si="30"/>
        <v/>
      </c>
      <c r="S283" s="64"/>
      <c r="U283" t="str">
        <f t="shared" si="33"/>
        <v/>
      </c>
      <c r="V283" s="9">
        <f t="shared" si="34"/>
        <v>0</v>
      </c>
    </row>
    <row r="284" spans="1:22" x14ac:dyDescent="0.3">
      <c r="A284" s="50" t="s">
        <v>55</v>
      </c>
      <c r="B284" s="59" t="s">
        <v>55</v>
      </c>
      <c r="C284" s="60">
        <v>0</v>
      </c>
      <c r="D284" s="61" t="s">
        <v>55</v>
      </c>
      <c r="E284" s="60">
        <v>-1.0539224604144692E-8</v>
      </c>
      <c r="F284" s="62" t="s">
        <v>55</v>
      </c>
      <c r="G284" s="62" t="s">
        <v>55</v>
      </c>
      <c r="H284" s="60" t="s">
        <v>55</v>
      </c>
      <c r="I284" s="56">
        <v>0</v>
      </c>
      <c r="J284" s="31" t="s">
        <v>55</v>
      </c>
      <c r="K284" s="31" t="s">
        <v>55</v>
      </c>
      <c r="L284" s="31" t="s">
        <v>55</v>
      </c>
      <c r="N284" s="63" t="str">
        <f t="shared" si="31"/>
        <v/>
      </c>
      <c r="O284" s="63" t="str">
        <f t="shared" si="32"/>
        <v/>
      </c>
      <c r="P284" s="57" t="str">
        <f t="shared" si="28"/>
        <v/>
      </c>
      <c r="Q284" s="58" t="str">
        <f t="shared" si="29"/>
        <v/>
      </c>
      <c r="R284" s="32" t="str">
        <f t="shared" si="30"/>
        <v/>
      </c>
      <c r="S284" s="64"/>
      <c r="U284" t="str">
        <f t="shared" si="33"/>
        <v/>
      </c>
      <c r="V284" s="9">
        <f t="shared" si="34"/>
        <v>0</v>
      </c>
    </row>
    <row r="285" spans="1:22" x14ac:dyDescent="0.3">
      <c r="A285" s="50" t="s">
        <v>55</v>
      </c>
      <c r="B285" s="59" t="s">
        <v>55</v>
      </c>
      <c r="C285" s="60">
        <v>0</v>
      </c>
      <c r="D285" s="61" t="s">
        <v>55</v>
      </c>
      <c r="E285" s="60">
        <v>-1.0539224604144692E-8</v>
      </c>
      <c r="F285" s="62" t="s">
        <v>55</v>
      </c>
      <c r="G285" s="62" t="s">
        <v>55</v>
      </c>
      <c r="H285" s="60" t="s">
        <v>55</v>
      </c>
      <c r="I285" s="56">
        <v>0</v>
      </c>
      <c r="J285" s="31" t="s">
        <v>55</v>
      </c>
      <c r="K285" s="31" t="s">
        <v>55</v>
      </c>
      <c r="L285" s="31" t="s">
        <v>55</v>
      </c>
      <c r="N285" s="63" t="str">
        <f t="shared" si="31"/>
        <v/>
      </c>
      <c r="O285" s="63" t="str">
        <f t="shared" si="32"/>
        <v/>
      </c>
      <c r="P285" s="57" t="str">
        <f t="shared" si="28"/>
        <v/>
      </c>
      <c r="Q285" s="58" t="str">
        <f t="shared" si="29"/>
        <v/>
      </c>
      <c r="R285" s="32" t="str">
        <f t="shared" si="30"/>
        <v/>
      </c>
      <c r="S285" s="64"/>
      <c r="U285" t="str">
        <f t="shared" si="33"/>
        <v/>
      </c>
      <c r="V285" s="9">
        <f t="shared" si="34"/>
        <v>0</v>
      </c>
    </row>
    <row r="286" spans="1:22" x14ac:dyDescent="0.3">
      <c r="A286" s="50" t="s">
        <v>55</v>
      </c>
      <c r="B286" s="59" t="s">
        <v>55</v>
      </c>
      <c r="C286" s="60">
        <v>0</v>
      </c>
      <c r="D286" s="61" t="s">
        <v>55</v>
      </c>
      <c r="E286" s="60">
        <v>-1.0539224604144692E-8</v>
      </c>
      <c r="F286" s="62" t="s">
        <v>55</v>
      </c>
      <c r="G286" s="62" t="s">
        <v>55</v>
      </c>
      <c r="H286" s="60" t="s">
        <v>55</v>
      </c>
      <c r="I286" s="56">
        <v>0</v>
      </c>
      <c r="J286" s="31" t="s">
        <v>55</v>
      </c>
      <c r="K286" s="31" t="s">
        <v>55</v>
      </c>
      <c r="L286" s="31" t="s">
        <v>55</v>
      </c>
      <c r="N286" s="63" t="str">
        <f t="shared" si="31"/>
        <v/>
      </c>
      <c r="O286" s="63" t="str">
        <f t="shared" si="32"/>
        <v/>
      </c>
      <c r="P286" s="57" t="str">
        <f t="shared" si="28"/>
        <v/>
      </c>
      <c r="Q286" s="58" t="str">
        <f t="shared" si="29"/>
        <v/>
      </c>
      <c r="R286" s="32" t="str">
        <f t="shared" si="30"/>
        <v/>
      </c>
      <c r="S286" s="64"/>
      <c r="U286" t="str">
        <f t="shared" si="33"/>
        <v/>
      </c>
      <c r="V286" s="9">
        <f t="shared" si="34"/>
        <v>0</v>
      </c>
    </row>
    <row r="287" spans="1:22" x14ac:dyDescent="0.3">
      <c r="A287" s="50" t="s">
        <v>55</v>
      </c>
      <c r="B287" s="59" t="s">
        <v>55</v>
      </c>
      <c r="C287" s="60">
        <v>0</v>
      </c>
      <c r="D287" s="61" t="s">
        <v>55</v>
      </c>
      <c r="E287" s="60">
        <v>-1.0539224604144692E-8</v>
      </c>
      <c r="F287" s="62" t="s">
        <v>55</v>
      </c>
      <c r="G287" s="62" t="s">
        <v>55</v>
      </c>
      <c r="H287" s="60" t="s">
        <v>55</v>
      </c>
      <c r="I287" s="56">
        <v>0</v>
      </c>
      <c r="J287" s="31" t="s">
        <v>55</v>
      </c>
      <c r="K287" s="31" t="s">
        <v>55</v>
      </c>
      <c r="L287" s="31" t="s">
        <v>55</v>
      </c>
      <c r="N287" s="63" t="str">
        <f t="shared" si="31"/>
        <v/>
      </c>
      <c r="O287" s="63" t="str">
        <f t="shared" si="32"/>
        <v/>
      </c>
      <c r="P287" s="57" t="str">
        <f t="shared" si="28"/>
        <v/>
      </c>
      <c r="Q287" s="58" t="str">
        <f t="shared" si="29"/>
        <v/>
      </c>
      <c r="R287" s="32" t="str">
        <f t="shared" si="30"/>
        <v/>
      </c>
      <c r="S287" s="64"/>
      <c r="U287" t="str">
        <f t="shared" si="33"/>
        <v/>
      </c>
      <c r="V287" s="9">
        <f t="shared" si="34"/>
        <v>0</v>
      </c>
    </row>
    <row r="288" spans="1:22" x14ac:dyDescent="0.3">
      <c r="A288" s="50" t="s">
        <v>55</v>
      </c>
      <c r="B288" s="59" t="s">
        <v>55</v>
      </c>
      <c r="C288" s="60">
        <v>0</v>
      </c>
      <c r="D288" s="61" t="s">
        <v>55</v>
      </c>
      <c r="E288" s="60">
        <v>-1.0539224604144692E-8</v>
      </c>
      <c r="F288" s="62" t="s">
        <v>55</v>
      </c>
      <c r="G288" s="62" t="s">
        <v>55</v>
      </c>
      <c r="H288" s="60" t="s">
        <v>55</v>
      </c>
      <c r="I288" s="56">
        <v>0</v>
      </c>
      <c r="J288" s="31" t="s">
        <v>55</v>
      </c>
      <c r="K288" s="31" t="s">
        <v>55</v>
      </c>
      <c r="L288" s="31" t="s">
        <v>55</v>
      </c>
      <c r="N288" s="63" t="str">
        <f t="shared" si="31"/>
        <v/>
      </c>
      <c r="O288" s="63" t="str">
        <f t="shared" si="32"/>
        <v/>
      </c>
      <c r="P288" s="57" t="str">
        <f t="shared" si="28"/>
        <v/>
      </c>
      <c r="Q288" s="58" t="str">
        <f t="shared" si="29"/>
        <v/>
      </c>
      <c r="R288" s="32" t="str">
        <f t="shared" si="30"/>
        <v/>
      </c>
      <c r="S288" s="64"/>
      <c r="U288" t="str">
        <f t="shared" si="33"/>
        <v/>
      </c>
      <c r="V288" s="9">
        <f t="shared" si="34"/>
        <v>0</v>
      </c>
    </row>
    <row r="289" spans="1:22" x14ac:dyDescent="0.3">
      <c r="A289" s="50" t="s">
        <v>55</v>
      </c>
      <c r="B289" s="59" t="s">
        <v>55</v>
      </c>
      <c r="C289" s="60">
        <v>0</v>
      </c>
      <c r="D289" s="61" t="s">
        <v>55</v>
      </c>
      <c r="E289" s="60">
        <v>-1.0539224604144692E-8</v>
      </c>
      <c r="F289" s="62" t="s">
        <v>55</v>
      </c>
      <c r="G289" s="62" t="s">
        <v>55</v>
      </c>
      <c r="H289" s="60" t="s">
        <v>55</v>
      </c>
      <c r="I289" s="56">
        <v>0</v>
      </c>
      <c r="J289" s="31" t="s">
        <v>55</v>
      </c>
      <c r="K289" s="31" t="s">
        <v>55</v>
      </c>
      <c r="L289" s="31" t="s">
        <v>55</v>
      </c>
      <c r="N289" s="63" t="str">
        <f t="shared" si="31"/>
        <v/>
      </c>
      <c r="O289" s="63" t="str">
        <f t="shared" si="32"/>
        <v/>
      </c>
      <c r="P289" s="57" t="str">
        <f t="shared" si="28"/>
        <v/>
      </c>
      <c r="Q289" s="58" t="str">
        <f t="shared" si="29"/>
        <v/>
      </c>
      <c r="R289" s="32" t="str">
        <f t="shared" si="30"/>
        <v/>
      </c>
      <c r="S289" s="64"/>
      <c r="U289" t="str">
        <f t="shared" si="33"/>
        <v/>
      </c>
      <c r="V289" s="9">
        <f t="shared" si="34"/>
        <v>0</v>
      </c>
    </row>
    <row r="290" spans="1:22" x14ac:dyDescent="0.3">
      <c r="A290" s="50" t="s">
        <v>55</v>
      </c>
      <c r="B290" s="59" t="s">
        <v>55</v>
      </c>
      <c r="C290" s="60">
        <v>0</v>
      </c>
      <c r="D290" s="61" t="s">
        <v>55</v>
      </c>
      <c r="E290" s="60">
        <v>-1.0539224604144692E-8</v>
      </c>
      <c r="F290" s="62" t="s">
        <v>55</v>
      </c>
      <c r="G290" s="62" t="s">
        <v>55</v>
      </c>
      <c r="H290" s="60" t="s">
        <v>55</v>
      </c>
      <c r="I290" s="56">
        <v>0</v>
      </c>
      <c r="J290" s="31" t="s">
        <v>55</v>
      </c>
      <c r="K290" s="31" t="s">
        <v>55</v>
      </c>
      <c r="L290" s="31" t="s">
        <v>55</v>
      </c>
      <c r="N290" s="63" t="str">
        <f t="shared" si="31"/>
        <v/>
      </c>
      <c r="O290" s="63" t="str">
        <f t="shared" si="32"/>
        <v/>
      </c>
      <c r="P290" s="57" t="str">
        <f t="shared" si="28"/>
        <v/>
      </c>
      <c r="Q290" s="58" t="str">
        <f t="shared" si="29"/>
        <v/>
      </c>
      <c r="R290" s="32" t="str">
        <f t="shared" si="30"/>
        <v/>
      </c>
      <c r="S290" s="64"/>
      <c r="U290" t="str">
        <f t="shared" si="33"/>
        <v/>
      </c>
      <c r="V290" s="9">
        <f t="shared" si="34"/>
        <v>0</v>
      </c>
    </row>
    <row r="291" spans="1:22" x14ac:dyDescent="0.3">
      <c r="A291" s="50" t="s">
        <v>55</v>
      </c>
      <c r="B291" s="59" t="s">
        <v>55</v>
      </c>
      <c r="C291" s="60">
        <v>0</v>
      </c>
      <c r="D291" s="61" t="s">
        <v>55</v>
      </c>
      <c r="E291" s="60">
        <v>-1.0539224604144692E-8</v>
      </c>
      <c r="F291" s="62" t="s">
        <v>55</v>
      </c>
      <c r="G291" s="62" t="s">
        <v>55</v>
      </c>
      <c r="H291" s="60" t="s">
        <v>55</v>
      </c>
      <c r="I291" s="56">
        <v>0</v>
      </c>
      <c r="J291" s="31" t="s">
        <v>55</v>
      </c>
      <c r="K291" s="31" t="s">
        <v>55</v>
      </c>
      <c r="L291" s="31" t="s">
        <v>55</v>
      </c>
      <c r="N291" s="63" t="str">
        <f t="shared" si="31"/>
        <v/>
      </c>
      <c r="O291" s="63" t="str">
        <f t="shared" si="32"/>
        <v/>
      </c>
      <c r="P291" s="57" t="str">
        <f t="shared" si="28"/>
        <v/>
      </c>
      <c r="Q291" s="58" t="str">
        <f t="shared" si="29"/>
        <v/>
      </c>
      <c r="R291" s="32" t="str">
        <f t="shared" si="30"/>
        <v/>
      </c>
      <c r="S291" s="64"/>
      <c r="U291" t="str">
        <f t="shared" si="33"/>
        <v/>
      </c>
      <c r="V291" s="9">
        <f t="shared" si="34"/>
        <v>0</v>
      </c>
    </row>
    <row r="292" spans="1:22" x14ac:dyDescent="0.3">
      <c r="A292" s="50" t="s">
        <v>55</v>
      </c>
      <c r="B292" s="59" t="s">
        <v>55</v>
      </c>
      <c r="C292" s="60">
        <v>0</v>
      </c>
      <c r="D292" s="61" t="s">
        <v>55</v>
      </c>
      <c r="E292" s="60">
        <v>-1.0539224604144692E-8</v>
      </c>
      <c r="F292" s="62" t="s">
        <v>55</v>
      </c>
      <c r="G292" s="62" t="s">
        <v>55</v>
      </c>
      <c r="H292" s="60" t="s">
        <v>55</v>
      </c>
      <c r="I292" s="56">
        <v>0</v>
      </c>
      <c r="J292" s="31" t="s">
        <v>55</v>
      </c>
      <c r="K292" s="31" t="s">
        <v>55</v>
      </c>
      <c r="L292" s="31" t="s">
        <v>55</v>
      </c>
      <c r="N292" s="63" t="str">
        <f t="shared" si="31"/>
        <v/>
      </c>
      <c r="O292" s="63" t="str">
        <f t="shared" si="32"/>
        <v/>
      </c>
      <c r="P292" s="57" t="str">
        <f t="shared" si="28"/>
        <v/>
      </c>
      <c r="Q292" s="58" t="str">
        <f t="shared" si="29"/>
        <v/>
      </c>
      <c r="R292" s="32" t="str">
        <f t="shared" si="30"/>
        <v/>
      </c>
      <c r="S292" s="64"/>
      <c r="U292" t="str">
        <f t="shared" si="33"/>
        <v/>
      </c>
      <c r="V292" s="9">
        <f t="shared" si="34"/>
        <v>0</v>
      </c>
    </row>
    <row r="293" spans="1:22" x14ac:dyDescent="0.3">
      <c r="A293" s="50" t="s">
        <v>55</v>
      </c>
      <c r="B293" s="59" t="s">
        <v>55</v>
      </c>
      <c r="C293" s="60">
        <v>0</v>
      </c>
      <c r="D293" s="61" t="s">
        <v>55</v>
      </c>
      <c r="E293" s="60">
        <v>-1.0539224604144692E-8</v>
      </c>
      <c r="F293" s="62" t="s">
        <v>55</v>
      </c>
      <c r="G293" s="62" t="s">
        <v>55</v>
      </c>
      <c r="H293" s="60" t="s">
        <v>55</v>
      </c>
      <c r="I293" s="56">
        <v>0</v>
      </c>
      <c r="J293" s="31" t="s">
        <v>55</v>
      </c>
      <c r="K293" s="31" t="s">
        <v>55</v>
      </c>
      <c r="L293" s="31" t="s">
        <v>55</v>
      </c>
      <c r="N293" s="63" t="str">
        <f t="shared" si="31"/>
        <v/>
      </c>
      <c r="O293" s="63" t="str">
        <f t="shared" si="32"/>
        <v/>
      </c>
      <c r="P293" s="57" t="str">
        <f t="shared" si="28"/>
        <v/>
      </c>
      <c r="Q293" s="58" t="str">
        <f t="shared" si="29"/>
        <v/>
      </c>
      <c r="R293" s="32" t="str">
        <f t="shared" si="30"/>
        <v/>
      </c>
      <c r="S293" s="64"/>
      <c r="U293" t="str">
        <f t="shared" si="33"/>
        <v/>
      </c>
      <c r="V293" s="9">
        <f t="shared" si="34"/>
        <v>0</v>
      </c>
    </row>
    <row r="294" spans="1:22" x14ac:dyDescent="0.3">
      <c r="A294" s="50" t="s">
        <v>55</v>
      </c>
      <c r="B294" s="59" t="s">
        <v>55</v>
      </c>
      <c r="C294" s="60">
        <v>0</v>
      </c>
      <c r="D294" s="61" t="s">
        <v>55</v>
      </c>
      <c r="E294" s="60">
        <v>-1.0539224604144692E-8</v>
      </c>
      <c r="F294" s="62" t="s">
        <v>55</v>
      </c>
      <c r="G294" s="62" t="s">
        <v>55</v>
      </c>
      <c r="H294" s="60" t="s">
        <v>55</v>
      </c>
      <c r="I294" s="56">
        <v>0</v>
      </c>
      <c r="J294" s="31" t="s">
        <v>55</v>
      </c>
      <c r="K294" s="31" t="s">
        <v>55</v>
      </c>
      <c r="L294" s="31" t="s">
        <v>55</v>
      </c>
      <c r="N294" s="63" t="str">
        <f t="shared" si="31"/>
        <v/>
      </c>
      <c r="O294" s="63" t="str">
        <f t="shared" si="32"/>
        <v/>
      </c>
      <c r="P294" s="57" t="str">
        <f t="shared" si="28"/>
        <v/>
      </c>
      <c r="Q294" s="58" t="str">
        <f t="shared" si="29"/>
        <v/>
      </c>
      <c r="R294" s="32" t="str">
        <f t="shared" si="30"/>
        <v/>
      </c>
      <c r="S294" s="64"/>
      <c r="U294" t="str">
        <f t="shared" si="33"/>
        <v/>
      </c>
      <c r="V294" s="9">
        <f t="shared" si="34"/>
        <v>0</v>
      </c>
    </row>
    <row r="295" spans="1:22" x14ac:dyDescent="0.3">
      <c r="A295" s="50" t="s">
        <v>55</v>
      </c>
      <c r="B295" s="59" t="s">
        <v>55</v>
      </c>
      <c r="C295" s="60">
        <v>0</v>
      </c>
      <c r="D295" s="61" t="s">
        <v>55</v>
      </c>
      <c r="E295" s="60">
        <v>-1.0539224604144692E-8</v>
      </c>
      <c r="F295" s="62" t="s">
        <v>55</v>
      </c>
      <c r="G295" s="62" t="s">
        <v>55</v>
      </c>
      <c r="H295" s="60" t="s">
        <v>55</v>
      </c>
      <c r="I295" s="56">
        <v>0</v>
      </c>
      <c r="J295" s="31" t="s">
        <v>55</v>
      </c>
      <c r="K295" s="31" t="s">
        <v>55</v>
      </c>
      <c r="L295" s="31" t="s">
        <v>55</v>
      </c>
      <c r="N295" s="63" t="str">
        <f t="shared" si="31"/>
        <v/>
      </c>
      <c r="O295" s="63" t="str">
        <f t="shared" si="32"/>
        <v/>
      </c>
      <c r="P295" s="57" t="str">
        <f t="shared" si="28"/>
        <v/>
      </c>
      <c r="Q295" s="58" t="str">
        <f t="shared" si="29"/>
        <v/>
      </c>
      <c r="R295" s="32" t="str">
        <f t="shared" si="30"/>
        <v/>
      </c>
      <c r="S295" s="64"/>
      <c r="U295" t="str">
        <f t="shared" si="33"/>
        <v/>
      </c>
      <c r="V295" s="9">
        <f t="shared" si="34"/>
        <v>0</v>
      </c>
    </row>
    <row r="296" spans="1:22" x14ac:dyDescent="0.3">
      <c r="A296" s="50" t="s">
        <v>55</v>
      </c>
      <c r="B296" s="59" t="s">
        <v>55</v>
      </c>
      <c r="C296" s="60">
        <v>0</v>
      </c>
      <c r="D296" s="61" t="s">
        <v>55</v>
      </c>
      <c r="E296" s="60">
        <v>-1.0539224604144692E-8</v>
      </c>
      <c r="F296" s="62" t="s">
        <v>55</v>
      </c>
      <c r="G296" s="62" t="s">
        <v>55</v>
      </c>
      <c r="H296" s="60" t="s">
        <v>55</v>
      </c>
      <c r="I296" s="56">
        <v>0</v>
      </c>
      <c r="J296" s="31" t="s">
        <v>55</v>
      </c>
      <c r="K296" s="31" t="s">
        <v>55</v>
      </c>
      <c r="L296" s="31" t="s">
        <v>55</v>
      </c>
      <c r="N296" s="63" t="str">
        <f t="shared" si="31"/>
        <v/>
      </c>
      <c r="O296" s="63" t="str">
        <f t="shared" si="32"/>
        <v/>
      </c>
      <c r="P296" s="57" t="str">
        <f t="shared" si="28"/>
        <v/>
      </c>
      <c r="Q296" s="58" t="str">
        <f t="shared" si="29"/>
        <v/>
      </c>
      <c r="R296" s="32" t="str">
        <f t="shared" si="30"/>
        <v/>
      </c>
      <c r="S296" s="64"/>
      <c r="U296" t="str">
        <f t="shared" si="33"/>
        <v/>
      </c>
      <c r="V296" s="9">
        <f t="shared" si="34"/>
        <v>0</v>
      </c>
    </row>
    <row r="297" spans="1:22" x14ac:dyDescent="0.3">
      <c r="A297" s="50" t="s">
        <v>55</v>
      </c>
      <c r="B297" s="59" t="s">
        <v>55</v>
      </c>
      <c r="C297" s="60">
        <v>0</v>
      </c>
      <c r="D297" s="61" t="s">
        <v>55</v>
      </c>
      <c r="E297" s="60">
        <v>-1.0539224604144692E-8</v>
      </c>
      <c r="F297" s="62" t="s">
        <v>55</v>
      </c>
      <c r="G297" s="62" t="s">
        <v>55</v>
      </c>
      <c r="H297" s="60" t="s">
        <v>55</v>
      </c>
      <c r="I297" s="56">
        <v>0</v>
      </c>
      <c r="J297" s="31" t="s">
        <v>55</v>
      </c>
      <c r="K297" s="31" t="s">
        <v>55</v>
      </c>
      <c r="L297" s="31" t="s">
        <v>55</v>
      </c>
      <c r="N297" s="63" t="str">
        <f t="shared" si="31"/>
        <v/>
      </c>
      <c r="O297" s="63" t="str">
        <f t="shared" si="32"/>
        <v/>
      </c>
      <c r="P297" s="57" t="str">
        <f t="shared" si="28"/>
        <v/>
      </c>
      <c r="Q297" s="58" t="str">
        <f t="shared" si="29"/>
        <v/>
      </c>
      <c r="R297" s="32" t="str">
        <f t="shared" si="30"/>
        <v/>
      </c>
      <c r="S297" s="64"/>
      <c r="U297" t="str">
        <f t="shared" si="33"/>
        <v/>
      </c>
      <c r="V297" s="9">
        <f t="shared" si="34"/>
        <v>0</v>
      </c>
    </row>
    <row r="298" spans="1:22" x14ac:dyDescent="0.3">
      <c r="A298" s="50" t="s">
        <v>55</v>
      </c>
      <c r="B298" s="59" t="s">
        <v>55</v>
      </c>
      <c r="C298" s="60">
        <v>0</v>
      </c>
      <c r="D298" s="61" t="s">
        <v>55</v>
      </c>
      <c r="E298" s="60">
        <v>-1.0539224604144692E-8</v>
      </c>
      <c r="F298" s="62" t="s">
        <v>55</v>
      </c>
      <c r="G298" s="62" t="s">
        <v>55</v>
      </c>
      <c r="H298" s="60" t="s">
        <v>55</v>
      </c>
      <c r="I298" s="56">
        <v>0</v>
      </c>
      <c r="J298" s="31" t="s">
        <v>55</v>
      </c>
      <c r="K298" s="31" t="s">
        <v>55</v>
      </c>
      <c r="L298" s="31" t="s">
        <v>55</v>
      </c>
      <c r="N298" s="63" t="str">
        <f t="shared" si="31"/>
        <v/>
      </c>
      <c r="O298" s="63" t="str">
        <f t="shared" si="32"/>
        <v/>
      </c>
      <c r="P298" s="57" t="str">
        <f t="shared" si="28"/>
        <v/>
      </c>
      <c r="Q298" s="58" t="str">
        <f t="shared" si="29"/>
        <v/>
      </c>
      <c r="R298" s="32" t="str">
        <f t="shared" si="30"/>
        <v/>
      </c>
      <c r="S298" s="64"/>
      <c r="U298" t="str">
        <f t="shared" si="33"/>
        <v/>
      </c>
      <c r="V298" s="9">
        <f t="shared" si="34"/>
        <v>0</v>
      </c>
    </row>
    <row r="299" spans="1:22" x14ac:dyDescent="0.3">
      <c r="A299" s="50" t="s">
        <v>55</v>
      </c>
      <c r="B299" s="59" t="s">
        <v>55</v>
      </c>
      <c r="C299" s="60">
        <v>0</v>
      </c>
      <c r="D299" s="61" t="s">
        <v>55</v>
      </c>
      <c r="E299" s="60">
        <v>-1.0539224604144692E-8</v>
      </c>
      <c r="F299" s="62" t="s">
        <v>55</v>
      </c>
      <c r="G299" s="62" t="s">
        <v>55</v>
      </c>
      <c r="H299" s="60" t="s">
        <v>55</v>
      </c>
      <c r="I299" s="56">
        <v>0</v>
      </c>
      <c r="J299" s="31" t="s">
        <v>55</v>
      </c>
      <c r="K299" s="31" t="s">
        <v>55</v>
      </c>
      <c r="L299" s="31" t="s">
        <v>55</v>
      </c>
      <c r="N299" s="63" t="str">
        <f t="shared" si="31"/>
        <v/>
      </c>
      <c r="O299" s="63" t="str">
        <f t="shared" si="32"/>
        <v/>
      </c>
      <c r="P299" s="57" t="str">
        <f t="shared" si="28"/>
        <v/>
      </c>
      <c r="Q299" s="58" t="str">
        <f t="shared" si="29"/>
        <v/>
      </c>
      <c r="R299" s="32" t="str">
        <f t="shared" si="30"/>
        <v/>
      </c>
      <c r="S299" s="64"/>
      <c r="U299" t="str">
        <f t="shared" si="33"/>
        <v/>
      </c>
      <c r="V299" s="9">
        <f t="shared" si="34"/>
        <v>0</v>
      </c>
    </row>
    <row r="300" spans="1:22" x14ac:dyDescent="0.3">
      <c r="A300" s="50" t="s">
        <v>55</v>
      </c>
      <c r="B300" s="59" t="s">
        <v>55</v>
      </c>
      <c r="C300" s="60">
        <v>0</v>
      </c>
      <c r="D300" s="61" t="s">
        <v>55</v>
      </c>
      <c r="E300" s="60">
        <v>-1.0539224604144692E-8</v>
      </c>
      <c r="F300" s="62" t="s">
        <v>55</v>
      </c>
      <c r="G300" s="62" t="s">
        <v>55</v>
      </c>
      <c r="H300" s="60" t="s">
        <v>55</v>
      </c>
      <c r="I300" s="56">
        <v>0</v>
      </c>
      <c r="J300" s="31" t="s">
        <v>55</v>
      </c>
      <c r="K300" s="31" t="s">
        <v>55</v>
      </c>
      <c r="L300" s="31" t="s">
        <v>55</v>
      </c>
      <c r="N300" s="63" t="str">
        <f t="shared" si="31"/>
        <v/>
      </c>
      <c r="O300" s="63" t="str">
        <f t="shared" si="32"/>
        <v/>
      </c>
      <c r="P300" s="57" t="str">
        <f t="shared" si="28"/>
        <v/>
      </c>
      <c r="Q300" s="58" t="str">
        <f t="shared" si="29"/>
        <v/>
      </c>
      <c r="R300" s="32" t="str">
        <f t="shared" si="30"/>
        <v/>
      </c>
      <c r="S300" s="64"/>
      <c r="U300" t="str">
        <f t="shared" si="33"/>
        <v/>
      </c>
      <c r="V300" s="9">
        <f t="shared" si="34"/>
        <v>0</v>
      </c>
    </row>
    <row r="301" spans="1:22" x14ac:dyDescent="0.3">
      <c r="A301" s="50" t="s">
        <v>55</v>
      </c>
      <c r="B301" s="59" t="s">
        <v>55</v>
      </c>
      <c r="C301" s="60">
        <v>0</v>
      </c>
      <c r="D301" s="61" t="s">
        <v>55</v>
      </c>
      <c r="E301" s="60">
        <v>-1.0539224604144692E-8</v>
      </c>
      <c r="F301" s="62" t="s">
        <v>55</v>
      </c>
      <c r="G301" s="62" t="s">
        <v>55</v>
      </c>
      <c r="H301" s="60" t="s">
        <v>55</v>
      </c>
      <c r="I301" s="56">
        <v>0</v>
      </c>
      <c r="J301" s="31" t="s">
        <v>55</v>
      </c>
      <c r="K301" s="31" t="s">
        <v>55</v>
      </c>
      <c r="L301" s="31" t="s">
        <v>55</v>
      </c>
      <c r="N301" s="63" t="str">
        <f t="shared" si="31"/>
        <v/>
      </c>
      <c r="O301" s="63" t="str">
        <f t="shared" si="32"/>
        <v/>
      </c>
      <c r="P301" s="57" t="str">
        <f t="shared" si="28"/>
        <v/>
      </c>
      <c r="Q301" s="58" t="str">
        <f t="shared" si="29"/>
        <v/>
      </c>
      <c r="R301" s="32" t="str">
        <f t="shared" si="30"/>
        <v/>
      </c>
      <c r="S301" s="64"/>
      <c r="U301" t="str">
        <f t="shared" si="33"/>
        <v/>
      </c>
      <c r="V301" s="9">
        <f t="shared" si="34"/>
        <v>0</v>
      </c>
    </row>
    <row r="302" spans="1:22" x14ac:dyDescent="0.3">
      <c r="A302" s="50" t="s">
        <v>55</v>
      </c>
      <c r="B302" s="59" t="s">
        <v>55</v>
      </c>
      <c r="C302" s="60">
        <v>0</v>
      </c>
      <c r="D302" s="61" t="s">
        <v>55</v>
      </c>
      <c r="E302" s="60">
        <v>-1.0539224604144692E-8</v>
      </c>
      <c r="F302" s="62" t="s">
        <v>55</v>
      </c>
      <c r="G302" s="62" t="s">
        <v>55</v>
      </c>
      <c r="H302" s="60" t="s">
        <v>55</v>
      </c>
      <c r="I302" s="56">
        <v>0</v>
      </c>
      <c r="J302" s="31" t="s">
        <v>55</v>
      </c>
      <c r="K302" s="31" t="s">
        <v>55</v>
      </c>
      <c r="L302" s="31" t="s">
        <v>55</v>
      </c>
      <c r="N302" s="63" t="str">
        <f t="shared" si="31"/>
        <v/>
      </c>
      <c r="O302" s="63" t="str">
        <f t="shared" si="32"/>
        <v/>
      </c>
      <c r="P302" s="57" t="str">
        <f t="shared" si="28"/>
        <v/>
      </c>
      <c r="Q302" s="58" t="str">
        <f t="shared" si="29"/>
        <v/>
      </c>
      <c r="R302" s="32" t="str">
        <f t="shared" si="30"/>
        <v/>
      </c>
      <c r="S302" s="64"/>
      <c r="U302" t="str">
        <f t="shared" si="33"/>
        <v/>
      </c>
      <c r="V302" s="9">
        <f t="shared" si="34"/>
        <v>0</v>
      </c>
    </row>
    <row r="303" spans="1:22" x14ac:dyDescent="0.3">
      <c r="A303" s="50" t="s">
        <v>55</v>
      </c>
      <c r="B303" s="59" t="s">
        <v>55</v>
      </c>
      <c r="C303" s="60">
        <v>0</v>
      </c>
      <c r="D303" s="61" t="s">
        <v>55</v>
      </c>
      <c r="E303" s="60">
        <v>-1.0539224604144692E-8</v>
      </c>
      <c r="F303" s="62" t="s">
        <v>55</v>
      </c>
      <c r="G303" s="62" t="s">
        <v>55</v>
      </c>
      <c r="H303" s="60" t="s">
        <v>55</v>
      </c>
      <c r="I303" s="56">
        <v>0</v>
      </c>
      <c r="J303" s="31" t="s">
        <v>55</v>
      </c>
      <c r="K303" s="31" t="s">
        <v>55</v>
      </c>
      <c r="L303" s="31" t="s">
        <v>55</v>
      </c>
      <c r="N303" s="63" t="str">
        <f t="shared" si="31"/>
        <v/>
      </c>
      <c r="O303" s="63" t="str">
        <f t="shared" si="32"/>
        <v/>
      </c>
      <c r="P303" s="57" t="str">
        <f t="shared" si="28"/>
        <v/>
      </c>
      <c r="Q303" s="58" t="str">
        <f t="shared" si="29"/>
        <v/>
      </c>
      <c r="R303" s="32" t="str">
        <f t="shared" si="30"/>
        <v/>
      </c>
      <c r="S303" s="64"/>
      <c r="U303" t="str">
        <f t="shared" si="33"/>
        <v/>
      </c>
      <c r="V303" s="9">
        <f t="shared" si="34"/>
        <v>0</v>
      </c>
    </row>
    <row r="304" spans="1:22" x14ac:dyDescent="0.3">
      <c r="A304" s="50" t="s">
        <v>55</v>
      </c>
      <c r="B304" s="59" t="s">
        <v>55</v>
      </c>
      <c r="C304" s="60">
        <v>0</v>
      </c>
      <c r="D304" s="61" t="s">
        <v>55</v>
      </c>
      <c r="E304" s="60">
        <v>-1.0539224604144692E-8</v>
      </c>
      <c r="F304" s="62" t="s">
        <v>55</v>
      </c>
      <c r="G304" s="62" t="s">
        <v>55</v>
      </c>
      <c r="H304" s="60" t="s">
        <v>55</v>
      </c>
      <c r="I304" s="56">
        <v>0</v>
      </c>
      <c r="J304" s="31" t="s">
        <v>55</v>
      </c>
      <c r="K304" s="31" t="s">
        <v>55</v>
      </c>
      <c r="L304" s="31" t="s">
        <v>55</v>
      </c>
      <c r="N304" s="63" t="str">
        <f t="shared" si="31"/>
        <v/>
      </c>
      <c r="O304" s="63" t="str">
        <f t="shared" si="32"/>
        <v/>
      </c>
      <c r="P304" s="57" t="str">
        <f t="shared" si="28"/>
        <v/>
      </c>
      <c r="Q304" s="58" t="str">
        <f t="shared" si="29"/>
        <v/>
      </c>
      <c r="R304" s="32" t="str">
        <f t="shared" si="30"/>
        <v/>
      </c>
      <c r="S304" s="64"/>
      <c r="U304" t="str">
        <f t="shared" si="33"/>
        <v/>
      </c>
      <c r="V304" s="9">
        <f t="shared" si="34"/>
        <v>0</v>
      </c>
    </row>
    <row r="305" spans="1:22" x14ac:dyDescent="0.3">
      <c r="A305" s="50" t="s">
        <v>55</v>
      </c>
      <c r="B305" s="59" t="s">
        <v>55</v>
      </c>
      <c r="C305" s="60">
        <v>0</v>
      </c>
      <c r="D305" s="61" t="s">
        <v>55</v>
      </c>
      <c r="E305" s="60">
        <v>-1.0539224604144692E-8</v>
      </c>
      <c r="F305" s="62" t="s">
        <v>55</v>
      </c>
      <c r="G305" s="62" t="s">
        <v>55</v>
      </c>
      <c r="H305" s="60" t="s">
        <v>55</v>
      </c>
      <c r="I305" s="56">
        <v>0</v>
      </c>
      <c r="J305" s="31" t="s">
        <v>55</v>
      </c>
      <c r="K305" s="31" t="s">
        <v>55</v>
      </c>
      <c r="L305" s="31" t="s">
        <v>55</v>
      </c>
      <c r="N305" s="63" t="str">
        <f t="shared" si="31"/>
        <v/>
      </c>
      <c r="O305" s="63" t="str">
        <f t="shared" si="32"/>
        <v/>
      </c>
      <c r="P305" s="57" t="str">
        <f t="shared" si="28"/>
        <v/>
      </c>
      <c r="Q305" s="58" t="str">
        <f t="shared" si="29"/>
        <v/>
      </c>
      <c r="R305" s="32" t="str">
        <f t="shared" si="30"/>
        <v/>
      </c>
      <c r="S305" s="64"/>
      <c r="U305" t="str">
        <f t="shared" si="33"/>
        <v/>
      </c>
      <c r="V305" s="9">
        <f t="shared" si="34"/>
        <v>0</v>
      </c>
    </row>
    <row r="306" spans="1:22" x14ac:dyDescent="0.3">
      <c r="A306" s="50" t="s">
        <v>55</v>
      </c>
      <c r="B306" s="59" t="s">
        <v>55</v>
      </c>
      <c r="C306" s="60">
        <v>0</v>
      </c>
      <c r="D306" s="61" t="s">
        <v>55</v>
      </c>
      <c r="E306" s="60">
        <v>-1.0539224604144692E-8</v>
      </c>
      <c r="F306" s="62" t="s">
        <v>55</v>
      </c>
      <c r="G306" s="62" t="s">
        <v>55</v>
      </c>
      <c r="H306" s="60" t="s">
        <v>55</v>
      </c>
      <c r="I306" s="56">
        <v>0</v>
      </c>
      <c r="J306" s="31" t="s">
        <v>55</v>
      </c>
      <c r="K306" s="31" t="s">
        <v>55</v>
      </c>
      <c r="L306" s="31" t="s">
        <v>55</v>
      </c>
      <c r="N306" s="63" t="str">
        <f t="shared" si="31"/>
        <v/>
      </c>
      <c r="O306" s="63" t="str">
        <f t="shared" si="32"/>
        <v/>
      </c>
      <c r="P306" s="57" t="str">
        <f t="shared" si="28"/>
        <v/>
      </c>
      <c r="Q306" s="58" t="str">
        <f t="shared" si="29"/>
        <v/>
      </c>
      <c r="R306" s="32" t="str">
        <f t="shared" si="30"/>
        <v/>
      </c>
      <c r="S306" s="64"/>
      <c r="U306" t="str">
        <f t="shared" si="33"/>
        <v/>
      </c>
      <c r="V306" s="9">
        <f t="shared" si="34"/>
        <v>0</v>
      </c>
    </row>
    <row r="307" spans="1:22" x14ac:dyDescent="0.3">
      <c r="A307" s="50" t="s">
        <v>55</v>
      </c>
      <c r="B307" s="59" t="s">
        <v>55</v>
      </c>
      <c r="C307" s="60">
        <v>0</v>
      </c>
      <c r="D307" s="61" t="s">
        <v>55</v>
      </c>
      <c r="E307" s="60">
        <v>-1.0539224604144692E-8</v>
      </c>
      <c r="F307" s="62" t="s">
        <v>55</v>
      </c>
      <c r="G307" s="62" t="s">
        <v>55</v>
      </c>
      <c r="H307" s="60" t="s">
        <v>55</v>
      </c>
      <c r="I307" s="56">
        <v>0</v>
      </c>
      <c r="J307" s="31" t="s">
        <v>55</v>
      </c>
      <c r="K307" s="31" t="s">
        <v>55</v>
      </c>
      <c r="L307" s="31" t="s">
        <v>55</v>
      </c>
      <c r="N307" s="63" t="str">
        <f t="shared" si="31"/>
        <v/>
      </c>
      <c r="O307" s="63" t="str">
        <f t="shared" si="32"/>
        <v/>
      </c>
      <c r="P307" s="57" t="str">
        <f t="shared" si="28"/>
        <v/>
      </c>
      <c r="Q307" s="58" t="str">
        <f t="shared" si="29"/>
        <v/>
      </c>
      <c r="R307" s="32" t="str">
        <f t="shared" si="30"/>
        <v/>
      </c>
      <c r="S307" s="64"/>
      <c r="U307" t="str">
        <f t="shared" si="33"/>
        <v/>
      </c>
      <c r="V307" s="9">
        <f t="shared" si="34"/>
        <v>0</v>
      </c>
    </row>
    <row r="308" spans="1:22" x14ac:dyDescent="0.3">
      <c r="A308" s="50" t="s">
        <v>55</v>
      </c>
      <c r="B308" s="59" t="s">
        <v>55</v>
      </c>
      <c r="C308" s="60">
        <v>0</v>
      </c>
      <c r="D308" s="61" t="s">
        <v>55</v>
      </c>
      <c r="E308" s="60">
        <v>-1.0539224604144692E-8</v>
      </c>
      <c r="F308" s="62" t="s">
        <v>55</v>
      </c>
      <c r="G308" s="62" t="s">
        <v>55</v>
      </c>
      <c r="H308" s="60" t="s">
        <v>55</v>
      </c>
      <c r="I308" s="56">
        <v>0</v>
      </c>
      <c r="J308" s="31" t="s">
        <v>55</v>
      </c>
      <c r="K308" s="31" t="s">
        <v>55</v>
      </c>
      <c r="L308" s="31" t="s">
        <v>55</v>
      </c>
      <c r="N308" s="63" t="str">
        <f t="shared" si="31"/>
        <v/>
      </c>
      <c r="O308" s="63" t="str">
        <f t="shared" si="32"/>
        <v/>
      </c>
      <c r="P308" s="57" t="str">
        <f t="shared" si="28"/>
        <v/>
      </c>
      <c r="Q308" s="58" t="str">
        <f t="shared" si="29"/>
        <v/>
      </c>
      <c r="R308" s="32" t="str">
        <f t="shared" si="30"/>
        <v/>
      </c>
      <c r="S308" s="64"/>
      <c r="U308" t="str">
        <f t="shared" si="33"/>
        <v/>
      </c>
      <c r="V308" s="9">
        <f t="shared" si="34"/>
        <v>0</v>
      </c>
    </row>
    <row r="309" spans="1:22" x14ac:dyDescent="0.3">
      <c r="A309" s="50" t="s">
        <v>55</v>
      </c>
      <c r="B309" s="59" t="s">
        <v>55</v>
      </c>
      <c r="C309" s="60">
        <v>0</v>
      </c>
      <c r="D309" s="61" t="s">
        <v>55</v>
      </c>
      <c r="E309" s="60">
        <v>-1.0539224604144692E-8</v>
      </c>
      <c r="F309" s="62" t="s">
        <v>55</v>
      </c>
      <c r="G309" s="62" t="s">
        <v>55</v>
      </c>
      <c r="H309" s="60" t="s">
        <v>55</v>
      </c>
      <c r="I309" s="56">
        <v>0</v>
      </c>
      <c r="J309" s="31" t="s">
        <v>55</v>
      </c>
      <c r="K309" s="31" t="s">
        <v>55</v>
      </c>
      <c r="L309" s="31" t="s">
        <v>55</v>
      </c>
      <c r="N309" s="63" t="str">
        <f t="shared" si="31"/>
        <v/>
      </c>
      <c r="O309" s="63" t="str">
        <f t="shared" si="32"/>
        <v/>
      </c>
      <c r="P309" s="57" t="str">
        <f t="shared" si="28"/>
        <v/>
      </c>
      <c r="Q309" s="58" t="str">
        <f t="shared" si="29"/>
        <v/>
      </c>
      <c r="R309" s="32" t="str">
        <f t="shared" si="30"/>
        <v/>
      </c>
      <c r="S309" s="64"/>
      <c r="U309" t="str">
        <f t="shared" si="33"/>
        <v/>
      </c>
      <c r="V309" s="9">
        <f t="shared" si="34"/>
        <v>0</v>
      </c>
    </row>
    <row r="310" spans="1:22" x14ac:dyDescent="0.3">
      <c r="A310" s="50" t="s">
        <v>55</v>
      </c>
      <c r="B310" s="59" t="s">
        <v>55</v>
      </c>
      <c r="C310" s="60">
        <v>0</v>
      </c>
      <c r="D310" s="61" t="s">
        <v>55</v>
      </c>
      <c r="E310" s="60">
        <v>-1.0539224604144692E-8</v>
      </c>
      <c r="F310" s="62" t="s">
        <v>55</v>
      </c>
      <c r="G310" s="62" t="s">
        <v>55</v>
      </c>
      <c r="H310" s="60" t="s">
        <v>55</v>
      </c>
      <c r="I310" s="56">
        <v>0</v>
      </c>
      <c r="J310" s="31" t="s">
        <v>55</v>
      </c>
      <c r="K310" s="31" t="s">
        <v>55</v>
      </c>
      <c r="L310" s="31" t="s">
        <v>55</v>
      </c>
      <c r="N310" s="63" t="str">
        <f t="shared" si="31"/>
        <v/>
      </c>
      <c r="O310" s="63" t="str">
        <f t="shared" si="32"/>
        <v/>
      </c>
      <c r="P310" s="57" t="str">
        <f t="shared" si="28"/>
        <v/>
      </c>
      <c r="Q310" s="58" t="str">
        <f t="shared" si="29"/>
        <v/>
      </c>
      <c r="R310" s="32" t="str">
        <f t="shared" si="30"/>
        <v/>
      </c>
      <c r="S310" s="64"/>
      <c r="U310" t="str">
        <f t="shared" si="33"/>
        <v/>
      </c>
      <c r="V310" s="9">
        <f t="shared" si="34"/>
        <v>0</v>
      </c>
    </row>
    <row r="311" spans="1:22" x14ac:dyDescent="0.3">
      <c r="A311" s="50" t="s">
        <v>55</v>
      </c>
      <c r="B311" s="59" t="s">
        <v>55</v>
      </c>
      <c r="C311" s="60">
        <v>0</v>
      </c>
      <c r="D311" s="61" t="s">
        <v>55</v>
      </c>
      <c r="E311" s="60">
        <v>-1.0539224604144692E-8</v>
      </c>
      <c r="F311" s="62" t="s">
        <v>55</v>
      </c>
      <c r="G311" s="62" t="s">
        <v>55</v>
      </c>
      <c r="H311" s="60" t="s">
        <v>55</v>
      </c>
      <c r="I311" s="56">
        <v>0</v>
      </c>
      <c r="J311" s="31" t="s">
        <v>55</v>
      </c>
      <c r="K311" s="31" t="s">
        <v>55</v>
      </c>
      <c r="L311" s="31" t="s">
        <v>55</v>
      </c>
      <c r="N311" s="63" t="str">
        <f t="shared" si="31"/>
        <v/>
      </c>
      <c r="O311" s="63" t="str">
        <f t="shared" si="32"/>
        <v/>
      </c>
      <c r="P311" s="57" t="str">
        <f t="shared" si="28"/>
        <v/>
      </c>
      <c r="Q311" s="58" t="str">
        <f t="shared" si="29"/>
        <v/>
      </c>
      <c r="R311" s="32" t="str">
        <f t="shared" si="30"/>
        <v/>
      </c>
      <c r="S311" s="64"/>
      <c r="U311" t="str">
        <f t="shared" si="33"/>
        <v/>
      </c>
      <c r="V311" s="9">
        <f t="shared" si="34"/>
        <v>0</v>
      </c>
    </row>
    <row r="312" spans="1:22" x14ac:dyDescent="0.3">
      <c r="A312" s="50" t="s">
        <v>55</v>
      </c>
      <c r="B312" s="59" t="s">
        <v>55</v>
      </c>
      <c r="C312" s="60">
        <v>0</v>
      </c>
      <c r="D312" s="61" t="s">
        <v>55</v>
      </c>
      <c r="E312" s="60">
        <v>-1.0539224604144692E-8</v>
      </c>
      <c r="F312" s="62" t="s">
        <v>55</v>
      </c>
      <c r="G312" s="62" t="s">
        <v>55</v>
      </c>
      <c r="H312" s="60" t="s">
        <v>55</v>
      </c>
      <c r="I312" s="56">
        <v>0</v>
      </c>
      <c r="J312" s="31" t="s">
        <v>55</v>
      </c>
      <c r="K312" s="31" t="s">
        <v>55</v>
      </c>
      <c r="L312" s="31" t="s">
        <v>55</v>
      </c>
      <c r="N312" s="63" t="str">
        <f t="shared" si="31"/>
        <v/>
      </c>
      <c r="O312" s="63" t="str">
        <f t="shared" si="32"/>
        <v/>
      </c>
      <c r="P312" s="57" t="str">
        <f t="shared" si="28"/>
        <v/>
      </c>
      <c r="Q312" s="58" t="str">
        <f t="shared" si="29"/>
        <v/>
      </c>
      <c r="R312" s="32" t="str">
        <f t="shared" si="30"/>
        <v/>
      </c>
      <c r="S312" s="64"/>
      <c r="U312" t="str">
        <f t="shared" si="33"/>
        <v/>
      </c>
      <c r="V312" s="9">
        <f t="shared" si="34"/>
        <v>0</v>
      </c>
    </row>
    <row r="313" spans="1:22" x14ac:dyDescent="0.3">
      <c r="A313" s="50" t="s">
        <v>55</v>
      </c>
      <c r="B313" s="59" t="s">
        <v>55</v>
      </c>
      <c r="C313" s="60">
        <v>0</v>
      </c>
      <c r="D313" s="61" t="s">
        <v>55</v>
      </c>
      <c r="E313" s="60">
        <v>-1.0539224604144692E-8</v>
      </c>
      <c r="F313" s="62" t="s">
        <v>55</v>
      </c>
      <c r="G313" s="62" t="s">
        <v>55</v>
      </c>
      <c r="H313" s="60" t="s">
        <v>55</v>
      </c>
      <c r="I313" s="56">
        <v>0</v>
      </c>
      <c r="J313" s="31" t="s">
        <v>55</v>
      </c>
      <c r="K313" s="31" t="s">
        <v>55</v>
      </c>
      <c r="L313" s="31" t="s">
        <v>55</v>
      </c>
      <c r="N313" s="63" t="str">
        <f t="shared" si="31"/>
        <v/>
      </c>
      <c r="O313" s="63" t="str">
        <f t="shared" si="32"/>
        <v/>
      </c>
      <c r="P313" s="57" t="str">
        <f t="shared" si="28"/>
        <v/>
      </c>
      <c r="Q313" s="58" t="str">
        <f t="shared" si="29"/>
        <v/>
      </c>
      <c r="R313" s="32" t="str">
        <f t="shared" si="30"/>
        <v/>
      </c>
      <c r="S313" s="64"/>
      <c r="U313" t="str">
        <f t="shared" si="33"/>
        <v/>
      </c>
      <c r="V313" s="9">
        <f t="shared" si="34"/>
        <v>0</v>
      </c>
    </row>
    <row r="314" spans="1:22" x14ac:dyDescent="0.3">
      <c r="A314" s="50" t="s">
        <v>55</v>
      </c>
      <c r="B314" s="59" t="s">
        <v>55</v>
      </c>
      <c r="C314" s="60">
        <v>0</v>
      </c>
      <c r="D314" s="61" t="s">
        <v>55</v>
      </c>
      <c r="E314" s="60">
        <v>-1.0539224604144692E-8</v>
      </c>
      <c r="F314" s="62" t="s">
        <v>55</v>
      </c>
      <c r="G314" s="62" t="s">
        <v>55</v>
      </c>
      <c r="H314" s="60" t="s">
        <v>55</v>
      </c>
      <c r="I314" s="56">
        <v>0</v>
      </c>
      <c r="J314" s="31" t="s">
        <v>55</v>
      </c>
      <c r="K314" s="31" t="s">
        <v>55</v>
      </c>
      <c r="L314" s="31" t="s">
        <v>55</v>
      </c>
      <c r="N314" s="63" t="str">
        <f t="shared" si="31"/>
        <v/>
      </c>
      <c r="O314" s="63" t="str">
        <f t="shared" si="32"/>
        <v/>
      </c>
      <c r="P314" s="57" t="str">
        <f t="shared" si="28"/>
        <v/>
      </c>
      <c r="Q314" s="58" t="str">
        <f t="shared" si="29"/>
        <v/>
      </c>
      <c r="R314" s="32" t="str">
        <f t="shared" si="30"/>
        <v/>
      </c>
      <c r="S314" s="64"/>
      <c r="U314" t="str">
        <f t="shared" si="33"/>
        <v/>
      </c>
      <c r="V314" s="9">
        <f t="shared" si="34"/>
        <v>0</v>
      </c>
    </row>
    <row r="315" spans="1:22" x14ac:dyDescent="0.3">
      <c r="A315" s="50" t="s">
        <v>55</v>
      </c>
      <c r="B315" s="59" t="s">
        <v>55</v>
      </c>
      <c r="C315" s="60">
        <v>0</v>
      </c>
      <c r="D315" s="61" t="s">
        <v>55</v>
      </c>
      <c r="E315" s="60">
        <v>-1.0539224604144692E-8</v>
      </c>
      <c r="F315" s="62" t="s">
        <v>55</v>
      </c>
      <c r="G315" s="62" t="s">
        <v>55</v>
      </c>
      <c r="H315" s="60" t="s">
        <v>55</v>
      </c>
      <c r="I315" s="56">
        <v>0</v>
      </c>
      <c r="J315" s="31" t="s">
        <v>55</v>
      </c>
      <c r="K315" s="31" t="s">
        <v>55</v>
      </c>
      <c r="L315" s="31" t="s">
        <v>55</v>
      </c>
      <c r="N315" s="63" t="str">
        <f t="shared" si="31"/>
        <v/>
      </c>
      <c r="O315" s="63" t="str">
        <f t="shared" si="32"/>
        <v/>
      </c>
      <c r="P315" s="57" t="str">
        <f t="shared" si="28"/>
        <v/>
      </c>
      <c r="Q315" s="58" t="str">
        <f t="shared" si="29"/>
        <v/>
      </c>
      <c r="R315" s="32" t="str">
        <f t="shared" si="30"/>
        <v/>
      </c>
      <c r="S315" s="64"/>
      <c r="U315" t="str">
        <f t="shared" si="33"/>
        <v/>
      </c>
      <c r="V315" s="9">
        <f t="shared" si="34"/>
        <v>0</v>
      </c>
    </row>
    <row r="316" spans="1:22" x14ac:dyDescent="0.3">
      <c r="A316" s="50" t="s">
        <v>55</v>
      </c>
      <c r="B316" s="59" t="s">
        <v>55</v>
      </c>
      <c r="C316" s="60">
        <v>0</v>
      </c>
      <c r="D316" s="61" t="s">
        <v>55</v>
      </c>
      <c r="E316" s="60">
        <v>-1.0539224604144692E-8</v>
      </c>
      <c r="F316" s="62" t="s">
        <v>55</v>
      </c>
      <c r="G316" s="62" t="s">
        <v>55</v>
      </c>
      <c r="H316" s="60" t="s">
        <v>55</v>
      </c>
      <c r="I316" s="56">
        <v>0</v>
      </c>
      <c r="J316" s="31" t="s">
        <v>55</v>
      </c>
      <c r="K316" s="31" t="s">
        <v>55</v>
      </c>
      <c r="L316" s="31" t="s">
        <v>55</v>
      </c>
      <c r="N316" s="63" t="str">
        <f t="shared" si="31"/>
        <v/>
      </c>
      <c r="O316" s="63" t="str">
        <f t="shared" si="32"/>
        <v/>
      </c>
      <c r="P316" s="57" t="str">
        <f t="shared" si="28"/>
        <v/>
      </c>
      <c r="Q316" s="58" t="str">
        <f t="shared" si="29"/>
        <v/>
      </c>
      <c r="R316" s="32" t="str">
        <f t="shared" si="30"/>
        <v/>
      </c>
      <c r="S316" s="64"/>
      <c r="U316" t="str">
        <f t="shared" si="33"/>
        <v/>
      </c>
      <c r="V316" s="9">
        <f t="shared" si="34"/>
        <v>0</v>
      </c>
    </row>
    <row r="317" spans="1:22" x14ac:dyDescent="0.3">
      <c r="A317" s="50" t="s">
        <v>55</v>
      </c>
      <c r="B317" s="59" t="s">
        <v>55</v>
      </c>
      <c r="C317" s="60">
        <v>0</v>
      </c>
      <c r="D317" s="61" t="s">
        <v>55</v>
      </c>
      <c r="E317" s="60">
        <v>-1.0539224604144692E-8</v>
      </c>
      <c r="F317" s="62" t="s">
        <v>55</v>
      </c>
      <c r="G317" s="62" t="s">
        <v>55</v>
      </c>
      <c r="H317" s="60" t="s">
        <v>55</v>
      </c>
      <c r="I317" s="56">
        <v>0</v>
      </c>
      <c r="J317" s="31" t="s">
        <v>55</v>
      </c>
      <c r="K317" s="31" t="s">
        <v>55</v>
      </c>
      <c r="L317" s="31" t="s">
        <v>55</v>
      </c>
      <c r="N317" s="63" t="str">
        <f t="shared" si="31"/>
        <v/>
      </c>
      <c r="O317" s="63" t="str">
        <f t="shared" si="32"/>
        <v/>
      </c>
      <c r="P317" s="57" t="str">
        <f t="shared" si="28"/>
        <v/>
      </c>
      <c r="Q317" s="58" t="str">
        <f t="shared" si="29"/>
        <v/>
      </c>
      <c r="R317" s="32" t="str">
        <f t="shared" si="30"/>
        <v/>
      </c>
      <c r="S317" s="64"/>
      <c r="U317" t="str">
        <f t="shared" si="33"/>
        <v/>
      </c>
      <c r="V317" s="9">
        <f t="shared" si="34"/>
        <v>0</v>
      </c>
    </row>
    <row r="318" spans="1:22" x14ac:dyDescent="0.3">
      <c r="A318" s="50" t="s">
        <v>55</v>
      </c>
      <c r="B318" s="59" t="s">
        <v>55</v>
      </c>
      <c r="C318" s="60">
        <v>0</v>
      </c>
      <c r="D318" s="61" t="s">
        <v>55</v>
      </c>
      <c r="E318" s="60">
        <v>-1.0539224604144692E-8</v>
      </c>
      <c r="F318" s="62" t="s">
        <v>55</v>
      </c>
      <c r="G318" s="62" t="s">
        <v>55</v>
      </c>
      <c r="H318" s="60" t="s">
        <v>55</v>
      </c>
      <c r="I318" s="56">
        <v>0</v>
      </c>
      <c r="J318" s="31" t="s">
        <v>55</v>
      </c>
      <c r="K318" s="31" t="s">
        <v>55</v>
      </c>
      <c r="L318" s="31" t="s">
        <v>55</v>
      </c>
      <c r="N318" s="63" t="str">
        <f t="shared" si="31"/>
        <v/>
      </c>
      <c r="O318" s="63" t="str">
        <f t="shared" si="32"/>
        <v/>
      </c>
      <c r="P318" s="57" t="str">
        <f t="shared" si="28"/>
        <v/>
      </c>
      <c r="Q318" s="58" t="str">
        <f t="shared" si="29"/>
        <v/>
      </c>
      <c r="R318" s="32" t="str">
        <f t="shared" si="30"/>
        <v/>
      </c>
      <c r="S318" s="64"/>
      <c r="U318" t="str">
        <f t="shared" si="33"/>
        <v/>
      </c>
      <c r="V318" s="9">
        <f t="shared" si="34"/>
        <v>0</v>
      </c>
    </row>
    <row r="319" spans="1:22" x14ac:dyDescent="0.3">
      <c r="A319" s="50" t="s">
        <v>55</v>
      </c>
      <c r="B319" s="59" t="s">
        <v>55</v>
      </c>
      <c r="C319" s="60">
        <v>0</v>
      </c>
      <c r="D319" s="61" t="s">
        <v>55</v>
      </c>
      <c r="E319" s="60">
        <v>-1.0539224604144692E-8</v>
      </c>
      <c r="F319" s="62" t="s">
        <v>55</v>
      </c>
      <c r="G319" s="62" t="s">
        <v>55</v>
      </c>
      <c r="H319" s="60" t="s">
        <v>55</v>
      </c>
      <c r="I319" s="56">
        <v>0</v>
      </c>
      <c r="J319" s="31" t="s">
        <v>55</v>
      </c>
      <c r="K319" s="31" t="s">
        <v>55</v>
      </c>
      <c r="L319" s="31" t="s">
        <v>55</v>
      </c>
      <c r="N319" s="63" t="str">
        <f t="shared" si="31"/>
        <v/>
      </c>
      <c r="O319" s="63" t="str">
        <f t="shared" si="32"/>
        <v/>
      </c>
      <c r="P319" s="57" t="str">
        <f t="shared" si="28"/>
        <v/>
      </c>
      <c r="Q319" s="58" t="str">
        <f t="shared" si="29"/>
        <v/>
      </c>
      <c r="R319" s="32" t="str">
        <f t="shared" si="30"/>
        <v/>
      </c>
      <c r="S319" s="64"/>
      <c r="U319" t="str">
        <f t="shared" si="33"/>
        <v/>
      </c>
      <c r="V319" s="9">
        <f t="shared" si="34"/>
        <v>0</v>
      </c>
    </row>
    <row r="320" spans="1:22" x14ac:dyDescent="0.3">
      <c r="A320" s="50" t="s">
        <v>55</v>
      </c>
      <c r="B320" s="59" t="s">
        <v>55</v>
      </c>
      <c r="C320" s="60">
        <v>0</v>
      </c>
      <c r="D320" s="61" t="s">
        <v>55</v>
      </c>
      <c r="E320" s="60">
        <v>-1.0539224604144692E-8</v>
      </c>
      <c r="F320" s="62" t="s">
        <v>55</v>
      </c>
      <c r="G320" s="62" t="s">
        <v>55</v>
      </c>
      <c r="H320" s="60" t="s">
        <v>55</v>
      </c>
      <c r="I320" s="56">
        <v>0</v>
      </c>
      <c r="J320" s="31" t="s">
        <v>55</v>
      </c>
      <c r="K320" s="31" t="s">
        <v>55</v>
      </c>
      <c r="L320" s="31" t="s">
        <v>55</v>
      </c>
      <c r="N320" s="63" t="str">
        <f t="shared" si="31"/>
        <v/>
      </c>
      <c r="O320" s="63" t="str">
        <f t="shared" si="32"/>
        <v/>
      </c>
      <c r="P320" s="57" t="str">
        <f t="shared" si="28"/>
        <v/>
      </c>
      <c r="Q320" s="58" t="str">
        <f t="shared" si="29"/>
        <v/>
      </c>
      <c r="R320" s="32" t="str">
        <f t="shared" si="30"/>
        <v/>
      </c>
      <c r="S320" s="64"/>
      <c r="U320" t="str">
        <f t="shared" si="33"/>
        <v/>
      </c>
      <c r="V320" s="9">
        <f t="shared" si="34"/>
        <v>0</v>
      </c>
    </row>
    <row r="321" spans="1:22" x14ac:dyDescent="0.3">
      <c r="A321" s="50" t="s">
        <v>55</v>
      </c>
      <c r="B321" s="59" t="s">
        <v>55</v>
      </c>
      <c r="C321" s="60">
        <v>0</v>
      </c>
      <c r="D321" s="61" t="s">
        <v>55</v>
      </c>
      <c r="E321" s="60">
        <v>-1.0539224604144692E-8</v>
      </c>
      <c r="F321" s="62" t="s">
        <v>55</v>
      </c>
      <c r="G321" s="62" t="s">
        <v>55</v>
      </c>
      <c r="H321" s="60" t="s">
        <v>55</v>
      </c>
      <c r="I321" s="56">
        <v>0</v>
      </c>
      <c r="J321" s="31" t="s">
        <v>55</v>
      </c>
      <c r="K321" s="31" t="s">
        <v>55</v>
      </c>
      <c r="L321" s="31" t="s">
        <v>55</v>
      </c>
      <c r="N321" s="63" t="str">
        <f t="shared" si="31"/>
        <v/>
      </c>
      <c r="O321" s="63" t="str">
        <f t="shared" si="32"/>
        <v/>
      </c>
      <c r="P321" s="57" t="str">
        <f t="shared" si="28"/>
        <v/>
      </c>
      <c r="Q321" s="58" t="str">
        <f t="shared" si="29"/>
        <v/>
      </c>
      <c r="R321" s="32" t="str">
        <f t="shared" si="30"/>
        <v/>
      </c>
      <c r="S321" s="64"/>
      <c r="U321" t="str">
        <f t="shared" si="33"/>
        <v/>
      </c>
      <c r="V321" s="9">
        <f t="shared" si="34"/>
        <v>0</v>
      </c>
    </row>
    <row r="322" spans="1:22" x14ac:dyDescent="0.3">
      <c r="A322" s="50" t="s">
        <v>55</v>
      </c>
      <c r="B322" s="59" t="s">
        <v>55</v>
      </c>
      <c r="C322" s="60">
        <v>0</v>
      </c>
      <c r="D322" s="61" t="s">
        <v>55</v>
      </c>
      <c r="E322" s="60">
        <v>-1.0539224604144692E-8</v>
      </c>
      <c r="F322" s="62" t="s">
        <v>55</v>
      </c>
      <c r="G322" s="62" t="s">
        <v>55</v>
      </c>
      <c r="H322" s="60" t="s">
        <v>55</v>
      </c>
      <c r="I322" s="56">
        <v>0</v>
      </c>
      <c r="J322" s="31" t="s">
        <v>55</v>
      </c>
      <c r="K322" s="31" t="s">
        <v>55</v>
      </c>
      <c r="L322" s="31" t="s">
        <v>55</v>
      </c>
      <c r="N322" s="63" t="str">
        <f t="shared" si="31"/>
        <v/>
      </c>
      <c r="O322" s="63" t="str">
        <f t="shared" si="32"/>
        <v/>
      </c>
      <c r="P322" s="57" t="str">
        <f t="shared" si="28"/>
        <v/>
      </c>
      <c r="Q322" s="58" t="str">
        <f t="shared" si="29"/>
        <v/>
      </c>
      <c r="R322" s="32" t="str">
        <f t="shared" si="30"/>
        <v/>
      </c>
      <c r="S322" s="64"/>
      <c r="U322" t="str">
        <f t="shared" si="33"/>
        <v/>
      </c>
      <c r="V322" s="9">
        <f t="shared" si="34"/>
        <v>0</v>
      </c>
    </row>
    <row r="323" spans="1:22" x14ac:dyDescent="0.3">
      <c r="A323" s="50" t="s">
        <v>55</v>
      </c>
      <c r="B323" s="59" t="s">
        <v>55</v>
      </c>
      <c r="C323" s="60">
        <v>0</v>
      </c>
      <c r="D323" s="61" t="s">
        <v>55</v>
      </c>
      <c r="E323" s="60">
        <v>-1.0539224604144692E-8</v>
      </c>
      <c r="F323" s="62" t="s">
        <v>55</v>
      </c>
      <c r="G323" s="62" t="s">
        <v>55</v>
      </c>
      <c r="H323" s="60" t="s">
        <v>55</v>
      </c>
      <c r="I323" s="56">
        <v>0</v>
      </c>
      <c r="J323" s="31" t="s">
        <v>55</v>
      </c>
      <c r="K323" s="31" t="s">
        <v>55</v>
      </c>
      <c r="L323" s="31" t="s">
        <v>55</v>
      </c>
      <c r="N323" s="63" t="str">
        <f t="shared" si="31"/>
        <v/>
      </c>
      <c r="O323" s="63" t="str">
        <f t="shared" si="32"/>
        <v/>
      </c>
      <c r="P323" s="57" t="str">
        <f t="shared" si="28"/>
        <v/>
      </c>
      <c r="Q323" s="58" t="str">
        <f t="shared" si="29"/>
        <v/>
      </c>
      <c r="R323" s="32" t="str">
        <f t="shared" si="30"/>
        <v/>
      </c>
      <c r="S323" s="64"/>
      <c r="U323" t="str">
        <f t="shared" si="33"/>
        <v/>
      </c>
      <c r="V323" s="9">
        <f t="shared" si="34"/>
        <v>0</v>
      </c>
    </row>
    <row r="324" spans="1:22" x14ac:dyDescent="0.3">
      <c r="A324" s="50" t="s">
        <v>55</v>
      </c>
      <c r="B324" s="59" t="s">
        <v>55</v>
      </c>
      <c r="C324" s="60">
        <v>0</v>
      </c>
      <c r="D324" s="61" t="s">
        <v>55</v>
      </c>
      <c r="E324" s="60">
        <v>-1.0539224604144692E-8</v>
      </c>
      <c r="F324" s="62" t="s">
        <v>55</v>
      </c>
      <c r="G324" s="62" t="s">
        <v>55</v>
      </c>
      <c r="H324" s="60" t="s">
        <v>55</v>
      </c>
      <c r="I324" s="56">
        <v>0</v>
      </c>
      <c r="J324" s="31" t="s">
        <v>55</v>
      </c>
      <c r="K324" s="31" t="s">
        <v>55</v>
      </c>
      <c r="L324" s="31" t="s">
        <v>55</v>
      </c>
      <c r="N324" s="63" t="str">
        <f t="shared" si="31"/>
        <v/>
      </c>
      <c r="O324" s="63" t="str">
        <f t="shared" si="32"/>
        <v/>
      </c>
      <c r="P324" s="57" t="str">
        <f t="shared" si="28"/>
        <v/>
      </c>
      <c r="Q324" s="58" t="str">
        <f t="shared" si="29"/>
        <v/>
      </c>
      <c r="R324" s="32" t="str">
        <f t="shared" si="30"/>
        <v/>
      </c>
      <c r="S324" s="64"/>
      <c r="U324" t="str">
        <f t="shared" si="33"/>
        <v/>
      </c>
      <c r="V324" s="9">
        <f t="shared" si="34"/>
        <v>0</v>
      </c>
    </row>
    <row r="325" spans="1:22" x14ac:dyDescent="0.3">
      <c r="A325" s="50" t="s">
        <v>55</v>
      </c>
      <c r="B325" s="59" t="s">
        <v>55</v>
      </c>
      <c r="C325" s="60">
        <v>0</v>
      </c>
      <c r="D325" s="61" t="s">
        <v>55</v>
      </c>
      <c r="E325" s="60">
        <v>-1.0539224604144692E-8</v>
      </c>
      <c r="F325" s="62" t="s">
        <v>55</v>
      </c>
      <c r="G325" s="62" t="s">
        <v>55</v>
      </c>
      <c r="H325" s="60" t="s">
        <v>55</v>
      </c>
      <c r="I325" s="56">
        <v>0</v>
      </c>
      <c r="J325" s="31" t="s">
        <v>55</v>
      </c>
      <c r="K325" s="31" t="s">
        <v>55</v>
      </c>
      <c r="L325" s="31" t="s">
        <v>55</v>
      </c>
      <c r="N325" s="63" t="str">
        <f t="shared" si="31"/>
        <v/>
      </c>
      <c r="O325" s="63" t="str">
        <f t="shared" si="32"/>
        <v/>
      </c>
      <c r="P325" s="57" t="str">
        <f t="shared" si="28"/>
        <v/>
      </c>
      <c r="Q325" s="58" t="str">
        <f t="shared" si="29"/>
        <v/>
      </c>
      <c r="R325" s="32" t="str">
        <f t="shared" si="30"/>
        <v/>
      </c>
      <c r="S325" s="64"/>
      <c r="U325" t="str">
        <f t="shared" si="33"/>
        <v/>
      </c>
      <c r="V325" s="9">
        <f t="shared" si="34"/>
        <v>0</v>
      </c>
    </row>
    <row r="326" spans="1:22" x14ac:dyDescent="0.3">
      <c r="A326" s="50" t="s">
        <v>55</v>
      </c>
      <c r="B326" s="59" t="s">
        <v>55</v>
      </c>
      <c r="C326" s="60">
        <v>0</v>
      </c>
      <c r="D326" s="61" t="s">
        <v>55</v>
      </c>
      <c r="E326" s="60">
        <v>-1.0539224604144692E-8</v>
      </c>
      <c r="F326" s="62" t="s">
        <v>55</v>
      </c>
      <c r="G326" s="62" t="s">
        <v>55</v>
      </c>
      <c r="H326" s="60" t="s">
        <v>55</v>
      </c>
      <c r="I326" s="56">
        <v>0</v>
      </c>
      <c r="J326" s="31" t="s">
        <v>55</v>
      </c>
      <c r="K326" s="31" t="s">
        <v>55</v>
      </c>
      <c r="L326" s="31" t="s">
        <v>55</v>
      </c>
      <c r="N326" s="63" t="str">
        <f t="shared" si="31"/>
        <v/>
      </c>
      <c r="O326" s="63" t="str">
        <f t="shared" si="32"/>
        <v/>
      </c>
      <c r="P326" s="57" t="str">
        <f t="shared" si="28"/>
        <v/>
      </c>
      <c r="Q326" s="58" t="str">
        <f t="shared" si="29"/>
        <v/>
      </c>
      <c r="R326" s="32" t="str">
        <f t="shared" si="30"/>
        <v/>
      </c>
      <c r="S326" s="64"/>
      <c r="U326" t="str">
        <f t="shared" si="33"/>
        <v/>
      </c>
      <c r="V326" s="9">
        <f t="shared" si="34"/>
        <v>0</v>
      </c>
    </row>
    <row r="327" spans="1:22" x14ac:dyDescent="0.3">
      <c r="A327" s="50" t="s">
        <v>55</v>
      </c>
      <c r="B327" s="59" t="s">
        <v>55</v>
      </c>
      <c r="C327" s="60">
        <v>0</v>
      </c>
      <c r="D327" s="61" t="s">
        <v>55</v>
      </c>
      <c r="E327" s="60">
        <v>-1.0539224604144692E-8</v>
      </c>
      <c r="F327" s="62" t="s">
        <v>55</v>
      </c>
      <c r="G327" s="62" t="s">
        <v>55</v>
      </c>
      <c r="H327" s="60" t="s">
        <v>55</v>
      </c>
      <c r="I327" s="56">
        <v>0</v>
      </c>
      <c r="J327" s="31" t="s">
        <v>55</v>
      </c>
      <c r="K327" s="31" t="s">
        <v>55</v>
      </c>
      <c r="L327" s="31" t="s">
        <v>55</v>
      </c>
      <c r="N327" s="63" t="str">
        <f t="shared" si="31"/>
        <v/>
      </c>
      <c r="O327" s="63" t="str">
        <f t="shared" si="32"/>
        <v/>
      </c>
      <c r="P327" s="57" t="str">
        <f t="shared" si="28"/>
        <v/>
      </c>
      <c r="Q327" s="58" t="str">
        <f t="shared" si="29"/>
        <v/>
      </c>
      <c r="R327" s="32" t="str">
        <f t="shared" si="30"/>
        <v/>
      </c>
      <c r="S327" s="64"/>
      <c r="U327" t="str">
        <f t="shared" si="33"/>
        <v/>
      </c>
      <c r="V327" s="9">
        <f t="shared" si="34"/>
        <v>0</v>
      </c>
    </row>
    <row r="328" spans="1:22" x14ac:dyDescent="0.3">
      <c r="A328" s="50" t="s">
        <v>55</v>
      </c>
      <c r="B328" s="59" t="s">
        <v>55</v>
      </c>
      <c r="C328" s="60">
        <v>0</v>
      </c>
      <c r="D328" s="61" t="s">
        <v>55</v>
      </c>
      <c r="E328" s="60">
        <v>-1.0539224604144692E-8</v>
      </c>
      <c r="F328" s="62" t="s">
        <v>55</v>
      </c>
      <c r="G328" s="62" t="s">
        <v>55</v>
      </c>
      <c r="H328" s="60" t="s">
        <v>55</v>
      </c>
      <c r="I328" s="56">
        <v>0</v>
      </c>
      <c r="J328" s="31" t="s">
        <v>55</v>
      </c>
      <c r="K328" s="31" t="s">
        <v>55</v>
      </c>
      <c r="L328" s="31" t="s">
        <v>55</v>
      </c>
      <c r="N328" s="63" t="str">
        <f t="shared" si="31"/>
        <v/>
      </c>
      <c r="O328" s="63" t="str">
        <f t="shared" si="32"/>
        <v/>
      </c>
      <c r="P328" s="57" t="str">
        <f t="shared" si="28"/>
        <v/>
      </c>
      <c r="Q328" s="58" t="str">
        <f t="shared" si="29"/>
        <v/>
      </c>
      <c r="R328" s="32" t="str">
        <f t="shared" si="30"/>
        <v/>
      </c>
      <c r="S328" s="64"/>
      <c r="U328" t="str">
        <f t="shared" si="33"/>
        <v/>
      </c>
      <c r="V328" s="9">
        <f t="shared" si="34"/>
        <v>0</v>
      </c>
    </row>
    <row r="329" spans="1:22" x14ac:dyDescent="0.3">
      <c r="A329" s="50" t="s">
        <v>55</v>
      </c>
      <c r="B329" s="59" t="s">
        <v>55</v>
      </c>
      <c r="C329" s="60">
        <v>0</v>
      </c>
      <c r="D329" s="61" t="s">
        <v>55</v>
      </c>
      <c r="E329" s="60">
        <v>-1.0539224604144692E-8</v>
      </c>
      <c r="F329" s="62" t="s">
        <v>55</v>
      </c>
      <c r="G329" s="62" t="s">
        <v>55</v>
      </c>
      <c r="H329" s="60" t="s">
        <v>55</v>
      </c>
      <c r="I329" s="56">
        <v>0</v>
      </c>
      <c r="J329" s="31" t="s">
        <v>55</v>
      </c>
      <c r="K329" s="31" t="s">
        <v>55</v>
      </c>
      <c r="L329" s="31" t="s">
        <v>55</v>
      </c>
      <c r="N329" s="63" t="str">
        <f t="shared" si="31"/>
        <v/>
      </c>
      <c r="O329" s="63" t="str">
        <f t="shared" si="32"/>
        <v/>
      </c>
      <c r="P329" s="57" t="str">
        <f t="shared" si="28"/>
        <v/>
      </c>
      <c r="Q329" s="58" t="str">
        <f t="shared" si="29"/>
        <v/>
      </c>
      <c r="R329" s="32" t="str">
        <f t="shared" si="30"/>
        <v/>
      </c>
      <c r="S329" s="64"/>
      <c r="U329" t="str">
        <f t="shared" si="33"/>
        <v/>
      </c>
      <c r="V329" s="9">
        <f t="shared" si="34"/>
        <v>0</v>
      </c>
    </row>
    <row r="330" spans="1:22" x14ac:dyDescent="0.3">
      <c r="A330" s="50" t="s">
        <v>55</v>
      </c>
      <c r="B330" s="59" t="s">
        <v>55</v>
      </c>
      <c r="C330" s="60">
        <v>0</v>
      </c>
      <c r="D330" s="61" t="s">
        <v>55</v>
      </c>
      <c r="E330" s="60">
        <v>-1.0539224604144692E-8</v>
      </c>
      <c r="F330" s="62" t="s">
        <v>55</v>
      </c>
      <c r="G330" s="62" t="s">
        <v>55</v>
      </c>
      <c r="H330" s="60" t="s">
        <v>55</v>
      </c>
      <c r="I330" s="56">
        <v>0</v>
      </c>
      <c r="J330" s="31" t="s">
        <v>55</v>
      </c>
      <c r="K330" s="31" t="s">
        <v>55</v>
      </c>
      <c r="L330" s="31" t="s">
        <v>55</v>
      </c>
      <c r="N330" s="63" t="str">
        <f t="shared" si="31"/>
        <v/>
      </c>
      <c r="O330" s="63" t="str">
        <f t="shared" si="32"/>
        <v/>
      </c>
      <c r="P330" s="57" t="str">
        <f t="shared" si="28"/>
        <v/>
      </c>
      <c r="Q330" s="58" t="str">
        <f t="shared" si="29"/>
        <v/>
      </c>
      <c r="R330" s="32" t="str">
        <f t="shared" si="30"/>
        <v/>
      </c>
      <c r="S330" s="64"/>
      <c r="U330" t="str">
        <f t="shared" si="33"/>
        <v/>
      </c>
      <c r="V330" s="9">
        <f t="shared" si="34"/>
        <v>0</v>
      </c>
    </row>
    <row r="331" spans="1:22" x14ac:dyDescent="0.3">
      <c r="A331" s="50" t="s">
        <v>55</v>
      </c>
      <c r="B331" s="59" t="s">
        <v>55</v>
      </c>
      <c r="C331" s="60">
        <v>0</v>
      </c>
      <c r="D331" s="61" t="s">
        <v>55</v>
      </c>
      <c r="E331" s="60">
        <v>-1.0539224604144692E-8</v>
      </c>
      <c r="F331" s="62" t="s">
        <v>55</v>
      </c>
      <c r="G331" s="62" t="s">
        <v>55</v>
      </c>
      <c r="H331" s="60" t="s">
        <v>55</v>
      </c>
      <c r="I331" s="56">
        <v>0</v>
      </c>
      <c r="J331" s="31" t="s">
        <v>55</v>
      </c>
      <c r="K331" s="31" t="s">
        <v>55</v>
      </c>
      <c r="L331" s="31" t="s">
        <v>55</v>
      </c>
      <c r="N331" s="63" t="str">
        <f t="shared" si="31"/>
        <v/>
      </c>
      <c r="O331" s="63" t="str">
        <f t="shared" si="32"/>
        <v/>
      </c>
      <c r="P331" s="57" t="str">
        <f t="shared" si="28"/>
        <v/>
      </c>
      <c r="Q331" s="58" t="str">
        <f t="shared" si="29"/>
        <v/>
      </c>
      <c r="R331" s="32" t="str">
        <f t="shared" si="30"/>
        <v/>
      </c>
      <c r="S331" s="64"/>
      <c r="U331" t="str">
        <f t="shared" si="33"/>
        <v/>
      </c>
      <c r="V331" s="9">
        <f t="shared" si="34"/>
        <v>0</v>
      </c>
    </row>
    <row r="332" spans="1:22" x14ac:dyDescent="0.3">
      <c r="A332" s="50" t="s">
        <v>55</v>
      </c>
      <c r="B332" s="59" t="s">
        <v>55</v>
      </c>
      <c r="C332" s="60">
        <v>0</v>
      </c>
      <c r="D332" s="61" t="s">
        <v>55</v>
      </c>
      <c r="E332" s="60">
        <v>-1.0539224604144692E-8</v>
      </c>
      <c r="F332" s="62" t="s">
        <v>55</v>
      </c>
      <c r="G332" s="62" t="s">
        <v>55</v>
      </c>
      <c r="H332" s="60" t="s">
        <v>55</v>
      </c>
      <c r="I332" s="56">
        <v>0</v>
      </c>
      <c r="J332" s="31" t="s">
        <v>55</v>
      </c>
      <c r="K332" s="31" t="s">
        <v>55</v>
      </c>
      <c r="L332" s="31" t="s">
        <v>55</v>
      </c>
      <c r="N332" s="63" t="str">
        <f t="shared" si="31"/>
        <v/>
      </c>
      <c r="O332" s="63" t="str">
        <f t="shared" si="32"/>
        <v/>
      </c>
      <c r="P332" s="57" t="str">
        <f t="shared" si="28"/>
        <v/>
      </c>
      <c r="Q332" s="58" t="str">
        <f t="shared" si="29"/>
        <v/>
      </c>
      <c r="R332" s="32" t="str">
        <f t="shared" si="30"/>
        <v/>
      </c>
      <c r="S332" s="64"/>
      <c r="U332" t="str">
        <f t="shared" si="33"/>
        <v/>
      </c>
      <c r="V332" s="9">
        <f t="shared" si="34"/>
        <v>0</v>
      </c>
    </row>
    <row r="333" spans="1:22" x14ac:dyDescent="0.3">
      <c r="A333" s="50" t="s">
        <v>55</v>
      </c>
      <c r="B333" s="59" t="s">
        <v>55</v>
      </c>
      <c r="C333" s="60">
        <v>0</v>
      </c>
      <c r="D333" s="61" t="s">
        <v>55</v>
      </c>
      <c r="E333" s="60">
        <v>-1.0539224604144692E-8</v>
      </c>
      <c r="F333" s="62" t="s">
        <v>55</v>
      </c>
      <c r="G333" s="62" t="s">
        <v>55</v>
      </c>
      <c r="H333" s="60" t="s">
        <v>55</v>
      </c>
      <c r="I333" s="56">
        <v>0</v>
      </c>
      <c r="J333" s="31" t="s">
        <v>55</v>
      </c>
      <c r="K333" s="31" t="s">
        <v>55</v>
      </c>
      <c r="L333" s="31" t="s">
        <v>55</v>
      </c>
      <c r="N333" s="63" t="str">
        <f t="shared" si="31"/>
        <v/>
      </c>
      <c r="O333" s="63" t="str">
        <f t="shared" si="32"/>
        <v/>
      </c>
      <c r="P333" s="57" t="str">
        <f t="shared" si="28"/>
        <v/>
      </c>
      <c r="Q333" s="58" t="str">
        <f t="shared" si="29"/>
        <v/>
      </c>
      <c r="R333" s="32" t="str">
        <f t="shared" si="30"/>
        <v/>
      </c>
      <c r="S333" s="64"/>
      <c r="U333" t="str">
        <f t="shared" si="33"/>
        <v/>
      </c>
      <c r="V333" s="9">
        <f t="shared" si="34"/>
        <v>0</v>
      </c>
    </row>
    <row r="334" spans="1:22" x14ac:dyDescent="0.3">
      <c r="A334" s="50" t="s">
        <v>55</v>
      </c>
      <c r="B334" s="59" t="s">
        <v>55</v>
      </c>
      <c r="C334" s="60">
        <v>0</v>
      </c>
      <c r="D334" s="61" t="s">
        <v>55</v>
      </c>
      <c r="E334" s="60">
        <v>-1.0539224604144692E-8</v>
      </c>
      <c r="F334" s="62" t="s">
        <v>55</v>
      </c>
      <c r="G334" s="62" t="s">
        <v>55</v>
      </c>
      <c r="H334" s="60" t="s">
        <v>55</v>
      </c>
      <c r="I334" s="56">
        <v>0</v>
      </c>
      <c r="J334" s="31" t="s">
        <v>55</v>
      </c>
      <c r="K334" s="31" t="s">
        <v>55</v>
      </c>
      <c r="L334" s="31" t="s">
        <v>55</v>
      </c>
      <c r="N334" s="63" t="str">
        <f t="shared" si="31"/>
        <v/>
      </c>
      <c r="O334" s="63" t="str">
        <f t="shared" si="32"/>
        <v/>
      </c>
      <c r="P334" s="57" t="str">
        <f t="shared" si="28"/>
        <v/>
      </c>
      <c r="Q334" s="58" t="str">
        <f t="shared" si="29"/>
        <v/>
      </c>
      <c r="R334" s="32" t="str">
        <f t="shared" si="30"/>
        <v/>
      </c>
      <c r="S334" s="64"/>
      <c r="U334" t="str">
        <f t="shared" si="33"/>
        <v/>
      </c>
      <c r="V334" s="9">
        <f t="shared" si="34"/>
        <v>0</v>
      </c>
    </row>
    <row r="335" spans="1:22" x14ac:dyDescent="0.3">
      <c r="A335" s="50" t="s">
        <v>55</v>
      </c>
      <c r="B335" s="59" t="s">
        <v>55</v>
      </c>
      <c r="C335" s="60">
        <v>0</v>
      </c>
      <c r="D335" s="61" t="s">
        <v>55</v>
      </c>
      <c r="E335" s="60">
        <v>-1.0539224604144692E-8</v>
      </c>
      <c r="F335" s="62" t="s">
        <v>55</v>
      </c>
      <c r="G335" s="62" t="s">
        <v>55</v>
      </c>
      <c r="H335" s="60" t="s">
        <v>55</v>
      </c>
      <c r="I335" s="56">
        <v>0</v>
      </c>
      <c r="J335" s="31" t="s">
        <v>55</v>
      </c>
      <c r="K335" s="31" t="s">
        <v>55</v>
      </c>
      <c r="L335" s="31" t="s">
        <v>55</v>
      </c>
      <c r="N335" s="63" t="str">
        <f t="shared" si="31"/>
        <v/>
      </c>
      <c r="O335" s="63" t="str">
        <f t="shared" si="32"/>
        <v/>
      </c>
      <c r="P335" s="57" t="str">
        <f t="shared" si="28"/>
        <v/>
      </c>
      <c r="Q335" s="58" t="str">
        <f t="shared" si="29"/>
        <v/>
      </c>
      <c r="R335" s="32" t="str">
        <f t="shared" si="30"/>
        <v/>
      </c>
      <c r="S335" s="64"/>
      <c r="U335" t="str">
        <f t="shared" si="33"/>
        <v/>
      </c>
      <c r="V335" s="9">
        <f t="shared" si="34"/>
        <v>0</v>
      </c>
    </row>
    <row r="336" spans="1:22" x14ac:dyDescent="0.3">
      <c r="A336" s="50" t="s">
        <v>55</v>
      </c>
      <c r="B336" s="59" t="s">
        <v>55</v>
      </c>
      <c r="C336" s="60">
        <v>0</v>
      </c>
      <c r="D336" s="61" t="s">
        <v>55</v>
      </c>
      <c r="E336" s="60">
        <v>-1.0539224604144692E-8</v>
      </c>
      <c r="F336" s="62" t="s">
        <v>55</v>
      </c>
      <c r="G336" s="62" t="s">
        <v>55</v>
      </c>
      <c r="H336" s="60" t="s">
        <v>55</v>
      </c>
      <c r="I336" s="56">
        <v>0</v>
      </c>
      <c r="J336" s="31" t="s">
        <v>55</v>
      </c>
      <c r="K336" s="31" t="s">
        <v>55</v>
      </c>
      <c r="L336" s="31" t="s">
        <v>55</v>
      </c>
      <c r="N336" s="63" t="str">
        <f t="shared" si="31"/>
        <v/>
      </c>
      <c r="O336" s="63" t="str">
        <f t="shared" si="32"/>
        <v/>
      </c>
      <c r="P336" s="57" t="str">
        <f t="shared" si="28"/>
        <v/>
      </c>
      <c r="Q336" s="58" t="str">
        <f t="shared" si="29"/>
        <v/>
      </c>
      <c r="R336" s="32" t="str">
        <f t="shared" si="30"/>
        <v/>
      </c>
      <c r="S336" s="64"/>
      <c r="U336" t="str">
        <f t="shared" si="33"/>
        <v/>
      </c>
      <c r="V336" s="9">
        <f t="shared" si="34"/>
        <v>0</v>
      </c>
    </row>
    <row r="337" spans="1:22" x14ac:dyDescent="0.3">
      <c r="A337" s="50" t="s">
        <v>55</v>
      </c>
      <c r="B337" s="59" t="s">
        <v>55</v>
      </c>
      <c r="C337" s="60">
        <v>0</v>
      </c>
      <c r="D337" s="61" t="s">
        <v>55</v>
      </c>
      <c r="E337" s="60">
        <v>-1.0539224604144692E-8</v>
      </c>
      <c r="F337" s="62" t="s">
        <v>55</v>
      </c>
      <c r="G337" s="62" t="s">
        <v>55</v>
      </c>
      <c r="H337" s="60" t="s">
        <v>55</v>
      </c>
      <c r="I337" s="56">
        <v>0</v>
      </c>
      <c r="J337" s="31" t="s">
        <v>55</v>
      </c>
      <c r="K337" s="31" t="s">
        <v>55</v>
      </c>
      <c r="L337" s="31" t="s">
        <v>55</v>
      </c>
      <c r="N337" s="63" t="str">
        <f t="shared" si="31"/>
        <v/>
      </c>
      <c r="O337" s="63" t="str">
        <f t="shared" si="32"/>
        <v/>
      </c>
      <c r="P337" s="57" t="str">
        <f t="shared" si="28"/>
        <v/>
      </c>
      <c r="Q337" s="58" t="str">
        <f t="shared" si="29"/>
        <v/>
      </c>
      <c r="R337" s="32" t="str">
        <f t="shared" si="30"/>
        <v/>
      </c>
      <c r="S337" s="64"/>
      <c r="U337" t="str">
        <f t="shared" si="33"/>
        <v/>
      </c>
      <c r="V337" s="9">
        <f t="shared" si="34"/>
        <v>0</v>
      </c>
    </row>
    <row r="338" spans="1:22" x14ac:dyDescent="0.3">
      <c r="A338" s="50" t="s">
        <v>55</v>
      </c>
      <c r="B338" s="59" t="s">
        <v>55</v>
      </c>
      <c r="C338" s="60">
        <v>0</v>
      </c>
      <c r="D338" s="61" t="s">
        <v>55</v>
      </c>
      <c r="E338" s="60">
        <v>-1.0539224604144692E-8</v>
      </c>
      <c r="F338" s="62" t="s">
        <v>55</v>
      </c>
      <c r="G338" s="62" t="s">
        <v>55</v>
      </c>
      <c r="H338" s="60" t="s">
        <v>55</v>
      </c>
      <c r="I338" s="56">
        <v>0</v>
      </c>
      <c r="J338" s="31" t="s">
        <v>55</v>
      </c>
      <c r="K338" s="31" t="s">
        <v>55</v>
      </c>
      <c r="L338" s="31" t="s">
        <v>55</v>
      </c>
      <c r="N338" s="63" t="str">
        <f t="shared" si="31"/>
        <v/>
      </c>
      <c r="O338" s="63" t="str">
        <f t="shared" si="32"/>
        <v/>
      </c>
      <c r="P338" s="57" t="str">
        <f t="shared" si="28"/>
        <v/>
      </c>
      <c r="Q338" s="58" t="str">
        <f t="shared" si="29"/>
        <v/>
      </c>
      <c r="R338" s="32" t="str">
        <f t="shared" si="30"/>
        <v/>
      </c>
      <c r="S338" s="64"/>
      <c r="U338" t="str">
        <f t="shared" si="33"/>
        <v/>
      </c>
      <c r="V338" s="9">
        <f t="shared" si="34"/>
        <v>0</v>
      </c>
    </row>
    <row r="339" spans="1:22" x14ac:dyDescent="0.3">
      <c r="A339" s="50" t="s">
        <v>55</v>
      </c>
      <c r="B339" s="59" t="s">
        <v>55</v>
      </c>
      <c r="C339" s="60">
        <v>0</v>
      </c>
      <c r="D339" s="61" t="s">
        <v>55</v>
      </c>
      <c r="E339" s="60">
        <v>-1.0539224604144692E-8</v>
      </c>
      <c r="F339" s="62" t="s">
        <v>55</v>
      </c>
      <c r="G339" s="62" t="s">
        <v>55</v>
      </c>
      <c r="H339" s="60" t="s">
        <v>55</v>
      </c>
      <c r="I339" s="56">
        <v>0</v>
      </c>
      <c r="J339" s="31" t="s">
        <v>55</v>
      </c>
      <c r="K339" s="31" t="s">
        <v>55</v>
      </c>
      <c r="L339" s="31" t="s">
        <v>55</v>
      </c>
      <c r="N339" s="63" t="str">
        <f t="shared" si="31"/>
        <v/>
      </c>
      <c r="O339" s="63" t="str">
        <f t="shared" si="32"/>
        <v/>
      </c>
      <c r="P339" s="57" t="str">
        <f t="shared" si="28"/>
        <v/>
      </c>
      <c r="Q339" s="58" t="str">
        <f t="shared" si="29"/>
        <v/>
      </c>
      <c r="R339" s="32" t="str">
        <f>IFERROR(Q339*P339,"")</f>
        <v/>
      </c>
      <c r="S339" s="64"/>
      <c r="U339" t="str">
        <f t="shared" si="33"/>
        <v/>
      </c>
      <c r="V339" s="9">
        <f t="shared" si="34"/>
        <v>0</v>
      </c>
    </row>
    <row r="340" spans="1:22" x14ac:dyDescent="0.3">
      <c r="A340" s="50" t="s">
        <v>55</v>
      </c>
      <c r="B340" s="59" t="s">
        <v>55</v>
      </c>
      <c r="C340" s="60">
        <v>0</v>
      </c>
      <c r="D340" s="61" t="s">
        <v>55</v>
      </c>
      <c r="E340" s="60">
        <v>-1.0539224604144692E-8</v>
      </c>
      <c r="F340" s="62" t="s">
        <v>55</v>
      </c>
      <c r="G340" s="62" t="s">
        <v>55</v>
      </c>
      <c r="H340" s="60" t="s">
        <v>55</v>
      </c>
      <c r="I340" s="56">
        <v>0</v>
      </c>
      <c r="J340" s="31" t="s">
        <v>55</v>
      </c>
      <c r="K340" s="31" t="s">
        <v>55</v>
      </c>
      <c r="L340" s="31" t="s">
        <v>55</v>
      </c>
      <c r="N340" s="63" t="str">
        <f t="shared" si="31"/>
        <v/>
      </c>
      <c r="O340" s="63" t="str">
        <f t="shared" si="32"/>
        <v/>
      </c>
      <c r="P340" s="57" t="str">
        <f t="shared" si="28"/>
        <v/>
      </c>
      <c r="Q340" s="58" t="str">
        <f t="shared" si="29"/>
        <v/>
      </c>
      <c r="R340" s="32" t="str">
        <f>IFERROR(Q340*P340,"")</f>
        <v/>
      </c>
      <c r="S340" s="64"/>
      <c r="U340" t="str">
        <f t="shared" si="33"/>
        <v/>
      </c>
      <c r="V340" s="9">
        <f t="shared" si="34"/>
        <v>0</v>
      </c>
    </row>
  </sheetData>
  <sheetProtection algorithmName="SHA-512" hashValue="ty4In9O/YhtoV2kQ6+5Uk3k/ZlpDn/NgXxGl275nnpT0ORWpc78RDxEO/89VxbCx2Ah5C1iqcM3fxitN9WlsIA==" saltValue="9PxLHBEMwqg2G3JL949K/Q==" spinCount="100000" sheet="1" objects="1" scenarios="1"/>
  <mergeCells count="2">
    <mergeCell ref="K2:L2"/>
    <mergeCell ref="H13:I13"/>
  </mergeCells>
  <conditionalFormatting sqref="E14:F15">
    <cfRule type="cellIs" dxfId="1" priority="1" operator="equal">
      <formula>"Pronto para Exportar"</formula>
    </cfRule>
    <cfRule type="cellIs" dxfId="0" priority="2" operator="equal">
      <formula>"Corrigir"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Ajuste_PMT_SAC">
                <anchor moveWithCells="1" sizeWithCells="1">
                  <from>
                    <xdr:col>13</xdr:col>
                    <xdr:colOff>0</xdr:colOff>
                    <xdr:row>1</xdr:row>
                    <xdr:rowOff>182880</xdr:rowOff>
                  </from>
                  <to>
                    <xdr:col>14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KITQI_SAC">
                <anchor moveWithCells="1" siz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SAC_CORR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 Marinho Leão da Silva</dc:creator>
  <cp:lastModifiedBy>Murillo Marinho Leão da Silva</cp:lastModifiedBy>
  <dcterms:created xsi:type="dcterms:W3CDTF">2022-06-20T20:47:39Z</dcterms:created>
  <dcterms:modified xsi:type="dcterms:W3CDTF">2022-06-20T20:48:18Z</dcterms:modified>
</cp:coreProperties>
</file>