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en" sheetId="1" state="visible" r:id="rId3"/>
    <sheet name="Start" sheetId="2" state="visible" r:id="rId4"/>
    <sheet name="Übersicht" sheetId="3" state="visible" r:id="rId5"/>
    <sheet name="Berechnung" sheetId="4" state="hidden" r:id="rId6"/>
    <sheet name="Übersetzung" sheetId="5" state="visible" r:id="rId7"/>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Unknown Author</author>
  </authors>
  <commentList>
    <comment ref="A34" authorId="0">
      <text>
        <r>
          <rPr>
            <sz val="10"/>
            <rFont val="Arial"/>
            <family val="2"/>
          </rPr>
          <t xml:space="preserve">JK:
</t>
        </r>
        <r>
          <rPr>
            <sz val="9"/>
            <color rgb="FF000000"/>
            <rFont val="Segoe UI"/>
            <family val="2"/>
            <charset val="1"/>
          </rPr>
          <t xml:space="preserve">Kann man das nicht auch in unsere Hauptkategorien einordnen und dann eher den Komponentennamen jeweils mit dem Suffix BUS-System betitel. Z.B. BUS-System: KNX Stromversorgung. Das hier wäre z.B. die Kategorie Infrastruktur. </t>
        </r>
      </text>
    </comment>
  </commentList>
</comments>
</file>

<file path=xl/sharedStrings.xml><?xml version="1.0" encoding="utf-8"?>
<sst xmlns="http://schemas.openxmlformats.org/spreadsheetml/2006/main" count="570" uniqueCount="311">
  <si>
    <t xml:space="preserve">Kategorie</t>
  </si>
  <si>
    <t xml:space="preserve">Komponente</t>
  </si>
  <si>
    <t xml:space="preserve">Beschreibung </t>
  </si>
  <si>
    <t xml:space="preserve">Energieverbrauch Nutzungsphase (gesamt; in kWh/Jahr)</t>
  </si>
  <si>
    <t xml:space="preserve">Spezifisches Teibhauspotential Gesamt  (in kg CO2-e/Jahr)</t>
  </si>
  <si>
    <t xml:space="preserve">Treibhauspotenzial (gesamt; in kg CO2-e)</t>
  </si>
  <si>
    <t xml:space="preserve">Bauteilgewicht (in kg)</t>
  </si>
  <si>
    <t xml:space="preserve">Lebensdauer (in Jahre)</t>
  </si>
  <si>
    <t xml:space="preserve">Leistung Nutzungsphase (akitv; in W)</t>
  </si>
  <si>
    <t xml:space="preserve">Leistung Nutzungsphase (passiv/ Stand-by; in W)</t>
  </si>
  <si>
    <t xml:space="preserve">Betriebsdauer (h/Jahr)</t>
  </si>
  <si>
    <t xml:space="preserve">Treibhauspotenzial (Herstellung; in kg CO2-e)</t>
  </si>
  <si>
    <t xml:space="preserve">Treibhauspotenzial (Nutzung; in kg CO2-e)</t>
  </si>
  <si>
    <t xml:space="preserve">Treibhauspotenzial (Entsorgung; in kg CO2-e)</t>
  </si>
  <si>
    <t xml:space="preserve">Weitere Informationen / Anmerkungen</t>
  </si>
  <si>
    <t xml:space="preserve">Quellen </t>
  </si>
  <si>
    <t xml:space="preserve">Sensorik</t>
  </si>
  <si>
    <t xml:space="preserve">CO2 Sensor</t>
  </si>
  <si>
    <t xml:space="preserve">CO2-Messelement basierend auf einer optischen Infrarotabsorptionsmessung (non dispersive infrared). Zur Nutzung in Lüftungs- und Klimaanlagen zur Optimierung von Komfort und Energieverbrauch mittels bedarfsgerechter Lüftung und zum Erfassen der CO2-Konzentration. </t>
  </si>
  <si>
    <t xml:space="preserve">keine Daten verfügbar</t>
  </si>
  <si>
    <r>
      <rPr>
        <sz val="11"/>
        <color rgb="FF000000"/>
        <rFont val="Calibri"/>
        <family val="2"/>
        <charset val="1"/>
      </rPr>
      <t xml:space="preserve">8760</t>
    </r>
    <r>
      <rPr>
        <vertAlign val="superscript"/>
        <sz val="11"/>
        <color rgb="FF000000"/>
        <rFont val="Calibri"/>
        <family val="2"/>
        <charset val="1"/>
      </rPr>
      <t xml:space="preserve">c</t>
    </r>
  </si>
  <si>
    <r>
      <rPr>
        <sz val="11"/>
        <color rgb="FF000000"/>
        <rFont val="Calibri"/>
        <family val="2"/>
        <charset val="1"/>
      </rPr>
      <t xml:space="preserve">10,90</t>
    </r>
    <r>
      <rPr>
        <vertAlign val="superscript"/>
        <sz val="11"/>
        <color rgb="FF000000"/>
        <rFont val="Calibri"/>
        <family val="2"/>
        <charset val="1"/>
      </rPr>
      <t xml:space="preserve">a</t>
    </r>
  </si>
  <si>
    <r>
      <rPr>
        <sz val="11"/>
        <color rgb="FF000000"/>
        <rFont val="Calibri"/>
        <family val="2"/>
        <charset val="1"/>
      </rPr>
      <t xml:space="preserve">37,35</t>
    </r>
    <r>
      <rPr>
        <vertAlign val="superscript"/>
        <sz val="11"/>
        <color rgb="FF000000"/>
        <rFont val="Calibri"/>
        <family val="2"/>
        <charset val="1"/>
      </rPr>
      <t xml:space="preserve">b</t>
    </r>
  </si>
  <si>
    <t xml:space="preserve">keine Daten verfügbar </t>
  </si>
  <si>
    <r>
      <rPr>
        <vertAlign val="superscript"/>
        <sz val="11"/>
        <color rgb="FF000000"/>
        <rFont val="Calibri"/>
        <family val="2"/>
        <charset val="1"/>
      </rPr>
      <t xml:space="preserve">a</t>
    </r>
    <r>
      <rPr>
        <sz val="11"/>
        <color rgb="FF000000"/>
        <rFont val="Calibri"/>
        <family val="2"/>
        <charset val="1"/>
      </rPr>
      <t xml:space="preserve">Produktverpackung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Annahme Betriebszeit: 24h/Tag </t>
    </r>
  </si>
  <si>
    <t xml:space="preserve">Siemens HIT; https://hit.sbt.siemens.com/RWD/app.aspx?RC=DE&amp;lang=de&amp;MODULE=Catalog&amp;ACTION=ShowProduct&amp;KEY=S55720-S453</t>
  </si>
  <si>
    <t xml:space="preserve">Temperatursensor</t>
  </si>
  <si>
    <t xml:space="preserve">Termperaturmessgerät mit kleinem Display zur Messung der Temperatur in Innenräumen. Anschlussmöglichkeiten an ein BUS System zur Stromversorgung und Kommunikation. </t>
  </si>
  <si>
    <r>
      <rPr>
        <sz val="11"/>
        <color rgb="FF000000"/>
        <rFont val="Calibri"/>
        <family val="2"/>
        <charset val="1"/>
      </rPr>
      <t xml:space="preserve">8760</t>
    </r>
    <r>
      <rPr>
        <vertAlign val="superscript"/>
        <sz val="11"/>
        <color rgb="FF000000"/>
        <rFont val="Calibri"/>
        <family val="2"/>
        <charset val="1"/>
      </rPr>
      <t xml:space="preserve">b</t>
    </r>
  </si>
  <si>
    <r>
      <rPr>
        <sz val="11"/>
        <color rgb="FF000000"/>
        <rFont val="Calibri"/>
        <family val="2"/>
        <charset val="1"/>
      </rPr>
      <t xml:space="preserve">2,96</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</si>
  <si>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Produtkverpackung ist inbegriffen;
</t>
    </r>
    <r>
      <rPr>
        <vertAlign val="superscript"/>
        <sz val="11"/>
        <color rgb="FF000000"/>
        <rFont val="Calibri"/>
        <family val="2"/>
        <charset val="1"/>
      </rPr>
      <t xml:space="preserve">b</t>
    </r>
    <r>
      <rPr>
        <sz val="11"/>
        <color rgb="FF000000"/>
        <rFont val="Calibri"/>
        <family val="2"/>
        <charset val="1"/>
      </rPr>
      <t xml:space="preserve">Betriebszeit: 100% Belastungsrate</t>
    </r>
  </si>
  <si>
    <t xml:space="preserve">Schneider Electric: https://www.se.com/de/de/product/SXWSC4PSELXW/abdeckplatte-touchscreen-mit-4-tasten-licht-jalousie-pir-optimum-wei%C3%9Fe-abdeckung/</t>
  </si>
  <si>
    <t xml:space="preserve">Sensorik </t>
  </si>
  <si>
    <t xml:space="preserve">Kabelloser Temperatursensor</t>
  </si>
  <si>
    <t xml:space="preserve">Sensor zur kontinuierlichen Temperaturmessung mit kabelloser Übertragung an einen Konzentrator. Die Betriebsenergie wird aus der elektromagnetischen Energie um den Stromübertragungsleiter gewonnen. Die Komponenten bietet eine Anschlussmöglichkeit für bis zu drei Temperaturfühlern </t>
  </si>
  <si>
    <r>
      <rPr>
        <sz val="11"/>
        <color rgb="FF000000"/>
        <rFont val="Calibri"/>
        <family val="2"/>
        <charset val="1"/>
      </rPr>
      <t xml:space="preserve">1,20</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</si>
  <si>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Produktverpackung ist inbegriffen; 
</t>
    </r>
    <r>
      <rPr>
        <vertAlign val="superscript"/>
        <sz val="11"/>
        <color rgb="FF000000"/>
        <rFont val="Calibri"/>
        <family val="2"/>
        <charset val="1"/>
      </rPr>
      <t xml:space="preserve">b</t>
    </r>
    <r>
      <rPr>
        <sz val="11"/>
        <color rgb="FF000000"/>
        <rFont val="Calibri"/>
        <family val="2"/>
        <charset val="1"/>
      </rPr>
      <t xml:space="preserve">Betriebszeit: 100% Belastungsrate </t>
    </r>
  </si>
  <si>
    <t xml:space="preserve">ABB: https://new.abb.com/medium-voltage/digital-substations/monitoring-and-diagnostics-solutions/stx300</t>
  </si>
  <si>
    <t xml:space="preserve">Feuchtesensor</t>
  </si>
  <si>
    <t xml:space="preserve">Feuchtigkeitssensor-modul zur Anwendung in HLK-Anlagen zur Messung von relativer Feuchtigkeit und Temperatur mit hoher Messgenauigkeit und kurzer Antwortzeit. Abbildung des Feuchtigkeitsmessbereich von 0-100%. Mit Anschluss an eine Stromversorgung und eine BUS-System über Kabel</t>
  </si>
  <si>
    <r>
      <rPr>
        <sz val="11"/>
        <color rgb="FF000000"/>
        <rFont val="Calibri"/>
        <family val="2"/>
        <charset val="1"/>
      </rPr>
      <t xml:space="preserve">8,73</t>
    </r>
    <r>
      <rPr>
        <vertAlign val="superscript"/>
        <sz val="11"/>
        <color rgb="FF000000"/>
        <rFont val="Calibri"/>
        <family val="2"/>
        <charset val="1"/>
      </rPr>
      <t xml:space="preserve">a</t>
    </r>
  </si>
  <si>
    <r>
      <rPr>
        <sz val="11"/>
        <color rgb="FF000000"/>
        <rFont val="Calibri"/>
        <family val="2"/>
        <charset val="1"/>
      </rPr>
      <t xml:space="preserve">24,90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</si>
  <si>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Annahme Betriebszeit: 24h/Tag </t>
    </r>
  </si>
  <si>
    <t xml:space="preserve">Siemens HIT; https://hit.sbt.siemens.com/RWD/app.aspx?RC=DE&amp;lang=de&amp;MODULE=Catalog&amp;ACTION=ShowProduct&amp;KEY=S55720-S535</t>
  </si>
  <si>
    <t xml:space="preserve">Präsenzmelder</t>
  </si>
  <si>
    <t xml:space="preserve">Präsenzmelder, der die Bewegung von Personen in einem Raum erkennt, um die Beleuchtung in Innenräumen zu steuern. </t>
  </si>
  <si>
    <r>
      <rPr>
        <sz val="11"/>
        <color rgb="FF000000"/>
        <rFont val="Calibri"/>
        <family val="2"/>
        <charset val="1"/>
      </rPr>
      <t xml:space="preserve">2,84</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</si>
  <si>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Verpackung ist inbegriffen,Europäischer Strommix;
</t>
    </r>
    <r>
      <rPr>
        <vertAlign val="superscript"/>
        <sz val="11"/>
        <color rgb="FF000000"/>
        <rFont val="Calibri"/>
        <family val="2"/>
        <charset val="1"/>
      </rPr>
      <t xml:space="preserve">b</t>
    </r>
    <r>
      <rPr>
        <sz val="11"/>
        <color rgb="FF000000"/>
        <rFont val="Calibri"/>
        <family val="2"/>
        <charset val="1"/>
      </rPr>
      <t xml:space="preserve">Betriebszeit: Annahme = 30% aktiv; 70% passiv</t>
    </r>
  </si>
  <si>
    <t xml:space="preserve">Schneider Electric: https://www.se.com/de/de/product/MEG5522-0019/argus-pr%C3%A4senz-sensormodul-mit-ir-polarwei%C3%9F/</t>
  </si>
  <si>
    <t xml:space="preserve">Lichtsensor</t>
  </si>
  <si>
    <t xml:space="preserve">Der Sonnensensor wird als Fühler in HLK-Anlagen eingesetzt, in denen eine Kompensation der Sonneneinstrahlung vorgesehen ist. Der Fühler arbeitet mit einer Solarzelle, die die Sonneneinstrahlung erfasst und einen einstrahlungsabhängigen Strom erzeugt, der vom Fühler ausgewertet wird.  </t>
  </si>
  <si>
    <r>
      <rPr>
        <sz val="11"/>
        <color rgb="FF000000"/>
        <rFont val="Calibri"/>
        <family val="2"/>
        <charset val="1"/>
      </rPr>
      <t xml:space="preserve">0,00</t>
    </r>
    <r>
      <rPr>
        <vertAlign val="superscript"/>
        <sz val="11"/>
        <color rgb="FF000000"/>
        <rFont val="Calibri"/>
        <family val="2"/>
        <charset val="1"/>
      </rPr>
      <t xml:space="preserve">b</t>
    </r>
  </si>
  <si>
    <r>
      <rPr>
        <sz val="11"/>
        <color rgb="FF000000"/>
        <rFont val="Calibri"/>
        <family val="2"/>
        <charset val="1"/>
      </rPr>
      <t xml:space="preserve">4380</t>
    </r>
    <r>
      <rPr>
        <vertAlign val="superscript"/>
        <sz val="11"/>
        <color rgb="FF000000"/>
        <rFont val="Calibri"/>
        <family val="2"/>
        <charset val="1"/>
      </rPr>
      <t xml:space="preserve">c</t>
    </r>
  </si>
  <si>
    <r>
      <rPr>
        <sz val="11"/>
        <color rgb="FF000000"/>
        <rFont val="Calibri"/>
        <family val="2"/>
        <charset val="1"/>
      </rPr>
      <t xml:space="preserve">6,21</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</si>
  <si>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Der Lichtsensor vefügt über ein Solarmodul und benötigt keine externe Energie in der Nutzungsphase;
</t>
    </r>
    <r>
      <rPr>
        <vertAlign val="superscript"/>
        <sz val="11"/>
        <color rgb="FF000000"/>
        <rFont val="Calibri"/>
        <family val="2"/>
        <charset val="1"/>
      </rPr>
      <t xml:space="preserve">c</t>
    </r>
    <r>
      <rPr>
        <sz val="11"/>
        <color rgb="FF000000"/>
        <rFont val="Calibri"/>
        <family val="2"/>
        <charset val="1"/>
      </rPr>
      <t xml:space="preserve">Es wird eine Betriebszeit von 12h am Tag angenommen (durchschnittliche Tageslichtzeit pro Jahr)</t>
    </r>
  </si>
  <si>
    <t xml:space="preserve">Siemens HIT; https://hit.sbt.siemens.com/RWD/app.aspx?RC=DE&amp;lang=de&amp;MODULE=Catalog&amp;ACTION=ShowProduct&amp;KEY=BPZ%3aQLS60</t>
  </si>
  <si>
    <t xml:space="preserve">Wasserzähler </t>
  </si>
  <si>
    <t xml:space="preserve">Konventioneller Wasserzähler zur physikalischen Messung des Kalt-/Warmwasserverbrauchs. Der Zähler besteht aus einem Durchflusselement, einem Zählwerk und einem Anzeigedisplay.  Durchfluss:  4m3/h</t>
  </si>
  <si>
    <r>
      <rPr>
        <sz val="11"/>
        <color rgb="FF000000"/>
        <rFont val="Calibri"/>
        <family val="2"/>
        <charset val="1"/>
      </rPr>
      <t xml:space="preserve">6,30</t>
    </r>
    <r>
      <rPr>
        <vertAlign val="superscript"/>
        <sz val="11"/>
        <color rgb="FF000000"/>
        <rFont val="Calibri"/>
        <family val="2"/>
        <charset val="1"/>
      </rPr>
      <t xml:space="preserve">a</t>
    </r>
  </si>
  <si>
    <r>
      <rPr>
        <sz val="11"/>
        <color rgb="FF000000"/>
        <rFont val="Calibri"/>
        <family val="2"/>
        <charset val="1"/>
      </rPr>
      <t xml:space="preserve">23,90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</si>
  <si>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Annahme Betriebszeit: 24h/Tag </t>
    </r>
  </si>
  <si>
    <t xml:space="preserve">Siemesn HIT: https://hit.sbt.siemens.com/RWD/app.aspx?RC=HQEU&amp;lang=en&amp;MODULE=Product&amp;ACTION=ShowGroup&amp;KEY=HIT_Prod_Grp_361192</t>
  </si>
  <si>
    <t xml:space="preserve">Wärmezähler </t>
  </si>
  <si>
    <t xml:space="preserve">Ultraschall-Wärme- und Kältemengenzähler zur Messung von Durchfluss und Energie in Heizungen oder Kältemittelkreisläufen.  Durchflussrate: 25 m3/h</t>
  </si>
  <si>
    <r>
      <rPr>
        <sz val="11"/>
        <color rgb="FF000000"/>
        <rFont val="Calibri"/>
        <family val="2"/>
        <charset val="1"/>
      </rPr>
      <t xml:space="preserve">75,48</t>
    </r>
    <r>
      <rPr>
        <vertAlign val="superscript"/>
        <sz val="11"/>
        <color rgb="FF000000"/>
        <rFont val="Calibri"/>
        <family val="2"/>
        <charset val="1"/>
      </rPr>
      <t xml:space="preserve">a</t>
    </r>
  </si>
  <si>
    <r>
      <rPr>
        <sz val="11"/>
        <color rgb="FF000000"/>
        <rFont val="Calibri"/>
        <family val="2"/>
        <charset val="1"/>
      </rPr>
      <t xml:space="preserve">2,99</t>
    </r>
    <r>
      <rPr>
        <vertAlign val="superscript"/>
        <sz val="11"/>
        <color rgb="FF000000"/>
        <rFont val="Calibri"/>
        <family val="2"/>
        <charset val="1"/>
      </rPr>
      <t xml:space="preserve">b</t>
    </r>
  </si>
  <si>
    <t xml:space="preserve">Siemens HIT: https://hit.sbt.siemens.com/RWD/app.aspx?RC=HQEU&amp;lang=en&amp;MODULE=Product&amp;ACTION=ShowGroup&amp;KEY=HIT_Prod_Grp_361188</t>
  </si>
  <si>
    <t xml:space="preserve">Durchflussmesser</t>
  </si>
  <si>
    <t xml:space="preserve">Ultraschall-Durchflusssensor mit maximal 12 m3/h Durchfluss (Volumenstromzähler)</t>
  </si>
  <si>
    <r>
      <rPr>
        <sz val="11"/>
        <color rgb="FF000000"/>
        <rFont val="Calibri"/>
        <family val="2"/>
        <charset val="1"/>
      </rPr>
      <t xml:space="preserve">8,91</t>
    </r>
    <r>
      <rPr>
        <vertAlign val="superscript"/>
        <sz val="11"/>
        <color rgb="FF000000"/>
        <rFont val="Calibri"/>
        <family val="2"/>
        <charset val="1"/>
      </rPr>
      <t xml:space="preserve">a</t>
    </r>
  </si>
  <si>
    <r>
      <rPr>
        <sz val="11"/>
        <color rgb="FF000000"/>
        <rFont val="Calibri"/>
        <family val="2"/>
        <charset val="1"/>
      </rPr>
      <t xml:space="preserve">keine Daten verfügbar </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</si>
  <si>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Es sind keine Daten für die elektrische Leistung verfügbar, daher konnte auch kein Treibhauspotential für die Nutzungsphase berechnet werden; 
</t>
    </r>
    <r>
      <rPr>
        <vertAlign val="superscript"/>
        <sz val="11"/>
        <color rgb="FF000000"/>
        <rFont val="Calibri"/>
        <family val="2"/>
        <charset val="1"/>
      </rPr>
      <t xml:space="preserve">c</t>
    </r>
    <r>
      <rPr>
        <sz val="11"/>
        <color rgb="FF000000"/>
        <rFont val="Calibri"/>
        <family val="2"/>
        <charset val="1"/>
      </rPr>
      <t xml:space="preserve">Annahme Betriebszeit: 24h/Tag </t>
    </r>
  </si>
  <si>
    <t xml:space="preserve">Siemens HIT: https://hit.sbt.siemens.com/RWD/app.aspx?RC=DE&amp;lang=de&amp;MODULE=Catalog&amp;ACTION=ShowProduct&amp;KEY=S55845-Z209</t>
  </si>
  <si>
    <t xml:space="preserve">Aktuatorik</t>
  </si>
  <si>
    <t xml:space="preserve">Ventilator klein</t>
  </si>
  <si>
    <t xml:space="preserve">Zentrale Lüftungsanlagefür Be- oder Entlüftung mit einer Leistung von 5000 m3/h. Es handelt sich um einen Ventilator, der auf dem Dach oder neben dem Gebäude aufgestellt ist und in einem verzinkten Stahlgehäuse eingebaut ist. </t>
  </si>
  <si>
    <r>
      <rPr>
        <sz val="11"/>
        <color rgb="FF000000"/>
        <rFont val="Calibri"/>
        <family val="2"/>
        <charset val="1"/>
      </rPr>
      <t xml:space="preserve">220,00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</si>
  <si>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c</t>
    </r>
  </si>
  <si>
    <r>
      <rPr>
        <sz val="11"/>
        <color rgb="FF000000"/>
        <rFont val="Calibri"/>
        <family val="2"/>
        <charset val="1"/>
      </rPr>
      <t xml:space="preserve">4785,58</t>
    </r>
    <r>
      <rPr>
        <vertAlign val="superscript"/>
        <sz val="11"/>
        <color rgb="FF000000"/>
        <rFont val="Calibri"/>
        <family val="2"/>
        <charset val="1"/>
      </rPr>
      <t xml:space="preserve">c</t>
    </r>
  </si>
  <si>
    <r>
      <rPr>
        <vertAlign val="superscript"/>
        <sz val="11"/>
        <color rgb="FF000000"/>
        <rFont val="Calibri"/>
        <family val="2"/>
        <charset val="1"/>
      </rPr>
      <t xml:space="preserve">a</t>
    </r>
    <r>
      <rPr>
        <sz val="11"/>
        <color rgb="FF000000"/>
        <rFont val="Calibri"/>
        <family val="2"/>
        <charset val="1"/>
      </rPr>
      <t xml:space="preserve">Lüfter für kommerzielle und leichte industrielle Anwendungen, Leistungsberechnung durch Interpolation der Werte aus: https://www.dasslerventilatoren.info/contents/de/d135_WandventilatorECMotor.html, je nach Anwendung sind auch höhere Leistungen möglich 
</t>
    </r>
    <r>
      <rPr>
        <vertAlign val="superscript"/>
        <sz val="11"/>
        <color rgb="FF000000"/>
        <rFont val="Calibri"/>
        <family val="2"/>
        <charset val="1"/>
      </rPr>
      <t xml:space="preserve">b</t>
    </r>
    <r>
      <rPr>
        <sz val="11"/>
        <color rgb="FF000000"/>
        <rFont val="Calibri"/>
        <family val="2"/>
        <charset val="1"/>
      </rPr>
      <t xml:space="preserve">Für die Betriebszeit wird eine tägliche Nutzung von 8-18 Uhr angenommen;
</t>
    </r>
    <r>
      <rPr>
        <vertAlign val="superscript"/>
        <sz val="11"/>
        <color rgb="FF000000"/>
        <rFont val="Calibri"/>
        <family val="2"/>
        <charset val="1"/>
      </rPr>
      <t xml:space="preserve">c</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r>
  </si>
  <si>
    <t xml:space="preserve">Ökobaudat: https://oekobaudat.de/OEKOBAU.DAT/datasetdetail/process.xhtml?uuid=cc2903a5-0475-48c5-8240-c1b0c251b9d3&amp;version=20.23.050&amp;stock=OBD_2023_I&amp;lang=de</t>
  </si>
  <si>
    <t xml:space="preserve">Ventilator mittel</t>
  </si>
  <si>
    <t xml:space="preserve">Zentrale Lüftungsanlagefür Be- oder Entlüftung mit einer Leistung von 10000 m3/h. Es handelt sich um einen Ventilator, der auf dem Dach oder neben dem Gebäude aufgestellt ist und in einem verzinkten Stahlgehäuse eingebaut ist. </t>
  </si>
  <si>
    <r>
      <rPr>
        <sz val="11"/>
        <color rgb="FF000000"/>
        <rFont val="Calibri"/>
        <family val="2"/>
        <charset val="1"/>
      </rPr>
      <t xml:space="preserve">910,00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</si>
  <si>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b</t>
    </r>
  </si>
  <si>
    <r>
      <rPr>
        <sz val="11"/>
        <color rgb="FF000000"/>
        <rFont val="Calibri"/>
        <family val="2"/>
        <charset val="1"/>
      </rPr>
      <t xml:space="preserve">19794,90</t>
    </r>
    <r>
      <rPr>
        <vertAlign val="superscript"/>
        <sz val="11"/>
        <color rgb="FF000000"/>
        <rFont val="Calibri"/>
        <family val="2"/>
        <charset val="1"/>
      </rPr>
      <t xml:space="preserve">c</t>
    </r>
  </si>
  <si>
    <t xml:space="preserve">Ökobaudat: https://oekobaudat.de/OEKOBAU.DAT/datasetdetail/process.xhtml?uuid=76ac97e0-8016-44f0-b74b-4ba6ea69f00b&amp;version=20.23.050&amp;stock=OBD_2023_I&amp;lang=de</t>
  </si>
  <si>
    <t xml:space="preserve">Ventilator groß</t>
  </si>
  <si>
    <t xml:space="preserve">Zentrale Lüftungsanlagefür Be- oder Entlüftung mit einer Leistung von 30000 m3/h. Es handelt sich um einen Ventilator, der auf dem Dach oder neben dem Gebäude aufgestellt ist und in einem verzinkten Stahlgehäuse eingebaut ist. </t>
  </si>
  <si>
    <r>
      <rPr>
        <sz val="11"/>
        <color rgb="FF000000"/>
        <rFont val="Calibri"/>
        <family val="2"/>
        <charset val="1"/>
      </rPr>
      <t xml:space="preserve">2780,00</t>
    </r>
    <r>
      <rPr>
        <vertAlign val="superscript"/>
        <sz val="11"/>
        <color rgb="FF000000"/>
        <rFont val="Calibri"/>
        <family val="2"/>
        <charset val="1"/>
      </rPr>
      <t xml:space="preserve">a</t>
    </r>
  </si>
  <si>
    <r>
      <rPr>
        <sz val="11"/>
        <color rgb="FF000000"/>
        <rFont val="Calibri"/>
        <family val="2"/>
        <charset val="1"/>
      </rPr>
      <t xml:space="preserve">60472,33</t>
    </r>
    <r>
      <rPr>
        <vertAlign val="superscript"/>
        <sz val="11"/>
        <color rgb="FF000000"/>
        <rFont val="Calibri"/>
        <family val="2"/>
        <charset val="1"/>
      </rPr>
      <t xml:space="preserve">c</t>
    </r>
  </si>
  <si>
    <t xml:space="preserve">Ökobaudat: https://oekobaudat.de/OEKOBAU.DAT/datasetdetail/process.xhtml?uuid=03f5fc6b-115b-4b86-a528-2f9311d44c9b&amp;version=20.23.050&amp;stock=OBD_2023_I&amp;lang=de</t>
  </si>
  <si>
    <t xml:space="preserve">Volumenstromregler</t>
  </si>
  <si>
    <t xml:space="preserve">Elektronische Volumenstromregler zum lageunabhängigen Einbau in Rohrleitungen für Zu- und Abluft von RLK-Anlagen. Das Regelverfahren nutzt den Differenzdruck und Klappblattstellung zur Volumenstromerfassung und Regelung. Statischer Druckregelbereich: 20-1000 Pa; zulässige Strömungsgeschwindigkeit: 12 m/s; Volumenstrombereich: 34-5430 m3/h. </t>
  </si>
  <si>
    <r>
      <rPr>
        <sz val="11"/>
        <color rgb="FF000000"/>
        <rFont val="Calibri"/>
        <family val="2"/>
        <charset val="1"/>
      </rPr>
      <t xml:space="preserve">44,53</t>
    </r>
    <r>
      <rPr>
        <vertAlign val="superscript"/>
        <sz val="11"/>
        <color rgb="FF000000"/>
        <rFont val="Calibri"/>
        <family val="2"/>
        <charset val="1"/>
      </rPr>
      <t xml:space="preserve">b</t>
    </r>
  </si>
  <si>
    <r>
      <rPr>
        <vertAlign val="superscript"/>
        <sz val="11"/>
        <color rgb="FF000000"/>
        <rFont val="Calibri"/>
        <family val="2"/>
        <charset val="1"/>
      </rPr>
      <t xml:space="preserve">b</t>
    </r>
    <r>
      <rPr>
        <sz val="11"/>
        <color rgb="FF000000"/>
        <rFont val="Calibri"/>
        <family val="2"/>
        <charset val="1"/>
      </rPr>
      <t xml:space="preserve">Treibhausgaspotential in der Nutzungsphase berechent sich aus dem Wert pro Jahr multipliziert mit der Lebensdauer;
</t>
    </r>
    <r>
      <rPr>
        <vertAlign val="superscript"/>
        <sz val="11"/>
        <color rgb="FF000000"/>
        <rFont val="Calibri"/>
        <family val="2"/>
        <charset val="1"/>
      </rPr>
      <t xml:space="preserve">a</t>
    </r>
    <r>
      <rPr>
        <sz val="11"/>
        <color rgb="FF000000"/>
        <rFont val="Calibri"/>
        <family val="2"/>
        <charset val="1"/>
      </rPr>
      <t xml:space="preserve">Betriebszeit: 91,25h im Jahr regelend, sonst ruhend</t>
    </r>
  </si>
  <si>
    <t xml:space="preserve">Wildeboer Bauteile GmbH: https://www.wildeboer.de/de/produkte/luftverteilung/volumenstromregler-volumenstrombegrenzer/vre1-volumenstromregler</t>
  </si>
  <si>
    <t xml:space="preserve">Umwälzpumpe</t>
  </si>
  <si>
    <t xml:space="preserve">Umwälzpumpe mit einer Leistung von 50-250 W für Heizungsanlagen. </t>
  </si>
  <si>
    <r>
      <rPr>
        <sz val="11"/>
        <color rgb="FF000000"/>
        <rFont val="Calibri"/>
        <family val="2"/>
        <charset val="1"/>
      </rPr>
      <t xml:space="preserve">150,00</t>
    </r>
    <r>
      <rPr>
        <vertAlign val="superscript"/>
        <sz val="11"/>
        <color rgb="FF000000"/>
        <rFont val="Calibri"/>
        <family val="2"/>
        <charset val="1"/>
      </rPr>
      <t xml:space="preserve">c</t>
    </r>
  </si>
  <si>
    <r>
      <rPr>
        <sz val="11"/>
        <color rgb="FF000000"/>
        <rFont val="Calibri"/>
        <family val="2"/>
        <charset val="1"/>
      </rPr>
      <t xml:space="preserve">3000</t>
    </r>
    <r>
      <rPr>
        <vertAlign val="superscript"/>
        <sz val="11"/>
        <color rgb="FF000000"/>
        <rFont val="Calibri"/>
        <family val="2"/>
        <charset val="1"/>
      </rPr>
      <t xml:space="preserve">a</t>
    </r>
  </si>
  <si>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a</t>
    </r>
    <r>
      <rPr>
        <sz val="11"/>
        <color rgb="FF000000"/>
        <rFont val="Calibri"/>
        <family val="2"/>
        <charset val="1"/>
      </rPr>
      <t xml:space="preserve">Annahme Betriebszeit: 3000h pro Jahr (2000h-4000h);
</t>
    </r>
    <r>
      <rPr>
        <vertAlign val="superscript"/>
        <sz val="11"/>
        <color rgb="FF000000"/>
        <rFont val="Calibri"/>
        <family val="2"/>
        <charset val="1"/>
      </rPr>
      <t xml:space="preserve">c</t>
    </r>
    <r>
      <rPr>
        <sz val="11"/>
        <color rgb="FF000000"/>
        <rFont val="Calibri"/>
        <family val="2"/>
        <charset val="1"/>
      </rPr>
      <t xml:space="preserve">Die Umwälzpumpe hat eine Leistung von 50-250W, für die Berechnung wird eine effektive Leistung von 150W angenommen </t>
    </r>
  </si>
  <si>
    <t xml:space="preserve">Ökobaudat: https://oekobaudat.de/OEKOBAU.DAT/datasetdetail/process.xhtml?uuid=700c0c68-8aec-48b8-a276-aa60a01babda&amp;version=20.23.050&amp;stock=OBD_2023_I&amp;lang=de</t>
  </si>
  <si>
    <t xml:space="preserve">Elektr. Ventil-Stellantrieb klein</t>
  </si>
  <si>
    <t xml:space="preserve">Für Kleinventile zur wasserseitigen Regelung von Warm- und Kühlwasser in HLK-Anlagen. Automatische Erkennung des Ventilhubs. Inklusive Handversteller und Stellungsanzeige. </t>
  </si>
  <si>
    <r>
      <rPr>
        <sz val="11"/>
        <color rgb="FF000000"/>
        <rFont val="Calibri"/>
        <family val="2"/>
        <charset val="1"/>
      </rPr>
      <t xml:space="preserve">876</t>
    </r>
    <r>
      <rPr>
        <vertAlign val="superscript"/>
        <sz val="11"/>
        <color rgb="FF000000"/>
        <rFont val="Calibri"/>
        <family val="2"/>
        <charset val="1"/>
      </rPr>
      <t xml:space="preserve">c</t>
    </r>
  </si>
  <si>
    <r>
      <rPr>
        <sz val="11"/>
        <color rgb="FF000000"/>
        <rFont val="Calibri"/>
        <family val="2"/>
        <charset val="1"/>
      </rPr>
      <t xml:space="preserve">6,66</t>
    </r>
    <r>
      <rPr>
        <vertAlign val="superscript"/>
        <sz val="11"/>
        <color rgb="FF000000"/>
        <rFont val="Calibri"/>
        <family val="2"/>
        <charset val="1"/>
      </rPr>
      <t xml:space="preserve">a</t>
    </r>
  </si>
  <si>
    <r>
      <rPr>
        <sz val="11"/>
        <color rgb="FF000000"/>
        <rFont val="Calibri"/>
        <family val="2"/>
        <charset val="1"/>
      </rPr>
      <t xml:space="preserve">4,48</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</si>
  <si>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Die Lebensdauer des Stellmotors wird mit 15 Jahren angenommen (übliche Lebensdauer einer Dichtung);
</t>
    </r>
    <r>
      <rPr>
        <vertAlign val="superscript"/>
        <sz val="11"/>
        <color rgb="FF000000"/>
        <rFont val="Calibri"/>
        <family val="2"/>
        <charset val="1"/>
      </rPr>
      <t xml:space="preserve">c</t>
    </r>
    <r>
      <rPr>
        <sz val="11"/>
        <color rgb="FF000000"/>
        <rFont val="Calibri"/>
        <family val="2"/>
        <charset val="1"/>
      </rPr>
      <t xml:space="preserve">Die Betriebszeit des Stellmotors beträgt 876h </t>
    </r>
  </si>
  <si>
    <t xml:space="preserve">Siemens HIT Portal: https://hit.sbt.siemens.com/RWD/app.aspx?RC=de&amp;lang=de&amp;MODULE=Catalog&amp;ACTION=ShowProduct&amp;KEY=S55150-A102</t>
  </si>
  <si>
    <t xml:space="preserve">Elektr. Ventil-Stellantrieb groß</t>
  </si>
  <si>
    <t xml:space="preserve">Elektromotorischer Stellantrieb zum Betätigen von Durchgangs- und Dreiwegventilen mit 20mm Hub als regel- und Absperrarmaturen in HLK-Anlagen. Inklusive Handversteller, Stellungs- und Statusanzeige. </t>
  </si>
  <si>
    <r>
      <rPr>
        <sz val="11"/>
        <color rgb="FF000000"/>
        <rFont val="Calibri"/>
        <family val="2"/>
        <charset val="1"/>
      </rPr>
      <t xml:space="preserve">25,78</t>
    </r>
    <r>
      <rPr>
        <vertAlign val="superscript"/>
        <sz val="11"/>
        <color rgb="FF000000"/>
        <rFont val="Calibri"/>
        <family val="2"/>
        <charset val="1"/>
      </rPr>
      <t xml:space="preserve">a</t>
    </r>
  </si>
  <si>
    <r>
      <rPr>
        <sz val="11"/>
        <color rgb="FF000000"/>
        <rFont val="Calibri"/>
        <family val="2"/>
        <charset val="1"/>
      </rPr>
      <t xml:space="preserve">29,88</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</si>
  <si>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</si>
  <si>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Siemens HIT Portal: https://hit.sbt.siemens.com/RWD/app.aspx?RC=de&amp;lang=de&amp;MODULE=Catalog&amp;ACTION=ShowProduct&amp;KEY=BPZ%3aSSP81</t>
  </si>
  <si>
    <t xml:space="preserve">BUS-System: KNX Sonnenschutzaktor</t>
  </si>
  <si>
    <t xml:space="preserve">Der Sonnenschutzaktor wird zur Steuerung von Jalousien, Rollläden, Markisen oder Lüftungsklappenantrieben eingesetzt</t>
  </si>
  <si>
    <r>
      <rPr>
        <sz val="11"/>
        <color rgb="FF000000"/>
        <rFont val="Calibri"/>
        <family val="2"/>
        <charset val="1"/>
      </rPr>
      <t xml:space="preserve">19,10</t>
    </r>
    <r>
      <rPr>
        <vertAlign val="superscript"/>
        <sz val="11"/>
        <color rgb="FF000000"/>
        <rFont val="Calibri"/>
        <family val="2"/>
        <charset val="1"/>
      </rPr>
      <t xml:space="preserve">a</t>
    </r>
  </si>
  <si>
    <r>
      <rPr>
        <sz val="11"/>
        <color rgb="FF000000"/>
        <rFont val="Calibri"/>
        <family val="2"/>
        <charset val="1"/>
      </rPr>
      <t xml:space="preserve">65,44</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</si>
  <si>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Es wird eine Betriebszeit von 12h am Tag angenommen (durchschnittliche Tageslichtzeit pro Jahr)</t>
    </r>
  </si>
  <si>
    <t xml:space="preserve">Siemens HIT Portal: https://hit.sbt.siemens.com/RWD/app.aspx?RC=de&amp;lang=de&amp;MODULE=Catalog&amp;ACTION=ShowProduct&amp;KEY=5WG1524-4DB23</t>
  </si>
  <si>
    <t xml:space="preserve">BUS-System: KNX Schalt-Dimmaktor</t>
  </si>
  <si>
    <t xml:space="preserve">Der Schalt-/Dimmaktor wird zum Schalten, Dimmen und zur Szenensteuerung (z.B. LED) in der Gebäudeautomation eingesetzt. Die Gerätesteuerung erfolgt über KNX</t>
  </si>
  <si>
    <r>
      <rPr>
        <sz val="11"/>
        <color rgb="FF000000"/>
        <rFont val="Calibri"/>
        <family val="2"/>
        <charset val="1"/>
      </rPr>
      <t xml:space="preserve">5840</t>
    </r>
    <r>
      <rPr>
        <vertAlign val="superscript"/>
        <sz val="11"/>
        <color rgb="FF000000"/>
        <rFont val="Calibri"/>
        <family val="2"/>
        <charset val="1"/>
      </rPr>
      <t xml:space="preserve">c</t>
    </r>
  </si>
  <si>
    <r>
      <rPr>
        <sz val="11"/>
        <color rgb="FF000000"/>
        <rFont val="Calibri"/>
        <family val="2"/>
        <charset val="1"/>
      </rPr>
      <t xml:space="preserve">14,22</t>
    </r>
    <r>
      <rPr>
        <vertAlign val="superscript"/>
        <sz val="11"/>
        <color rgb="FF000000"/>
        <rFont val="Calibri"/>
        <family val="2"/>
        <charset val="1"/>
      </rPr>
      <t xml:space="preserve">a</t>
    </r>
  </si>
  <si>
    <r>
      <rPr>
        <sz val="11"/>
        <color rgb="FF000000"/>
        <rFont val="Calibri"/>
        <family val="2"/>
        <charset val="1"/>
      </rPr>
      <t xml:space="preserve">69,80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</si>
  <si>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Es wird eine Betriebszeit von 16h am Tag angenommen (durchschnittliche Wachzeit)</t>
    </r>
  </si>
  <si>
    <t xml:space="preserve">Siemens HIT Portal: https://hit.sbt.siemens.com/RWD/app.aspx?RC=de&amp;lang=de&amp;MODULE=Catalog&amp;ACTION=ShowProduct&amp;KEY=5WG1526-4DB23</t>
  </si>
  <si>
    <t xml:space="preserve">BUS-System: KNX Thermoantriebaktor</t>
  </si>
  <si>
    <t xml:space="preserve">Der Thermoantriebaktor mit 2 Ausgängen wird zur Ansteuerung von elektrothermischen Stellantrieben für Heiz- oder Kühlanlagen eingesetzt.</t>
  </si>
  <si>
    <r>
      <rPr>
        <sz val="11"/>
        <color rgb="FF000000"/>
        <rFont val="Calibri"/>
        <family val="2"/>
        <charset val="1"/>
      </rPr>
      <t xml:space="preserve">8,44</t>
    </r>
    <r>
      <rPr>
        <vertAlign val="superscript"/>
        <sz val="11"/>
        <color rgb="FF000000"/>
        <rFont val="Calibri"/>
        <family val="2"/>
        <charset val="1"/>
      </rPr>
      <t xml:space="preserve">a</t>
    </r>
  </si>
  <si>
    <r>
      <rPr>
        <sz val="11"/>
        <color rgb="FF000000"/>
        <rFont val="Calibri"/>
        <family val="2"/>
        <charset val="1"/>
      </rPr>
      <t xml:space="preserve">36,64</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</si>
  <si>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Es wird eine Betriebszeit von 24h am Tag angenommen </t>
    </r>
  </si>
  <si>
    <t xml:space="preserve">Siemens HIT Portal: https://hit.sbt.siemens.com/RWD/app.aspx?RC=de&amp;lang=de&amp;MODULE=Catalog&amp;ACTION=ShowProduct&amp;KEY=5WG1605-4DB23</t>
  </si>
  <si>
    <t xml:space="preserve">Signalverarbeitung</t>
  </si>
  <si>
    <t xml:space="preserve">Kommunikationsschnittstelle</t>
  </si>
  <si>
    <t xml:space="preserve">USB-Adapter der Kommunikation über das zigbee Protokoll über Anschluss an einen Server oder IP-Controller ermöglicht. </t>
  </si>
  <si>
    <r>
      <rPr>
        <sz val="11"/>
        <color rgb="FF000000"/>
        <rFont val="Calibri"/>
        <family val="2"/>
        <charset val="1"/>
      </rPr>
      <t xml:space="preserve">0,38</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</si>
  <si>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Produtkverpackung ist inbegriffen </t>
    </r>
  </si>
  <si>
    <t xml:space="preserve">Schneider Electric: https://www.se.com/de/de/product/SXWZBAUSB10001/spacelogic-zigbee-adapter-f%C3%BCr-die-controller-der-serien-asp-asb-mp-und-rp/</t>
  </si>
  <si>
    <t xml:space="preserve">Anbindungskabel</t>
  </si>
  <si>
    <t xml:space="preserve">Unspezifisches Kabel aus der Ecoinvent Datenbank. Bestandteile: 66% Kupfer, 34% Isolator. </t>
  </si>
  <si>
    <t xml:space="preserve">Ecoinvent: market for cable, unspecified</t>
  </si>
  <si>
    <t xml:space="preserve">Analaog/Digitalwandler</t>
  </si>
  <si>
    <t xml:space="preserve">Microchip zur Umwandlung von Analog- in Digitalsignale zur Montage auf einer Leiterplatine. </t>
  </si>
  <si>
    <t xml:space="preserve">&lt;0,001</t>
  </si>
  <si>
    <r>
      <rPr>
        <sz val="11"/>
        <color rgb="FF000000"/>
        <rFont val="Calibri"/>
        <family val="2"/>
        <charset val="1"/>
      </rPr>
      <t xml:space="preserve">0,00</t>
    </r>
    <r>
      <rPr>
        <vertAlign val="superscript"/>
        <sz val="11"/>
        <color rgb="FF000000"/>
        <rFont val="Calibri"/>
        <family val="2"/>
        <charset val="1"/>
      </rPr>
      <t xml:space="preserve">a</t>
    </r>
  </si>
  <si>
    <r>
      <rPr>
        <vertAlign val="superscript"/>
        <sz val="11"/>
        <color rgb="FF000000"/>
        <rFont val="Calibri"/>
        <family val="2"/>
        <charset val="1"/>
      </rPr>
      <t xml:space="preserve"> a</t>
    </r>
    <r>
      <rPr>
        <sz val="11"/>
        <color rgb="FF000000"/>
        <rFont val="Calibri"/>
        <family val="2"/>
        <charset val="1"/>
      </rPr>
      <t xml:space="preserve">für das THP wurde nur die Massenbilanz genutzt, Produktionsprozesse und deren Energieverbrauch wurden aufgrung mangelnder Daten nicht berücksichtigt; Die Berechnung erfolgte mit der CML-IA Baseline 3.08 Methode </t>
    </r>
  </si>
  <si>
    <t xml:space="preserve">Signalverarbeitung </t>
  </si>
  <si>
    <t xml:space="preserve">Leiterplatte</t>
  </si>
  <si>
    <t xml:space="preserve">Es handelt sich um 1 kg einer bestückten Leiterplatte mit elektronischen Bauteile wie Kondensatoren, Widerstände usw., die bereits auf die Platte gelötet sind. Das für die Montage der Bauteile verwendete Lot und die Oberfläche sind bleifrei.</t>
  </si>
  <si>
    <t xml:space="preserve">stark einzelfallabhängig </t>
  </si>
  <si>
    <r>
      <rPr>
        <sz val="11"/>
        <color rgb="FF000000"/>
        <rFont val="Calibri"/>
        <family val="2"/>
        <charset val="1"/>
      </rPr>
      <t xml:space="preserve">stark einzelfallabhängig</t>
    </r>
    <r>
      <rPr>
        <vertAlign val="superscript"/>
        <sz val="11"/>
        <color rgb="FF000000"/>
        <rFont val="Calibri"/>
        <family val="2"/>
        <charset val="1"/>
      </rPr>
      <t xml:space="preserve"> b</t>
    </r>
  </si>
  <si>
    <r>
      <rPr>
        <sz val="11"/>
        <color rgb="FF000000"/>
        <rFont val="Calibri"/>
        <family val="2"/>
        <charset val="1"/>
      </rPr>
      <t xml:space="preserve">8760</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</si>
  <si>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Es wird eine Betriebszeit von 24h/Tag angenommen;
</t>
    </r>
    <r>
      <rPr>
        <vertAlign val="superscript"/>
        <sz val="11"/>
        <color rgb="FF000000"/>
        <rFont val="Calibri"/>
        <family val="2"/>
        <charset val="1"/>
      </rPr>
      <t xml:space="preserve">b</t>
    </r>
    <r>
      <rPr>
        <sz val="11"/>
        <color rgb="FF000000"/>
        <rFont val="Calibri"/>
        <family val="2"/>
        <charset val="1"/>
      </rPr>
      <t xml:space="preserve">Der Stromverbrauch sowie Treibhauspotential in der Nutzungsphase werden nicht berücksichtigt, da sie sehr stark einzelfallabhängig sind </t>
    </r>
  </si>
  <si>
    <t xml:space="preserve">Ecoinvent: market for printed wiring board, surface mounted, unspecified, Pb free</t>
  </si>
  <si>
    <t xml:space="preserve">Datenlogger</t>
  </si>
  <si>
    <t xml:space="preserve">Der Datenlogger ermöglicht den Zugriff eines Master-Geräts auf die erfassten Daten gekoppelter Slave-Geräten. Die Kommunikation ist über verschiedene Bus-Systeme, auch wireless, möglich. </t>
  </si>
  <si>
    <r>
      <rPr>
        <sz val="11"/>
        <color rgb="FF000000"/>
        <rFont val="Calibri"/>
        <family val="2"/>
        <charset val="1"/>
      </rPr>
      <t xml:space="preserve">18,40</t>
    </r>
    <r>
      <rPr>
        <vertAlign val="superscript"/>
        <sz val="11"/>
        <color rgb="FF000000"/>
        <rFont val="Calibri"/>
        <family val="2"/>
        <charset val="1"/>
      </rPr>
      <t xml:space="preserve">a</t>
    </r>
  </si>
  <si>
    <t xml:space="preserve">Schneider Electric: https://www.se.com/de/de/product/PAS800L/panel-server-advanced-pas800l-funk-und-modbus-rtu-ethernet-modbus-tcp-datenlogger-und-energy-server-24-vdc-s0/</t>
  </si>
  <si>
    <t xml:space="preserve">BUS-System: KNX BACnet Schnittstelle </t>
  </si>
  <si>
    <t xml:space="preserve">Die Komponente dient als Schnittstelle zwischen KNX und BACnet. Die KNX Kommunikationsobjekte werden in BACnet Objekte übersetzt und können in ein BACnet Sytem kommuniziert werden. </t>
  </si>
  <si>
    <r>
      <rPr>
        <sz val="11"/>
        <color rgb="FF000000"/>
        <rFont val="Calibri"/>
        <family val="2"/>
        <charset val="1"/>
      </rPr>
      <t xml:space="preserve">16,53</t>
    </r>
    <r>
      <rPr>
        <vertAlign val="superscript"/>
        <sz val="11"/>
        <color rgb="FF000000"/>
        <rFont val="Calibri"/>
        <family val="2"/>
        <charset val="1"/>
      </rPr>
      <t xml:space="preserve">a</t>
    </r>
  </si>
  <si>
    <r>
      <rPr>
        <sz val="11"/>
        <color rgb="FF000000"/>
        <rFont val="Calibri"/>
        <family val="2"/>
        <charset val="1"/>
      </rPr>
      <t xml:space="preserve">22,41</t>
    </r>
    <r>
      <rPr>
        <vertAlign val="superscript"/>
        <sz val="11"/>
        <color rgb="FF000000"/>
        <rFont val="Calibri"/>
        <family val="2"/>
        <charset val="1"/>
      </rPr>
      <t xml:space="preserve">b</t>
    </r>
  </si>
  <si>
    <t xml:space="preserve">Siemens HIT Portal: https://hit.sbt.siemens.com/RWD/app.aspx?RC=de&amp;lang=de&amp;MODULE=Catalog&amp;ACTION=ShowProduct&amp;KEY=5WG1143-1AB01</t>
  </si>
  <si>
    <t xml:space="preserve">BUS-System: KNX DALI Schnittstelle</t>
  </si>
  <si>
    <t xml:space="preserve">Die Komponente dient als Schnittstelle zwischen KNX und DALI. Pro Kanal können bis zu 64 DALI-Aktoren und zusätzlich Sensoren angeschlossen werden. </t>
  </si>
  <si>
    <r>
      <rPr>
        <sz val="11"/>
        <color rgb="FF000000"/>
        <rFont val="Calibri"/>
        <family val="2"/>
        <charset val="1"/>
      </rPr>
      <t xml:space="preserve">9,00</t>
    </r>
    <r>
      <rPr>
        <vertAlign val="superscript"/>
        <sz val="11"/>
        <color rgb="FF000000"/>
        <rFont val="Calibri"/>
        <family val="2"/>
        <charset val="1"/>
      </rPr>
      <t xml:space="preserve">c</t>
    </r>
  </si>
  <si>
    <r>
      <rPr>
        <sz val="11"/>
        <color rgb="FF000000"/>
        <rFont val="Calibri"/>
        <family val="2"/>
        <charset val="1"/>
      </rPr>
      <t xml:space="preserve">29,46</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</si>
  <si>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Es wird angenommen, dass Die BACnet- sowie die DALI-Schnittstelle ähnliche Energieverbrauchswerte aufweisen.</t>
    </r>
  </si>
  <si>
    <t xml:space="preserve">Siemens HIT Portal:https://hit.sbt.siemens.com/RWD/app.aspx?RC=de&amp;lang=de&amp;MODULE=Catalog&amp;ACTION=ShowProduct&amp;KEY=5WG1141-1AB31</t>
  </si>
  <si>
    <t xml:space="preserve">BUS-System: KNX IP Router-Schnittstelle</t>
  </si>
  <si>
    <t xml:space="preserve">Der IP-Router verbindet KNX-Linien über Datennetzwerke unter Nutzung des
Internetprotokolls und des KNXnet/IP-Standards. Zugleich ermöglicht
dieses Gerät den Buszugriff von einem PC oder anderen
Datenverarbeitungsgeräten.</t>
  </si>
  <si>
    <r>
      <rPr>
        <sz val="11"/>
        <color rgb="FF000000"/>
        <rFont val="Calibri"/>
        <family val="2"/>
        <charset val="1"/>
      </rPr>
      <t xml:space="preserve">12,48</t>
    </r>
    <r>
      <rPr>
        <vertAlign val="superscript"/>
        <sz val="11"/>
        <color rgb="FF000000"/>
        <rFont val="Calibri"/>
        <family val="2"/>
        <charset val="1"/>
      </rPr>
      <t xml:space="preserve">a</t>
    </r>
  </si>
  <si>
    <r>
      <rPr>
        <sz val="11"/>
        <color rgb="FF000000"/>
        <rFont val="Calibri"/>
        <family val="2"/>
        <charset val="1"/>
      </rPr>
      <t xml:space="preserve">37,08</t>
    </r>
    <r>
      <rPr>
        <vertAlign val="superscript"/>
        <sz val="11"/>
        <color rgb="FF000000"/>
        <rFont val="Calibri"/>
        <family val="2"/>
        <charset val="1"/>
      </rPr>
      <t xml:space="preserve">b</t>
    </r>
  </si>
  <si>
    <t xml:space="preserve">Siemens HIT Portal: https://hit.sbt.siemens.com/RWD/app.aspx?RC=de&amp;lang=de&amp;MODULE=Catalog&amp;ACTION=ShowProduct&amp;KEY=5WG1146-1AB03</t>
  </si>
  <si>
    <t xml:space="preserve">BUS-System: KNX IP Control Center </t>
  </si>
  <si>
    <t xml:space="preserve">In dieser Komponenten ist ein Webserver zur Bedienung, Beobachtung und Programmierung von KNX System intergriert. Über einen Satndardwebbrowser können Bedienseiten angezeigt und visuell dargestellt werden. Die Komponente bietet eine Schnittstelle zu KNX Installationen über IP Datennetzwerke.</t>
  </si>
  <si>
    <r>
      <rPr>
        <sz val="11"/>
        <color rgb="FF000000"/>
        <rFont val="Calibri"/>
        <family val="2"/>
        <charset val="1"/>
      </rPr>
      <t xml:space="preserve">20,22</t>
    </r>
    <r>
      <rPr>
        <vertAlign val="superscript"/>
        <sz val="11"/>
        <color rgb="FF000000"/>
        <rFont val="Calibri"/>
        <family val="2"/>
        <charset val="1"/>
      </rPr>
      <t xml:space="preserve">a</t>
    </r>
  </si>
  <si>
    <r>
      <rPr>
        <sz val="11"/>
        <color rgb="FF000000"/>
        <rFont val="Calibri"/>
        <family val="2"/>
        <charset val="1"/>
      </rPr>
      <t xml:space="preserve">27,39</t>
    </r>
    <r>
      <rPr>
        <vertAlign val="superscript"/>
        <sz val="11"/>
        <color rgb="FF000000"/>
        <rFont val="Calibri"/>
        <family val="2"/>
        <charset val="1"/>
      </rPr>
      <t xml:space="preserve">b</t>
    </r>
  </si>
  <si>
    <t xml:space="preserve">Siemens HIT Portal: https://hit.sbt.siemens.com/RWD/app.aspx?RC=de&amp;lang=de&amp;MODULE=Catalog&amp;ACTION=ShowProduct&amp;KEY=5WG1152-1AB01</t>
  </si>
  <si>
    <t xml:space="preserve">BUS-System: KNX Web-Server</t>
  </si>
  <si>
    <t xml:space="preserve">Der Web-Server ermöglicht die Fernbedienung und Fernüberwachung von Anlagen über Web und Smartphone-App.</t>
  </si>
  <si>
    <r>
      <rPr>
        <sz val="11"/>
        <color rgb="FF000000"/>
        <rFont val="Calibri"/>
        <family val="2"/>
        <charset val="1"/>
      </rPr>
      <t xml:space="preserve">41,34</t>
    </r>
    <r>
      <rPr>
        <vertAlign val="superscript"/>
        <sz val="11"/>
        <color rgb="FF000000"/>
        <rFont val="Calibri"/>
        <family val="2"/>
        <charset val="1"/>
      </rPr>
      <t xml:space="preserve">a</t>
    </r>
  </si>
  <si>
    <r>
      <rPr>
        <sz val="11"/>
        <color rgb="FF000000"/>
        <rFont val="Calibri"/>
        <family val="2"/>
        <charset val="1"/>
      </rPr>
      <t xml:space="preserve">44,82</t>
    </r>
    <r>
      <rPr>
        <vertAlign val="superscript"/>
        <sz val="11"/>
        <color rgb="FF000000"/>
        <rFont val="Calibri"/>
        <family val="2"/>
        <charset val="1"/>
      </rPr>
      <t xml:space="preserve">b</t>
    </r>
  </si>
  <si>
    <t xml:space="preserve">Siemens HIT Portal: https://hit.sbt.siemens.com/RWD/app.aspx?RC=de&amp;lang=de&amp;MODULE=Catalog&amp;ACTION=ShowProduct&amp;KEY=BPZ%3aOZW772.01</t>
  </si>
  <si>
    <t xml:space="preserve">BUS-System: KNX Repeater </t>
  </si>
  <si>
    <t xml:space="preserve">Einsetzbar als Linienkoppler zur Kopplung einer Linie an eine Hauptlinie, Bereichskoppler zur Kopplung einer Hauptlinie an die Bereichslinie oder Linienverstärker (Repeater) zur Kopplung von zwei Segmenten derselben Linie. </t>
  </si>
  <si>
    <r>
      <rPr>
        <sz val="11"/>
        <color rgb="FF000000"/>
        <rFont val="Calibri"/>
        <family val="2"/>
        <charset val="1"/>
      </rPr>
      <t xml:space="preserve">12,33</t>
    </r>
    <r>
      <rPr>
        <vertAlign val="superscript"/>
        <sz val="11"/>
        <color rgb="FF000000"/>
        <rFont val="Calibri"/>
        <family val="2"/>
        <charset val="1"/>
      </rPr>
      <t xml:space="preserve">a</t>
    </r>
  </si>
  <si>
    <r>
      <rPr>
        <sz val="11"/>
        <color rgb="FF000000"/>
        <rFont val="Calibri"/>
        <family val="2"/>
        <charset val="1"/>
      </rPr>
      <t xml:space="preserve">9,96</t>
    </r>
    <r>
      <rPr>
        <vertAlign val="superscript"/>
        <sz val="11"/>
        <color rgb="FF000000"/>
        <rFont val="Calibri"/>
        <family val="2"/>
        <charset val="1"/>
      </rPr>
      <t xml:space="preserve">b</t>
    </r>
  </si>
  <si>
    <t xml:space="preserve">Siemens HIT Portal: https://hit.sbt.siemens.com/RWD/app.aspx?RC=de&amp;lang=de&amp;MODULE=Catalog&amp;ACTION=ShowProduct&amp;KEY=5WG1140-1AB13</t>
  </si>
  <si>
    <t xml:space="preserve">BUS-System: KNX Eingabegerät</t>
  </si>
  <si>
    <t xml:space="preserve">Binäreingabegerät mit 8 Eingängen für potentialfreie Kontakte zur Verarbeitng von Binärsingnalen (z.B. Schalter, Taster, Melder)</t>
  </si>
  <si>
    <r>
      <rPr>
        <sz val="11"/>
        <color rgb="FF000000"/>
        <rFont val="Calibri"/>
        <family val="2"/>
        <charset val="1"/>
      </rPr>
      <t xml:space="preserve">31,07</t>
    </r>
    <r>
      <rPr>
        <vertAlign val="superscript"/>
        <sz val="11"/>
        <color rgb="FF000000"/>
        <rFont val="Calibri"/>
        <family val="2"/>
        <charset val="1"/>
      </rPr>
      <t xml:space="preserve">a</t>
    </r>
  </si>
  <si>
    <r>
      <rPr>
        <sz val="11"/>
        <color rgb="FF000000"/>
        <rFont val="Calibri"/>
        <family val="2"/>
        <charset val="1"/>
      </rPr>
      <t xml:space="preserve">15,27</t>
    </r>
    <r>
      <rPr>
        <vertAlign val="superscript"/>
        <sz val="11"/>
        <color rgb="FF000000"/>
        <rFont val="Calibri"/>
        <family val="2"/>
        <charset val="1"/>
      </rPr>
      <t xml:space="preserve">b</t>
    </r>
  </si>
  <si>
    <t xml:space="preserve">Siemens HIT Portal: https://hit.sbt.siemens.com/RWD/app.aspx?RC=de&amp;lang=de&amp;MODULE=Catalog&amp;ACTION=ShowProduct&amp;KEY=5WG1262-1DB51</t>
  </si>
  <si>
    <t xml:space="preserve">BUS-System: KNX Ausgabegerät </t>
  </si>
  <si>
    <t xml:space="preserve">Ausgabeeinheit mit Steuerungsfunktion (Schalten mit Statusmeldung, Logikgattern, Zentralschalten, Zeitschalten und Nachtbetrieb), Übersteuerungsfunktion (Handübersteuerung EIN, Dauer AUS, Sperren, Zentralübersteuerung und Zwangsführung) und Diagnosefunktion ( Schaltspielzählung mit Grenzwertüberwachung der Schaltspiele, Betriebsstundenzählung mit Grenzwertüberwachung der Betriebsstunden sowie Statusmeldungen)</t>
  </si>
  <si>
    <t xml:space="preserve">136,79a</t>
  </si>
  <si>
    <r>
      <rPr>
        <sz val="11"/>
        <color rgb="FF000000"/>
        <rFont val="Calibri"/>
        <family val="2"/>
        <charset val="1"/>
      </rPr>
      <t xml:space="preserve">349,00</t>
    </r>
    <r>
      <rPr>
        <vertAlign val="superscript"/>
        <sz val="11"/>
        <color rgb="FF000000"/>
        <rFont val="Calibri"/>
        <family val="2"/>
        <charset val="1"/>
      </rPr>
      <t xml:space="preserve">b</t>
    </r>
  </si>
  <si>
    <t xml:space="preserve">Siemens HIT Portal: https://hit.sbt.siemens.com/RWD/app.aspx?RC=de&amp;lang=de&amp;MODULE=Catalog&amp;ACTION=ShowProduct&amp;KEY=5WG1535-1DB51</t>
  </si>
  <si>
    <t xml:space="preserve">Infrastruktur</t>
  </si>
  <si>
    <t xml:space="preserve">Stromleitung</t>
  </si>
  <si>
    <t xml:space="preserve">1 Meter eines Drei:Leiter-Kabels aus der Ecoinvent Datenbank. 1 kV Niederspannungskabel mit Kupferdrahtmantel für Verteilunsgnetze und Industrie. </t>
  </si>
  <si>
    <t xml:space="preserve">Ecoinvent: market for cabel, three-conducter cable</t>
  </si>
  <si>
    <t xml:space="preserve">Wasserleitung</t>
  </si>
  <si>
    <t xml:space="preserve">Der Prozess berücksichtigt die Herstellung einer Trinkwasserleitung aus rostfreiem Stahl (kaltgewalzt). Dabei wird das Verfahren zum Biegen des Stahlblechs, die Herstellung der Schweißnaht sowei alle notwendigen Verfahren und der gesamte Energieaufwand berücksichtigt. </t>
  </si>
  <si>
    <t xml:space="preserve">Ökobaudat (Edelstahl-Trankwasserrohr); https://oekobaudat.de/OEKOBAU.DAT/datasetdetail/process.xhtml?uuid=d8d0942a-0c4e-49e0-bd78-abc84a41fd80&amp;version=20.23.050&amp;stock=OBD_2023_I&amp;lang=de</t>
  </si>
  <si>
    <t xml:space="preserve">Luftleitung</t>
  </si>
  <si>
    <t xml:space="preserve">Lüftungskanal aus verzinktem Stahlblech für Be- oder Entlüftung sowie Klimatisierung ohne Dämmung. </t>
  </si>
  <si>
    <t xml:space="preserve">Ökobaudat (Lüftungskanal):https://oekobaudat.de/OEKOBAU.DAT/datasetdetail/process.xhtml?uuid=ffa736f4-51b1-4c03-8cdd-3f098993b363&amp;version=20.23.050&amp;stock=OBD_2023_I&amp;lang=de</t>
  </si>
  <si>
    <t xml:space="preserve">Infrastruktur </t>
  </si>
  <si>
    <t xml:space="preserve">Stromzähler </t>
  </si>
  <si>
    <t xml:space="preserve">Haushaltsüblicher Ferraris-Stromzähler </t>
  </si>
  <si>
    <r>
      <rPr>
        <sz val="11"/>
        <color rgb="FF000000"/>
        <rFont val="Calibri"/>
        <family val="2"/>
        <charset val="1"/>
      </rPr>
      <t xml:space="preserve">11,58</t>
    </r>
    <r>
      <rPr>
        <vertAlign val="superscript"/>
        <sz val="11"/>
        <color rgb="FF000000"/>
        <rFont val="Calibri"/>
        <family val="2"/>
        <charset val="1"/>
      </rPr>
      <t xml:space="preserve">c</t>
    </r>
  </si>
  <si>
    <r>
      <rPr>
        <sz val="11"/>
        <color rgb="FF000000"/>
        <rFont val="Calibri"/>
        <family val="2"/>
        <charset val="1"/>
      </rPr>
      <t xml:space="preserve">65,36</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</si>
  <si>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Eine Betriebszeit von 24h/Tag wurde angenommen;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 für das THP wurde nur die Massenbilanz genutzt, Produktionsprozesse und deren Energieverbrauch wurden aufgrung mangelnder Daten nicht berücksichtigt; Die Berechnung erfolgte mit der CML-IA Baseline 3.08 Methode </t>
    </r>
  </si>
  <si>
    <t xml:space="preserve">Klimaschutzpotentiale der Digitalsierung: https://www.ioew.de/publikation/potenziale_der_digitalisierung_fuer_die_minderung_von_treibhausgasemissionen_im_energiebereich; https://www.ioew.de/publikation/erkenntnisse_zu_umweltwirkungen_von_smart_metern</t>
  </si>
  <si>
    <t xml:space="preserve">Smart Meter</t>
  </si>
  <si>
    <t xml:space="preserve">Smart-Meter Stromzähler</t>
  </si>
  <si>
    <r>
      <rPr>
        <sz val="11"/>
        <color rgb="FF000000"/>
        <rFont val="Calibri"/>
        <family val="2"/>
        <charset val="1"/>
      </rPr>
      <t xml:space="preserve">3,00</t>
    </r>
    <r>
      <rPr>
        <vertAlign val="superscript"/>
        <sz val="11"/>
        <color rgb="FF000000"/>
        <rFont val="Calibri"/>
        <family val="2"/>
        <charset val="1"/>
      </rPr>
      <t xml:space="preserve">d</t>
    </r>
  </si>
  <si>
    <r>
      <rPr>
        <sz val="11"/>
        <color rgb="FF000000"/>
        <rFont val="Calibri"/>
        <family val="2"/>
        <charset val="1"/>
      </rPr>
      <t xml:space="preserve">40,99</t>
    </r>
    <r>
      <rPr>
        <vertAlign val="superscript"/>
        <sz val="11"/>
        <color rgb="FF000000"/>
        <rFont val="Calibri"/>
        <family val="2"/>
        <charset val="1"/>
      </rPr>
      <t xml:space="preserve">c</t>
    </r>
  </si>
  <si>
    <r>
      <rPr>
        <sz val="11"/>
        <color rgb="FF000000"/>
        <rFont val="Calibri"/>
        <family val="2"/>
        <charset val="1"/>
      </rPr>
      <t xml:space="preserve">157,17</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</si>
  <si>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Eine Betriebszeit von 24h/Tag wurde angenommen;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d</t>
    </r>
    <r>
      <rPr>
        <sz val="11"/>
        <color rgb="FF000000"/>
        <rFont val="Calibri"/>
        <family val="2"/>
        <charset val="1"/>
      </rPr>
      <t xml:space="preserve">für die mittlere Leistungsaufnahme wurde der obere Wert der Herstellerangabe in Quelle [2] verwendet</t>
    </r>
  </si>
  <si>
    <t xml:space="preserve">Klimaschutzpotentiale der Digitalsierung: [1] https://www.ioew.de/publikation/potenziale_der_digitalisierung_fuer_die_minderung_von_treibhausgasemissionen_im_energiebereich; [2] https://www.ioew.de/publikation/erkenntnisse_zu_umweltwirkungen_von_smart_metern</t>
  </si>
  <si>
    <t xml:space="preserve">BUS-System: KNX Spannungsversorgung </t>
  </si>
  <si>
    <t xml:space="preserve">Die Komponente erzeugt die erforderliche  Grundspannung für das KNX System. Der Bemessungsstrom liegt bei 640 mA. </t>
  </si>
  <si>
    <r>
      <rPr>
        <sz val="11"/>
        <color rgb="FF000000"/>
        <rFont val="Calibri"/>
        <family val="2"/>
        <charset val="1"/>
      </rPr>
      <t xml:space="preserve">61,31</t>
    </r>
    <r>
      <rPr>
        <vertAlign val="superscript"/>
        <sz val="11"/>
        <color rgb="FF000000"/>
        <rFont val="Calibri"/>
        <family val="2"/>
        <charset val="1"/>
      </rPr>
      <t xml:space="preserve">a</t>
    </r>
  </si>
  <si>
    <r>
      <rPr>
        <sz val="11"/>
        <color rgb="FF000000"/>
        <rFont val="Calibri"/>
        <family val="2"/>
        <charset val="1"/>
      </rPr>
      <t xml:space="preserve">1047,00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</si>
  <si>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</si>
  <si>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Siemens HIT Portal: https://hit.sbt.siemens.com/RWD/app.aspx?RC=de&amp;lang=de&amp;MODULE=Catalog&amp;ACTION=ShowProduct&amp;KEY=5WG1125-1AB22</t>
  </si>
  <si>
    <t xml:space="preserve">BUS-System: KNX Zusatzspannungsversorgung</t>
  </si>
  <si>
    <t xml:space="preserve">Die Zusatzspannungsversorgung erzeugt die für das KNX System erforderliche Spannung und ist nur erforderlich, wenn im Systen an einer Komponente die Spannung unter 21 V fällt. Der Bemessungsstrom liet bei 80 mA</t>
  </si>
  <si>
    <r>
      <rPr>
        <sz val="11"/>
        <color rgb="FF000000"/>
        <rFont val="Calibri"/>
        <family val="2"/>
        <charset val="1"/>
      </rPr>
      <t xml:space="preserve">16,98</t>
    </r>
    <r>
      <rPr>
        <vertAlign val="superscript"/>
        <sz val="11"/>
        <color rgb="FF000000"/>
        <rFont val="Calibri"/>
        <family val="2"/>
        <charset val="1"/>
      </rPr>
      <t xml:space="preserve">a</t>
    </r>
  </si>
  <si>
    <r>
      <rPr>
        <sz val="11"/>
        <color rgb="FF000000"/>
        <rFont val="Calibri"/>
        <family val="2"/>
        <charset val="1"/>
      </rPr>
      <t xml:space="preserve">436,25</t>
    </r>
    <r>
      <rPr>
        <vertAlign val="superscript"/>
        <sz val="11"/>
        <color rgb="FF000000"/>
        <rFont val="Calibri"/>
        <family val="2"/>
        <charset val="1"/>
      </rPr>
      <t xml:space="preserve">b</t>
    </r>
  </si>
  <si>
    <t xml:space="preserve">Siemens HIT Portal: https://hit.sbt.siemens.com/RWD/app.aspx?RC=de&amp;lang=de&amp;MODULE=Catalog&amp;ACTION=ShowProduct&amp;KEY=5WG1125-4AB23</t>
  </si>
  <si>
    <t xml:space="preserve">IT</t>
  </si>
  <si>
    <t xml:space="preserve">LAN Kabel</t>
  </si>
  <si>
    <t xml:space="preserve">1 Meter eines Typischen Netzwerkkabels der Kategorie 5 (Datenkabel bis 100 Mbit/s) ohne Stecker. </t>
  </si>
  <si>
    <t xml:space="preserve">Ecoinvent: market for cable, network cable, category 5, without plugs</t>
  </si>
  <si>
    <t xml:space="preserve">Router</t>
  </si>
  <si>
    <t xml:space="preserve">Router zur Verbindung mit dem Internet aus der Ecoinvent Datenbank. Das Produkt repräsentiert einen Cisco Service Router 1800 Series mit einer maximalen Datenrate von 100 Mbit/s und einer realistischen Datenrate von 25 Mbit/s.</t>
  </si>
  <si>
    <r>
      <rPr>
        <sz val="11"/>
        <color rgb="FF000000"/>
        <rFont val="Calibri"/>
        <family val="2"/>
        <charset val="1"/>
      </rPr>
      <t xml:space="preserve">105,00</t>
    </r>
    <r>
      <rPr>
        <vertAlign val="superscript"/>
        <sz val="11"/>
        <color rgb="FF000000"/>
        <rFont val="Calibri"/>
        <family val="2"/>
        <charset val="1"/>
      </rPr>
      <t xml:space="preserve">c</t>
    </r>
  </si>
  <si>
    <r>
      <rPr>
        <sz val="11"/>
        <color rgb="FF000000"/>
        <rFont val="Calibri"/>
        <family val="2"/>
        <charset val="1"/>
      </rPr>
      <t xml:space="preserve">2748,36</t>
    </r>
    <r>
      <rPr>
        <vertAlign val="superscript"/>
        <sz val="11"/>
        <color rgb="FF000000"/>
        <rFont val="Calibri"/>
        <family val="2"/>
        <charset val="1"/>
      </rPr>
      <t xml:space="preserve">b</t>
    </r>
  </si>
  <si>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a</t>
    </r>
    <r>
      <rPr>
        <sz val="11"/>
        <color rgb="FF000000"/>
        <rFont val="Calibri"/>
        <family val="2"/>
        <charset val="1"/>
      </rPr>
      <t xml:space="preserve">Es wird eine Betriebszeit von 24h/Tag angenommen;
</t>
    </r>
    <r>
      <rPr>
        <vertAlign val="superscript"/>
        <sz val="11"/>
        <color rgb="FF000000"/>
        <rFont val="Calibri"/>
        <family val="2"/>
        <charset val="1"/>
      </rPr>
      <t xml:space="preserve">c</t>
    </r>
    <r>
      <rPr>
        <sz val="11"/>
        <color rgb="FF000000"/>
        <rFont val="Calibri"/>
        <family val="2"/>
        <charset val="1"/>
      </rPr>
      <t xml:space="preserve">Die Leistung des Routers beträgt 105W bei einer effektiven Datenübertragungsrate von 25 Mbit/s</t>
    </r>
  </si>
  <si>
    <t xml:space="preserve">Ecoinvent: Market for router, internet</t>
  </si>
  <si>
    <t xml:space="preserve">PC</t>
  </si>
  <si>
    <t xml:space="preserve">Desktop Computer ohne Monitor aus der Ecoinvent Datenbank. Das Produkt repräsentiert einen typischen Desktop Computer mit Pentinum 4, 2000 MHz Prozessor-Geschwindigkeit, 40 GB RAM HDD und 512 GB Speicherkapazität. </t>
  </si>
  <si>
    <r>
      <rPr>
        <sz val="11"/>
        <color rgb="FF000000"/>
        <rFont val="Calibri"/>
        <family val="2"/>
        <charset val="1"/>
      </rPr>
      <t xml:space="preserve">859,41</t>
    </r>
    <r>
      <rPr>
        <vertAlign val="superscript"/>
        <sz val="11"/>
        <color rgb="FF000000"/>
        <rFont val="Calibri"/>
        <family val="2"/>
        <charset val="1"/>
      </rPr>
      <t xml:space="preserve">b</t>
    </r>
  </si>
  <si>
    <r>
      <rPr>
        <vertAlign val="superscript"/>
        <sz val="11"/>
        <rFont val="Calibri"/>
        <family val="2"/>
        <charset val="1"/>
      </rPr>
      <t xml:space="preserve">a</t>
    </r>
    <r>
      <rPr>
        <sz val="11"/>
        <rFont val="Calibri"/>
        <family val="2"/>
        <charset val="1"/>
      </rPr>
      <t xml:space="preserve">In der Funktion als Messrechner wird eine Betriebszeit von 24h/Tag angenommen;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</si>
  <si>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Ecoinvent: market for computer, desktop, without screen;
Energieverbrauch: Digitaler CO2-Fußabdruck (GWP Herstellung auch)</t>
  </si>
  <si>
    <t xml:space="preserve">Laptop</t>
  </si>
  <si>
    <t xml:space="preserve">Laptop Computer aus der Ecoinvent Datenbank. Das Produkt repräsentiert einen typischen Laptop mit Pentinum 3, 600 MHz Prozessorgeschwindigkeit, 10 GB RAM, 128 GB Speicherkapazität und einem 12,1 Zoll Bildschirm. </t>
  </si>
  <si>
    <r>
      <rPr>
        <sz val="11"/>
        <color rgb="FF000000"/>
        <rFont val="Calibri"/>
        <family val="2"/>
        <charset val="1"/>
      </rPr>
      <t xml:space="preserve">287,92</t>
    </r>
    <r>
      <rPr>
        <vertAlign val="superscript"/>
        <sz val="11"/>
        <color rgb="FF000000"/>
        <rFont val="Calibri"/>
        <family val="2"/>
        <charset val="1"/>
      </rPr>
      <t xml:space="preserve">b</t>
    </r>
  </si>
  <si>
    <t xml:space="preserve">Ecoinvent: market for computer, laptop; 
Energieverbrauch: Digitaler CO2-Fußabdruck (GWP Herstellung auch)</t>
  </si>
  <si>
    <t xml:space="preserve">Monitor</t>
  </si>
  <si>
    <t xml:space="preserve">Dünnschichttransistor-LCD Display für einen Desktop Computer. Das Produkt umfasst alle Komponenten des Displays inklusive der Elektronik, des Rahmens und des Energieverbrauchs bei der Herstellung. </t>
  </si>
  <si>
    <r>
      <rPr>
        <sz val="11"/>
        <color rgb="FF000000"/>
        <rFont val="Calibri"/>
        <family val="2"/>
        <charset val="1"/>
      </rPr>
      <t xml:space="preserve">2000</t>
    </r>
    <r>
      <rPr>
        <vertAlign val="superscript"/>
        <sz val="11"/>
        <color rgb="FF000000"/>
        <rFont val="Calibri"/>
        <family val="2"/>
        <charset val="1"/>
      </rPr>
      <t xml:space="preserve">a</t>
    </r>
  </si>
  <si>
    <r>
      <rPr>
        <sz val="11"/>
        <color rgb="FF000000"/>
        <rFont val="Calibri"/>
        <family val="2"/>
        <charset val="1"/>
      </rPr>
      <t xml:space="preserve">468,12</t>
    </r>
    <r>
      <rPr>
        <vertAlign val="superscript"/>
        <sz val="11"/>
        <color rgb="FF000000"/>
        <rFont val="Calibri"/>
        <family val="2"/>
        <charset val="1"/>
      </rPr>
      <t xml:space="preserve">b</t>
    </r>
  </si>
  <si>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a</t>
    </r>
    <r>
      <rPr>
        <sz val="11"/>
        <color rgb="FF000000"/>
        <rFont val="Calibri"/>
        <family val="2"/>
        <charset val="1"/>
      </rPr>
      <t xml:space="preserve">Der Monitor des Messrechner wird nur in der Arbeitzeit genutzt: 250 Tage/Jahr * 8h = 2000h </t>
    </r>
  </si>
  <si>
    <t xml:space="preserve">Ecoinvent: market for display, liquid crystal, 17 inches; 
Energieverbrauch: Digitaler CO2-Fußabdruck (GWP Herstellung auch)</t>
  </si>
  <si>
    <t xml:space="preserve">IÖW Energiewende Bauen:  Umweltwirkungen häufig genutzter Komponenten digitaler Anwendungen in der Gebäudeautomatisierung</t>
  </si>
  <si>
    <t xml:space="preserve">In dieser Datei sind Komponenten, die typischerweise für das Wirksamwerden digitaler Anwendungen für Gebäudeautomatisierunsgkonzepten zusätzlich installiert werden, aufgeführt. Zu jeder Komponenten wurden Daten über die Lebensdauer, den Energieverbrauch, das Treibhauspotential und die Betriebszeit durch eine Literaturrecherche gesammelt. Die hier aufgelisteten Daten dienen lediglich der Abschätzung des zusätzlichen Energieverbrauchs und der Treibhausgasemissionen, die durch die digitale Anwendung entstehen. Für jede Komponente ist eine beispeilhafte technische Ausführung hinterlegt. Je nach digitaler Anwenung können sich die technischen Ausführungen der Komponenten z.T. deutlich unterscheiden. Daher müssen zur genauen Berechnung die tatsächlich verwendeten Komponentenmodelle sowie alle weitern Prozesse im Lebenzyklus der digitalen Anwendung in einer Ökolobilanz betrachtet werden.</t>
  </si>
  <si>
    <t xml:space="preserve">Inhalt:</t>
  </si>
  <si>
    <t xml:space="preserve">Übersicht</t>
  </si>
  <si>
    <r>
      <rPr>
        <sz val="10"/>
        <color rgb="FF000000"/>
        <rFont val="Calibri Light"/>
        <family val="2"/>
        <charset val="1"/>
      </rPr>
      <t xml:space="preserve">Hier könen Sie für Ihr individuelles Projekt die Anzahl der einzelnen Komponenten angeben. Ein Berechnungstool gibt Ihnen automatisch das Treibahuspotential über den Lebenszyklus, den gesamten Energieverbrauch und die kritische Lebensdauer zurück. </t>
    </r>
    <r>
      <rPr>
        <b val="true"/>
        <sz val="10"/>
        <color rgb="FF000000"/>
        <rFont val="Calibri Light"/>
        <family val="2"/>
        <charset val="1"/>
      </rPr>
      <t xml:space="preserve">Achtung: diese Tool dient nur der Übersicht. Die Daten der Komponenten (Spezifikationen sowie die Verfügbarkeit der notwendigen Berechnugsdaten) sind im Blatt "Daten" zwingend zu prüfen!</t>
    </r>
  </si>
  <si>
    <t xml:space="preserve">Daten </t>
  </si>
  <si>
    <t xml:space="preserve">Hier sind die Hintergrunddaten hinterlegt. Es stehen spezifische Informationen zur Verfügung sowie Informationen über getroffen Annahmen und die Quellen der Daten.</t>
  </si>
  <si>
    <t xml:space="preserve">Kontakt</t>
  </si>
  <si>
    <t xml:space="preserve">astrid.aretz@ioew.de</t>
  </si>
  <si>
    <t xml:space="preserve">Institut für ökologische Wirtschaftsforschung (IÖW) GmbH, gemeinnützig 
Institute for Ecological Economy Research 
Potsdamer Str. 105 
D-10785 Berlin </t>
  </si>
  <si>
    <t xml:space="preserve">Hinweise</t>
  </si>
  <si>
    <t xml:space="preserve">Bitte geben Sie der Anzahl/Meter der jeweiligen genutzten Komponenten in die gelb markietern Zellean. Im unteren Teil wird automatisch das Treibhauspotential über den Lebenszyklus (insofern für alle Phasen Daten vorhanden - in Tabellenblatt "Daten" prüfen!), der jährliche Energieverbrauch (Strom),  sowie die kritische Lebensdauer des Systems, gemessen an der Komponente mit der geringsten Lebenserwartung, angegeben. Nähre Informationen zu den Komponenten sind im Blatt "Daten" zu finden. </t>
  </si>
  <si>
    <t xml:space="preserve">Eingaben</t>
  </si>
  <si>
    <t xml:space="preserve">Anzahl </t>
  </si>
  <si>
    <t xml:space="preserve">Anzahl / Meter</t>
  </si>
  <si>
    <t xml:space="preserve">IT </t>
  </si>
  <si>
    <t xml:space="preserve">Ausgaben</t>
  </si>
  <si>
    <t xml:space="preserve">Anmerkungen zur Berechnung</t>
  </si>
  <si>
    <t xml:space="preserve">Treibhauspotential Gesamt (in kg CO2-e)</t>
  </si>
  <si>
    <t xml:space="preserve">Hier wird die Summe der THG-Emissionen (alle Lebenszyklusphasen) der Einzelkomponenten über deren angegebene Lebensdauer gebildet.</t>
  </si>
  <si>
    <t xml:space="preserve">Hier wird die Summe der THG-Emissionen (alle Lebenszyklusphasen) der Einzelkomponenten für jeweils ein Jahr gebildet.</t>
  </si>
  <si>
    <t xml:space="preserve">Energieverbrauch Nutzungsphase (in kWh/Jahr)</t>
  </si>
  <si>
    <t xml:space="preserve">Hier wird die Summe der Stromverbräuche (nur Nutzungsphase) der Einzelkomponenten für jeweils ein Jahr gebildet.</t>
  </si>
  <si>
    <t xml:space="preserve">Kritische Lebensdauer (in Jahren)</t>
  </si>
  <si>
    <t xml:space="preserve">Hier wird die Komponentenlebensdauer der digitalen Anwendung angegeben, die am geringsten von allen verwendeten Komponenten ist. </t>
  </si>
  <si>
    <t xml:space="preserve">Kategroie </t>
  </si>
  <si>
    <t xml:space="preserve">Anzahl</t>
  </si>
  <si>
    <t xml:space="preserve">Energieverbrauch Nutzung  (gesamt; in kWh/Jahr)</t>
  </si>
  <si>
    <t xml:space="preserve">Treibhauspotential  (gesamt; in kg CO2-e)</t>
  </si>
  <si>
    <t xml:space="preserve">Category</t>
  </si>
  <si>
    <t xml:space="preserve">Component</t>
  </si>
  <si>
    <t xml:space="preserve">Quantity</t>
  </si>
  <si>
    <t xml:space="preserve">Energy Consumption Use Phase (total; in kWh/year)</t>
  </si>
  <si>
    <t xml:space="preserve">Global Warming Potential (total; in kg CO2-e) </t>
  </si>
  <si>
    <t xml:space="preserve">Lifetime (in years)</t>
  </si>
  <si>
    <t xml:space="preserve">Specific Global Warming Potential (total; in kg CO2-e/year) </t>
  </si>
  <si>
    <t xml:space="preserve">BUS System</t>
  </si>
  <si>
    <t xml:space="preserve">Description</t>
  </si>
  <si>
    <t xml:space="preserve">Energy consumption Use Phase (total; in kWh/year)</t>
  </si>
  <si>
    <t xml:space="preserve">Global warming potential (total; in kg CO2-e)</t>
  </si>
  <si>
    <t xml:space="preserve">Component weight (in kg)</t>
  </si>
  <si>
    <t xml:space="preserve">Power  Use Phase (active; in W)</t>
  </si>
  <si>
    <t xml:space="preserve">Power Use Phase (passive; in W)</t>
  </si>
  <si>
    <t xml:space="preserve">Operating time (h/year)</t>
  </si>
  <si>
    <t xml:space="preserve">Global warming potential (production; in kg CO2-e)</t>
  </si>
  <si>
    <t xml:space="preserve">Global warming potential (use phase; in kg CO2-e)</t>
  </si>
  <si>
    <t xml:space="preserve">Global warming potential (end-of-life; in kg CO2-e)</t>
  </si>
  <si>
    <t xml:space="preserve">Further information / notes</t>
  </si>
  <si>
    <t xml:space="preserve">Sources</t>
  </si>
</sst>
</file>

<file path=xl/styles.xml><?xml version="1.0" encoding="utf-8"?>
<styleSheet xmlns="http://schemas.openxmlformats.org/spreadsheetml/2006/main">
  <numFmts count="4">
    <numFmt numFmtId="164" formatCode="General"/>
    <numFmt numFmtId="165" formatCode="0.00"/>
    <numFmt numFmtId="166" formatCode="0.000"/>
    <numFmt numFmtId="167" formatCode="General"/>
  </numFmts>
  <fonts count="20">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1"/>
      <color rgb="FF000000"/>
      <name val="Calibri"/>
      <family val="2"/>
      <charset val="1"/>
    </font>
    <font>
      <vertAlign val="superscript"/>
      <sz val="11"/>
      <color rgb="FF000000"/>
      <name val="Calibri"/>
      <family val="2"/>
      <charset val="1"/>
    </font>
    <font>
      <vertAlign val="superscript"/>
      <sz val="11"/>
      <name val="Calibri"/>
      <family val="2"/>
      <charset val="1"/>
    </font>
    <font>
      <sz val="11"/>
      <name val="Calibri"/>
      <family val="2"/>
      <charset val="1"/>
    </font>
    <font>
      <sz val="10"/>
      <color rgb="FF000000"/>
      <name val="Calibri Light"/>
      <family val="2"/>
      <charset val="1"/>
    </font>
    <font>
      <sz val="16"/>
      <color rgb="FF000000"/>
      <name val="Calibri Light"/>
      <family val="2"/>
      <charset val="1"/>
    </font>
    <font>
      <b val="true"/>
      <sz val="16"/>
      <color rgb="FF000000"/>
      <name val="Calibri Light"/>
      <family val="2"/>
      <charset val="1"/>
    </font>
    <font>
      <b val="true"/>
      <sz val="14"/>
      <color rgb="FF000000"/>
      <name val="Calibri Light"/>
      <family val="2"/>
      <charset val="1"/>
    </font>
    <font>
      <b val="true"/>
      <sz val="10"/>
      <color rgb="FF000000"/>
      <name val="Calibri Light"/>
      <family val="2"/>
      <charset val="1"/>
    </font>
    <font>
      <u val="single"/>
      <sz val="12"/>
      <color rgb="FF0563C1"/>
      <name val="Calibri"/>
      <family val="2"/>
      <charset val="1"/>
    </font>
    <font>
      <u val="single"/>
      <sz val="11"/>
      <color rgb="FF0563C1"/>
      <name val="Calibri"/>
      <family val="2"/>
      <charset val="1"/>
    </font>
    <font>
      <sz val="11"/>
      <color rgb="FF000000"/>
      <name val="Calibri Light"/>
      <family val="2"/>
      <charset val="1"/>
    </font>
    <font>
      <sz val="16"/>
      <color rgb="FF000000"/>
      <name val="Calibri"/>
      <family val="2"/>
      <charset val="1"/>
    </font>
    <font>
      <sz val="10"/>
      <name val="Arial"/>
      <family val="2"/>
    </font>
    <font>
      <sz val="9"/>
      <color rgb="FF000000"/>
      <name val="Segoe UI"/>
      <family val="2"/>
      <charset val="1"/>
    </font>
  </fonts>
  <fills count="9">
    <fill>
      <patternFill patternType="none"/>
    </fill>
    <fill>
      <patternFill patternType="gray125"/>
    </fill>
    <fill>
      <patternFill patternType="solid">
        <fgColor rgb="FFE7E6E6"/>
        <bgColor rgb="FFE2F0D9"/>
      </patternFill>
    </fill>
    <fill>
      <patternFill patternType="solid">
        <fgColor rgb="FFE2F0D9"/>
        <bgColor rgb="FFE7E6E6"/>
      </patternFill>
    </fill>
    <fill>
      <patternFill patternType="solid">
        <fgColor rgb="FFFFF2CC"/>
        <bgColor rgb="FFE2F0D9"/>
      </patternFill>
    </fill>
    <fill>
      <patternFill patternType="solid">
        <fgColor rgb="FFFFFFFF"/>
        <bgColor rgb="FFFFF2CC"/>
      </patternFill>
    </fill>
    <fill>
      <patternFill patternType="solid">
        <fgColor rgb="FFD9D9D9"/>
        <bgColor rgb="FFE7E6E6"/>
      </patternFill>
    </fill>
    <fill>
      <patternFill patternType="solid">
        <fgColor rgb="FFFFC000"/>
        <bgColor rgb="FFFF9900"/>
      </patternFill>
    </fill>
    <fill>
      <patternFill patternType="solid">
        <fgColor rgb="FFFFFF00"/>
        <bgColor rgb="FFFFFF00"/>
      </patternFill>
    </fill>
  </fills>
  <borders count="29">
    <border diagonalUp="false" diagonalDown="false">
      <left/>
      <right/>
      <top/>
      <bottom/>
      <diagonal/>
    </border>
    <border diagonalUp="false" diagonalDown="false">
      <left/>
      <right/>
      <top style="medium"/>
      <bottom/>
      <diagonal/>
    </border>
    <border diagonalUp="false" diagonalDown="false">
      <left style="thin"/>
      <right/>
      <top style="medium"/>
      <bottom/>
      <diagonal/>
    </border>
    <border diagonalUp="false" diagonalDown="false">
      <left/>
      <right style="medium"/>
      <top style="medium"/>
      <bottom/>
      <diagonal/>
    </border>
    <border diagonalUp="false" diagonalDown="false">
      <left/>
      <right/>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right style="thin"/>
      <top style="thin"/>
      <bottom style="thin"/>
      <diagonal/>
    </border>
    <border diagonalUp="false" diagonalDown="false">
      <left style="medium"/>
      <right/>
      <top style="medium"/>
      <bottom/>
      <diagonal/>
    </border>
    <border diagonalUp="false" diagonalDown="false">
      <left/>
      <right style="thin"/>
      <top/>
      <bottom/>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3" borderId="2" xfId="0" applyFont="true" applyBorder="true" applyAlignment="true" applyProtection="true">
      <alignment horizontal="general" vertical="center" textRotation="0" wrapText="true" indent="0" shrinkToFit="false"/>
      <protection locked="true" hidden="false"/>
    </xf>
    <xf numFmtId="164" fontId="5" fillId="3" borderId="1" xfId="0" applyFont="true" applyBorder="true" applyAlignment="true" applyProtection="true">
      <alignment horizontal="general" vertical="center" textRotation="0" wrapText="true" indent="0" shrinkToFit="false"/>
      <protection locked="true" hidden="false"/>
    </xf>
    <xf numFmtId="164" fontId="5" fillId="4" borderId="1" xfId="0" applyFont="true" applyBorder="true" applyAlignment="true" applyProtection="true">
      <alignment horizontal="general" vertical="center" textRotation="0" wrapText="true" indent="0" shrinkToFit="false"/>
      <protection locked="true" hidden="false"/>
    </xf>
    <xf numFmtId="164" fontId="5" fillId="4" borderId="3" xfId="0" applyFont="true" applyBorder="tru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5" fontId="0" fillId="3" borderId="5" xfId="0" applyFont="false" applyBorder="true" applyAlignment="true" applyProtection="true">
      <alignment horizontal="general" vertical="bottom" textRotation="0" wrapText="false" indent="0" shrinkToFit="false"/>
      <protection locked="true" hidden="false"/>
    </xf>
    <xf numFmtId="165" fontId="0" fillId="3" borderId="4" xfId="0" applyFont="false" applyBorder="true" applyAlignment="true" applyProtection="true">
      <alignment horizontal="general" vertical="bottom" textRotation="0" wrapText="false" indent="0" shrinkToFit="false"/>
      <protection locked="true" hidden="false"/>
    </xf>
    <xf numFmtId="164" fontId="0" fillId="3" borderId="4" xfId="0" applyFont="false" applyBorder="true" applyAlignment="true" applyProtection="true">
      <alignment horizontal="right" vertical="bottom" textRotation="0" wrapText="false" indent="0" shrinkToFit="false"/>
      <protection locked="true" hidden="false"/>
    </xf>
    <xf numFmtId="165" fontId="0" fillId="0" borderId="4" xfId="0" applyFont="fals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tru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true" indent="0" shrinkToFit="false"/>
      <protection locked="true" hidden="false"/>
    </xf>
    <xf numFmtId="165" fontId="0" fillId="3" borderId="8" xfId="0" applyFont="false" applyBorder="true" applyAlignment="true" applyProtection="true">
      <alignment horizontal="general" vertical="bottom" textRotation="0" wrapText="false" indent="0" shrinkToFit="false"/>
      <protection locked="true" hidden="false"/>
    </xf>
    <xf numFmtId="165" fontId="0" fillId="3" borderId="7" xfId="0" applyFont="false" applyBorder="true" applyAlignment="true" applyProtection="true">
      <alignment horizontal="general" vertical="bottom" textRotation="0" wrapText="false" indent="0" shrinkToFit="false"/>
      <protection locked="true" hidden="false"/>
    </xf>
    <xf numFmtId="164" fontId="0" fillId="3" borderId="7" xfId="0" applyFont="fals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6" fillId="0" borderId="7" xfId="0" applyFont="true" applyBorder="true" applyAlignment="true" applyProtection="true">
      <alignment horizontal="general" vertical="bottom" textRotation="0" wrapText="true" indent="0" shrinkToFit="false"/>
      <protection locked="true" hidden="false"/>
    </xf>
    <xf numFmtId="164" fontId="0" fillId="0" borderId="9" xfId="0" applyFont="true" applyBorder="true" applyAlignment="true" applyProtection="true">
      <alignment horizontal="general" vertical="bottom" textRotation="0" wrapText="true" indent="0" shrinkToFit="false"/>
      <protection locked="true" hidden="false"/>
    </xf>
    <xf numFmtId="165" fontId="0" fillId="0" borderId="7" xfId="0" applyFont="false" applyBorder="true" applyAlignment="true" applyProtection="true">
      <alignment horizontal="right" vertical="bottom" textRotation="0" wrapText="false" indent="0" shrinkToFit="false"/>
      <protection locked="true" hidden="false"/>
    </xf>
    <xf numFmtId="164" fontId="0" fillId="0" borderId="7" xfId="0" applyFont="true" applyBorder="true" applyAlignment="true" applyProtection="true">
      <alignment horizontal="right"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3" borderId="8" xfId="0" applyFont="true" applyBorder="true" applyAlignment="true" applyProtection="true">
      <alignment horizontal="right" vertical="bottom" textRotation="0" wrapText="false" indent="0" shrinkToFit="false"/>
      <protection locked="true" hidden="false"/>
    </xf>
    <xf numFmtId="166" fontId="0" fillId="0" borderId="7" xfId="0" applyFont="false" applyBorder="true" applyAlignment="true" applyProtection="true">
      <alignment horizontal="general" vertical="bottom" textRotation="0" wrapText="false" indent="0" shrinkToFit="false"/>
      <protection locked="true" hidden="false"/>
    </xf>
    <xf numFmtId="166" fontId="6" fillId="0" borderId="7" xfId="0" applyFont="true" applyBorder="true" applyAlignment="true" applyProtection="true">
      <alignment horizontal="general" vertical="bottom" textRotation="0" wrapText="true" indent="0" shrinkToFit="false"/>
      <protection locked="true" hidden="false"/>
    </xf>
    <xf numFmtId="165" fontId="0" fillId="3" borderId="7" xfId="0" applyFont="true" applyBorder="true" applyAlignment="true" applyProtection="true">
      <alignment horizontal="right" vertical="bottom" textRotation="0" wrapText="false" indent="0" shrinkToFit="false"/>
      <protection locked="true" hidden="false"/>
    </xf>
    <xf numFmtId="164" fontId="0" fillId="3" borderId="8"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true" indent="0" shrinkToFit="false"/>
      <protection locked="true" hidden="false"/>
    </xf>
    <xf numFmtId="164" fontId="7" fillId="0" borderId="7" xfId="0" applyFont="true" applyBorder="true" applyAlignment="true" applyProtection="true">
      <alignment horizontal="general" vertical="bottom" textRotation="0" wrapText="tru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true" indent="0" shrinkToFit="false"/>
      <protection locked="true" hidden="false"/>
    </xf>
    <xf numFmtId="165" fontId="0" fillId="3" borderId="11" xfId="0" applyFont="false" applyBorder="true" applyAlignment="true" applyProtection="true">
      <alignment horizontal="general" vertical="bottom" textRotation="0" wrapText="false" indent="0" shrinkToFit="false"/>
      <protection locked="true" hidden="false"/>
    </xf>
    <xf numFmtId="165" fontId="0" fillId="3" borderId="10" xfId="0" applyFont="false" applyBorder="true" applyAlignment="true" applyProtection="true">
      <alignment horizontal="general" vertical="bottom" textRotation="0" wrapText="false" indent="0" shrinkToFit="false"/>
      <protection locked="true" hidden="false"/>
    </xf>
    <xf numFmtId="164" fontId="0" fillId="3" borderId="10" xfId="0" applyFont="false" applyBorder="true" applyAlignment="true" applyProtection="true">
      <alignment horizontal="right" vertical="bottom" textRotation="0" wrapText="false" indent="0" shrinkToFit="false"/>
      <protection locked="true" hidden="false"/>
    </xf>
    <xf numFmtId="165" fontId="0" fillId="0" borderId="10" xfId="0" applyFont="false" applyBorder="tru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right" vertical="bottom" textRotation="0" wrapText="tru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general" vertical="bottom" textRotation="0" wrapText="true" indent="0" shrinkToFit="false"/>
      <protection locked="true" hidden="false"/>
    </xf>
    <xf numFmtId="164" fontId="0" fillId="0" borderId="1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9" fillId="5" borderId="13" xfId="21" applyFont="true" applyBorder="true" applyAlignment="true" applyProtection="true">
      <alignment horizontal="general" vertical="bottom" textRotation="0" wrapText="false" indent="0" shrinkToFit="false"/>
      <protection locked="true" hidden="false"/>
    </xf>
    <xf numFmtId="164" fontId="9" fillId="5" borderId="14" xfId="21" applyFont="true" applyBorder="true" applyAlignment="true" applyProtection="true">
      <alignment horizontal="general" vertical="bottom" textRotation="0" wrapText="false" indent="0" shrinkToFit="false"/>
      <protection locked="true" hidden="false"/>
    </xf>
    <xf numFmtId="164" fontId="9" fillId="5" borderId="0" xfId="21" applyFont="true" applyBorder="false" applyAlignment="true" applyProtection="true">
      <alignment horizontal="general" vertical="bottom" textRotation="0" wrapText="false" indent="0" shrinkToFit="false"/>
      <protection locked="true" hidden="false"/>
    </xf>
    <xf numFmtId="164" fontId="10" fillId="5" borderId="15" xfId="21" applyFont="true" applyBorder="true" applyAlignment="true" applyProtection="true">
      <alignment horizontal="general" vertical="bottom" textRotation="0" wrapText="false" indent="0" shrinkToFit="false"/>
      <protection locked="true" hidden="false"/>
    </xf>
    <xf numFmtId="164" fontId="11" fillId="6" borderId="0" xfId="21" applyFont="true" applyBorder="false" applyAlignment="true" applyProtection="true">
      <alignment horizontal="general" vertical="bottom" textRotation="0" wrapText="false" indent="0" shrinkToFit="false"/>
      <protection locked="true" hidden="false"/>
    </xf>
    <xf numFmtId="164" fontId="9" fillId="6" borderId="0" xfId="21" applyFont="true" applyBorder="false" applyAlignment="true" applyProtection="true">
      <alignment horizontal="general" vertical="bottom" textRotation="0" wrapText="false" indent="0" shrinkToFit="false"/>
      <protection locked="true" hidden="false"/>
    </xf>
    <xf numFmtId="164" fontId="9" fillId="5" borderId="15" xfId="21" applyFont="true" applyBorder="true" applyAlignment="true" applyProtection="true">
      <alignment horizontal="general" vertical="bottom" textRotation="0" wrapText="false" indent="0" shrinkToFit="false"/>
      <protection locked="true" hidden="false"/>
    </xf>
    <xf numFmtId="164" fontId="9" fillId="5" borderId="0" xfId="21" applyFont="true" applyBorder="true" applyAlignment="true" applyProtection="true">
      <alignment horizontal="left" vertical="top" textRotation="0" wrapText="true" indent="0" shrinkToFit="false"/>
      <protection locked="true" hidden="false"/>
    </xf>
    <xf numFmtId="164" fontId="12" fillId="5" borderId="0" xfId="21" applyFont="true" applyBorder="true" applyAlignment="true" applyProtection="true">
      <alignment horizontal="left" vertical="center" textRotation="0" wrapText="false" indent="0" shrinkToFit="false"/>
      <protection locked="true" hidden="false"/>
    </xf>
    <xf numFmtId="164" fontId="9" fillId="5" borderId="0" xfId="21" applyFont="true" applyBorder="false" applyAlignment="true" applyProtection="true">
      <alignment horizontal="left" vertical="bottom" textRotation="0" wrapText="false" indent="0" shrinkToFit="false"/>
      <protection locked="true" hidden="false"/>
    </xf>
    <xf numFmtId="164" fontId="13" fillId="5" borderId="0" xfId="21" applyFont="true" applyBorder="false" applyAlignment="true" applyProtection="true">
      <alignment horizontal="general" vertical="bottom" textRotation="0" wrapText="false" indent="0" shrinkToFit="false"/>
      <protection locked="true" hidden="false"/>
    </xf>
    <xf numFmtId="164" fontId="14" fillId="5" borderId="0" xfId="20" applyFont="true" applyBorder="true" applyAlignment="true" applyProtection="true">
      <alignment horizontal="general" vertical="top" textRotation="0" wrapText="false" indent="0" shrinkToFit="false"/>
      <protection locked="true" hidden="false"/>
    </xf>
    <xf numFmtId="164" fontId="14" fillId="5" borderId="0" xfId="20" applyFont="true" applyBorder="true" applyAlignment="true" applyProtection="true">
      <alignment horizontal="general" vertical="bottom" textRotation="0" wrapText="false" indent="0" shrinkToFit="false"/>
      <protection locked="true" hidden="false"/>
    </xf>
    <xf numFmtId="164" fontId="12" fillId="5" borderId="0" xfId="21" applyFont="true" applyBorder="false" applyAlignment="true" applyProtection="true">
      <alignment horizontal="general" vertical="bottom" textRotation="0" wrapText="false" indent="0" shrinkToFit="false"/>
      <protection locked="true" hidden="false"/>
    </xf>
    <xf numFmtId="164" fontId="15" fillId="5" borderId="0" xfId="2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7" fillId="7" borderId="16" xfId="0" applyFont="true" applyBorder="true" applyAlignment="true" applyProtection="true">
      <alignment horizontal="center" vertical="bottom" textRotation="0" wrapText="false" indent="0" shrinkToFit="false"/>
      <protection locked="true" hidden="false"/>
    </xf>
    <xf numFmtId="164" fontId="5" fillId="0" borderId="17"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17" fillId="8" borderId="17" xfId="0" applyFont="true" applyBorder="true" applyAlignment="true" applyProtection="true">
      <alignment horizontal="center" vertical="bottom" textRotation="0" wrapText="false" indent="0" shrinkToFit="false"/>
      <protection locked="true" hidden="false"/>
    </xf>
    <xf numFmtId="164" fontId="5" fillId="0" borderId="18" xfId="0" applyFont="true" applyBorder="true" applyAlignment="true" applyProtection="true">
      <alignment horizontal="general" vertical="bottom" textRotation="0" wrapText="false" indent="0" shrinkToFit="false"/>
      <protection locked="true" hidden="false"/>
    </xf>
    <xf numFmtId="164" fontId="5" fillId="0" borderId="19" xfId="0" applyFont="true" applyBorder="true" applyAlignment="true" applyProtection="true">
      <alignment horizontal="general" vertical="bottom" textRotation="0" wrapText="false" indent="0" shrinkToFit="false"/>
      <protection locked="true" hidden="false"/>
    </xf>
    <xf numFmtId="164" fontId="5" fillId="0" borderId="20" xfId="0" applyFont="true" applyBorder="tru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general" vertical="bottom" textRotation="0" wrapText="false" indent="0" shrinkToFit="false"/>
      <protection locked="true" hidden="false"/>
    </xf>
    <xf numFmtId="164" fontId="0" fillId="8" borderId="22"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0" borderId="23" xfId="0" applyFont="false" applyBorder="true" applyAlignment="true" applyProtection="true">
      <alignment horizontal="general" vertical="bottom" textRotation="0" wrapText="false" indent="0" shrinkToFit="false"/>
      <protection locked="true" hidden="false"/>
    </xf>
    <xf numFmtId="164" fontId="0" fillId="0" borderId="24" xfId="0" applyFont="fals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8" borderId="24" xfId="0" applyFont="false" applyBorder="true" applyAlignment="true" applyProtection="true">
      <alignment horizontal="general" vertical="bottom" textRotation="0" wrapText="false" indent="0" shrinkToFit="false"/>
      <protection locked="true" hidden="false"/>
    </xf>
    <xf numFmtId="164" fontId="17" fillId="3" borderId="17" xfId="0" applyFont="true" applyBorder="true" applyAlignment="true" applyProtection="true">
      <alignment horizontal="center" vertical="bottom" textRotation="0" wrapText="false" indent="0" shrinkToFit="false"/>
      <protection locked="true" hidden="false"/>
    </xf>
    <xf numFmtId="164" fontId="0" fillId="0" borderId="25" xfId="0" applyFont="true" applyBorder="true" applyAlignment="true" applyProtection="true">
      <alignment horizontal="center" vertical="bottom" textRotation="0" wrapText="false" indent="0" shrinkToFit="false"/>
      <protection locked="true" hidden="false"/>
    </xf>
    <xf numFmtId="164" fontId="5" fillId="0" borderId="26" xfId="0" applyFont="true" applyBorder="true" applyAlignment="true" applyProtection="true">
      <alignment horizontal="general" vertical="bottom" textRotation="0" wrapText="true" indent="0" shrinkToFit="false"/>
      <protection locked="true" hidden="false"/>
    </xf>
    <xf numFmtId="165" fontId="0" fillId="0" borderId="3" xfId="0" applyFont="false" applyBorder="true" applyAlignment="true" applyProtection="true">
      <alignment horizontal="left" vertical="bottom" textRotation="0" wrapText="false" indent="0" shrinkToFit="false"/>
      <protection locked="true" hidden="false"/>
    </xf>
    <xf numFmtId="164" fontId="0" fillId="0" borderId="27" xfId="0" applyFont="true" applyBorder="true" applyAlignment="true" applyProtection="true">
      <alignment horizontal="left" vertical="bottom" textRotation="0" wrapText="true" indent="0" shrinkToFit="false"/>
      <protection locked="true" hidden="false"/>
    </xf>
    <xf numFmtId="164" fontId="5" fillId="0" borderId="21" xfId="0" applyFont="true" applyBorder="true" applyAlignment="true" applyProtection="true">
      <alignment horizontal="general" vertical="bottom" textRotation="0" wrapText="true" indent="0" shrinkToFit="false"/>
      <protection locked="true" hidden="false"/>
    </xf>
    <xf numFmtId="165" fontId="0" fillId="0" borderId="22" xfId="0" applyFont="false" applyBorder="true" applyAlignment="true" applyProtection="true">
      <alignment horizontal="left" vertical="bottom" textRotation="0" wrapText="false" indent="0" shrinkToFit="false"/>
      <protection locked="true" hidden="false"/>
    </xf>
    <xf numFmtId="164" fontId="5" fillId="0" borderId="23" xfId="0" applyFont="true" applyBorder="true" applyAlignment="true" applyProtection="true">
      <alignment horizontal="general" vertical="bottom" textRotation="0" wrapText="true" indent="0" shrinkToFit="false"/>
      <protection locked="true" hidden="false"/>
    </xf>
    <xf numFmtId="167" fontId="0" fillId="0" borderId="24" xfId="0" applyFont="false" applyBorder="true" applyAlignment="true" applyProtection="true">
      <alignment horizontal="left" vertical="bottom" textRotation="0" wrapText="false" indent="0" shrinkToFit="false"/>
      <protection locked="true" hidden="false"/>
    </xf>
    <xf numFmtId="164" fontId="0" fillId="0" borderId="28"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true">
      <alignment horizontal="left" vertical="center" textRotation="0" wrapText="false" indent="0" shrinkToFit="false"/>
      <protection locked="true" hidden="false"/>
    </xf>
    <xf numFmtId="164" fontId="5" fillId="2" borderId="0" xfId="0" applyFont="true" applyBorder="false" applyAlignment="true" applyProtection="true">
      <alignment horizontal="left" vertical="center" textRotation="0" wrapText="true" indent="0" shrinkToFit="false"/>
      <protection locked="true" hidden="false"/>
    </xf>
    <xf numFmtId="164" fontId="5" fillId="3" borderId="15" xfId="0" applyFont="true" applyBorder="true" applyAlignment="true" applyProtection="true">
      <alignment horizontal="general" vertical="center" textRotation="0" wrapText="true" indent="0" shrinkToFit="false"/>
      <protection locked="true" hidden="false"/>
    </xf>
    <xf numFmtId="164" fontId="5" fillId="3" borderId="0" xfId="0" applyFont="true" applyBorder="false" applyAlignment="true" applyProtection="true">
      <alignment horizontal="general" vertical="center" textRotation="0" wrapText="true" indent="0" shrinkToFit="false"/>
      <protection locked="true" hidden="false"/>
    </xf>
    <xf numFmtId="164" fontId="5" fillId="4" borderId="0" xfId="0" applyFont="true" applyBorder="false" applyAlignment="true" applyProtection="true">
      <alignment horizontal="general" vertical="center" textRotation="0" wrapText="true" indent="0" shrinkToFit="false"/>
      <protection locked="true" hidden="false"/>
    </xf>
    <xf numFmtId="164" fontId="5" fillId="4" borderId="22" xfId="0" applyFont="true" applyBorder="true" applyAlignment="true" applyProtection="true">
      <alignment horizontal="general"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4"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E7E6E6"/>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astrid.aretz@ioew.de"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A2" activeCellId="0" sqref="A2"/>
    </sheetView>
  </sheetViews>
  <sheetFormatPr defaultColWidth="10.4296875" defaultRowHeight="15" zeroHeight="false" outlineLevelRow="0" outlineLevelCol="0"/>
  <cols>
    <col collapsed="false" customWidth="true" hidden="false" outlineLevel="0" max="1" min="1" style="1" width="19.57"/>
    <col collapsed="false" customWidth="true" hidden="false" outlineLevel="0" max="2" min="2" style="1" width="29.86"/>
    <col collapsed="false" customWidth="true" hidden="false" outlineLevel="0" max="3" min="3" style="1" width="75"/>
    <col collapsed="false" customWidth="true" hidden="false" outlineLevel="0" max="5" min="4" style="1" width="48.28"/>
    <col collapsed="false" customWidth="true" hidden="false" outlineLevel="0" max="6" min="6" style="1" width="43"/>
    <col collapsed="false" customWidth="true" hidden="false" outlineLevel="0" max="7" min="7" style="1" width="35.85"/>
    <col collapsed="false" customWidth="true" hidden="false" outlineLevel="0" max="8" min="8" style="1" width="37.14"/>
    <col collapsed="false" customWidth="true" hidden="false" outlineLevel="0" max="11" min="9" style="1" width="25.72"/>
    <col collapsed="false" customWidth="true" hidden="false" outlineLevel="0" max="13" min="12" style="1" width="27.72"/>
    <col collapsed="false" customWidth="true" hidden="false" outlineLevel="0" max="14" min="14" style="1" width="25.85"/>
    <col collapsed="false" customWidth="true" hidden="false" outlineLevel="0" max="15" min="15" style="1" width="146.57"/>
    <col collapsed="false" customWidth="true" hidden="false" outlineLevel="0" max="16" min="16" style="1" width="67.28"/>
    <col collapsed="false" customWidth="true" hidden="false" outlineLevel="0" max="17" min="17" style="1" width="7.15"/>
    <col collapsed="false" customWidth="true" hidden="false" outlineLevel="0" max="18" min="18" style="1" width="7"/>
    <col collapsed="false" customWidth="true" hidden="false" outlineLevel="0" max="19" min="19" style="1" width="25.15"/>
    <col collapsed="false" customWidth="true" hidden="false" outlineLevel="0" max="20" min="20" style="1" width="15"/>
    <col collapsed="false" customWidth="true" hidden="false" outlineLevel="0" max="21" min="21" style="1" width="14.7"/>
    <col collapsed="false" customWidth="true" hidden="false" outlineLevel="0" max="22" min="22" style="1" width="15.28"/>
  </cols>
  <sheetData>
    <row r="1" customFormat="false" ht="12.75" hidden="false" customHeight="true" outlineLevel="0" collapsed="false"/>
    <row r="2" customFormat="false" ht="63" hidden="false" customHeight="true" outlineLevel="0" collapsed="false">
      <c r="A2" s="2" t="s">
        <v>0</v>
      </c>
      <c r="B2" s="3" t="s">
        <v>1</v>
      </c>
      <c r="C2" s="3" t="s">
        <v>2</v>
      </c>
      <c r="D2" s="4" t="s">
        <v>3</v>
      </c>
      <c r="E2" s="5" t="s">
        <v>4</v>
      </c>
      <c r="F2" s="5" t="s">
        <v>5</v>
      </c>
      <c r="G2" s="5" t="s">
        <v>6</v>
      </c>
      <c r="H2" s="5" t="s">
        <v>7</v>
      </c>
      <c r="I2" s="6" t="s">
        <v>8</v>
      </c>
      <c r="J2" s="6" t="s">
        <v>9</v>
      </c>
      <c r="K2" s="6" t="s">
        <v>10</v>
      </c>
      <c r="L2" s="6" t="s">
        <v>11</v>
      </c>
      <c r="M2" s="6" t="s">
        <v>12</v>
      </c>
      <c r="N2" s="6" t="s">
        <v>13</v>
      </c>
      <c r="O2" s="6" t="s">
        <v>14</v>
      </c>
      <c r="P2" s="7" t="s">
        <v>15</v>
      </c>
      <c r="Q2" s="8"/>
    </row>
    <row r="3" customFormat="false" ht="76.1" hidden="false" customHeight="false" outlineLevel="0" collapsed="false">
      <c r="A3" s="9" t="s">
        <v>16</v>
      </c>
      <c r="B3" s="9" t="s">
        <v>17</v>
      </c>
      <c r="C3" s="10" t="s">
        <v>18</v>
      </c>
      <c r="D3" s="11" t="n">
        <v>5</v>
      </c>
      <c r="E3" s="12" t="n">
        <f aca="false">F3/H3</f>
        <v>3.2164</v>
      </c>
      <c r="F3" s="12" t="n">
        <v>48.246</v>
      </c>
      <c r="G3" s="12" t="n">
        <v>0.1</v>
      </c>
      <c r="H3" s="13" t="n">
        <v>15</v>
      </c>
      <c r="I3" s="14" t="n">
        <v>0.57</v>
      </c>
      <c r="J3" s="15" t="s">
        <v>19</v>
      </c>
      <c r="K3" s="16" t="s">
        <v>20</v>
      </c>
      <c r="L3" s="15" t="s">
        <v>21</v>
      </c>
      <c r="M3" s="14" t="s">
        <v>22</v>
      </c>
      <c r="N3" s="17" t="s">
        <v>23</v>
      </c>
      <c r="O3" s="18" t="s">
        <v>24</v>
      </c>
      <c r="P3" s="19" t="s">
        <v>25</v>
      </c>
    </row>
    <row r="4" customFormat="false" ht="61.15" hidden="false" customHeight="false" outlineLevel="0" collapsed="false">
      <c r="A4" s="20" t="s">
        <v>16</v>
      </c>
      <c r="B4" s="20" t="s">
        <v>26</v>
      </c>
      <c r="C4" s="21" t="s">
        <v>27</v>
      </c>
      <c r="D4" s="22" t="n">
        <v>1.8396</v>
      </c>
      <c r="E4" s="23" t="n">
        <f aca="false">F4/H4</f>
        <v>1.56838</v>
      </c>
      <c r="F4" s="23" t="n">
        <v>15.6838</v>
      </c>
      <c r="G4" s="23" t="n">
        <v>0.136</v>
      </c>
      <c r="H4" s="24" t="n">
        <v>10</v>
      </c>
      <c r="I4" s="25" t="n">
        <v>0.21</v>
      </c>
      <c r="J4" s="25" t="s">
        <v>19</v>
      </c>
      <c r="K4" s="25" t="s">
        <v>28</v>
      </c>
      <c r="L4" s="25" t="s">
        <v>29</v>
      </c>
      <c r="M4" s="25" t="n">
        <v>12.7</v>
      </c>
      <c r="N4" s="26" t="n">
        <v>0.0263</v>
      </c>
      <c r="O4" s="27" t="s">
        <v>30</v>
      </c>
      <c r="P4" s="28" t="s">
        <v>31</v>
      </c>
    </row>
    <row r="5" customFormat="false" ht="61.15" hidden="false" customHeight="false" outlineLevel="0" collapsed="false">
      <c r="A5" s="20" t="s">
        <v>32</v>
      </c>
      <c r="B5" s="20" t="s">
        <v>33</v>
      </c>
      <c r="C5" s="21" t="s">
        <v>34</v>
      </c>
      <c r="D5" s="22" t="n">
        <v>0.01752</v>
      </c>
      <c r="E5" s="23" t="n">
        <f aca="false">F5/H5</f>
        <v>0.0671663</v>
      </c>
      <c r="F5" s="23" t="n">
        <v>1.343326</v>
      </c>
      <c r="G5" s="23" t="n">
        <v>0.03913</v>
      </c>
      <c r="H5" s="24" t="n">
        <v>20</v>
      </c>
      <c r="I5" s="25" t="n">
        <v>0.002</v>
      </c>
      <c r="J5" s="25" t="s">
        <v>23</v>
      </c>
      <c r="K5" s="25" t="s">
        <v>28</v>
      </c>
      <c r="L5" s="25" t="s">
        <v>35</v>
      </c>
      <c r="M5" s="29" t="n">
        <v>0.129876</v>
      </c>
      <c r="N5" s="26" t="n">
        <v>0.00916</v>
      </c>
      <c r="O5" s="27" t="s">
        <v>36</v>
      </c>
      <c r="P5" s="28" t="s">
        <v>37</v>
      </c>
    </row>
    <row r="6" customFormat="false" ht="76.1" hidden="false" customHeight="false" outlineLevel="0" collapsed="false">
      <c r="A6" s="20" t="s">
        <v>16</v>
      </c>
      <c r="B6" s="20" t="s">
        <v>38</v>
      </c>
      <c r="C6" s="21" t="s">
        <v>39</v>
      </c>
      <c r="D6" s="22" t="n">
        <v>5</v>
      </c>
      <c r="E6" s="23" t="n">
        <f aca="false">F6/H6</f>
        <v>3.3634</v>
      </c>
      <c r="F6" s="23" t="n">
        <v>33.634</v>
      </c>
      <c r="G6" s="23" t="n">
        <v>0.169</v>
      </c>
      <c r="H6" s="24" t="n">
        <v>10</v>
      </c>
      <c r="I6" s="29" t="n">
        <v>0.57</v>
      </c>
      <c r="J6" s="25" t="s">
        <v>19</v>
      </c>
      <c r="K6" s="25" t="s">
        <v>20</v>
      </c>
      <c r="L6" s="25" t="s">
        <v>40</v>
      </c>
      <c r="M6" s="25" t="s">
        <v>41</v>
      </c>
      <c r="N6" s="26" t="s">
        <v>23</v>
      </c>
      <c r="O6" s="27" t="s">
        <v>42</v>
      </c>
      <c r="P6" s="28" t="s">
        <v>43</v>
      </c>
    </row>
    <row r="7" customFormat="false" ht="31.3" hidden="false" customHeight="false" outlineLevel="0" collapsed="false">
      <c r="A7" s="20" t="s">
        <v>16</v>
      </c>
      <c r="B7" s="20" t="s">
        <v>44</v>
      </c>
      <c r="C7" s="21" t="s">
        <v>45</v>
      </c>
      <c r="D7" s="22" t="n">
        <v>6.19332</v>
      </c>
      <c r="E7" s="23" t="n">
        <f aca="false">F7/H7</f>
        <v>2.97679</v>
      </c>
      <c r="F7" s="23" t="n">
        <v>29.7679</v>
      </c>
      <c r="G7" s="23" t="n">
        <v>0.2752</v>
      </c>
      <c r="H7" s="24" t="n">
        <v>10</v>
      </c>
      <c r="I7" s="25" t="n">
        <v>1.05</v>
      </c>
      <c r="J7" s="25" t="n">
        <v>0.56</v>
      </c>
      <c r="K7" s="30" t="s">
        <v>28</v>
      </c>
      <c r="L7" s="25" t="s">
        <v>46</v>
      </c>
      <c r="M7" s="25" t="n">
        <v>26.9</v>
      </c>
      <c r="N7" s="26" t="n">
        <v>0.0326</v>
      </c>
      <c r="O7" s="27" t="s">
        <v>47</v>
      </c>
      <c r="P7" s="28" t="s">
        <v>48</v>
      </c>
      <c r="Q7" s="31"/>
    </row>
    <row r="8" customFormat="false" ht="61.15" hidden="false" customHeight="false" outlineLevel="0" collapsed="false">
      <c r="A8" s="20" t="s">
        <v>16</v>
      </c>
      <c r="B8" s="20" t="s">
        <v>49</v>
      </c>
      <c r="C8" s="21" t="s">
        <v>50</v>
      </c>
      <c r="D8" s="22" t="n">
        <v>0</v>
      </c>
      <c r="E8" s="23" t="n">
        <f aca="false">F8/H8</f>
        <v>0.4138</v>
      </c>
      <c r="F8" s="23" t="n">
        <v>6.207</v>
      </c>
      <c r="G8" s="23" t="n">
        <v>0.106</v>
      </c>
      <c r="H8" s="24" t="n">
        <v>15</v>
      </c>
      <c r="I8" s="25" t="s">
        <v>51</v>
      </c>
      <c r="J8" s="25" t="s">
        <v>19</v>
      </c>
      <c r="K8" s="25" t="s">
        <v>52</v>
      </c>
      <c r="L8" s="25" t="s">
        <v>53</v>
      </c>
      <c r="M8" s="25" t="n">
        <v>0</v>
      </c>
      <c r="N8" s="26" t="s">
        <v>23</v>
      </c>
      <c r="O8" s="27" t="s">
        <v>54</v>
      </c>
      <c r="P8" s="28" t="s">
        <v>55</v>
      </c>
    </row>
    <row r="9" customFormat="false" ht="76.1" hidden="false" customHeight="false" outlineLevel="0" collapsed="false">
      <c r="A9" s="20" t="s">
        <v>16</v>
      </c>
      <c r="B9" s="20" t="s">
        <v>56</v>
      </c>
      <c r="C9" s="21" t="s">
        <v>57</v>
      </c>
      <c r="D9" s="22" t="n">
        <v>8</v>
      </c>
      <c r="E9" s="23" t="n">
        <f aca="false">F9/H9</f>
        <v>5.0335</v>
      </c>
      <c r="F9" s="23" t="n">
        <v>30.201</v>
      </c>
      <c r="G9" s="23" t="n">
        <v>0.387</v>
      </c>
      <c r="H9" s="24" t="n">
        <v>6</v>
      </c>
      <c r="I9" s="29" t="n">
        <v>0.91</v>
      </c>
      <c r="J9" s="25" t="s">
        <v>23</v>
      </c>
      <c r="K9" s="25" t="s">
        <v>20</v>
      </c>
      <c r="L9" s="25" t="s">
        <v>58</v>
      </c>
      <c r="M9" s="25" t="s">
        <v>59</v>
      </c>
      <c r="N9" s="26" t="s">
        <v>23</v>
      </c>
      <c r="O9" s="27" t="s">
        <v>60</v>
      </c>
      <c r="P9" s="28" t="s">
        <v>61</v>
      </c>
    </row>
    <row r="10" customFormat="false" ht="76.1" hidden="false" customHeight="false" outlineLevel="0" collapsed="false">
      <c r="A10" s="20" t="s">
        <v>16</v>
      </c>
      <c r="B10" s="20" t="s">
        <v>62</v>
      </c>
      <c r="C10" s="21" t="s">
        <v>63</v>
      </c>
      <c r="D10" s="22" t="n">
        <v>1</v>
      </c>
      <c r="E10" s="23" t="n">
        <f aca="false">F10/H10</f>
        <v>13.0775</v>
      </c>
      <c r="F10" s="23" t="n">
        <v>78.465</v>
      </c>
      <c r="G10" s="23" t="n">
        <v>10.662</v>
      </c>
      <c r="H10" s="24" t="n">
        <v>6</v>
      </c>
      <c r="I10" s="29" t="n">
        <v>0.11</v>
      </c>
      <c r="J10" s="25" t="s">
        <v>23</v>
      </c>
      <c r="K10" s="25" t="s">
        <v>20</v>
      </c>
      <c r="L10" s="25" t="s">
        <v>64</v>
      </c>
      <c r="M10" s="25" t="s">
        <v>65</v>
      </c>
      <c r="N10" s="26" t="s">
        <v>23</v>
      </c>
      <c r="O10" s="27" t="s">
        <v>60</v>
      </c>
      <c r="P10" s="28" t="s">
        <v>66</v>
      </c>
    </row>
    <row r="11" customFormat="false" ht="61.15" hidden="false" customHeight="false" outlineLevel="0" collapsed="false">
      <c r="A11" s="20" t="s">
        <v>16</v>
      </c>
      <c r="B11" s="20" t="s">
        <v>67</v>
      </c>
      <c r="C11" s="21" t="s">
        <v>68</v>
      </c>
      <c r="D11" s="32" t="s">
        <v>23</v>
      </c>
      <c r="E11" s="23" t="n">
        <f aca="false">F11/H11</f>
        <v>1.48516666666667</v>
      </c>
      <c r="F11" s="23" t="n">
        <v>8.911</v>
      </c>
      <c r="G11" s="23" t="n">
        <v>1.013</v>
      </c>
      <c r="H11" s="24" t="n">
        <v>6</v>
      </c>
      <c r="I11" s="25" t="s">
        <v>23</v>
      </c>
      <c r="J11" s="25" t="s">
        <v>23</v>
      </c>
      <c r="K11" s="25" t="s">
        <v>20</v>
      </c>
      <c r="L11" s="25" t="s">
        <v>69</v>
      </c>
      <c r="M11" s="25" t="s">
        <v>70</v>
      </c>
      <c r="N11" s="26" t="s">
        <v>23</v>
      </c>
      <c r="O11" s="27" t="s">
        <v>71</v>
      </c>
      <c r="P11" s="28" t="s">
        <v>72</v>
      </c>
    </row>
    <row r="12" customFormat="false" ht="91" hidden="false" customHeight="false" outlineLevel="0" collapsed="false">
      <c r="A12" s="20" t="s">
        <v>73</v>
      </c>
      <c r="B12" s="20" t="s">
        <v>74</v>
      </c>
      <c r="C12" s="21" t="s">
        <v>75</v>
      </c>
      <c r="D12" s="22" t="n">
        <v>800.8</v>
      </c>
      <c r="E12" s="23" t="n">
        <f aca="false">F12/H12</f>
        <v>408.3672075</v>
      </c>
      <c r="F12" s="23" t="n">
        <v>4900.40649</v>
      </c>
      <c r="G12" s="23" t="n">
        <v>43</v>
      </c>
      <c r="H12" s="24" t="n">
        <v>12</v>
      </c>
      <c r="I12" s="25" t="s">
        <v>76</v>
      </c>
      <c r="J12" s="25" t="s">
        <v>19</v>
      </c>
      <c r="K12" s="25" t="s">
        <v>77</v>
      </c>
      <c r="L12" s="29" t="n">
        <v>217.2535</v>
      </c>
      <c r="M12" s="25" t="s">
        <v>78</v>
      </c>
      <c r="N12" s="33" t="n">
        <v>-102.42781</v>
      </c>
      <c r="O12" s="34" t="s">
        <v>79</v>
      </c>
      <c r="P12" s="28" t="s">
        <v>80</v>
      </c>
    </row>
    <row r="13" customFormat="false" ht="91" hidden="false" customHeight="false" outlineLevel="0" collapsed="false">
      <c r="A13" s="20" t="s">
        <v>73</v>
      </c>
      <c r="B13" s="20" t="s">
        <v>81</v>
      </c>
      <c r="C13" s="21" t="s">
        <v>82</v>
      </c>
      <c r="D13" s="22" t="n">
        <v>3312.4</v>
      </c>
      <c r="E13" s="23" t="n">
        <f aca="false">F13/H13</f>
        <v>1664.706225</v>
      </c>
      <c r="F13" s="23" t="n">
        <v>19976.4747</v>
      </c>
      <c r="G13" s="23" t="n">
        <v>68</v>
      </c>
      <c r="H13" s="24" t="n">
        <v>12</v>
      </c>
      <c r="I13" s="25" t="s">
        <v>83</v>
      </c>
      <c r="J13" s="25" t="s">
        <v>19</v>
      </c>
      <c r="K13" s="25" t="s">
        <v>84</v>
      </c>
      <c r="L13" s="29" t="n">
        <v>343.317</v>
      </c>
      <c r="M13" s="25" t="s">
        <v>85</v>
      </c>
      <c r="N13" s="33" t="n">
        <v>-161.7447</v>
      </c>
      <c r="O13" s="34" t="s">
        <v>79</v>
      </c>
      <c r="P13" s="28" t="s">
        <v>86</v>
      </c>
    </row>
    <row r="14" customFormat="false" ht="91" hidden="false" customHeight="false" outlineLevel="0" collapsed="false">
      <c r="A14" s="20" t="s">
        <v>73</v>
      </c>
      <c r="B14" s="20" t="s">
        <v>87</v>
      </c>
      <c r="C14" s="21" t="s">
        <v>88</v>
      </c>
      <c r="D14" s="22" t="n">
        <v>10119.2</v>
      </c>
      <c r="E14" s="23" t="n">
        <f aca="false">F14/H14</f>
        <v>5076.77385</v>
      </c>
      <c r="F14" s="23" t="n">
        <v>60921.2862</v>
      </c>
      <c r="G14" s="23" t="n">
        <v>168</v>
      </c>
      <c r="H14" s="24" t="n">
        <v>12</v>
      </c>
      <c r="I14" s="25" t="s">
        <v>89</v>
      </c>
      <c r="J14" s="25" t="s">
        <v>19</v>
      </c>
      <c r="K14" s="25" t="s">
        <v>84</v>
      </c>
      <c r="L14" s="29" t="n">
        <v>847.565</v>
      </c>
      <c r="M14" s="25" t="s">
        <v>90</v>
      </c>
      <c r="N14" s="33" t="n">
        <v>-398.618</v>
      </c>
      <c r="O14" s="34" t="s">
        <v>79</v>
      </c>
      <c r="P14" s="28" t="s">
        <v>91</v>
      </c>
    </row>
    <row r="15" customFormat="false" ht="76.1" hidden="false" customHeight="false" outlineLevel="0" collapsed="false">
      <c r="A15" s="20" t="s">
        <v>73</v>
      </c>
      <c r="B15" s="20" t="s">
        <v>92</v>
      </c>
      <c r="C15" s="21" t="s">
        <v>93</v>
      </c>
      <c r="D15" s="22" t="n">
        <v>4.47125</v>
      </c>
      <c r="E15" s="23" t="n">
        <f aca="false">F15/H15</f>
        <v>3.040282</v>
      </c>
      <c r="F15" s="23" t="n">
        <v>60.80564</v>
      </c>
      <c r="G15" s="23" t="n">
        <v>1.92</v>
      </c>
      <c r="H15" s="24" t="n">
        <v>20</v>
      </c>
      <c r="I15" s="25" t="n">
        <v>1.5</v>
      </c>
      <c r="J15" s="25" t="n">
        <v>0.5</v>
      </c>
      <c r="K15" s="30" t="n">
        <v>91.25</v>
      </c>
      <c r="L15" s="29" t="n">
        <v>19.11695</v>
      </c>
      <c r="M15" s="25" t="s">
        <v>94</v>
      </c>
      <c r="N15" s="26" t="n">
        <v>-2.84496</v>
      </c>
      <c r="O15" s="27" t="s">
        <v>95</v>
      </c>
      <c r="P15" s="28" t="s">
        <v>96</v>
      </c>
    </row>
    <row r="16" customFormat="false" ht="61.15" hidden="false" customHeight="false" outlineLevel="0" collapsed="false">
      <c r="A16" s="20" t="s">
        <v>73</v>
      </c>
      <c r="B16" s="20" t="s">
        <v>97</v>
      </c>
      <c r="C16" s="21" t="s">
        <v>98</v>
      </c>
      <c r="D16" s="22" t="n">
        <v>450</v>
      </c>
      <c r="E16" s="23" t="n">
        <f aca="false">F16/H16</f>
        <v>226.277424</v>
      </c>
      <c r="F16" s="23" t="n">
        <v>2262.77424</v>
      </c>
      <c r="G16" s="23" t="n">
        <v>4.94</v>
      </c>
      <c r="H16" s="24" t="n">
        <v>10</v>
      </c>
      <c r="I16" s="25" t="s">
        <v>99</v>
      </c>
      <c r="J16" s="25" t="s">
        <v>19</v>
      </c>
      <c r="K16" s="30" t="s">
        <v>100</v>
      </c>
      <c r="L16" s="29" t="n">
        <v>24.94063</v>
      </c>
      <c r="M16" s="29" t="n">
        <v>2241</v>
      </c>
      <c r="N16" s="26" t="n">
        <f aca="false">0.8529+0.06071-4.08</f>
        <v>-3.16639</v>
      </c>
      <c r="O16" s="27" t="s">
        <v>101</v>
      </c>
      <c r="P16" s="28" t="s">
        <v>102</v>
      </c>
    </row>
    <row r="17" customFormat="false" ht="91" hidden="false" customHeight="false" outlineLevel="0" collapsed="false">
      <c r="A17" s="20" t="s">
        <v>73</v>
      </c>
      <c r="B17" s="20" t="s">
        <v>103</v>
      </c>
      <c r="C17" s="21" t="s">
        <v>104</v>
      </c>
      <c r="D17" s="22" t="n">
        <v>0.6</v>
      </c>
      <c r="E17" s="23" t="n">
        <f aca="false">F17/H17</f>
        <v>0.743066666666667</v>
      </c>
      <c r="F17" s="23" t="n">
        <v>11.146</v>
      </c>
      <c r="G17" s="23" t="n">
        <v>0.259</v>
      </c>
      <c r="H17" s="24" t="n">
        <v>15</v>
      </c>
      <c r="I17" s="29" t="n">
        <v>0.68</v>
      </c>
      <c r="J17" s="25" t="s">
        <v>19</v>
      </c>
      <c r="K17" s="25" t="s">
        <v>105</v>
      </c>
      <c r="L17" s="25" t="s">
        <v>106</v>
      </c>
      <c r="M17" s="25" t="s">
        <v>107</v>
      </c>
      <c r="N17" s="26" t="s">
        <v>23</v>
      </c>
      <c r="O17" s="27" t="s">
        <v>108</v>
      </c>
      <c r="P17" s="28" t="s">
        <v>109</v>
      </c>
    </row>
    <row r="18" customFormat="false" ht="61.15" hidden="false" customHeight="false" outlineLevel="0" collapsed="false">
      <c r="A18" s="20" t="s">
        <v>73</v>
      </c>
      <c r="B18" s="20" t="s">
        <v>110</v>
      </c>
      <c r="C18" s="21" t="s">
        <v>111</v>
      </c>
      <c r="D18" s="22" t="n">
        <v>4</v>
      </c>
      <c r="E18" s="23" t="n">
        <f aca="false">F18/H18</f>
        <v>3.71053333333333</v>
      </c>
      <c r="F18" s="23" t="n">
        <v>55.658</v>
      </c>
      <c r="G18" s="23" t="n">
        <v>1.93</v>
      </c>
      <c r="H18" s="24" t="n">
        <v>15</v>
      </c>
      <c r="I18" s="29" t="n">
        <v>4.57</v>
      </c>
      <c r="J18" s="25" t="s">
        <v>19</v>
      </c>
      <c r="K18" s="25" t="n">
        <v>876</v>
      </c>
      <c r="L18" s="25" t="s">
        <v>112</v>
      </c>
      <c r="M18" s="25" t="s">
        <v>113</v>
      </c>
      <c r="N18" s="26" t="s">
        <v>23</v>
      </c>
      <c r="O18" s="27" t="s">
        <v>114</v>
      </c>
      <c r="P18" s="28" t="s">
        <v>115</v>
      </c>
    </row>
    <row r="19" customFormat="false" ht="76.1" hidden="false" customHeight="false" outlineLevel="0" collapsed="false">
      <c r="A19" s="20" t="s">
        <v>73</v>
      </c>
      <c r="B19" s="20" t="s">
        <v>116</v>
      </c>
      <c r="C19" s="21" t="s">
        <v>117</v>
      </c>
      <c r="D19" s="22" t="n">
        <v>13.14</v>
      </c>
      <c r="E19" s="23" t="n">
        <f aca="false">F19/H19</f>
        <v>8.45342</v>
      </c>
      <c r="F19" s="23" t="n">
        <v>84.5342</v>
      </c>
      <c r="G19" s="23" t="n">
        <v>0.082</v>
      </c>
      <c r="H19" s="24" t="n">
        <v>10</v>
      </c>
      <c r="I19" s="25" t="n">
        <v>3</v>
      </c>
      <c r="J19" s="25" t="s">
        <v>19</v>
      </c>
      <c r="K19" s="25" t="s">
        <v>52</v>
      </c>
      <c r="L19" s="25" t="s">
        <v>118</v>
      </c>
      <c r="M19" s="25" t="s">
        <v>119</v>
      </c>
      <c r="N19" s="26" t="s">
        <v>23</v>
      </c>
      <c r="O19" s="27" t="s">
        <v>120</v>
      </c>
      <c r="P19" s="28" t="s">
        <v>121</v>
      </c>
    </row>
    <row r="20" customFormat="false" ht="76.1" hidden="false" customHeight="false" outlineLevel="0" collapsed="false">
      <c r="A20" s="20" t="s">
        <v>73</v>
      </c>
      <c r="B20" s="20" t="s">
        <v>122</v>
      </c>
      <c r="C20" s="21" t="s">
        <v>123</v>
      </c>
      <c r="D20" s="22" t="n">
        <v>14.016</v>
      </c>
      <c r="E20" s="23" t="n">
        <f aca="false">F20/H20</f>
        <v>8.401968</v>
      </c>
      <c r="F20" s="23" t="n">
        <v>84.01968</v>
      </c>
      <c r="G20" s="23" t="n">
        <v>0.066</v>
      </c>
      <c r="H20" s="24" t="n">
        <v>10</v>
      </c>
      <c r="I20" s="25" t="n">
        <v>2.4</v>
      </c>
      <c r="J20" s="25" t="s">
        <v>19</v>
      </c>
      <c r="K20" s="25" t="s">
        <v>124</v>
      </c>
      <c r="L20" s="25" t="s">
        <v>125</v>
      </c>
      <c r="M20" s="25" t="s">
        <v>126</v>
      </c>
      <c r="N20" s="26" t="s">
        <v>23</v>
      </c>
      <c r="O20" s="27" t="s">
        <v>127</v>
      </c>
      <c r="P20" s="28" t="s">
        <v>128</v>
      </c>
    </row>
    <row r="21" customFormat="false" ht="76.1" hidden="false" customHeight="false" outlineLevel="0" collapsed="false">
      <c r="A21" s="20" t="s">
        <v>73</v>
      </c>
      <c r="B21" s="20" t="s">
        <v>129</v>
      </c>
      <c r="C21" s="21" t="s">
        <v>130</v>
      </c>
      <c r="D21" s="22" t="n">
        <v>7.3584</v>
      </c>
      <c r="E21" s="23" t="n">
        <f aca="false">F21/H21</f>
        <v>4.5084832</v>
      </c>
      <c r="F21" s="23" t="n">
        <v>45.084832</v>
      </c>
      <c r="G21" s="23" t="n">
        <v>0.047</v>
      </c>
      <c r="H21" s="24" t="n">
        <v>10</v>
      </c>
      <c r="I21" s="25" t="n">
        <v>0.84</v>
      </c>
      <c r="J21" s="25" t="s">
        <v>19</v>
      </c>
      <c r="K21" s="25" t="s">
        <v>20</v>
      </c>
      <c r="L21" s="25" t="s">
        <v>131</v>
      </c>
      <c r="M21" s="25" t="s">
        <v>132</v>
      </c>
      <c r="N21" s="26" t="s">
        <v>23</v>
      </c>
      <c r="O21" s="27" t="s">
        <v>133</v>
      </c>
      <c r="P21" s="28" t="s">
        <v>134</v>
      </c>
    </row>
    <row r="22" customFormat="false" ht="46.25" hidden="false" customHeight="false" outlineLevel="0" collapsed="false">
      <c r="A22" s="20" t="s">
        <v>135</v>
      </c>
      <c r="B22" s="20" t="s">
        <v>136</v>
      </c>
      <c r="C22" s="21" t="s">
        <v>137</v>
      </c>
      <c r="D22" s="22" t="n">
        <v>1.752</v>
      </c>
      <c r="E22" s="23" t="n">
        <f aca="false">F22/H22</f>
        <v>0.992849</v>
      </c>
      <c r="F22" s="23" t="n">
        <v>9.92849</v>
      </c>
      <c r="G22" s="23" t="n">
        <v>0.00968</v>
      </c>
      <c r="H22" s="24" t="n">
        <v>10</v>
      </c>
      <c r="I22" s="25" t="n">
        <v>0.2</v>
      </c>
      <c r="J22" s="25" t="s">
        <v>19</v>
      </c>
      <c r="K22" s="25" t="n">
        <v>8760</v>
      </c>
      <c r="L22" s="25" t="s">
        <v>138</v>
      </c>
      <c r="M22" s="25" t="n">
        <v>9.54</v>
      </c>
      <c r="N22" s="26" t="n">
        <v>0.00624</v>
      </c>
      <c r="O22" s="27" t="s">
        <v>139</v>
      </c>
      <c r="P22" s="28" t="s">
        <v>140</v>
      </c>
    </row>
    <row r="23" customFormat="false" ht="31.3" hidden="false" customHeight="false" outlineLevel="0" collapsed="false">
      <c r="A23" s="20" t="s">
        <v>135</v>
      </c>
      <c r="B23" s="20" t="s">
        <v>141</v>
      </c>
      <c r="C23" s="21" t="s">
        <v>142</v>
      </c>
      <c r="D23" s="22" t="n">
        <v>0</v>
      </c>
      <c r="E23" s="23" t="n">
        <f aca="false">F23/H23</f>
        <v>0.1577125</v>
      </c>
      <c r="F23" s="23" t="n">
        <v>6.3085</v>
      </c>
      <c r="G23" s="23" t="n">
        <v>1</v>
      </c>
      <c r="H23" s="24" t="n">
        <v>40</v>
      </c>
      <c r="I23" s="25" t="n">
        <v>0</v>
      </c>
      <c r="J23" s="25" t="s">
        <v>19</v>
      </c>
      <c r="K23" s="25" t="n">
        <v>8760</v>
      </c>
      <c r="L23" s="25" t="n">
        <v>6.31</v>
      </c>
      <c r="M23" s="25" t="n">
        <v>0</v>
      </c>
      <c r="N23" s="26" t="s">
        <v>23</v>
      </c>
      <c r="O23" s="27"/>
      <c r="P23" s="28" t="s">
        <v>143</v>
      </c>
    </row>
    <row r="24" customFormat="false" ht="31.3" hidden="false" customHeight="false" outlineLevel="0" collapsed="false">
      <c r="A24" s="20" t="s">
        <v>135</v>
      </c>
      <c r="B24" s="20" t="s">
        <v>144</v>
      </c>
      <c r="C24" s="21" t="s">
        <v>145</v>
      </c>
      <c r="D24" s="22" t="n">
        <v>0.028032</v>
      </c>
      <c r="E24" s="23" t="n">
        <f aca="false">F24/H24</f>
        <v>0.0139666026666667</v>
      </c>
      <c r="F24" s="23" t="n">
        <v>0.20949904</v>
      </c>
      <c r="G24" s="35" t="s">
        <v>146</v>
      </c>
      <c r="H24" s="24" t="n">
        <v>15</v>
      </c>
      <c r="I24" s="25" t="n">
        <v>0.003</v>
      </c>
      <c r="J24" s="25" t="s">
        <v>19</v>
      </c>
      <c r="K24" s="25" t="n">
        <v>8760</v>
      </c>
      <c r="L24" s="25" t="s">
        <v>147</v>
      </c>
      <c r="M24" s="29" t="n">
        <v>0.20939904</v>
      </c>
      <c r="N24" s="26" t="s">
        <v>23</v>
      </c>
      <c r="O24" s="27" t="s">
        <v>148</v>
      </c>
      <c r="P24" s="28"/>
    </row>
    <row r="25" customFormat="false" ht="46.25" hidden="false" customHeight="false" outlineLevel="0" collapsed="false">
      <c r="A25" s="20" t="s">
        <v>149</v>
      </c>
      <c r="B25" s="20" t="s">
        <v>150</v>
      </c>
      <c r="C25" s="21" t="s">
        <v>151</v>
      </c>
      <c r="D25" s="36" t="s">
        <v>152</v>
      </c>
      <c r="E25" s="23" t="n">
        <f aca="false">F25/H25</f>
        <v>20.3113333333333</v>
      </c>
      <c r="F25" s="23" t="n">
        <v>304.67</v>
      </c>
      <c r="G25" s="23" t="n">
        <v>1</v>
      </c>
      <c r="H25" s="24" t="n">
        <v>15</v>
      </c>
      <c r="I25" s="25" t="s">
        <v>153</v>
      </c>
      <c r="J25" s="26" t="s">
        <v>152</v>
      </c>
      <c r="K25" s="25" t="s">
        <v>154</v>
      </c>
      <c r="L25" s="29" t="n">
        <v>304.67</v>
      </c>
      <c r="M25" s="25" t="s">
        <v>70</v>
      </c>
      <c r="N25" s="26" t="s">
        <v>23</v>
      </c>
      <c r="O25" s="27" t="s">
        <v>155</v>
      </c>
      <c r="P25" s="28" t="s">
        <v>156</v>
      </c>
    </row>
    <row r="26" customFormat="false" ht="46.25" hidden="false" customHeight="false" outlineLevel="0" collapsed="false">
      <c r="A26" s="20" t="s">
        <v>135</v>
      </c>
      <c r="B26" s="20" t="s">
        <v>157</v>
      </c>
      <c r="C26" s="21" t="s">
        <v>158</v>
      </c>
      <c r="D26" s="22" t="n">
        <v>26.28</v>
      </c>
      <c r="E26" s="23" t="n">
        <f aca="false">F26/H26</f>
        <v>61.6579</v>
      </c>
      <c r="F26" s="23" t="n">
        <v>616.579</v>
      </c>
      <c r="G26" s="23" t="n">
        <v>0.258</v>
      </c>
      <c r="H26" s="24" t="n">
        <v>10</v>
      </c>
      <c r="I26" s="25" t="n">
        <v>3</v>
      </c>
      <c r="J26" s="25" t="s">
        <v>19</v>
      </c>
      <c r="K26" s="30" t="n">
        <v>8760</v>
      </c>
      <c r="L26" s="25" t="s">
        <v>159</v>
      </c>
      <c r="M26" s="29" t="n">
        <v>598</v>
      </c>
      <c r="N26" s="26" t="n">
        <v>0.179</v>
      </c>
      <c r="O26" s="27" t="s">
        <v>139</v>
      </c>
      <c r="P26" s="28" t="s">
        <v>160</v>
      </c>
    </row>
    <row r="27" customFormat="false" ht="61.15" hidden="false" customHeight="false" outlineLevel="0" collapsed="false">
      <c r="A27" s="20" t="s">
        <v>135</v>
      </c>
      <c r="B27" s="20" t="s">
        <v>161</v>
      </c>
      <c r="C27" s="21" t="s">
        <v>162</v>
      </c>
      <c r="D27" s="22" t="n">
        <v>8.99998</v>
      </c>
      <c r="E27" s="23" t="n">
        <f aca="false">F27/H27</f>
        <v>7.78699004</v>
      </c>
      <c r="F27" s="23" t="n">
        <v>38.9349502</v>
      </c>
      <c r="G27" s="23" t="n">
        <v>0.117</v>
      </c>
      <c r="H27" s="24" t="n">
        <v>5</v>
      </c>
      <c r="I27" s="25" t="s">
        <v>19</v>
      </c>
      <c r="J27" s="25" t="s">
        <v>19</v>
      </c>
      <c r="K27" s="25" t="s">
        <v>19</v>
      </c>
      <c r="L27" s="25" t="s">
        <v>163</v>
      </c>
      <c r="M27" s="30" t="s">
        <v>164</v>
      </c>
      <c r="N27" s="26" t="s">
        <v>23</v>
      </c>
      <c r="O27" s="27" t="s">
        <v>114</v>
      </c>
      <c r="P27" s="28" t="s">
        <v>165</v>
      </c>
    </row>
    <row r="28" customFormat="false" ht="76.1" hidden="false" customHeight="false" outlineLevel="0" collapsed="false">
      <c r="A28" s="20" t="s">
        <v>135</v>
      </c>
      <c r="B28" s="20" t="s">
        <v>166</v>
      </c>
      <c r="C28" s="21" t="s">
        <v>167</v>
      </c>
      <c r="D28" s="22" t="s">
        <v>168</v>
      </c>
      <c r="E28" s="23" t="n">
        <f aca="false">F28/H28</f>
        <v>10.37439004</v>
      </c>
      <c r="F28" s="23" t="n">
        <v>51.8719502</v>
      </c>
      <c r="G28" s="23" t="n">
        <v>0.178</v>
      </c>
      <c r="H28" s="24" t="n">
        <v>5</v>
      </c>
      <c r="I28" s="25" t="n">
        <v>11</v>
      </c>
      <c r="J28" s="25" t="n">
        <v>1.6</v>
      </c>
      <c r="K28" s="25" t="s">
        <v>19</v>
      </c>
      <c r="L28" s="25" t="s">
        <v>169</v>
      </c>
      <c r="M28" s="30" t="s">
        <v>164</v>
      </c>
      <c r="N28" s="26" t="s">
        <v>23</v>
      </c>
      <c r="O28" s="27" t="s">
        <v>170</v>
      </c>
      <c r="P28" s="28" t="s">
        <v>171</v>
      </c>
    </row>
    <row r="29" customFormat="false" ht="61.15" hidden="false" customHeight="false" outlineLevel="0" collapsed="false">
      <c r="A29" s="20" t="s">
        <v>135</v>
      </c>
      <c r="B29" s="20" t="s">
        <v>172</v>
      </c>
      <c r="C29" s="21" t="s">
        <v>173</v>
      </c>
      <c r="D29" s="36" t="n">
        <v>14.892</v>
      </c>
      <c r="E29" s="23" t="n">
        <f aca="false">F29/H29</f>
        <v>9.912016</v>
      </c>
      <c r="F29" s="23" t="n">
        <v>49.56008</v>
      </c>
      <c r="G29" s="23" t="n">
        <v>0.099</v>
      </c>
      <c r="H29" s="24" t="n">
        <v>5</v>
      </c>
      <c r="I29" s="25" t="n">
        <v>1.7</v>
      </c>
      <c r="J29" s="25" t="s">
        <v>19</v>
      </c>
      <c r="K29" s="25" t="n">
        <v>8760</v>
      </c>
      <c r="L29" s="25" t="s">
        <v>174</v>
      </c>
      <c r="M29" s="25" t="s">
        <v>175</v>
      </c>
      <c r="N29" s="26" t="s">
        <v>23</v>
      </c>
      <c r="O29" s="27" t="s">
        <v>114</v>
      </c>
      <c r="P29" s="28" t="s">
        <v>176</v>
      </c>
    </row>
    <row r="30" customFormat="false" ht="61.15" hidden="false" customHeight="false" outlineLevel="0" collapsed="false">
      <c r="A30" s="20" t="s">
        <v>135</v>
      </c>
      <c r="B30" s="20" t="s">
        <v>177</v>
      </c>
      <c r="C30" s="21" t="s">
        <v>178</v>
      </c>
      <c r="D30" s="36" t="n">
        <v>11</v>
      </c>
      <c r="E30" s="23" t="n">
        <f aca="false">F30/H30</f>
        <v>9.5226</v>
      </c>
      <c r="F30" s="23" t="n">
        <v>47.613</v>
      </c>
      <c r="G30" s="23" t="n">
        <v>0.134</v>
      </c>
      <c r="H30" s="24" t="n">
        <v>5</v>
      </c>
      <c r="I30" s="29" t="n">
        <v>1.26</v>
      </c>
      <c r="J30" s="25" t="s">
        <v>19</v>
      </c>
      <c r="K30" s="25" t="n">
        <v>8760</v>
      </c>
      <c r="L30" s="25" t="s">
        <v>179</v>
      </c>
      <c r="M30" s="25" t="s">
        <v>180</v>
      </c>
      <c r="N30" s="26" t="s">
        <v>23</v>
      </c>
      <c r="O30" s="27" t="s">
        <v>114</v>
      </c>
      <c r="P30" s="28" t="s">
        <v>181</v>
      </c>
    </row>
    <row r="31" customFormat="false" ht="61.15" hidden="false" customHeight="false" outlineLevel="0" collapsed="false">
      <c r="A31" s="20" t="s">
        <v>135</v>
      </c>
      <c r="B31" s="20" t="s">
        <v>182</v>
      </c>
      <c r="C31" s="21" t="s">
        <v>183</v>
      </c>
      <c r="D31" s="36" t="n">
        <v>18</v>
      </c>
      <c r="E31" s="23" t="n">
        <f aca="false">F31/H31</f>
        <v>17.2314</v>
      </c>
      <c r="F31" s="23" t="n">
        <v>86.157</v>
      </c>
      <c r="G31" s="23" t="n">
        <v>0.373</v>
      </c>
      <c r="H31" s="24" t="n">
        <v>5</v>
      </c>
      <c r="I31" s="29" t="n">
        <v>2.06</v>
      </c>
      <c r="J31" s="25" t="s">
        <v>19</v>
      </c>
      <c r="K31" s="25" t="n">
        <v>8760</v>
      </c>
      <c r="L31" s="25" t="s">
        <v>184</v>
      </c>
      <c r="M31" s="25" t="s">
        <v>185</v>
      </c>
      <c r="N31" s="26" t="s">
        <v>23</v>
      </c>
      <c r="O31" s="27" t="s">
        <v>114</v>
      </c>
      <c r="P31" s="28" t="s">
        <v>186</v>
      </c>
    </row>
    <row r="32" customFormat="false" ht="61.15" hidden="false" customHeight="false" outlineLevel="0" collapsed="false">
      <c r="A32" s="20" t="s">
        <v>135</v>
      </c>
      <c r="B32" s="20" t="s">
        <v>187</v>
      </c>
      <c r="C32" s="21" t="s">
        <v>188</v>
      </c>
      <c r="D32" s="36" t="n">
        <v>4</v>
      </c>
      <c r="E32" s="23" t="n">
        <f aca="false">F32/H32</f>
        <v>4.4576</v>
      </c>
      <c r="F32" s="23" t="n">
        <v>22.288</v>
      </c>
      <c r="G32" s="23" t="n">
        <v>0.086</v>
      </c>
      <c r="H32" s="24" t="n">
        <v>5</v>
      </c>
      <c r="I32" s="29" t="n">
        <v>0.46</v>
      </c>
      <c r="J32" s="25" t="s">
        <v>19</v>
      </c>
      <c r="K32" s="25" t="n">
        <v>8760</v>
      </c>
      <c r="L32" s="25" t="s">
        <v>189</v>
      </c>
      <c r="M32" s="25" t="s">
        <v>190</v>
      </c>
      <c r="N32" s="26" t="s">
        <v>23</v>
      </c>
      <c r="O32" s="27" t="s">
        <v>114</v>
      </c>
      <c r="P32" s="28" t="s">
        <v>191</v>
      </c>
    </row>
    <row r="33" customFormat="false" ht="61.15" hidden="false" customHeight="false" outlineLevel="0" collapsed="false">
      <c r="A33" s="20" t="s">
        <v>135</v>
      </c>
      <c r="B33" s="20" t="s">
        <v>192</v>
      </c>
      <c r="C33" s="21" t="s">
        <v>193</v>
      </c>
      <c r="D33" s="36" t="n">
        <v>3.066</v>
      </c>
      <c r="E33" s="23" t="n">
        <f aca="false">F33/H33</f>
        <v>4.634068</v>
      </c>
      <c r="F33" s="23" t="n">
        <v>46.34068</v>
      </c>
      <c r="G33" s="23" t="n">
        <v>0.254</v>
      </c>
      <c r="H33" s="24" t="n">
        <v>10</v>
      </c>
      <c r="I33" s="25" t="n">
        <v>0.35</v>
      </c>
      <c r="J33" s="25" t="s">
        <v>19</v>
      </c>
      <c r="K33" s="25" t="n">
        <v>8760</v>
      </c>
      <c r="L33" s="25" t="s">
        <v>194</v>
      </c>
      <c r="M33" s="25" t="s">
        <v>195</v>
      </c>
      <c r="N33" s="26" t="s">
        <v>23</v>
      </c>
      <c r="O33" s="27" t="s">
        <v>114</v>
      </c>
      <c r="P33" s="28" t="s">
        <v>196</v>
      </c>
    </row>
    <row r="34" customFormat="false" ht="91" hidden="false" customHeight="false" outlineLevel="0" collapsed="false">
      <c r="A34" s="20" t="s">
        <v>135</v>
      </c>
      <c r="B34" s="20" t="s">
        <v>197</v>
      </c>
      <c r="C34" s="21" t="s">
        <v>198</v>
      </c>
      <c r="D34" s="36" t="n">
        <v>70.08</v>
      </c>
      <c r="E34" s="23" t="n">
        <f aca="false">F34/H34</f>
        <v>48.57884</v>
      </c>
      <c r="F34" s="23" t="n">
        <v>485.7884</v>
      </c>
      <c r="G34" s="23" t="n">
        <v>0.605</v>
      </c>
      <c r="H34" s="24" t="n">
        <v>10</v>
      </c>
      <c r="I34" s="25" t="n">
        <v>8</v>
      </c>
      <c r="J34" s="25" t="s">
        <v>19</v>
      </c>
      <c r="K34" s="25" t="n">
        <v>8760</v>
      </c>
      <c r="L34" s="25" t="s">
        <v>199</v>
      </c>
      <c r="M34" s="25" t="s">
        <v>200</v>
      </c>
      <c r="N34" s="26" t="s">
        <v>23</v>
      </c>
      <c r="O34" s="27" t="s">
        <v>114</v>
      </c>
      <c r="P34" s="28" t="s">
        <v>201</v>
      </c>
    </row>
    <row r="35" customFormat="false" ht="31.3" hidden="false" customHeight="false" outlineLevel="0" collapsed="false">
      <c r="A35" s="20" t="s">
        <v>202</v>
      </c>
      <c r="B35" s="20" t="s">
        <v>203</v>
      </c>
      <c r="C35" s="21" t="s">
        <v>204</v>
      </c>
      <c r="D35" s="36" t="n">
        <v>0</v>
      </c>
      <c r="E35" s="23" t="n">
        <f aca="false">F35/H35</f>
        <v>0.1755</v>
      </c>
      <c r="F35" s="23" t="n">
        <v>5.265</v>
      </c>
      <c r="G35" s="23" t="n">
        <v>1.04</v>
      </c>
      <c r="H35" s="24" t="n">
        <v>30</v>
      </c>
      <c r="I35" s="25" t="n">
        <v>0</v>
      </c>
      <c r="J35" s="25" t="n">
        <v>0</v>
      </c>
      <c r="K35" s="25" t="n">
        <v>8760</v>
      </c>
      <c r="L35" s="25" t="n">
        <v>5.27</v>
      </c>
      <c r="M35" s="25" t="n">
        <v>0</v>
      </c>
      <c r="N35" s="26" t="s">
        <v>23</v>
      </c>
      <c r="O35" s="27"/>
      <c r="P35" s="28" t="s">
        <v>205</v>
      </c>
    </row>
    <row r="36" customFormat="false" ht="61.15" hidden="false" customHeight="false" outlineLevel="0" collapsed="false">
      <c r="A36" s="20" t="s">
        <v>202</v>
      </c>
      <c r="B36" s="20" t="s">
        <v>206</v>
      </c>
      <c r="C36" s="21" t="s">
        <v>207</v>
      </c>
      <c r="D36" s="36" t="n">
        <v>0</v>
      </c>
      <c r="E36" s="23" t="n">
        <f aca="false">F36/H36</f>
        <v>0.0589575</v>
      </c>
      <c r="F36" s="23" t="n">
        <v>2.3583</v>
      </c>
      <c r="G36" s="23" t="n">
        <v>1</v>
      </c>
      <c r="H36" s="24" t="n">
        <v>40</v>
      </c>
      <c r="I36" s="25" t="n">
        <v>0</v>
      </c>
      <c r="J36" s="25" t="n">
        <v>0</v>
      </c>
      <c r="K36" s="25" t="n">
        <v>8760</v>
      </c>
      <c r="L36" s="25" t="n">
        <v>3.71</v>
      </c>
      <c r="M36" s="25" t="n">
        <v>0</v>
      </c>
      <c r="N36" s="26" t="n">
        <v>-1.348</v>
      </c>
      <c r="O36" s="27"/>
      <c r="P36" s="28" t="s">
        <v>208</v>
      </c>
    </row>
    <row r="37" customFormat="false" ht="61.15" hidden="false" customHeight="false" outlineLevel="0" collapsed="false">
      <c r="A37" s="20" t="s">
        <v>202</v>
      </c>
      <c r="B37" s="20" t="s">
        <v>209</v>
      </c>
      <c r="C37" s="21" t="s">
        <v>210</v>
      </c>
      <c r="D37" s="36" t="n">
        <v>0</v>
      </c>
      <c r="E37" s="23" t="n">
        <f aca="false">F37/H37</f>
        <v>0.0931615</v>
      </c>
      <c r="F37" s="23" t="n">
        <v>1.86323</v>
      </c>
      <c r="G37" s="23" t="n">
        <v>1</v>
      </c>
      <c r="H37" s="24" t="n">
        <v>20</v>
      </c>
      <c r="I37" s="25" t="n">
        <v>0</v>
      </c>
      <c r="J37" s="25" t="n">
        <v>0</v>
      </c>
      <c r="K37" s="25" t="n">
        <v>8760</v>
      </c>
      <c r="L37" s="25" t="n">
        <v>3.11</v>
      </c>
      <c r="M37" s="25" t="n">
        <v>0</v>
      </c>
      <c r="N37" s="26" t="n">
        <v>-1.25024</v>
      </c>
      <c r="O37" s="27"/>
      <c r="P37" s="28" t="s">
        <v>211</v>
      </c>
    </row>
    <row r="38" customFormat="false" ht="76.1" hidden="false" customHeight="false" outlineLevel="0" collapsed="false">
      <c r="A38" s="20" t="s">
        <v>212</v>
      </c>
      <c r="B38" s="20" t="s">
        <v>213</v>
      </c>
      <c r="C38" s="21" t="s">
        <v>214</v>
      </c>
      <c r="D38" s="36" t="n">
        <v>8.76</v>
      </c>
      <c r="E38" s="23" t="n">
        <f aca="false">F38/H38</f>
        <v>5.1295</v>
      </c>
      <c r="F38" s="23" t="n">
        <v>76.9425</v>
      </c>
      <c r="G38" s="23" t="n">
        <v>1.65</v>
      </c>
      <c r="H38" s="24" t="n">
        <v>15</v>
      </c>
      <c r="I38" s="29" t="n">
        <v>1</v>
      </c>
      <c r="J38" s="25" t="s">
        <v>19</v>
      </c>
      <c r="K38" s="25" t="s">
        <v>154</v>
      </c>
      <c r="L38" s="25" t="s">
        <v>215</v>
      </c>
      <c r="M38" s="25" t="s">
        <v>216</v>
      </c>
      <c r="N38" s="26" t="s">
        <v>23</v>
      </c>
      <c r="O38" s="27" t="s">
        <v>217</v>
      </c>
      <c r="P38" s="28" t="s">
        <v>218</v>
      </c>
    </row>
    <row r="39" customFormat="false" ht="91" hidden="false" customHeight="false" outlineLevel="0" collapsed="false">
      <c r="A39" s="20" t="s">
        <v>202</v>
      </c>
      <c r="B39" s="20" t="s">
        <v>219</v>
      </c>
      <c r="C39" s="21" t="s">
        <v>220</v>
      </c>
      <c r="D39" s="36" t="n">
        <v>26.28</v>
      </c>
      <c r="E39" s="23" t="n">
        <f aca="false">F39/H39</f>
        <v>9.90774</v>
      </c>
      <c r="F39" s="23" t="n">
        <v>198.1548</v>
      </c>
      <c r="G39" s="23" t="n">
        <v>0.9896</v>
      </c>
      <c r="H39" s="24" t="n">
        <v>20</v>
      </c>
      <c r="I39" s="25" t="s">
        <v>221</v>
      </c>
      <c r="J39" s="25" t="s">
        <v>19</v>
      </c>
      <c r="K39" s="25" t="s">
        <v>154</v>
      </c>
      <c r="L39" s="25" t="s">
        <v>222</v>
      </c>
      <c r="M39" s="25" t="s">
        <v>223</v>
      </c>
      <c r="N39" s="26" t="s">
        <v>23</v>
      </c>
      <c r="O39" s="27" t="s">
        <v>224</v>
      </c>
      <c r="P39" s="28" t="s">
        <v>225</v>
      </c>
    </row>
    <row r="40" customFormat="false" ht="61.15" hidden="false" customHeight="false" outlineLevel="0" collapsed="false">
      <c r="A40" s="20" t="s">
        <v>202</v>
      </c>
      <c r="B40" s="20" t="s">
        <v>226</v>
      </c>
      <c r="C40" s="21" t="s">
        <v>227</v>
      </c>
      <c r="D40" s="36" t="n">
        <v>210.24</v>
      </c>
      <c r="E40" s="23" t="n">
        <f aca="false">F40/H40</f>
        <v>110.83052</v>
      </c>
      <c r="F40" s="23" t="n">
        <v>1108.3052</v>
      </c>
      <c r="G40" s="23" t="n">
        <v>0.27</v>
      </c>
      <c r="H40" s="24" t="n">
        <v>10</v>
      </c>
      <c r="I40" s="29" t="n">
        <v>24</v>
      </c>
      <c r="J40" s="25" t="s">
        <v>19</v>
      </c>
      <c r="K40" s="25" t="n">
        <v>8760</v>
      </c>
      <c r="L40" s="25" t="s">
        <v>228</v>
      </c>
      <c r="M40" s="30" t="s">
        <v>229</v>
      </c>
      <c r="N40" s="26" t="s">
        <v>23</v>
      </c>
      <c r="O40" s="27" t="s">
        <v>230</v>
      </c>
      <c r="P40" s="28" t="s">
        <v>231</v>
      </c>
    </row>
    <row r="41" customFormat="false" ht="61.15" hidden="false" customHeight="false" outlineLevel="0" collapsed="false">
      <c r="A41" s="20" t="s">
        <v>202</v>
      </c>
      <c r="B41" s="20" t="s">
        <v>232</v>
      </c>
      <c r="C41" s="21" t="s">
        <v>233</v>
      </c>
      <c r="D41" s="36" t="n">
        <v>87.6</v>
      </c>
      <c r="E41" s="23" t="n">
        <f aca="false">F41/H41</f>
        <v>45.3227</v>
      </c>
      <c r="F41" s="23" t="n">
        <v>453.227</v>
      </c>
      <c r="G41" s="23" t="n">
        <v>0.077</v>
      </c>
      <c r="H41" s="24" t="n">
        <v>10</v>
      </c>
      <c r="I41" s="29" t="n">
        <v>10</v>
      </c>
      <c r="J41" s="25" t="s">
        <v>19</v>
      </c>
      <c r="K41" s="25" t="n">
        <v>8760</v>
      </c>
      <c r="L41" s="25" t="s">
        <v>234</v>
      </c>
      <c r="M41" s="30" t="s">
        <v>235</v>
      </c>
      <c r="N41" s="26" t="s">
        <v>23</v>
      </c>
      <c r="O41" s="27" t="s">
        <v>230</v>
      </c>
      <c r="P41" s="28" t="s">
        <v>236</v>
      </c>
    </row>
    <row r="42" customFormat="false" ht="31.3" hidden="false" customHeight="false" outlineLevel="0" collapsed="false">
      <c r="A42" s="20" t="s">
        <v>237</v>
      </c>
      <c r="B42" s="20" t="s">
        <v>238</v>
      </c>
      <c r="C42" s="21" t="s">
        <v>239</v>
      </c>
      <c r="D42" s="36" t="n">
        <v>0</v>
      </c>
      <c r="E42" s="23" t="n">
        <f aca="false">F42/H42</f>
        <v>0.0918366666666667</v>
      </c>
      <c r="F42" s="23" t="n">
        <v>0.55102</v>
      </c>
      <c r="G42" s="23" t="n">
        <v>0.036</v>
      </c>
      <c r="H42" s="24" t="n">
        <v>6</v>
      </c>
      <c r="I42" s="25" t="n">
        <v>0</v>
      </c>
      <c r="J42" s="25" t="n">
        <v>0</v>
      </c>
      <c r="K42" s="25" t="n">
        <v>8760</v>
      </c>
      <c r="L42" s="25" t="n">
        <v>0.58</v>
      </c>
      <c r="M42" s="25" t="n">
        <v>0</v>
      </c>
      <c r="N42" s="26" t="s">
        <v>23</v>
      </c>
      <c r="O42" s="27"/>
      <c r="P42" s="28" t="s">
        <v>240</v>
      </c>
    </row>
    <row r="43" customFormat="false" ht="61.15" hidden="false" customHeight="false" outlineLevel="0" collapsed="false">
      <c r="A43" s="20" t="s">
        <v>237</v>
      </c>
      <c r="B43" s="20" t="s">
        <v>241</v>
      </c>
      <c r="C43" s="21" t="s">
        <v>242</v>
      </c>
      <c r="D43" s="22" t="n">
        <v>919.8</v>
      </c>
      <c r="E43" s="23" t="n">
        <f aca="false">F43/H43</f>
        <v>475.842066666667</v>
      </c>
      <c r="F43" s="23" t="n">
        <v>2855.0524</v>
      </c>
      <c r="G43" s="23" t="n">
        <v>2.8</v>
      </c>
      <c r="H43" s="24" t="n">
        <v>6</v>
      </c>
      <c r="I43" s="30" t="s">
        <v>243</v>
      </c>
      <c r="J43" s="30" t="s">
        <v>19</v>
      </c>
      <c r="K43" s="30" t="s">
        <v>154</v>
      </c>
      <c r="L43" s="30" t="n">
        <v>106.69</v>
      </c>
      <c r="M43" s="30" t="s">
        <v>244</v>
      </c>
      <c r="N43" s="37" t="s">
        <v>23</v>
      </c>
      <c r="O43" s="27" t="s">
        <v>245</v>
      </c>
      <c r="P43" s="28" t="s">
        <v>246</v>
      </c>
    </row>
    <row r="44" customFormat="false" ht="46.25" hidden="false" customHeight="false" outlineLevel="0" collapsed="false">
      <c r="A44" s="20" t="s">
        <v>237</v>
      </c>
      <c r="B44" s="20" t="s">
        <v>247</v>
      </c>
      <c r="C44" s="21" t="s">
        <v>248</v>
      </c>
      <c r="D44" s="22" t="n">
        <v>345.144</v>
      </c>
      <c r="E44" s="23" t="n">
        <f aca="false">F44/H44</f>
        <v>216.431712</v>
      </c>
      <c r="F44" s="23" t="n">
        <v>1082.15856</v>
      </c>
      <c r="G44" s="23" t="n">
        <v>11.3</v>
      </c>
      <c r="H44" s="24" t="n">
        <v>5</v>
      </c>
      <c r="I44" s="29" t="n">
        <v>39.4</v>
      </c>
      <c r="J44" s="25" t="n">
        <v>1.9</v>
      </c>
      <c r="K44" s="30" t="s">
        <v>154</v>
      </c>
      <c r="L44" s="30" t="n">
        <v>222.75</v>
      </c>
      <c r="M44" s="30" t="s">
        <v>249</v>
      </c>
      <c r="N44" s="26" t="s">
        <v>23</v>
      </c>
      <c r="O44" s="38" t="s">
        <v>250</v>
      </c>
      <c r="P44" s="28" t="s">
        <v>251</v>
      </c>
    </row>
    <row r="45" customFormat="false" ht="46.25" hidden="false" customHeight="false" outlineLevel="0" collapsed="false">
      <c r="A45" s="20" t="s">
        <v>237</v>
      </c>
      <c r="B45" s="20" t="s">
        <v>252</v>
      </c>
      <c r="C45" s="21" t="s">
        <v>253</v>
      </c>
      <c r="D45" s="22" t="n">
        <v>115.632</v>
      </c>
      <c r="E45" s="23" t="n">
        <f aca="false">F45/H45</f>
        <v>91.566736</v>
      </c>
      <c r="F45" s="23" t="n">
        <v>457.83368</v>
      </c>
      <c r="G45" s="23" t="n">
        <v>3.15</v>
      </c>
      <c r="H45" s="24" t="n">
        <v>5</v>
      </c>
      <c r="I45" s="29" t="n">
        <v>13.2</v>
      </c>
      <c r="J45" s="25" t="n">
        <v>1.84</v>
      </c>
      <c r="K45" s="30" t="s">
        <v>154</v>
      </c>
      <c r="L45" s="30" t="n">
        <v>169.91</v>
      </c>
      <c r="M45" s="30" t="s">
        <v>254</v>
      </c>
      <c r="N45" s="26" t="s">
        <v>23</v>
      </c>
      <c r="O45" s="38" t="s">
        <v>250</v>
      </c>
      <c r="P45" s="28" t="s">
        <v>255</v>
      </c>
    </row>
    <row r="46" customFormat="false" ht="46.25" hidden="false" customHeight="false" outlineLevel="0" collapsed="false">
      <c r="A46" s="39" t="s">
        <v>237</v>
      </c>
      <c r="B46" s="39" t="s">
        <v>256</v>
      </c>
      <c r="C46" s="40" t="s">
        <v>257</v>
      </c>
      <c r="D46" s="41" t="n">
        <v>94</v>
      </c>
      <c r="E46" s="42" t="n">
        <f aca="false">F46/H46</f>
        <v>81.457</v>
      </c>
      <c r="F46" s="42" t="n">
        <v>814.57</v>
      </c>
      <c r="G46" s="42" t="n">
        <v>2.6</v>
      </c>
      <c r="H46" s="43" t="n">
        <v>10</v>
      </c>
      <c r="I46" s="44" t="n">
        <v>47</v>
      </c>
      <c r="J46" s="45" t="s">
        <v>19</v>
      </c>
      <c r="K46" s="46" t="s">
        <v>258</v>
      </c>
      <c r="L46" s="46" t="n">
        <v>346.45</v>
      </c>
      <c r="M46" s="46" t="s">
        <v>259</v>
      </c>
      <c r="N46" s="47" t="s">
        <v>23</v>
      </c>
      <c r="O46" s="48" t="s">
        <v>260</v>
      </c>
      <c r="P46" s="49" t="s">
        <v>261</v>
      </c>
    </row>
    <row r="47" customFormat="false" ht="15" hidden="false" customHeight="false" outlineLevel="0" collapsed="false">
      <c r="M47" s="50"/>
      <c r="O47" s="50"/>
    </row>
    <row r="48" customFormat="false" ht="15" hidden="false" customHeight="false" outlineLevel="0" collapsed="false">
      <c r="M48" s="50"/>
      <c r="O48" s="50"/>
    </row>
    <row r="49" customFormat="false" ht="15" hidden="false" customHeight="false" outlineLevel="0" collapsed="false">
      <c r="I49" s="31"/>
      <c r="J49" s="31"/>
      <c r="K49" s="31"/>
      <c r="M49" s="50"/>
      <c r="O49" s="50"/>
    </row>
    <row r="50" customFormat="false" ht="15" hidden="false" customHeight="false" outlineLevel="0" collapsed="false">
      <c r="I50" s="31"/>
      <c r="J50" s="31"/>
      <c r="K50" s="31"/>
      <c r="M50" s="50"/>
      <c r="O50" s="50"/>
    </row>
    <row r="51" customFormat="false" ht="15" hidden="false" customHeight="false" outlineLevel="0" collapsed="false">
      <c r="M51" s="50"/>
      <c r="O51" s="50"/>
    </row>
    <row r="52" customFormat="false" ht="15" hidden="false" customHeight="false" outlineLevel="0" collapsed="false">
      <c r="M52" s="50"/>
      <c r="N52" s="51"/>
      <c r="O52" s="50"/>
    </row>
    <row r="53" customFormat="false" ht="15" hidden="false" customHeight="false" outlineLevel="0" collapsed="false">
      <c r="M53" s="50"/>
      <c r="N53" s="51"/>
      <c r="O53" s="50"/>
    </row>
    <row r="54" customFormat="false" ht="15" hidden="false" customHeight="false" outlineLevel="0" collapsed="false">
      <c r="M54" s="50"/>
      <c r="N54" s="51"/>
      <c r="O54" s="50"/>
    </row>
    <row r="55" customFormat="false" ht="15" hidden="false" customHeight="false" outlineLevel="0" collapsed="false">
      <c r="M55" s="50"/>
      <c r="O55" s="50"/>
    </row>
    <row r="56" customFormat="false" ht="15" hidden="false" customHeight="false" outlineLevel="0" collapsed="false">
      <c r="M56" s="50"/>
      <c r="O56" s="50"/>
    </row>
    <row r="57" customFormat="false" ht="15" hidden="false" customHeight="false" outlineLevel="0" collapsed="false">
      <c r="M57" s="50"/>
      <c r="O57" s="50"/>
    </row>
    <row r="58" customFormat="false" ht="15" hidden="false" customHeight="false" outlineLevel="0" collapsed="false">
      <c r="M58" s="50"/>
      <c r="O58" s="50"/>
    </row>
    <row r="59" customFormat="false" ht="15" hidden="false" customHeight="false" outlineLevel="0" collapsed="false">
      <c r="M59" s="50"/>
      <c r="O59" s="50"/>
    </row>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10.4296875" defaultRowHeight="15" zeroHeight="false" outlineLevelRow="0" outlineLevelCol="0"/>
  <cols>
    <col collapsed="false" customWidth="true" hidden="false" outlineLevel="0" max="4" min="4" style="1" width="30.86"/>
  </cols>
  <sheetData>
    <row r="1" customFormat="false" ht="15" hidden="false" customHeight="false" outlineLevel="0" collapsed="false">
      <c r="A1" s="52"/>
      <c r="B1" s="53"/>
      <c r="C1" s="53"/>
      <c r="D1" s="53"/>
      <c r="E1" s="53"/>
      <c r="F1" s="53"/>
      <c r="G1" s="54"/>
      <c r="H1" s="54"/>
      <c r="I1" s="54"/>
      <c r="J1" s="54"/>
      <c r="K1" s="54"/>
      <c r="L1" s="54"/>
      <c r="M1" s="54"/>
      <c r="N1" s="54"/>
      <c r="O1" s="54"/>
      <c r="P1" s="54"/>
      <c r="Q1" s="54"/>
    </row>
    <row r="2" customFormat="false" ht="19.7" hidden="false" customHeight="false" outlineLevel="0" collapsed="false">
      <c r="A2" s="55"/>
      <c r="B2" s="56" t="s">
        <v>262</v>
      </c>
      <c r="C2" s="56"/>
      <c r="D2" s="56"/>
      <c r="E2" s="56"/>
      <c r="F2" s="56"/>
      <c r="G2" s="56"/>
      <c r="H2" s="56"/>
      <c r="I2" s="56"/>
      <c r="J2" s="56"/>
      <c r="K2" s="56"/>
      <c r="L2" s="56"/>
      <c r="M2" s="56"/>
      <c r="N2" s="57"/>
      <c r="O2" s="57"/>
      <c r="P2" s="57"/>
      <c r="Q2" s="54"/>
    </row>
    <row r="3" customFormat="false" ht="15" hidden="false" customHeight="false" outlineLevel="0" collapsed="false">
      <c r="A3" s="58"/>
      <c r="B3" s="54"/>
      <c r="C3" s="54"/>
      <c r="D3" s="54"/>
      <c r="E3" s="54"/>
      <c r="F3" s="54"/>
      <c r="G3" s="54"/>
      <c r="H3" s="54"/>
      <c r="I3" s="54"/>
      <c r="J3" s="54"/>
      <c r="K3" s="54"/>
      <c r="L3" s="54"/>
      <c r="M3" s="54"/>
      <c r="N3" s="54"/>
      <c r="O3" s="54"/>
      <c r="P3" s="54"/>
      <c r="Q3" s="54"/>
    </row>
    <row r="4" customFormat="false" ht="15" hidden="false" customHeight="false" outlineLevel="0" collapsed="false">
      <c r="A4" s="58"/>
      <c r="B4" s="54"/>
      <c r="C4" s="54"/>
      <c r="D4" s="54"/>
      <c r="E4" s="54"/>
      <c r="F4" s="54"/>
      <c r="G4" s="54"/>
      <c r="H4" s="54"/>
      <c r="I4" s="54"/>
      <c r="J4" s="54"/>
      <c r="K4" s="54"/>
      <c r="L4" s="54"/>
      <c r="M4" s="54"/>
      <c r="N4" s="54"/>
      <c r="O4" s="54"/>
      <c r="P4" s="54"/>
      <c r="Q4" s="54"/>
    </row>
    <row r="5" customFormat="false" ht="57.75" hidden="false" customHeight="true" outlineLevel="0" collapsed="false">
      <c r="A5" s="58"/>
      <c r="B5" s="59" t="s">
        <v>263</v>
      </c>
      <c r="C5" s="59"/>
      <c r="D5" s="59"/>
      <c r="E5" s="59"/>
      <c r="F5" s="59"/>
      <c r="G5" s="59"/>
      <c r="H5" s="59"/>
      <c r="I5" s="59"/>
      <c r="J5" s="59"/>
      <c r="K5" s="59"/>
      <c r="L5" s="59"/>
      <c r="M5" s="59"/>
      <c r="N5" s="59"/>
      <c r="O5" s="59"/>
      <c r="P5" s="59"/>
      <c r="Q5" s="54"/>
    </row>
    <row r="6" customFormat="false" ht="30" hidden="false" customHeight="true" outlineLevel="0" collapsed="false">
      <c r="A6" s="58"/>
      <c r="B6" s="60" t="s">
        <v>264</v>
      </c>
      <c r="C6" s="61"/>
      <c r="D6" s="61"/>
      <c r="E6" s="61"/>
      <c r="F6" s="61"/>
      <c r="G6" s="61"/>
      <c r="H6" s="61"/>
      <c r="I6" s="61"/>
      <c r="J6" s="61"/>
      <c r="K6" s="61"/>
      <c r="L6" s="54"/>
      <c r="M6" s="54"/>
      <c r="N6" s="54"/>
      <c r="O6" s="54"/>
      <c r="P6" s="54"/>
      <c r="Q6" s="54"/>
    </row>
    <row r="7" customFormat="false" ht="18.75" hidden="false" customHeight="true" outlineLevel="0" collapsed="false">
      <c r="A7" s="58"/>
      <c r="B7" s="60"/>
      <c r="C7" s="62"/>
      <c r="D7" s="62"/>
      <c r="E7" s="54"/>
      <c r="F7" s="54"/>
      <c r="G7" s="54"/>
      <c r="H7" s="54"/>
      <c r="I7" s="54"/>
      <c r="J7" s="54"/>
      <c r="K7" s="54"/>
      <c r="L7" s="54"/>
      <c r="M7" s="54"/>
      <c r="N7" s="54"/>
      <c r="O7" s="54"/>
      <c r="P7" s="54"/>
      <c r="Q7" s="54"/>
    </row>
    <row r="8" customFormat="false" ht="48" hidden="false" customHeight="true" outlineLevel="0" collapsed="false">
      <c r="A8" s="54"/>
      <c r="B8" s="63" t="s">
        <v>265</v>
      </c>
      <c r="C8" s="59" t="s">
        <v>266</v>
      </c>
      <c r="D8" s="59"/>
      <c r="E8" s="59"/>
      <c r="F8" s="59"/>
      <c r="G8" s="59"/>
      <c r="H8" s="59"/>
      <c r="I8" s="59"/>
      <c r="J8" s="59"/>
      <c r="K8" s="59"/>
      <c r="L8" s="54"/>
      <c r="M8" s="54"/>
      <c r="N8" s="54"/>
      <c r="O8" s="54"/>
      <c r="P8" s="54"/>
      <c r="Q8" s="54"/>
    </row>
    <row r="9" customFormat="false" ht="17.9" hidden="false" customHeight="false" outlineLevel="0" collapsed="false">
      <c r="A9" s="54"/>
      <c r="B9" s="64" t="s">
        <v>267</v>
      </c>
      <c r="C9" s="54" t="s">
        <v>268</v>
      </c>
      <c r="E9" s="54"/>
      <c r="F9" s="54"/>
      <c r="G9" s="54"/>
      <c r="H9" s="54"/>
      <c r="I9" s="54"/>
      <c r="J9" s="54"/>
      <c r="K9" s="54"/>
      <c r="L9" s="54"/>
      <c r="M9" s="54"/>
      <c r="N9" s="54"/>
      <c r="O9" s="54"/>
      <c r="P9" s="54"/>
      <c r="Q9" s="54"/>
    </row>
    <row r="10" customFormat="false" ht="15" hidden="false" customHeight="false" outlineLevel="0" collapsed="false">
      <c r="A10" s="54"/>
      <c r="B10" s="54"/>
      <c r="C10" s="54"/>
      <c r="D10" s="54"/>
      <c r="E10" s="54"/>
      <c r="F10" s="54"/>
      <c r="G10" s="54"/>
      <c r="H10" s="54"/>
      <c r="I10" s="54"/>
      <c r="J10" s="54"/>
      <c r="K10" s="54"/>
      <c r="L10" s="54"/>
      <c r="M10" s="54"/>
      <c r="N10" s="54"/>
      <c r="O10" s="54"/>
      <c r="P10" s="54"/>
      <c r="Q10" s="54"/>
    </row>
    <row r="11" customFormat="false" ht="15" hidden="false" customHeight="false" outlineLevel="0" collapsed="false">
      <c r="A11" s="54"/>
      <c r="B11" s="54"/>
      <c r="C11" s="54"/>
      <c r="D11" s="54"/>
      <c r="E11" s="54"/>
      <c r="F11" s="54"/>
      <c r="G11" s="54"/>
      <c r="H11" s="54"/>
      <c r="I11" s="54"/>
      <c r="J11" s="54"/>
      <c r="K11" s="54"/>
      <c r="L11" s="54"/>
      <c r="M11" s="54"/>
      <c r="N11" s="54"/>
      <c r="O11" s="54"/>
      <c r="P11" s="54"/>
      <c r="Q11" s="54"/>
    </row>
    <row r="12" customFormat="false" ht="17.35" hidden="false" customHeight="false" outlineLevel="0" collapsed="false">
      <c r="A12" s="54"/>
      <c r="B12" s="65" t="s">
        <v>269</v>
      </c>
      <c r="C12" s="54"/>
      <c r="D12" s="66" t="s">
        <v>270</v>
      </c>
      <c r="E12" s="54"/>
      <c r="F12" s="54"/>
      <c r="G12" s="54"/>
      <c r="H12" s="54"/>
      <c r="I12" s="54"/>
      <c r="J12" s="54"/>
      <c r="K12" s="54"/>
      <c r="L12" s="54"/>
      <c r="M12" s="54"/>
      <c r="N12" s="54"/>
      <c r="O12" s="54"/>
      <c r="P12" s="54"/>
      <c r="Q12" s="54"/>
    </row>
    <row r="13" customFormat="false" ht="105.95" hidden="false" customHeight="false" outlineLevel="0" collapsed="false">
      <c r="B13" s="62"/>
      <c r="C13" s="54"/>
      <c r="D13" s="67" t="s">
        <v>271</v>
      </c>
      <c r="E13" s="54"/>
      <c r="F13" s="54"/>
      <c r="G13" s="54"/>
      <c r="H13" s="54"/>
      <c r="I13" s="54"/>
      <c r="J13" s="54"/>
      <c r="K13" s="54"/>
      <c r="L13" s="54"/>
      <c r="M13" s="54"/>
      <c r="N13" s="54"/>
      <c r="O13" s="54"/>
      <c r="P13" s="54"/>
      <c r="Q13" s="54"/>
    </row>
  </sheetData>
  <mergeCells count="3">
    <mergeCell ref="B5:P5"/>
    <mergeCell ref="B6:B7"/>
    <mergeCell ref="C8:K8"/>
  </mergeCells>
  <hyperlinks>
    <hyperlink ref="B8" location="Übersicht!A1" display="Übersicht"/>
    <hyperlink ref="B9" location="Daten!A1" display="Daten "/>
    <hyperlink ref="D12" r:id="rId1" display="astrid.aretz@ioew.de"/>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ColWidth="10.4296875" defaultRowHeight="15" zeroHeight="false" outlineLevelRow="0" outlineLevelCol="0"/>
  <cols>
    <col collapsed="false" customWidth="true" hidden="false" outlineLevel="0" max="1" min="1" style="1" width="27"/>
    <col collapsed="false" customWidth="true" hidden="false" outlineLevel="0" max="3" min="3" style="1" width="34.57"/>
    <col collapsed="false" customWidth="true" hidden="false" outlineLevel="0" max="5" min="5" style="1" width="36.85"/>
    <col collapsed="false" customWidth="true" hidden="false" outlineLevel="0" max="7" min="7" style="1" width="42.57"/>
    <col collapsed="false" customWidth="true" hidden="false" outlineLevel="0" max="8" min="8" style="1" width="14.28"/>
    <col collapsed="false" customWidth="true" hidden="false" outlineLevel="0" max="10" min="10" style="1" width="14.28"/>
  </cols>
  <sheetData>
    <row r="1" customFormat="false" ht="19.5" hidden="false" customHeight="true" outlineLevel="0" collapsed="false">
      <c r="A1" s="68" t="s">
        <v>272</v>
      </c>
      <c r="B1" s="68"/>
      <c r="C1" s="68"/>
      <c r="D1" s="68"/>
      <c r="E1" s="68"/>
      <c r="F1" s="68"/>
      <c r="G1" s="68"/>
      <c r="H1" s="68"/>
      <c r="I1" s="68"/>
      <c r="J1" s="68"/>
    </row>
    <row r="2" customFormat="false" ht="45" hidden="false" customHeight="true" outlineLevel="0" collapsed="false">
      <c r="A2" s="69" t="s">
        <v>273</v>
      </c>
      <c r="B2" s="69"/>
      <c r="C2" s="69"/>
      <c r="D2" s="69"/>
      <c r="E2" s="69"/>
      <c r="F2" s="69"/>
      <c r="G2" s="69"/>
      <c r="H2" s="69"/>
      <c r="I2" s="69"/>
      <c r="J2" s="69"/>
    </row>
    <row r="3" customFormat="false" ht="24" hidden="false" customHeight="true" outlineLevel="0" collapsed="false">
      <c r="A3" s="70"/>
      <c r="B3" s="70"/>
      <c r="C3" s="70"/>
      <c r="D3" s="70"/>
      <c r="E3" s="70"/>
      <c r="F3" s="70"/>
      <c r="G3" s="70"/>
      <c r="H3" s="70"/>
      <c r="I3" s="70"/>
      <c r="J3" s="70"/>
    </row>
    <row r="4" customFormat="false" ht="19.7" hidden="false" customHeight="false" outlineLevel="0" collapsed="false">
      <c r="A4" s="71" t="s">
        <v>274</v>
      </c>
      <c r="B4" s="71"/>
      <c r="C4" s="71"/>
      <c r="D4" s="71"/>
      <c r="E4" s="71"/>
      <c r="F4" s="71"/>
      <c r="G4" s="71"/>
      <c r="H4" s="71"/>
      <c r="I4" s="71"/>
      <c r="J4" s="71"/>
    </row>
    <row r="5" customFormat="false" ht="15" hidden="false" customHeight="false" outlineLevel="0" collapsed="false">
      <c r="A5" s="72" t="s">
        <v>32</v>
      </c>
      <c r="B5" s="73" t="s">
        <v>275</v>
      </c>
      <c r="C5" s="74" t="s">
        <v>73</v>
      </c>
      <c r="D5" s="73" t="s">
        <v>275</v>
      </c>
      <c r="E5" s="74" t="s">
        <v>135</v>
      </c>
      <c r="F5" s="73" t="s">
        <v>275</v>
      </c>
      <c r="G5" s="74" t="s">
        <v>202</v>
      </c>
      <c r="H5" s="73" t="s">
        <v>276</v>
      </c>
      <c r="I5" s="74" t="s">
        <v>277</v>
      </c>
      <c r="J5" s="73" t="s">
        <v>276</v>
      </c>
    </row>
    <row r="6" customFormat="false" ht="15" hidden="false" customHeight="false" outlineLevel="0" collapsed="false">
      <c r="A6" s="75" t="s">
        <v>17</v>
      </c>
      <c r="B6" s="76"/>
      <c r="C6" s="1" t="s">
        <v>74</v>
      </c>
      <c r="D6" s="76"/>
      <c r="E6" s="1" t="s">
        <v>136</v>
      </c>
      <c r="F6" s="76"/>
      <c r="G6" s="1" t="s">
        <v>203</v>
      </c>
      <c r="H6" s="76"/>
      <c r="I6" s="1" t="s">
        <v>238</v>
      </c>
      <c r="J6" s="76"/>
    </row>
    <row r="7" customFormat="false" ht="15" hidden="false" customHeight="false" outlineLevel="0" collapsed="false">
      <c r="A7" s="75" t="s">
        <v>26</v>
      </c>
      <c r="B7" s="76"/>
      <c r="C7" s="1" t="s">
        <v>81</v>
      </c>
      <c r="D7" s="76"/>
      <c r="E7" s="1" t="s">
        <v>141</v>
      </c>
      <c r="F7" s="76"/>
      <c r="G7" s="1" t="s">
        <v>206</v>
      </c>
      <c r="H7" s="76"/>
      <c r="I7" s="1" t="s">
        <v>241</v>
      </c>
      <c r="J7" s="76"/>
    </row>
    <row r="8" customFormat="false" ht="15" hidden="false" customHeight="false" outlineLevel="0" collapsed="false">
      <c r="A8" s="75" t="s">
        <v>33</v>
      </c>
      <c r="B8" s="76" t="n">
        <v>8</v>
      </c>
      <c r="C8" s="1" t="s">
        <v>87</v>
      </c>
      <c r="D8" s="76"/>
      <c r="E8" s="1" t="s">
        <v>144</v>
      </c>
      <c r="F8" s="76"/>
      <c r="G8" s="1" t="s">
        <v>209</v>
      </c>
      <c r="H8" s="76"/>
      <c r="I8" s="1" t="s">
        <v>247</v>
      </c>
      <c r="J8" s="76"/>
    </row>
    <row r="9" customFormat="false" ht="15" hidden="false" customHeight="false" outlineLevel="0" collapsed="false">
      <c r="A9" s="75" t="s">
        <v>38</v>
      </c>
      <c r="B9" s="76"/>
      <c r="C9" s="1" t="s">
        <v>92</v>
      </c>
      <c r="D9" s="76"/>
      <c r="E9" s="1" t="s">
        <v>150</v>
      </c>
      <c r="F9" s="76"/>
      <c r="G9" s="1" t="s">
        <v>213</v>
      </c>
      <c r="H9" s="76"/>
      <c r="I9" s="1" t="s">
        <v>252</v>
      </c>
      <c r="J9" s="76"/>
    </row>
    <row r="10" customFormat="false" ht="15" hidden="false" customHeight="false" outlineLevel="0" collapsed="false">
      <c r="A10" s="75" t="s">
        <v>44</v>
      </c>
      <c r="B10" s="76"/>
      <c r="C10" s="1" t="s">
        <v>97</v>
      </c>
      <c r="D10" s="76"/>
      <c r="E10" s="1" t="s">
        <v>157</v>
      </c>
      <c r="F10" s="76" t="n">
        <v>1</v>
      </c>
      <c r="G10" s="1" t="s">
        <v>219</v>
      </c>
      <c r="H10" s="76" t="n">
        <v>1</v>
      </c>
      <c r="I10" s="1" t="s">
        <v>256</v>
      </c>
      <c r="J10" s="76"/>
    </row>
    <row r="11" customFormat="false" ht="15" hidden="false" customHeight="false" outlineLevel="0" collapsed="false">
      <c r="A11" s="75" t="s">
        <v>49</v>
      </c>
      <c r="B11" s="76"/>
      <c r="C11" s="1" t="s">
        <v>103</v>
      </c>
      <c r="D11" s="76"/>
      <c r="E11" s="1" t="s">
        <v>161</v>
      </c>
      <c r="F11" s="76"/>
      <c r="G11" s="1" t="s">
        <v>226</v>
      </c>
      <c r="H11" s="76"/>
      <c r="J11" s="77"/>
    </row>
    <row r="12" customFormat="false" ht="15" hidden="false" customHeight="false" outlineLevel="0" collapsed="false">
      <c r="A12" s="75" t="s">
        <v>56</v>
      </c>
      <c r="B12" s="76" t="n">
        <v>2</v>
      </c>
      <c r="C12" s="1" t="s">
        <v>110</v>
      </c>
      <c r="D12" s="76"/>
      <c r="E12" s="1" t="s">
        <v>166</v>
      </c>
      <c r="F12" s="76"/>
      <c r="G12" s="1" t="s">
        <v>232</v>
      </c>
      <c r="H12" s="76"/>
      <c r="J12" s="77"/>
    </row>
    <row r="13" customFormat="false" ht="15" hidden="false" customHeight="false" outlineLevel="0" collapsed="false">
      <c r="A13" s="75" t="s">
        <v>62</v>
      </c>
      <c r="B13" s="76" t="n">
        <v>2</v>
      </c>
      <c r="C13" s="1" t="s">
        <v>116</v>
      </c>
      <c r="D13" s="76"/>
      <c r="E13" s="1" t="s">
        <v>172</v>
      </c>
      <c r="F13" s="76"/>
      <c r="H13" s="77"/>
      <c r="J13" s="77"/>
    </row>
    <row r="14" customFormat="false" ht="15" hidden="false" customHeight="false" outlineLevel="0" collapsed="false">
      <c r="A14" s="75" t="s">
        <v>67</v>
      </c>
      <c r="B14" s="76"/>
      <c r="C14" s="1" t="s">
        <v>122</v>
      </c>
      <c r="D14" s="76"/>
      <c r="E14" s="1" t="s">
        <v>177</v>
      </c>
      <c r="F14" s="76"/>
      <c r="H14" s="77"/>
      <c r="J14" s="77"/>
    </row>
    <row r="15" customFormat="false" ht="15" hidden="false" customHeight="false" outlineLevel="0" collapsed="false">
      <c r="A15" s="75"/>
      <c r="B15" s="77"/>
      <c r="C15" s="1" t="s">
        <v>129</v>
      </c>
      <c r="D15" s="76"/>
      <c r="E15" s="1" t="s">
        <v>182</v>
      </c>
      <c r="F15" s="76"/>
      <c r="H15" s="77"/>
      <c r="J15" s="77"/>
    </row>
    <row r="16" customFormat="false" ht="15" hidden="false" customHeight="false" outlineLevel="0" collapsed="false">
      <c r="A16" s="75"/>
      <c r="B16" s="77"/>
      <c r="D16" s="77"/>
      <c r="E16" s="1" t="s">
        <v>187</v>
      </c>
      <c r="F16" s="76"/>
      <c r="H16" s="77"/>
      <c r="J16" s="77"/>
    </row>
    <row r="17" customFormat="false" ht="15" hidden="false" customHeight="false" outlineLevel="0" collapsed="false">
      <c r="A17" s="75"/>
      <c r="B17" s="77"/>
      <c r="D17" s="77"/>
      <c r="E17" s="1" t="s">
        <v>192</v>
      </c>
      <c r="F17" s="76"/>
      <c r="H17" s="77"/>
      <c r="J17" s="77"/>
    </row>
    <row r="18" customFormat="false" ht="15" hidden="false" customHeight="false" outlineLevel="0" collapsed="false">
      <c r="A18" s="78"/>
      <c r="B18" s="79"/>
      <c r="C18" s="80"/>
      <c r="D18" s="79"/>
      <c r="E18" s="80" t="s">
        <v>197</v>
      </c>
      <c r="F18" s="81"/>
      <c r="G18" s="80"/>
      <c r="H18" s="79"/>
      <c r="I18" s="80"/>
      <c r="J18" s="79"/>
    </row>
    <row r="20" customFormat="false" ht="19.7" hidden="false" customHeight="false" outlineLevel="0" collapsed="false">
      <c r="A20" s="82" t="s">
        <v>278</v>
      </c>
      <c r="B20" s="82"/>
      <c r="C20" s="83" t="s">
        <v>279</v>
      </c>
      <c r="D20" s="83"/>
      <c r="E20" s="83"/>
    </row>
    <row r="21" customFormat="false" ht="30" hidden="false" customHeight="true" outlineLevel="0" collapsed="false">
      <c r="A21" s="84" t="s">
        <v>280</v>
      </c>
      <c r="B21" s="85" t="n">
        <f aca="false">SUM(Berechnung!E3:E46)</f>
        <v>1042.812408</v>
      </c>
      <c r="C21" s="86" t="s">
        <v>281</v>
      </c>
      <c r="D21" s="86"/>
      <c r="E21" s="86"/>
    </row>
    <row r="22" customFormat="false" ht="48.75" hidden="false" customHeight="true" outlineLevel="0" collapsed="false">
      <c r="A22" s="87" t="s">
        <v>4</v>
      </c>
      <c r="B22" s="88" t="n">
        <f aca="false">SUM(Berechnung!G3:G46)</f>
        <v>108.3249704</v>
      </c>
      <c r="C22" s="86" t="s">
        <v>282</v>
      </c>
      <c r="D22" s="86"/>
      <c r="E22" s="86"/>
    </row>
    <row r="23" customFormat="false" ht="34.5" hidden="false" customHeight="true" outlineLevel="0" collapsed="false">
      <c r="A23" s="87" t="s">
        <v>283</v>
      </c>
      <c r="B23" s="88" t="n">
        <f aca="false">SUM(Berechnung!D3:D46)</f>
        <v>70.70016</v>
      </c>
      <c r="C23" s="86" t="s">
        <v>284</v>
      </c>
      <c r="D23" s="86"/>
      <c r="E23" s="86"/>
    </row>
    <row r="24" customFormat="false" ht="36" hidden="false" customHeight="true" outlineLevel="0" collapsed="false">
      <c r="A24" s="89" t="s">
        <v>285</v>
      </c>
      <c r="B24" s="90" t="n">
        <f aca="false">MIN(Berechnung!F3:F46)</f>
        <v>6</v>
      </c>
      <c r="C24" s="91" t="s">
        <v>286</v>
      </c>
      <c r="D24" s="91"/>
      <c r="E24" s="91"/>
    </row>
  </sheetData>
  <mergeCells count="9">
    <mergeCell ref="A1:J1"/>
    <mergeCell ref="A2:J2"/>
    <mergeCell ref="A4:J4"/>
    <mergeCell ref="A20:B20"/>
    <mergeCell ref="C20:E20"/>
    <mergeCell ref="C21:E21"/>
    <mergeCell ref="C22:E22"/>
    <mergeCell ref="C23:E23"/>
    <mergeCell ref="C24:E2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4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3" activeCellId="0" sqref="E3"/>
    </sheetView>
  </sheetViews>
  <sheetFormatPr defaultColWidth="10.4296875" defaultRowHeight="15" zeroHeight="false" outlineLevelRow="0" outlineLevelCol="0"/>
  <cols>
    <col collapsed="false" customWidth="true" hidden="false" outlineLevel="0" max="2" min="2" style="1" width="41.43"/>
    <col collapsed="false" customWidth="true" hidden="false" outlineLevel="0" max="3" min="3" style="1" width="8.71"/>
    <col collapsed="false" customWidth="true" hidden="false" outlineLevel="0" max="4" min="4" style="1" width="18.43"/>
    <col collapsed="false" customWidth="true" hidden="false" outlineLevel="0" max="5" min="5" style="1" width="20.85"/>
    <col collapsed="false" customWidth="true" hidden="false" outlineLevel="0" max="6" min="6" style="1" width="17.28"/>
    <col collapsed="false" customWidth="true" hidden="false" outlineLevel="0" max="7" min="7" style="1" width="27.57"/>
    <col collapsed="false" customWidth="true" hidden="false" outlineLevel="0" max="8" min="8" style="1" width="18.14"/>
    <col collapsed="false" customWidth="true" hidden="false" outlineLevel="0" max="9" min="9" style="1" width="18.43"/>
    <col collapsed="false" customWidth="true" hidden="false" outlineLevel="0" max="10" min="10" style="1" width="19"/>
    <col collapsed="false" customWidth="true" hidden="false" outlineLevel="0" max="11" min="11" style="1" width="16.14"/>
    <col collapsed="false" customWidth="true" hidden="false" outlineLevel="0" max="12" min="12" style="1" width="36.43"/>
    <col collapsed="false" customWidth="true" hidden="false" outlineLevel="0" max="13" min="13" style="1" width="26"/>
  </cols>
  <sheetData>
    <row r="1" customFormat="false" ht="46.25" hidden="false" customHeight="false" outlineLevel="0" collapsed="false">
      <c r="A1" s="8" t="s">
        <v>287</v>
      </c>
      <c r="B1" s="92" t="s">
        <v>1</v>
      </c>
      <c r="C1" s="92" t="s">
        <v>288</v>
      </c>
      <c r="D1" s="92" t="s">
        <v>289</v>
      </c>
      <c r="E1" s="92" t="s">
        <v>290</v>
      </c>
      <c r="F1" s="92" t="s">
        <v>7</v>
      </c>
      <c r="G1" s="92" t="s">
        <v>4</v>
      </c>
      <c r="H1" s="8"/>
      <c r="I1" s="8"/>
      <c r="J1" s="8"/>
      <c r="K1" s="8"/>
      <c r="L1" s="8"/>
      <c r="M1" s="8"/>
    </row>
    <row r="2" customFormat="false" ht="61.15" hidden="false" customHeight="false" outlineLevel="0" collapsed="false">
      <c r="A2" s="8" t="s">
        <v>291</v>
      </c>
      <c r="B2" s="92" t="s">
        <v>292</v>
      </c>
      <c r="C2" s="92" t="s">
        <v>293</v>
      </c>
      <c r="D2" s="92" t="s">
        <v>294</v>
      </c>
      <c r="E2" s="92" t="s">
        <v>295</v>
      </c>
      <c r="F2" s="92" t="s">
        <v>296</v>
      </c>
      <c r="G2" s="92" t="s">
        <v>297</v>
      </c>
      <c r="H2" s="8"/>
      <c r="I2" s="8"/>
      <c r="J2" s="8"/>
      <c r="K2" s="8"/>
      <c r="L2" s="8"/>
      <c r="M2" s="8"/>
    </row>
    <row r="3" customFormat="false" ht="15" hidden="false" customHeight="false" outlineLevel="0" collapsed="false">
      <c r="A3" s="1" t="s">
        <v>16</v>
      </c>
      <c r="B3" s="1" t="s">
        <v>17</v>
      </c>
      <c r="C3" s="1" t="n">
        <f aca="false">Übersicht!B6</f>
        <v>0</v>
      </c>
      <c r="D3" s="1" t="str">
        <f aca="false">IFERROR((IF(NOT(($C3=0)),$C3*VLOOKUP($B3,Daten!$B$3:$R$59,3,FALSE()),"")),0)</f>
        <v/>
      </c>
      <c r="E3" s="1" t="str">
        <f aca="false">IF(NOT(($C3=0)),$C3*VLOOKUP($B3,Daten!$B$3:$R$59,5,FALSE()),"")</f>
        <v/>
      </c>
      <c r="F3" s="1" t="str">
        <f aca="false">IF(NOT(($C3=0)),VLOOKUP($B3,Daten!$B$3:$R$59,7,FALSE()),"")</f>
        <v/>
      </c>
      <c r="G3" s="1" t="str">
        <f aca="false">IFERROR(E3/F3,"")</f>
        <v/>
      </c>
    </row>
    <row r="4" customFormat="false" ht="15" hidden="false" customHeight="false" outlineLevel="0" collapsed="false">
      <c r="B4" s="1" t="s">
        <v>26</v>
      </c>
      <c r="C4" s="1" t="n">
        <f aca="false">Übersicht!B7</f>
        <v>0</v>
      </c>
      <c r="D4" s="1" t="str">
        <f aca="false">IFERROR((IF(NOT(($C4=0)),$C4*VLOOKUP($B4,Daten!$B$3:$R$59,3,FALSE()),"")),0)</f>
        <v/>
      </c>
      <c r="E4" s="1" t="str">
        <f aca="false">IF(NOT(($C4=0)),$C4*VLOOKUP($B4,Daten!$B$3:$R$59,5,FALSE()),"")</f>
        <v/>
      </c>
      <c r="F4" s="1" t="str">
        <f aca="false">IF(NOT(($C4=0)),VLOOKUP($B4,Daten!$B$3:$R$59,7,FALSE()),"")</f>
        <v/>
      </c>
      <c r="G4" s="1" t="str">
        <f aca="false">IFERROR(E4/F4,"")</f>
        <v/>
      </c>
    </row>
    <row r="5" customFormat="false" ht="15" hidden="false" customHeight="false" outlineLevel="0" collapsed="false">
      <c r="B5" s="1" t="s">
        <v>33</v>
      </c>
      <c r="C5" s="1" t="n">
        <f aca="false">Übersicht!B8</f>
        <v>8</v>
      </c>
      <c r="D5" s="1" t="n">
        <f aca="false">IFERROR((IF(NOT(($C5=0)),$C5*VLOOKUP($B5,Daten!$B$3:$R$59,3,FALSE()),"")),0)</f>
        <v>0.14016</v>
      </c>
      <c r="E5" s="1" t="n">
        <f aca="false">IF(NOT(($C5=0)),$C5*VLOOKUP($B5,Daten!$B$3:$R$59,5,FALSE()),"")</f>
        <v>10.746608</v>
      </c>
      <c r="F5" s="1" t="n">
        <f aca="false">IF(NOT(($C5=0)),VLOOKUP($B5,Daten!$B$3:$R$59,7,FALSE()),"")</f>
        <v>20</v>
      </c>
      <c r="G5" s="1" t="n">
        <f aca="false">IFERROR(E5/F5,"")</f>
        <v>0.5373304</v>
      </c>
    </row>
    <row r="6" customFormat="false" ht="15" hidden="false" customHeight="false" outlineLevel="0" collapsed="false">
      <c r="B6" s="1" t="s">
        <v>38</v>
      </c>
      <c r="C6" s="1" t="n">
        <f aca="false">Übersicht!B9</f>
        <v>0</v>
      </c>
      <c r="D6" s="1" t="str">
        <f aca="false">IFERROR((IF(NOT(($C6=0)),$C6*VLOOKUP($B6,Daten!$B$3:$R$59,3,FALSE()),"")),0)</f>
        <v/>
      </c>
      <c r="E6" s="1" t="str">
        <f aca="false">IF(NOT(($C6=0)),$C6*VLOOKUP($B6,Daten!$B$3:$R$59,5,FALSE()),"")</f>
        <v/>
      </c>
      <c r="F6" s="1" t="str">
        <f aca="false">IF(NOT(($C6=0)),VLOOKUP($B6,Daten!$B$3:$R$59,7,FALSE()),"")</f>
        <v/>
      </c>
      <c r="G6" s="1" t="str">
        <f aca="false">IFERROR(E6/F6,"")</f>
        <v/>
      </c>
    </row>
    <row r="7" customFormat="false" ht="15" hidden="false" customHeight="false" outlineLevel="0" collapsed="false">
      <c r="B7" s="1" t="s">
        <v>44</v>
      </c>
      <c r="C7" s="1" t="n">
        <f aca="false">Übersicht!B10</f>
        <v>0</v>
      </c>
      <c r="D7" s="1" t="str">
        <f aca="false">IFERROR((IF(NOT(($C7=0)),$C7*VLOOKUP($B7,Daten!$B$3:$R$59,3,FALSE()),"")),0)</f>
        <v/>
      </c>
      <c r="E7" s="1" t="str">
        <f aca="false">IF(NOT(($C7=0)),$C7*VLOOKUP($B7,Daten!$B$3:$R$59,5,FALSE()),"")</f>
        <v/>
      </c>
      <c r="F7" s="1" t="str">
        <f aca="false">IF(NOT(($C7=0)),VLOOKUP($B7,Daten!$B$3:$R$59,7,FALSE()),"")</f>
        <v/>
      </c>
      <c r="G7" s="1" t="str">
        <f aca="false">IFERROR(E7/F7,"")</f>
        <v/>
      </c>
    </row>
    <row r="8" customFormat="false" ht="15" hidden="false" customHeight="false" outlineLevel="0" collapsed="false">
      <c r="B8" s="1" t="s">
        <v>49</v>
      </c>
      <c r="C8" s="1" t="n">
        <f aca="false">Übersicht!B11</f>
        <v>0</v>
      </c>
      <c r="D8" s="1" t="str">
        <f aca="false">IFERROR((IF(NOT(($C8=0)),$C8*VLOOKUP($B8,Daten!$B$3:$R$59,3,FALSE()),"")),0)</f>
        <v/>
      </c>
      <c r="E8" s="1" t="str">
        <f aca="false">IF(NOT(($C8=0)),$C8*VLOOKUP($B8,Daten!$B$3:$R$59,5,FALSE()),"")</f>
        <v/>
      </c>
      <c r="F8" s="1" t="str">
        <f aca="false">IF(NOT(($C8=0)),VLOOKUP($B8,Daten!$B$3:$R$59,7,FALSE()),"")</f>
        <v/>
      </c>
      <c r="G8" s="1" t="str">
        <f aca="false">IFERROR(E8/F8,"")</f>
        <v/>
      </c>
    </row>
    <row r="9" customFormat="false" ht="15" hidden="false" customHeight="false" outlineLevel="0" collapsed="false">
      <c r="B9" s="1" t="s">
        <v>56</v>
      </c>
      <c r="C9" s="1" t="n">
        <f aca="false">Übersicht!B12</f>
        <v>2</v>
      </c>
      <c r="D9" s="1" t="n">
        <f aca="false">IFERROR((IF(NOT(($C9=0)),$C9*VLOOKUP($B9,Daten!$B$3:$R$59,3,FALSE()),"")),0)</f>
        <v>16</v>
      </c>
      <c r="E9" s="1" t="n">
        <f aca="false">IF(NOT(($C9=0)),$C9*VLOOKUP($B9,Daten!$B$3:$R$59,5,FALSE()),"")</f>
        <v>60.402</v>
      </c>
      <c r="F9" s="1" t="n">
        <f aca="false">IF(NOT(($C9=0)),VLOOKUP($B9,Daten!$B$3:$R$59,7,FALSE()),"")</f>
        <v>6</v>
      </c>
      <c r="G9" s="1" t="n">
        <f aca="false">IFERROR(E9/F9,"")</f>
        <v>10.067</v>
      </c>
    </row>
    <row r="10" customFormat="false" ht="15" hidden="false" customHeight="false" outlineLevel="0" collapsed="false">
      <c r="B10" s="1" t="s">
        <v>62</v>
      </c>
      <c r="C10" s="1" t="n">
        <f aca="false">Übersicht!B13</f>
        <v>2</v>
      </c>
      <c r="D10" s="1" t="n">
        <f aca="false">IFERROR((IF(NOT(($C10=0)),$C10*VLOOKUP($B10,Daten!$B$3:$R$59,3,FALSE()),"")),0)</f>
        <v>2</v>
      </c>
      <c r="E10" s="1" t="n">
        <f aca="false">IF(NOT(($C10=0)),$C10*VLOOKUP($B10,Daten!$B$3:$R$59,5,FALSE()),"")</f>
        <v>156.93</v>
      </c>
      <c r="F10" s="1" t="n">
        <f aca="false">IF(NOT(($C10=0)),VLOOKUP($B10,Daten!$B$3:$R$59,7,FALSE()),"")</f>
        <v>6</v>
      </c>
      <c r="G10" s="1" t="n">
        <f aca="false">IFERROR(E10/F10,"")</f>
        <v>26.155</v>
      </c>
    </row>
    <row r="11" customFormat="false" ht="15" hidden="false" customHeight="false" outlineLevel="0" collapsed="false">
      <c r="B11" s="1" t="s">
        <v>67</v>
      </c>
      <c r="C11" s="1" t="n">
        <f aca="false">Übersicht!B14</f>
        <v>0</v>
      </c>
      <c r="D11" s="1" t="str">
        <f aca="false">IFERROR((IF(NOT(($C11=0)),$C11*VLOOKUP($B11,Daten!$B$3:$R$59,3,FALSE()),"")),0)</f>
        <v/>
      </c>
      <c r="E11" s="1" t="str">
        <f aca="false">IF(NOT(($C11=0)),$C11*VLOOKUP($B11,Daten!$B$3:$R$59,5,FALSE()),"")</f>
        <v/>
      </c>
      <c r="F11" s="1" t="str">
        <f aca="false">IF(NOT(($C11=0)),VLOOKUP($B11,Daten!$B$3:$R$59,7,FALSE()),"")</f>
        <v/>
      </c>
      <c r="G11" s="1" t="str">
        <f aca="false">IFERROR(E11/F11,"")</f>
        <v/>
      </c>
    </row>
    <row r="12" customFormat="false" ht="15" hidden="false" customHeight="false" outlineLevel="0" collapsed="false">
      <c r="A12" s="1" t="s">
        <v>73</v>
      </c>
      <c r="B12" s="1" t="s">
        <v>74</v>
      </c>
      <c r="C12" s="1" t="n">
        <f aca="false">Übersicht!D6</f>
        <v>0</v>
      </c>
      <c r="D12" s="1" t="str">
        <f aca="false">IFERROR((IF(NOT(($C12=0)),$C12*VLOOKUP($B12,Daten!$B$3:$R$59,3,FALSE()),"")),0)</f>
        <v/>
      </c>
      <c r="E12" s="1" t="str">
        <f aca="false">IF(NOT(($C12=0)),$C12*VLOOKUP($B12,Daten!$B$3:$R$59,5,FALSE()),"")</f>
        <v/>
      </c>
      <c r="F12" s="1" t="str">
        <f aca="false">IF(NOT(($C12=0)),VLOOKUP($B12,Daten!$B$3:$R$59,7,FALSE()),"")</f>
        <v/>
      </c>
      <c r="G12" s="1" t="str">
        <f aca="false">IFERROR(E12/F12,"")</f>
        <v/>
      </c>
    </row>
    <row r="13" customFormat="false" ht="15" hidden="false" customHeight="false" outlineLevel="0" collapsed="false">
      <c r="B13" s="1" t="s">
        <v>81</v>
      </c>
      <c r="C13" s="1" t="n">
        <f aca="false">Übersicht!D7</f>
        <v>0</v>
      </c>
      <c r="D13" s="1" t="str">
        <f aca="false">IFERROR((IF(NOT(($C13=0)),$C13*VLOOKUP($B13,Daten!$B$3:$R$59,3,FALSE()),"")),0)</f>
        <v/>
      </c>
      <c r="E13" s="1" t="str">
        <f aca="false">IF(NOT(($C13=0)),$C13*VLOOKUP($B13,Daten!$B$3:$R$59,5,FALSE()),"")</f>
        <v/>
      </c>
      <c r="F13" s="1" t="str">
        <f aca="false">IF(NOT(($C13=0)),VLOOKUP($B13,Daten!$B$3:$R$59,7,FALSE()),"")</f>
        <v/>
      </c>
      <c r="G13" s="1" t="str">
        <f aca="false">IFERROR(E13/F13,"")</f>
        <v/>
      </c>
    </row>
    <row r="14" customFormat="false" ht="15" hidden="false" customHeight="false" outlineLevel="0" collapsed="false">
      <c r="B14" s="1" t="s">
        <v>87</v>
      </c>
      <c r="C14" s="1" t="n">
        <f aca="false">Übersicht!D8</f>
        <v>0</v>
      </c>
      <c r="D14" s="1" t="str">
        <f aca="false">IFERROR((IF(NOT(($C14=0)),$C14*VLOOKUP($B14,Daten!$B$3:$R$59,3,FALSE()),"")),0)</f>
        <v/>
      </c>
      <c r="E14" s="1" t="str">
        <f aca="false">IF(NOT(($C14=0)),$C14*VLOOKUP($B14,Daten!$B$3:$R$59,5,FALSE()),"")</f>
        <v/>
      </c>
      <c r="F14" s="1" t="str">
        <f aca="false">IF(NOT(($C14=0)),VLOOKUP($B14,Daten!$B$3:$R$59,7,FALSE()),"")</f>
        <v/>
      </c>
      <c r="G14" s="1" t="str">
        <f aca="false">IFERROR(E14/F14,"")</f>
        <v/>
      </c>
    </row>
    <row r="15" customFormat="false" ht="15" hidden="false" customHeight="false" outlineLevel="0" collapsed="false">
      <c r="B15" s="1" t="s">
        <v>92</v>
      </c>
      <c r="C15" s="1" t="n">
        <f aca="false">Übersicht!D9</f>
        <v>0</v>
      </c>
      <c r="D15" s="1" t="str">
        <f aca="false">IFERROR((IF(NOT(($C15=0)),$C15*VLOOKUP($B15,Daten!$B$3:$R$59,3,FALSE()),"")),0)</f>
        <v/>
      </c>
      <c r="E15" s="1" t="str">
        <f aca="false">IF(NOT(($C15=0)),$C15*VLOOKUP($B15,Daten!$B$3:$R$59,5,FALSE()),"")</f>
        <v/>
      </c>
      <c r="F15" s="1" t="str">
        <f aca="false">IF(NOT(($C15=0)),VLOOKUP($B15,Daten!$B$3:$R$59,7,FALSE()),"")</f>
        <v/>
      </c>
      <c r="G15" s="1" t="str">
        <f aca="false">IFERROR(E15/F15,"")</f>
        <v/>
      </c>
    </row>
    <row r="16" customFormat="false" ht="15" hidden="false" customHeight="false" outlineLevel="0" collapsed="false">
      <c r="B16" s="1" t="s">
        <v>97</v>
      </c>
      <c r="C16" s="1" t="n">
        <f aca="false">Übersicht!D10</f>
        <v>0</v>
      </c>
      <c r="D16" s="1" t="str">
        <f aca="false">IFERROR((IF(NOT(($C16=0)),$C16*VLOOKUP($B16,Daten!$B$3:$R$59,3,FALSE()),"")),0)</f>
        <v/>
      </c>
      <c r="E16" s="1" t="str">
        <f aca="false">IF(NOT(($C16=0)),$C16*VLOOKUP($B16,Daten!$B$3:$R$59,5,FALSE()),"")</f>
        <v/>
      </c>
      <c r="F16" s="1" t="str">
        <f aca="false">IF(NOT(($C16=0)),VLOOKUP($B16,Daten!$B$3:$R$59,7,FALSE()),"")</f>
        <v/>
      </c>
      <c r="G16" s="1" t="str">
        <f aca="false">IFERROR(E16/F16,"")</f>
        <v/>
      </c>
    </row>
    <row r="17" customFormat="false" ht="15" hidden="false" customHeight="false" outlineLevel="0" collapsed="false">
      <c r="B17" s="1" t="s">
        <v>103</v>
      </c>
      <c r="C17" s="1" t="n">
        <f aca="false">Übersicht!D11</f>
        <v>0</v>
      </c>
      <c r="D17" s="1" t="str">
        <f aca="false">IFERROR((IF(NOT(($C17=0)),$C17*VLOOKUP($B17,Daten!$B$3:$R$59,3,FALSE()),"")),0)</f>
        <v/>
      </c>
      <c r="E17" s="1" t="str">
        <f aca="false">IF(NOT(($C17=0)),$C17*VLOOKUP($B17,Daten!$B$3:$R$59,5,FALSE()),"")</f>
        <v/>
      </c>
      <c r="F17" s="1" t="str">
        <f aca="false">IF(NOT(($C17=0)),VLOOKUP($B17,Daten!$B$3:$R$59,7,FALSE()),"")</f>
        <v/>
      </c>
      <c r="G17" s="1" t="str">
        <f aca="false">IFERROR(E17/F17,"")</f>
        <v/>
      </c>
    </row>
    <row r="18" customFormat="false" ht="15" hidden="false" customHeight="false" outlineLevel="0" collapsed="false">
      <c r="B18" s="1" t="s">
        <v>110</v>
      </c>
      <c r="C18" s="1" t="n">
        <f aca="false">Übersicht!D12</f>
        <v>0</v>
      </c>
      <c r="D18" s="1" t="str">
        <f aca="false">IFERROR((IF(NOT(($C18=0)),$C18*VLOOKUP($B18,Daten!$B$3:$R$59,3,FALSE()),"")),0)</f>
        <v/>
      </c>
      <c r="E18" s="1" t="str">
        <f aca="false">IF(NOT(($C18=0)),$C18*VLOOKUP($B18,Daten!$B$3:$R$59,5,FALSE()),"")</f>
        <v/>
      </c>
      <c r="F18" s="1" t="str">
        <f aca="false">IF(NOT(($C18=0)),VLOOKUP($B18,Daten!$B$3:$R$59,7,FALSE()),"")</f>
        <v/>
      </c>
      <c r="G18" s="1" t="str">
        <f aca="false">IFERROR(E18/F18,"")</f>
        <v/>
      </c>
    </row>
    <row r="19" customFormat="false" ht="15" hidden="false" customHeight="false" outlineLevel="0" collapsed="false">
      <c r="A19" s="1" t="s">
        <v>135</v>
      </c>
      <c r="B19" s="1" t="s">
        <v>116</v>
      </c>
      <c r="C19" s="1" t="n">
        <f aca="false">Übersicht!D13</f>
        <v>0</v>
      </c>
      <c r="D19" s="1" t="str">
        <f aca="false">IFERROR((IF(NOT(($C19=0)),$C19*VLOOKUP($B19,Daten!$B$3:$R$59,3,FALSE()),"")),0)</f>
        <v/>
      </c>
      <c r="E19" s="1" t="str">
        <f aca="false">IF(NOT(($C19=0)),$C19*VLOOKUP($B19,Daten!$B$3:$R$59,5,FALSE()),"")</f>
        <v/>
      </c>
      <c r="F19" s="1" t="str">
        <f aca="false">IF(NOT(($C19=0)),VLOOKUP($B19,Daten!$B$3:$R$59,7,FALSE()),"")</f>
        <v/>
      </c>
      <c r="G19" s="1" t="str">
        <f aca="false">IFERROR(E19/F19,"")</f>
        <v/>
      </c>
    </row>
    <row r="20" customFormat="false" ht="15" hidden="false" customHeight="false" outlineLevel="0" collapsed="false">
      <c r="B20" s="1" t="s">
        <v>122</v>
      </c>
      <c r="C20" s="1" t="n">
        <f aca="false">Übersicht!D14</f>
        <v>0</v>
      </c>
      <c r="D20" s="1" t="str">
        <f aca="false">IFERROR((IF(NOT(($C20=0)),$C20*VLOOKUP($B20,Daten!$B$3:$R$59,3,FALSE()),"")),0)</f>
        <v/>
      </c>
      <c r="E20" s="1" t="str">
        <f aca="false">IF(NOT(($C20=0)),$C20*VLOOKUP($B20,Daten!$B$3:$R$59,5,FALSE()),"")</f>
        <v/>
      </c>
      <c r="F20" s="1" t="str">
        <f aca="false">IF(NOT(($C20=0)),VLOOKUP($B20,Daten!$B$3:$R$59,7,FALSE()),"")</f>
        <v/>
      </c>
      <c r="G20" s="1" t="str">
        <f aca="false">IFERROR(E20/F20,"")</f>
        <v/>
      </c>
    </row>
    <row r="21" customFormat="false" ht="15" hidden="false" customHeight="false" outlineLevel="0" collapsed="false">
      <c r="B21" s="1" t="s">
        <v>129</v>
      </c>
      <c r="C21" s="1" t="n">
        <f aca="false">Übersicht!D15</f>
        <v>0</v>
      </c>
      <c r="D21" s="1" t="str">
        <f aca="false">IFERROR((IF(NOT(($C21=0)),$C21*VLOOKUP($B21,Daten!$B$3:$R$59,3,FALSE()),"")),0)</f>
        <v/>
      </c>
      <c r="E21" s="1" t="str">
        <f aca="false">IF(NOT(($C21=0)),$C21*VLOOKUP($B21,Daten!$B$3:$R$59,5,FALSE()),"")</f>
        <v/>
      </c>
      <c r="F21" s="1" t="str">
        <f aca="false">IF(NOT(($C21=0)),VLOOKUP($B21,Daten!$B$3:$R$59,7,FALSE()),"")</f>
        <v/>
      </c>
      <c r="G21" s="1" t="str">
        <f aca="false">IFERROR(E21/F21,"")</f>
        <v/>
      </c>
    </row>
    <row r="22" customFormat="false" ht="15" hidden="false" customHeight="false" outlineLevel="0" collapsed="false">
      <c r="B22" s="1" t="s">
        <v>136</v>
      </c>
      <c r="C22" s="1" t="n">
        <f aca="false">Übersicht!F6</f>
        <v>0</v>
      </c>
      <c r="D22" s="1" t="str">
        <f aca="false">IFERROR((IF(NOT(($C22=0)),$C22*VLOOKUP($B22,Daten!$B$3:$R$59,3,FALSE()),"")),0)</f>
        <v/>
      </c>
      <c r="E22" s="1" t="str">
        <f aca="false">IF(NOT(($C22=0)),$C22*VLOOKUP($B22,Daten!$B$3:$R$59,5,FALSE()),"")</f>
        <v/>
      </c>
      <c r="F22" s="1" t="str">
        <f aca="false">IF(NOT(($C22=0)),VLOOKUP($B22,Daten!$B$3:$R$59,7,FALSE()),"")</f>
        <v/>
      </c>
      <c r="G22" s="1" t="str">
        <f aca="false">IFERROR(E22/F22,"")</f>
        <v/>
      </c>
    </row>
    <row r="23" customFormat="false" ht="15" hidden="false" customHeight="false" outlineLevel="0" collapsed="false">
      <c r="B23" s="1" t="s">
        <v>141</v>
      </c>
      <c r="C23" s="1" t="n">
        <f aca="false">Übersicht!F7</f>
        <v>0</v>
      </c>
      <c r="D23" s="1" t="str">
        <f aca="false">IFERROR((IF(NOT(($C23=0)),$C23*VLOOKUP($B23,Daten!$B$3:$R$59,3,FALSE()),"")),0)</f>
        <v/>
      </c>
      <c r="E23" s="1" t="str">
        <f aca="false">IF(NOT(($C23=0)),$C23*VLOOKUP($B23,Daten!$B$3:$R$59,5,FALSE()),"")</f>
        <v/>
      </c>
      <c r="F23" s="1" t="str">
        <f aca="false">IF(NOT(($C23=0)),VLOOKUP($B23,Daten!$B$3:$R$59,7,FALSE()),"")</f>
        <v/>
      </c>
      <c r="G23" s="1" t="str">
        <f aca="false">IFERROR(E23/F23,"")</f>
        <v/>
      </c>
    </row>
    <row r="24" customFormat="false" ht="15" hidden="false" customHeight="false" outlineLevel="0" collapsed="false">
      <c r="A24" s="1" t="s">
        <v>202</v>
      </c>
      <c r="B24" s="1" t="s">
        <v>144</v>
      </c>
      <c r="C24" s="1" t="n">
        <f aca="false">Übersicht!F8</f>
        <v>0</v>
      </c>
      <c r="D24" s="1" t="str">
        <f aca="false">IFERROR((IF(NOT(($C24=0)),$C24*VLOOKUP($B24,Daten!$B$3:$R$59,3,FALSE()),"")),0)</f>
        <v/>
      </c>
      <c r="E24" s="1" t="str">
        <f aca="false">IF(NOT(($C24=0)),$C24*VLOOKUP($B24,Daten!$B$3:$R$59,5,FALSE()),"")</f>
        <v/>
      </c>
      <c r="F24" s="1" t="str">
        <f aca="false">IF(NOT(($C24=0)),VLOOKUP($B24,Daten!$B$3:$R$59,7,FALSE()),"")</f>
        <v/>
      </c>
      <c r="G24" s="1" t="str">
        <f aca="false">IFERROR(E24/F24,"")</f>
        <v/>
      </c>
    </row>
    <row r="25" customFormat="false" ht="15" hidden="false" customHeight="false" outlineLevel="0" collapsed="false">
      <c r="B25" s="1" t="s">
        <v>150</v>
      </c>
      <c r="C25" s="1" t="n">
        <f aca="false">Übersicht!F9</f>
        <v>0</v>
      </c>
      <c r="D25" s="1" t="str">
        <f aca="false">IFERROR((IF(NOT(($C25=0)),$C25*VLOOKUP($B25,Daten!$B$3:$R$59,3,FALSE()),"")),0)</f>
        <v/>
      </c>
      <c r="E25" s="1" t="str">
        <f aca="false">IF(NOT(($C25=0)),$C25*VLOOKUP($B25,Daten!$B$3:$R$59,5,FALSE()),"")</f>
        <v/>
      </c>
      <c r="F25" s="1" t="str">
        <f aca="false">IF(NOT(($C25=0)),VLOOKUP($B25,Daten!$B$3:$R$59,7,FALSE()),"")</f>
        <v/>
      </c>
      <c r="G25" s="1" t="str">
        <f aca="false">IFERROR(E25/F25,"")</f>
        <v/>
      </c>
    </row>
    <row r="26" customFormat="false" ht="15" hidden="false" customHeight="false" outlineLevel="0" collapsed="false">
      <c r="B26" s="1" t="s">
        <v>157</v>
      </c>
      <c r="C26" s="1" t="n">
        <f aca="false">Übersicht!F10</f>
        <v>1</v>
      </c>
      <c r="D26" s="1" t="n">
        <f aca="false">IFERROR((IF(NOT(($C26=0)),$C26*VLOOKUP($B26,Daten!$B$3:$R$59,3,FALSE()),"")),0)</f>
        <v>26.28</v>
      </c>
      <c r="E26" s="1" t="n">
        <f aca="false">IF(NOT(($C26=0)),$C26*VLOOKUP($B26,Daten!$B$3:$R$59,5,FALSE()),"")</f>
        <v>616.579</v>
      </c>
      <c r="F26" s="1" t="n">
        <f aca="false">IF(NOT(($C26=0)),VLOOKUP($B26,Daten!$B$3:$R$59,7,FALSE()),"")</f>
        <v>10</v>
      </c>
      <c r="G26" s="1" t="n">
        <f aca="false">IFERROR(E26/F26,"")</f>
        <v>61.6579</v>
      </c>
    </row>
    <row r="27" customFormat="false" ht="15" hidden="false" customHeight="false" outlineLevel="0" collapsed="false">
      <c r="B27" s="1" t="s">
        <v>161</v>
      </c>
      <c r="C27" s="1" t="n">
        <f aca="false">Übersicht!F11</f>
        <v>0</v>
      </c>
      <c r="D27" s="1" t="str">
        <f aca="false">IFERROR((IF(NOT(($C27=0)),$C27*VLOOKUP($B27,Daten!$B$3:$R$59,3,FALSE()),"")),0)</f>
        <v/>
      </c>
      <c r="E27" s="1" t="str">
        <f aca="false">IF(NOT(($C27=0)),$C27*VLOOKUP($B27,Daten!$B$3:$R$59,5,FALSE()),"")</f>
        <v/>
      </c>
      <c r="F27" s="1" t="str">
        <f aca="false">IF(NOT(($C27=0)),VLOOKUP($B27,Daten!$B$3:$R$59,7,FALSE()),"")</f>
        <v/>
      </c>
      <c r="G27" s="1" t="str">
        <f aca="false">IFERROR(E27/F27,"")</f>
        <v/>
      </c>
    </row>
    <row r="28" customFormat="false" ht="15" hidden="false" customHeight="false" outlineLevel="0" collapsed="false">
      <c r="B28" s="1" t="s">
        <v>166</v>
      </c>
      <c r="C28" s="1" t="n">
        <f aca="false">Übersicht!F12</f>
        <v>0</v>
      </c>
      <c r="D28" s="1" t="str">
        <f aca="false">IFERROR((IF(NOT(($C28=0)),$C28*VLOOKUP($B28,Daten!$B$3:$R$59,3,FALSE()),"")),0)</f>
        <v/>
      </c>
      <c r="E28" s="1" t="str">
        <f aca="false">IF(NOT(($C28=0)),$C28*VLOOKUP($B28,Daten!$B$3:$R$59,5,FALSE()),"")</f>
        <v/>
      </c>
      <c r="F28" s="1" t="str">
        <f aca="false">IF(NOT(($C28=0)),VLOOKUP($B28,Daten!$B$3:$R$59,7,FALSE()),"")</f>
        <v/>
      </c>
      <c r="G28" s="1" t="str">
        <f aca="false">IFERROR(E28/F28,"")</f>
        <v/>
      </c>
    </row>
    <row r="29" customFormat="false" ht="15" hidden="false" customHeight="false" outlineLevel="0" collapsed="false">
      <c r="A29" s="1" t="s">
        <v>237</v>
      </c>
      <c r="B29" s="1" t="s">
        <v>172</v>
      </c>
      <c r="C29" s="1" t="n">
        <f aca="false">Übersicht!F13</f>
        <v>0</v>
      </c>
      <c r="D29" s="1" t="str">
        <f aca="false">IFERROR((IF(NOT(($C29=0)),$C29*VLOOKUP($B29,Daten!$B$3:$R$59,3,FALSE()),"")),0)</f>
        <v/>
      </c>
      <c r="E29" s="1" t="str">
        <f aca="false">IF(NOT(($C29=0)),$C29*VLOOKUP($B29,Daten!$B$3:$R$59,5,FALSE()),"")</f>
        <v/>
      </c>
      <c r="F29" s="1" t="str">
        <f aca="false">IF(NOT(($C29=0)),VLOOKUP($B29,Daten!$B$3:$R$59,7,FALSE()),"")</f>
        <v/>
      </c>
      <c r="G29" s="1" t="str">
        <f aca="false">IFERROR(E29/F29,"")</f>
        <v/>
      </c>
    </row>
    <row r="30" customFormat="false" ht="15" hidden="false" customHeight="false" outlineLevel="0" collapsed="false">
      <c r="B30" s="1" t="s">
        <v>177</v>
      </c>
      <c r="C30" s="1" t="n">
        <f aca="false">Übersicht!F14</f>
        <v>0</v>
      </c>
      <c r="D30" s="1" t="str">
        <f aca="false">IFERROR((IF(NOT(($C30=0)),$C30*VLOOKUP($B30,Daten!$B$3:$R$59,3,FALSE()),"")),0)</f>
        <v/>
      </c>
      <c r="E30" s="1" t="str">
        <f aca="false">IF(NOT(($C30=0)),$C30*VLOOKUP($B30,Daten!$B$3:$R$59,5,FALSE()),"")</f>
        <v/>
      </c>
      <c r="F30" s="1" t="str">
        <f aca="false">IF(NOT(($C30=0)),VLOOKUP($B30,Daten!$B$3:$R$59,7,FALSE()),"")</f>
        <v/>
      </c>
      <c r="G30" s="1" t="str">
        <f aca="false">IFERROR(E30/F30,"")</f>
        <v/>
      </c>
    </row>
    <row r="31" customFormat="false" ht="15" hidden="false" customHeight="false" outlineLevel="0" collapsed="false">
      <c r="B31" s="1" t="s">
        <v>182</v>
      </c>
      <c r="C31" s="1" t="n">
        <f aca="false">Übersicht!F15</f>
        <v>0</v>
      </c>
      <c r="D31" s="1" t="str">
        <f aca="false">IFERROR((IF(NOT(($C31=0)),$C31*VLOOKUP($B31,Daten!$B$3:$R$59,3,FALSE()),"")),0)</f>
        <v/>
      </c>
      <c r="E31" s="1" t="str">
        <f aca="false">IF(NOT(($C31=0)),$C31*VLOOKUP($B31,Daten!$B$3:$R$59,5,FALSE()),"")</f>
        <v/>
      </c>
      <c r="F31" s="1" t="str">
        <f aca="false">IF(NOT(($C31=0)),VLOOKUP($B31,Daten!$B$3:$R$59,7,FALSE()),"")</f>
        <v/>
      </c>
      <c r="G31" s="1" t="str">
        <f aca="false">IFERROR(E31/F31,"")</f>
        <v/>
      </c>
    </row>
    <row r="32" customFormat="false" ht="15" hidden="false" customHeight="false" outlineLevel="0" collapsed="false">
      <c r="B32" s="1" t="s">
        <v>187</v>
      </c>
      <c r="C32" s="1" t="n">
        <f aca="false">Übersicht!F16</f>
        <v>0</v>
      </c>
      <c r="D32" s="1" t="str">
        <f aca="false">IFERROR((IF(NOT(($C32=0)),$C32*VLOOKUP($B32,Daten!$B$3:$R$59,3,FALSE()),"")),0)</f>
        <v/>
      </c>
      <c r="E32" s="1" t="str">
        <f aca="false">IF(NOT(($C32=0)),$C32*VLOOKUP($B32,Daten!$B$3:$R$59,5,FALSE()),"")</f>
        <v/>
      </c>
      <c r="F32" s="1" t="str">
        <f aca="false">IF(NOT(($C32=0)),VLOOKUP($B32,Daten!$B$3:$R$59,7,FALSE()),"")</f>
        <v/>
      </c>
      <c r="G32" s="1" t="str">
        <f aca="false">IFERROR(E32/F32,"")</f>
        <v/>
      </c>
    </row>
    <row r="33" customFormat="false" ht="15" hidden="false" customHeight="false" outlineLevel="0" collapsed="false">
      <c r="B33" s="1" t="s">
        <v>192</v>
      </c>
      <c r="C33" s="1" t="n">
        <f aca="false">Übersicht!F17</f>
        <v>0</v>
      </c>
      <c r="D33" s="1" t="str">
        <f aca="false">IFERROR((IF(NOT(($C33=0)),$C33*VLOOKUP($B33,Daten!$B$3:$R$59,3,FALSE()),"")),0)</f>
        <v/>
      </c>
      <c r="E33" s="1" t="str">
        <f aca="false">IF(NOT(($C33=0)),$C33*VLOOKUP($B33,Daten!$B$3:$R$59,5,FALSE()),"")</f>
        <v/>
      </c>
      <c r="F33" s="1" t="str">
        <f aca="false">IF(NOT(($C33=0)),VLOOKUP($B33,Daten!$B$3:$R$59,7,FALSE()),"")</f>
        <v/>
      </c>
      <c r="G33" s="1" t="str">
        <f aca="false">IFERROR(E33/F33,"")</f>
        <v/>
      </c>
    </row>
    <row r="34" customFormat="false" ht="15" hidden="false" customHeight="false" outlineLevel="0" collapsed="false">
      <c r="A34" s="1" t="s">
        <v>298</v>
      </c>
      <c r="B34" s="1" t="s">
        <v>197</v>
      </c>
      <c r="C34" s="1" t="n">
        <f aca="false">Übersicht!F18</f>
        <v>0</v>
      </c>
      <c r="D34" s="1" t="str">
        <f aca="false">IFERROR((IF(NOT(($C34=0)),$C34*VLOOKUP($B34,Daten!$B$3:$R$59,3,FALSE()),"")),0)</f>
        <v/>
      </c>
      <c r="E34" s="1" t="str">
        <f aca="false">IF(NOT(($C34=0)),$C34*VLOOKUP($B34,Daten!$B$3:$R$59,5,FALSE()),"")</f>
        <v/>
      </c>
      <c r="F34" s="1" t="str">
        <f aca="false">IF(NOT(($C34=0)),VLOOKUP($B34,Daten!$B$3:$R$59,7,FALSE()),"")</f>
        <v/>
      </c>
      <c r="G34" s="1" t="str">
        <f aca="false">IFERROR(E34/F34,"")</f>
        <v/>
      </c>
    </row>
    <row r="35" customFormat="false" ht="15" hidden="false" customHeight="false" outlineLevel="0" collapsed="false">
      <c r="B35" s="1" t="s">
        <v>203</v>
      </c>
      <c r="C35" s="1" t="n">
        <f aca="false">Übersicht!H6</f>
        <v>0</v>
      </c>
      <c r="D35" s="1" t="str">
        <f aca="false">IFERROR((IF(NOT(($C35=0)),$C35*VLOOKUP($B35,Daten!$B$3:$R$59,3,FALSE()),"")),0)</f>
        <v/>
      </c>
      <c r="E35" s="1" t="str">
        <f aca="false">IF(NOT(($C35=0)),$C35*VLOOKUP($B35,Daten!$B$3:$R$59,5,FALSE()),"")</f>
        <v/>
      </c>
      <c r="F35" s="1" t="str">
        <f aca="false">IF(NOT(($C35=0)),VLOOKUP($B35,Daten!$B$3:$R$59,7,FALSE()),"")</f>
        <v/>
      </c>
      <c r="G35" s="1" t="str">
        <f aca="false">IFERROR(E35/F35,"")</f>
        <v/>
      </c>
    </row>
    <row r="36" customFormat="false" ht="15" hidden="false" customHeight="false" outlineLevel="0" collapsed="false">
      <c r="B36" s="1" t="s">
        <v>206</v>
      </c>
      <c r="C36" s="1" t="n">
        <f aca="false">Übersicht!H7</f>
        <v>0</v>
      </c>
      <c r="D36" s="1" t="str">
        <f aca="false">IFERROR((IF(NOT(($C36=0)),$C36*VLOOKUP($B36,Daten!$B$3:$R$59,3,FALSE()),"")),0)</f>
        <v/>
      </c>
      <c r="E36" s="1" t="str">
        <f aca="false">IF(NOT(($C36=0)),$C36*VLOOKUP($B36,Daten!$B$3:$R$59,5,FALSE()),"")</f>
        <v/>
      </c>
      <c r="F36" s="1" t="str">
        <f aca="false">IF(NOT(($C36=0)),VLOOKUP($B36,Daten!$B$3:$R$59,7,FALSE()),"")</f>
        <v/>
      </c>
      <c r="G36" s="1" t="str">
        <f aca="false">IFERROR(E36/F36,"")</f>
        <v/>
      </c>
    </row>
    <row r="37" customFormat="false" ht="15" hidden="false" customHeight="false" outlineLevel="0" collapsed="false">
      <c r="B37" s="1" t="s">
        <v>209</v>
      </c>
      <c r="C37" s="1" t="n">
        <f aca="false">Übersicht!H8</f>
        <v>0</v>
      </c>
      <c r="D37" s="1" t="str">
        <f aca="false">IFERROR((IF(NOT(($C37=0)),$C37*VLOOKUP($B37,Daten!$B$3:$R$59,3,FALSE()),"")),0)</f>
        <v/>
      </c>
      <c r="E37" s="1" t="str">
        <f aca="false">IF(NOT(($C37=0)),$C37*VLOOKUP($B37,Daten!$B$3:$R$59,5,FALSE()),"")</f>
        <v/>
      </c>
      <c r="F37" s="1" t="str">
        <f aca="false">IF(NOT(($C37=0)),VLOOKUP($B37,Daten!$B$3:$R$59,7,FALSE()),"")</f>
        <v/>
      </c>
      <c r="G37" s="1" t="str">
        <f aca="false">IFERROR(E37/F37,"")</f>
        <v/>
      </c>
    </row>
    <row r="38" customFormat="false" ht="15" hidden="false" customHeight="false" outlineLevel="0" collapsed="false">
      <c r="B38" s="1" t="s">
        <v>213</v>
      </c>
      <c r="C38" s="1" t="n">
        <f aca="false">Übersicht!H9</f>
        <v>0</v>
      </c>
      <c r="D38" s="1" t="str">
        <f aca="false">IFERROR((IF(NOT(($C38=0)),$C38*VLOOKUP($B38,Daten!$B$3:$R$59,3,FALSE()),"")),0)</f>
        <v/>
      </c>
      <c r="E38" s="1" t="str">
        <f aca="false">IF(NOT(($C38=0)),$C38*VLOOKUP($B38,Daten!$B$3:$R$59,5,FALSE()),"")</f>
        <v/>
      </c>
      <c r="F38" s="1" t="str">
        <f aca="false">IF(NOT(($C38=0)),VLOOKUP($B38,Daten!$B$3:$R$59,7,FALSE()),"")</f>
        <v/>
      </c>
      <c r="G38" s="1" t="str">
        <f aca="false">IFERROR(E38/F38,"")</f>
        <v/>
      </c>
    </row>
    <row r="39" customFormat="false" ht="15" hidden="false" customHeight="false" outlineLevel="0" collapsed="false">
      <c r="B39" s="1" t="s">
        <v>219</v>
      </c>
      <c r="C39" s="1" t="n">
        <f aca="false">Übersicht!H10</f>
        <v>1</v>
      </c>
      <c r="D39" s="1" t="n">
        <f aca="false">IFERROR((IF(NOT(($C39=0)),$C39*VLOOKUP($B39,Daten!$B$3:$R$59,3,FALSE()),"")),0)</f>
        <v>26.28</v>
      </c>
      <c r="E39" s="1" t="n">
        <f aca="false">IF(NOT(($C39=0)),$C39*VLOOKUP($B39,Daten!$B$3:$R$59,5,FALSE()),"")</f>
        <v>198.1548</v>
      </c>
      <c r="F39" s="1" t="n">
        <f aca="false">IF(NOT(($C39=0)),VLOOKUP($B39,Daten!$B$3:$R$59,7,FALSE()),"")</f>
        <v>20</v>
      </c>
      <c r="G39" s="1" t="n">
        <f aca="false">IFERROR(E39/F39,"")</f>
        <v>9.90774</v>
      </c>
    </row>
    <row r="40" customFormat="false" ht="15" hidden="false" customHeight="false" outlineLevel="0" collapsed="false">
      <c r="B40" s="1" t="s">
        <v>226</v>
      </c>
      <c r="C40" s="1" t="n">
        <f aca="false">Übersicht!H11</f>
        <v>0</v>
      </c>
      <c r="D40" s="1" t="str">
        <f aca="false">IFERROR((IF(NOT(($C40=0)),$C40*VLOOKUP($B40,Daten!$B$3:$R$59,3,FALSE()),"")),0)</f>
        <v/>
      </c>
      <c r="E40" s="1" t="str">
        <f aca="false">IF(NOT(($C40=0)),$C40*VLOOKUP($B40,Daten!$B$3:$R$59,5,FALSE()),"")</f>
        <v/>
      </c>
      <c r="F40" s="1" t="str">
        <f aca="false">IF(NOT(($C40=0)),VLOOKUP($B40,Daten!$B$3:$R$59,7,FALSE()),"")</f>
        <v/>
      </c>
      <c r="G40" s="1" t="str">
        <f aca="false">IFERROR(E40/F40,"")</f>
        <v/>
      </c>
    </row>
    <row r="41" customFormat="false" ht="15" hidden="false" customHeight="false" outlineLevel="0" collapsed="false">
      <c r="B41" s="1" t="s">
        <v>232</v>
      </c>
      <c r="C41" s="1" t="n">
        <f aca="false">Übersicht!H12</f>
        <v>0</v>
      </c>
      <c r="D41" s="1" t="str">
        <f aca="false">IFERROR((IF(NOT(($C41=0)),$C41*VLOOKUP($B41,Daten!$B$3:$R$59,3,FALSE()),"")),0)</f>
        <v/>
      </c>
      <c r="E41" s="1" t="str">
        <f aca="false">IF(NOT(($C41=0)),$C41*VLOOKUP($B41,Daten!$B$3:$R$59,5,FALSE()),"")</f>
        <v/>
      </c>
      <c r="F41" s="1" t="str">
        <f aca="false">IF(NOT(($C41=0)),VLOOKUP($B41,Daten!$B$3:$R$59,7,FALSE()),"")</f>
        <v/>
      </c>
      <c r="G41" s="1" t="str">
        <f aca="false">IFERROR(E41/F41,"")</f>
        <v/>
      </c>
    </row>
    <row r="42" customFormat="false" ht="15" hidden="false" customHeight="false" outlineLevel="0" collapsed="false">
      <c r="B42" s="1" t="s">
        <v>238</v>
      </c>
      <c r="C42" s="1" t="n">
        <f aca="false">Übersicht!J6</f>
        <v>0</v>
      </c>
      <c r="D42" s="1" t="str">
        <f aca="false">IFERROR((IF(NOT(($C42=0)),$C42*VLOOKUP($B42,Daten!$B$3:$R$59,3,FALSE()),"")),0)</f>
        <v/>
      </c>
      <c r="E42" s="1" t="str">
        <f aca="false">IF(NOT(($C42=0)),$C42*VLOOKUP($B42,Daten!$B$3:$R$59,5,FALSE()),"")</f>
        <v/>
      </c>
      <c r="F42" s="1" t="str">
        <f aca="false">IF(NOT(($C42=0)),VLOOKUP($B42,Daten!$B$3:$R$59,7,FALSE()),"")</f>
        <v/>
      </c>
      <c r="G42" s="1" t="str">
        <f aca="false">IFERROR(E42/F42,"")</f>
        <v/>
      </c>
    </row>
    <row r="43" customFormat="false" ht="15" hidden="false" customHeight="false" outlineLevel="0" collapsed="false">
      <c r="B43" s="1" t="s">
        <v>241</v>
      </c>
      <c r="C43" s="1" t="n">
        <f aca="false">Übersicht!J7</f>
        <v>0</v>
      </c>
      <c r="D43" s="1" t="str">
        <f aca="false">IFERROR((IF(NOT(($C43=0)),$C43*VLOOKUP($B43,Daten!$B$3:$R$59,3,FALSE()),"")),0)</f>
        <v/>
      </c>
      <c r="E43" s="1" t="str">
        <f aca="false">IF(NOT(($C43=0)),$C43*VLOOKUP($B43,Daten!$B$3:$R$59,5,FALSE()),"")</f>
        <v/>
      </c>
      <c r="F43" s="1" t="str">
        <f aca="false">IF(NOT(($C43=0)),VLOOKUP($B43,Daten!$B$3:$R$59,7,FALSE()),"")</f>
        <v/>
      </c>
      <c r="G43" s="1" t="str">
        <f aca="false">IFERROR(E43/F43,"")</f>
        <v/>
      </c>
    </row>
    <row r="44" customFormat="false" ht="15" hidden="false" customHeight="false" outlineLevel="0" collapsed="false">
      <c r="B44" s="1" t="s">
        <v>247</v>
      </c>
      <c r="C44" s="1" t="n">
        <f aca="false">Übersicht!J8</f>
        <v>0</v>
      </c>
      <c r="D44" s="1" t="str">
        <f aca="false">IFERROR((IF(NOT(($C44=0)),$C44*VLOOKUP($B44,Daten!$B$3:$R$59,3,FALSE()),"")),0)</f>
        <v/>
      </c>
      <c r="E44" s="1" t="str">
        <f aca="false">IF(NOT(($C44=0)),$C44*VLOOKUP($B44,Daten!$B$3:$R$59,5,FALSE()),"")</f>
        <v/>
      </c>
      <c r="F44" s="1" t="str">
        <f aca="false">IF(NOT(($C44=0)),VLOOKUP($B44,Daten!$B$3:$R$59,7,FALSE()),"")</f>
        <v/>
      </c>
      <c r="G44" s="1" t="str">
        <f aca="false">IFERROR(E44/F44,"")</f>
        <v/>
      </c>
    </row>
    <row r="45" customFormat="false" ht="15" hidden="false" customHeight="false" outlineLevel="0" collapsed="false">
      <c r="B45" s="1" t="s">
        <v>252</v>
      </c>
      <c r="C45" s="1" t="n">
        <f aca="false">Übersicht!J9</f>
        <v>0</v>
      </c>
      <c r="D45" s="1" t="str">
        <f aca="false">IFERROR((IF(NOT(($C45=0)),$C45*VLOOKUP($B45,Daten!$B$3:$R$59,3,FALSE()),"")),0)</f>
        <v/>
      </c>
      <c r="E45" s="1" t="str">
        <f aca="false">IF(NOT(($C45=0)),$C45*VLOOKUP($B45,Daten!$B$3:$R$59,5,FALSE()),"")</f>
        <v/>
      </c>
      <c r="F45" s="1" t="str">
        <f aca="false">IF(NOT(($C45=0)),VLOOKUP($B45,Daten!$B$3:$R$59,7,FALSE()),"")</f>
        <v/>
      </c>
      <c r="G45" s="1" t="str">
        <f aca="false">IFERROR(E45/F45,"")</f>
        <v/>
      </c>
    </row>
    <row r="46" customFormat="false" ht="15" hidden="false" customHeight="false" outlineLevel="0" collapsed="false">
      <c r="B46" s="1" t="s">
        <v>256</v>
      </c>
      <c r="C46" s="1" t="n">
        <f aca="false">Übersicht!J10</f>
        <v>0</v>
      </c>
      <c r="D46" s="1" t="str">
        <f aca="false">IFERROR((IF(NOT(($C46=0)),$C46*VLOOKUP($B46,Daten!$B$3:$R$59,3,FALSE()),"")),0)</f>
        <v/>
      </c>
      <c r="E46" s="1" t="str">
        <f aca="false">IF(NOT(($C46=0)),$C46*VLOOKUP($B46,Daten!$B$3:$R$59,5,FALSE()),"")</f>
        <v/>
      </c>
      <c r="F46" s="1" t="str">
        <f aca="false">IF(NOT(($C46=0)),VLOOKUP($B46,Daten!$B$3:$R$59,7,FALSE()),"")</f>
        <v/>
      </c>
      <c r="G46" s="1" t="str">
        <f aca="false">IFERROR(E46/F46,"")</f>
        <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 activeCellId="0" sqref="E1"/>
    </sheetView>
  </sheetViews>
  <sheetFormatPr defaultColWidth="9.14453125" defaultRowHeight="12.8" zeroHeight="false" outlineLevelRow="0" outlineLevelCol="0"/>
  <sheetData>
    <row r="1" customFormat="false" ht="105.95" hidden="false" customHeight="false" outlineLevel="0" collapsed="false">
      <c r="A1" s="93" t="s">
        <v>291</v>
      </c>
      <c r="B1" s="94" t="s">
        <v>292</v>
      </c>
      <c r="C1" s="94" t="s">
        <v>299</v>
      </c>
      <c r="D1" s="95" t="s">
        <v>300</v>
      </c>
      <c r="E1" s="96" t="s">
        <v>297</v>
      </c>
      <c r="F1" s="96" t="s">
        <v>301</v>
      </c>
      <c r="G1" s="96" t="s">
        <v>302</v>
      </c>
      <c r="H1" s="96" t="s">
        <v>296</v>
      </c>
      <c r="I1" s="97" t="s">
        <v>303</v>
      </c>
      <c r="J1" s="97" t="s">
        <v>304</v>
      </c>
      <c r="K1" s="97" t="s">
        <v>305</v>
      </c>
      <c r="L1" s="97" t="s">
        <v>306</v>
      </c>
      <c r="M1" s="97" t="s">
        <v>307</v>
      </c>
      <c r="N1" s="97" t="s">
        <v>308</v>
      </c>
      <c r="O1" s="97" t="s">
        <v>309</v>
      </c>
      <c r="P1" s="98" t="s">
        <v>310</v>
      </c>
      <c r="Q1" s="93" t="s">
        <v>291</v>
      </c>
      <c r="R1" s="94" t="s">
        <v>292</v>
      </c>
      <c r="S1" s="94" t="s">
        <v>299</v>
      </c>
      <c r="T1" s="95" t="s">
        <v>300</v>
      </c>
      <c r="U1" s="96" t="s">
        <v>297</v>
      </c>
      <c r="V1" s="96" t="s">
        <v>301</v>
      </c>
      <c r="W1" s="96" t="s">
        <v>302</v>
      </c>
      <c r="X1" s="96" t="s">
        <v>296</v>
      </c>
      <c r="Y1" s="97" t="s">
        <v>303</v>
      </c>
      <c r="Z1" s="97" t="s">
        <v>304</v>
      </c>
      <c r="AA1" s="97" t="s">
        <v>305</v>
      </c>
      <c r="AB1" s="97" t="s">
        <v>306</v>
      </c>
      <c r="AC1" s="97" t="s">
        <v>307</v>
      </c>
      <c r="AD1" s="97" t="s">
        <v>308</v>
      </c>
      <c r="AE1" s="97" t="s">
        <v>309</v>
      </c>
      <c r="AF1" s="98" t="s">
        <v>310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docProps/app.xml><?xml version="1.0" encoding="utf-8"?>
<Properties xmlns="http://schemas.openxmlformats.org/officeDocument/2006/extended-properties" xmlns:vt="http://schemas.openxmlformats.org/officeDocument/2006/docPropsVTypes">
  <Template/>
  <TotalTime>58</TotalTime>
  <Application>LibreOffice/24.2.4.2$Linux_X86_64 LibreOffice_project/d29029bfb700ea4a272da1366c5f5e7c14e351b5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2024-03-26T08:09:54Z</dcterms:created>
  <dc:creator>Leon Kofoet</dc:creator>
  <dc:description/>
  <dc:language>de-DE</dc:language>
  <cp:lastModifiedBy/>
  <dcterms:modified xsi:type="dcterms:W3CDTF">2024-07-08T18:59:03Z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