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Blad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<sst xmlns="http://schemas.openxmlformats.org/spreadsheetml/2006/main" count="33" uniqueCount="20">
  <si>
    <t xml:space="preserve">Int every 1.25 sec:</t>
  </si>
  <si>
    <t xml:space="preserve">Int every 1 sec:</t>
  </si>
  <si>
    <t xml:space="preserve">Int every 0.75 sec</t>
  </si>
  <si>
    <t xml:space="preserve">Int every 0.5 sec:</t>
  </si>
  <si>
    <t xml:space="preserve">Dist: 143/(145-15)</t>
  </si>
  <si>
    <t xml:space="preserve">Dist: 143/(142-15)</t>
  </si>
  <si>
    <t xml:space="preserve">Dist: 143/(135-15)</t>
  </si>
  <si>
    <t xml:space="preserve">Dist: 143 / (127-15)</t>
  </si>
  <si>
    <t xml:space="preserve">PWM: 70</t>
  </si>
  <si>
    <t xml:space="preserve">Run time:</t>
  </si>
  <si>
    <t xml:space="preserve">Distance: 150cm max</t>
  </si>
  <si>
    <t xml:space="preserve">Dist: 143/(148-15)</t>
  </si>
  <si>
    <t xml:space="preserve">Dist: 143/(144-15)</t>
  </si>
  <si>
    <t xml:space="preserve">Dist: 143/(139-15)</t>
  </si>
  <si>
    <t xml:space="preserve">Dist: 143 / (129-15)</t>
  </si>
  <si>
    <t xml:space="preserve">PWM: 50</t>
  </si>
  <si>
    <t xml:space="preserve">Dist: 142/(152-15)</t>
  </si>
  <si>
    <t xml:space="preserve">Dist: 142/(149-15)</t>
  </si>
  <si>
    <t xml:space="preserve">Dist: 143 / (134-15)</t>
  </si>
  <si>
    <t xml:space="preserve">PWM: 30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</si>
</sst>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RowHeight="15"/>
  <cols>
    <col collapsed="false" hidden="false" max="1" min="1" style="0" width="21.4387755102041"/>
    <col collapsed="false" hidden="false" max="2" min="2" style="0" width="16.9183673469388"/>
    <col collapsed="false" hidden="false" max="4" min="3" style="0" width="17.6275510204082"/>
    <col collapsed="false" hidden="false" max="5" min="5" style="0" width="17.2091836734694"/>
    <col collapsed="false" hidden="false" max="6" min="6" style="0" width="17.6275510204082"/>
    <col collapsed="false" hidden="false" max="1025" min="7" style="0" width="8.50510204081633"/>
  </cols>
  <sheetData>
    <row r="1" customFormat="false" ht="13.8" hidden="false" customHeight="false" outlineLevel="0" collapsed="false">
      <c r="C1" s="0" t="s">
        <v>0</v>
      </c>
      <c r="D1" s="0" t="s">
        <v>1</v>
      </c>
      <c r="E1" s="0" t="s">
        <v>2</v>
      </c>
      <c r="F1" s="0" t="s">
        <v>3</v>
      </c>
    </row>
    <row r="2" customFormat="false" ht="13.8" hidden="false" customHeight="false" outlineLevel="0" collapsed="false">
      <c r="C2" s="1" t="s">
        <v>4</v>
      </c>
      <c r="D2" s="1" t="s">
        <v>5</v>
      </c>
      <c r="E2" s="1" t="s">
        <v>6</v>
      </c>
      <c r="F2" s="0" t="s">
        <v>7</v>
      </c>
    </row>
    <row r="3" customFormat="false" ht="13.8" hidden="false" customHeight="false" outlineLevel="0" collapsed="false">
      <c r="A3" s="0" t="s">
        <v>8</v>
      </c>
      <c r="B3" s="0" t="s">
        <v>9</v>
      </c>
      <c r="C3" s="2" t="n">
        <f aca="false">5*(143/(145-15))</f>
        <v>5.5</v>
      </c>
      <c r="D3" s="2" t="n">
        <f aca="false">5*(143/(142-15))</f>
        <v>5.62992125984252</v>
      </c>
      <c r="E3" s="2" t="n">
        <f aca="false">5*(143/(135-15))</f>
        <v>5.95833333333333</v>
      </c>
      <c r="F3" s="0" t="n">
        <f aca="false">5*(143/(127-15))</f>
        <v>6.38392857142857</v>
      </c>
    </row>
    <row r="4" customFormat="false" ht="13.8" hidden="false" customHeight="false" outlineLevel="0" collapsed="false">
      <c r="A4" s="0" t="s">
        <v>10</v>
      </c>
      <c r="B4" s="0" t="n">
        <v>5</v>
      </c>
      <c r="C4" s="0" t="n">
        <v>5.5</v>
      </c>
      <c r="D4" s="0" t="n">
        <v>5.6</v>
      </c>
      <c r="E4" s="0" t="n">
        <v>6</v>
      </c>
      <c r="F4" s="0" t="n">
        <v>6.4</v>
      </c>
    </row>
    <row r="5" customFormat="false" ht="13.8" hidden="false" customHeight="false" outlineLevel="0" collapsed="false">
      <c r="A5" s="0" t="n">
        <f aca="false">156.9-15</f>
        <v>141.9</v>
      </c>
      <c r="B5" s="0" t="n">
        <f aca="false">A5/B4</f>
        <v>28.38</v>
      </c>
      <c r="C5" s="0" t="n">
        <f aca="false">159.1-15</f>
        <v>144.1</v>
      </c>
      <c r="D5" s="0" t="n">
        <f aca="false">156.8-15</f>
        <v>141.8</v>
      </c>
      <c r="E5" s="0" t="n">
        <f aca="false">162.2-15</f>
        <v>147.2</v>
      </c>
      <c r="F5" s="0" t="n">
        <f aca="false">158.5-15</f>
        <v>143.5</v>
      </c>
    </row>
    <row r="6" customFormat="false" ht="13.8" hidden="false" customHeight="false" outlineLevel="0" collapsed="false">
      <c r="A6" s="0" t="n">
        <f aca="false">161.2-15</f>
        <v>146.2</v>
      </c>
      <c r="B6" s="0" t="n">
        <f aca="false">A6/B4</f>
        <v>29.24</v>
      </c>
      <c r="C6" s="0" t="n">
        <f aca="false">160.1-15</f>
        <v>145.1</v>
      </c>
      <c r="D6" s="0" t="n">
        <f aca="false">159.8-15</f>
        <v>144.8</v>
      </c>
      <c r="E6" s="0" t="n">
        <f aca="false">162.3-15</f>
        <v>147.3</v>
      </c>
      <c r="F6" s="0" t="n">
        <f aca="false">160.1-15</f>
        <v>145.1</v>
      </c>
    </row>
    <row r="7" customFormat="false" ht="13.8" hidden="false" customHeight="false" outlineLevel="0" collapsed="false">
      <c r="A7" s="0" t="n">
        <f aca="false">159.6-15</f>
        <v>144.6</v>
      </c>
      <c r="B7" s="0" t="n">
        <f aca="false">A7/B4</f>
        <v>28.92</v>
      </c>
      <c r="C7" s="0" t="n">
        <f aca="false">159.3-15</f>
        <v>144.3</v>
      </c>
      <c r="D7" s="0" t="n">
        <f aca="false">160.4-15</f>
        <v>145.4</v>
      </c>
      <c r="E7" s="0" t="n">
        <f aca="false">163.1-15</f>
        <v>148.1</v>
      </c>
      <c r="F7" s="0" t="n">
        <f aca="false">162.3-15</f>
        <v>147.3</v>
      </c>
    </row>
    <row r="8" customFormat="false" ht="13.8" hidden="false" customHeight="false" outlineLevel="0" collapsed="false">
      <c r="A8" s="0" t="n">
        <f aca="false">158.2-15</f>
        <v>143.2</v>
      </c>
      <c r="B8" s="0" t="n">
        <f aca="false">A8/B4</f>
        <v>28.64</v>
      </c>
      <c r="C8" s="0" t="n">
        <f aca="false">160.6-15</f>
        <v>145.6</v>
      </c>
      <c r="D8" s="0" t="n">
        <f aca="false">160.3-15</f>
        <v>145.3</v>
      </c>
      <c r="E8" s="0" t="n">
        <f aca="false">161.6-15</f>
        <v>146.6</v>
      </c>
      <c r="F8" s="0" t="n">
        <f aca="false">161.8-15</f>
        <v>146.8</v>
      </c>
    </row>
    <row r="9" customFormat="false" ht="13.8" hidden="false" customHeight="false" outlineLevel="0" collapsed="false">
      <c r="A9" s="0" t="n">
        <f aca="false">158.1-15</f>
        <v>143.1</v>
      </c>
      <c r="B9" s="0" t="n">
        <f aca="false">A9/B4</f>
        <v>28.62</v>
      </c>
      <c r="C9" s="0" t="n">
        <f aca="false">160.9-15</f>
        <v>145.9</v>
      </c>
      <c r="D9" s="0" t="n">
        <f aca="false">158.6-15</f>
        <v>143.6</v>
      </c>
      <c r="E9" s="0" t="n">
        <f aca="false">162.2-15</f>
        <v>147.2</v>
      </c>
      <c r="F9" s="0" t="n">
        <f aca="false">160.2-15</f>
        <v>145.2</v>
      </c>
    </row>
    <row r="11" customFormat="false" ht="13.8" hidden="false" customHeight="false" outlineLevel="0" collapsed="false">
      <c r="C11" s="0" t="s">
        <v>0</v>
      </c>
      <c r="D11" s="0" t="s">
        <v>1</v>
      </c>
      <c r="E11" s="0" t="s">
        <v>2</v>
      </c>
      <c r="F11" s="0" t="s">
        <v>3</v>
      </c>
    </row>
    <row r="12" customFormat="false" ht="13.8" hidden="false" customHeight="false" outlineLevel="0" collapsed="false">
      <c r="C12" s="1" t="s">
        <v>11</v>
      </c>
      <c r="D12" s="1" t="s">
        <v>12</v>
      </c>
      <c r="E12" s="1" t="s">
        <v>13</v>
      </c>
      <c r="F12" s="0" t="s">
        <v>14</v>
      </c>
    </row>
    <row r="13" customFormat="false" ht="13.8" hidden="false" customHeight="false" outlineLevel="0" collapsed="false">
      <c r="A13" s="0" t="s">
        <v>15</v>
      </c>
      <c r="B13" s="0" t="s">
        <v>9</v>
      </c>
      <c r="C13" s="2" t="n">
        <f aca="false">6*(143/(148-15))</f>
        <v>6.45112781954887</v>
      </c>
      <c r="D13" s="2" t="n">
        <f aca="false">6*(143/(144-15))</f>
        <v>6.65116279069767</v>
      </c>
      <c r="E13" s="2" t="n">
        <f aca="false">6*(143/(139-15))</f>
        <v>6.91935483870968</v>
      </c>
      <c r="F13" s="0" t="n">
        <f aca="false">6*(143/(129-15))</f>
        <v>7.52631578947368</v>
      </c>
    </row>
    <row r="14" customFormat="false" ht="13.8" hidden="false" customHeight="false" outlineLevel="0" collapsed="false">
      <c r="A14" s="0" t="s">
        <v>10</v>
      </c>
      <c r="B14" s="0" t="n">
        <v>6</v>
      </c>
      <c r="C14" s="0" t="n">
        <v>6.5</v>
      </c>
      <c r="D14" s="0" t="n">
        <v>6.7</v>
      </c>
      <c r="E14" s="0" t="n">
        <v>6.9</v>
      </c>
      <c r="F14" s="0" t="n">
        <v>7.5</v>
      </c>
    </row>
    <row r="15" customFormat="false" ht="13.8" hidden="false" customHeight="false" outlineLevel="0" collapsed="false">
      <c r="A15" s="0" t="n">
        <v>145.4</v>
      </c>
      <c r="B15" s="0" t="n">
        <f aca="false">A15/B14</f>
        <v>24.2333333333333</v>
      </c>
      <c r="C15" s="0" t="n">
        <f aca="false">158.3-15</f>
        <v>143.3</v>
      </c>
      <c r="D15" s="0" t="n">
        <f aca="false">159.2-15</f>
        <v>144.2</v>
      </c>
      <c r="E15" s="0" t="n">
        <f aca="false">158.1-15</f>
        <v>143.1</v>
      </c>
      <c r="F15" s="0" t="n">
        <f aca="false">156.7-15</f>
        <v>141.7</v>
      </c>
    </row>
    <row r="16" customFormat="false" ht="13.8" hidden="false" customHeight="false" outlineLevel="0" collapsed="false">
      <c r="A16" s="0" t="n">
        <f aca="false">158.8 -15</f>
        <v>143.8</v>
      </c>
      <c r="B16" s="0" t="n">
        <f aca="false">A16/B14</f>
        <v>23.9666666666667</v>
      </c>
      <c r="C16" s="0" t="n">
        <f aca="false">157.5-15</f>
        <v>142.5</v>
      </c>
      <c r="D16" s="0" t="n">
        <f aca="false">158.4-15</f>
        <v>143.4</v>
      </c>
      <c r="E16" s="0" t="n">
        <f aca="false">158.6-15</f>
        <v>143.6</v>
      </c>
      <c r="F16" s="0" t="n">
        <f aca="false">156.6-15</f>
        <v>141.6</v>
      </c>
    </row>
    <row r="17" customFormat="false" ht="13.8" hidden="false" customHeight="false" outlineLevel="0" collapsed="false">
      <c r="A17" s="0" t="n">
        <f aca="false">158.7 -15</f>
        <v>143.7</v>
      </c>
      <c r="B17" s="0" t="n">
        <f aca="false">A17/B14</f>
        <v>23.95</v>
      </c>
      <c r="C17" s="0" t="n">
        <f aca="false">163.3-15</f>
        <v>148.3</v>
      </c>
      <c r="D17" s="0" t="n">
        <f aca="false">157.3-15</f>
        <v>142.3</v>
      </c>
      <c r="E17" s="0" t="n">
        <f aca="false">159.2-15</f>
        <v>144.2</v>
      </c>
      <c r="F17" s="0" t="n">
        <f aca="false">154.7-15</f>
        <v>139.7</v>
      </c>
    </row>
    <row r="18" customFormat="false" ht="13.8" hidden="false" customHeight="false" outlineLevel="0" collapsed="false">
      <c r="A18" s="0" t="n">
        <f aca="false">158.8 -15</f>
        <v>143.8</v>
      </c>
      <c r="B18" s="0" t="n">
        <f aca="false">A18/B14</f>
        <v>23.9666666666667</v>
      </c>
      <c r="C18" s="0" t="n">
        <f aca="false">158.8-15</f>
        <v>143.8</v>
      </c>
      <c r="D18" s="0" t="n">
        <f aca="false">157.8-15</f>
        <v>142.8</v>
      </c>
      <c r="E18" s="0" t="n">
        <f aca="false">158.3-15</f>
        <v>143.3</v>
      </c>
      <c r="F18" s="0" t="n">
        <f aca="false">153.9-15</f>
        <v>138.9</v>
      </c>
    </row>
    <row r="19" customFormat="false" ht="13.8" hidden="false" customHeight="false" outlineLevel="0" collapsed="false">
      <c r="A19" s="0" t="n">
        <f aca="false">158.7 -15</f>
        <v>143.7</v>
      </c>
      <c r="B19" s="0" t="n">
        <f aca="false">A19/B14</f>
        <v>23.95</v>
      </c>
      <c r="C19" s="0" t="n">
        <f aca="false">157.8-15</f>
        <v>142.8</v>
      </c>
      <c r="D19" s="0" t="n">
        <f aca="false">157.1-15</f>
        <v>142.1</v>
      </c>
      <c r="E19" s="0" t="n">
        <f aca="false">158.3-15</f>
        <v>143.3</v>
      </c>
      <c r="F19" s="0" t="n">
        <f aca="false">157.1-15</f>
        <v>142.1</v>
      </c>
    </row>
    <row r="21" customFormat="false" ht="13.8" hidden="false" customHeight="false" outlineLevel="0" collapsed="false">
      <c r="C21" s="0" t="s">
        <v>0</v>
      </c>
      <c r="D21" s="0" t="s">
        <v>1</v>
      </c>
      <c r="E21" s="0" t="s">
        <v>2</v>
      </c>
      <c r="F21" s="0" t="s">
        <v>3</v>
      </c>
    </row>
    <row r="22" customFormat="false" ht="13.8" hidden="false" customHeight="false" outlineLevel="0" collapsed="false">
      <c r="C22" s="1" t="s">
        <v>16</v>
      </c>
      <c r="D22" s="1" t="s">
        <v>17</v>
      </c>
      <c r="E22" s="1" t="s">
        <v>12</v>
      </c>
      <c r="F22" s="0" t="s">
        <v>18</v>
      </c>
    </row>
    <row r="23" customFormat="false" ht="13.8" hidden="false" customHeight="false" outlineLevel="0" collapsed="false">
      <c r="A23" s="0" t="s">
        <v>19</v>
      </c>
      <c r="B23" s="0" t="s">
        <v>9</v>
      </c>
      <c r="C23" s="2" t="n">
        <f aca="false">7.5*(142/(152-15))</f>
        <v>7.77372262773723</v>
      </c>
      <c r="D23" s="2" t="n">
        <f aca="false">7.5*(142/(149-15))</f>
        <v>7.94776119402985</v>
      </c>
      <c r="E23" s="2" t="n">
        <f aca="false">7.5*(142/(144-15))</f>
        <v>8.25581395348837</v>
      </c>
      <c r="F23" s="0" t="n">
        <f aca="false">7.5*(143/(134-15))</f>
        <v>9.01260504201681</v>
      </c>
    </row>
    <row r="24" customFormat="false" ht="13.8" hidden="false" customHeight="false" outlineLevel="0" collapsed="false">
      <c r="A24" s="0" t="s">
        <v>10</v>
      </c>
      <c r="B24" s="0" t="n">
        <v>7.5</v>
      </c>
      <c r="C24" s="0" t="n">
        <v>7.8</v>
      </c>
      <c r="D24" s="0" t="n">
        <v>7.9</v>
      </c>
      <c r="E24" s="0" t="n">
        <v>8.3</v>
      </c>
      <c r="F24" s="0" t="n">
        <v>9</v>
      </c>
    </row>
    <row r="25" customFormat="false" ht="13.8" hidden="false" customHeight="false" outlineLevel="0" collapsed="false">
      <c r="A25" s="0" t="n">
        <f aca="false">155.9-15</f>
        <v>140.9</v>
      </c>
      <c r="B25" s="0" t="n">
        <f aca="false">A25/B24</f>
        <v>18.7866666666667</v>
      </c>
      <c r="C25" s="0" t="n">
        <f aca="false">153.9-15</f>
        <v>138.9</v>
      </c>
      <c r="D25" s="0" t="n">
        <f aca="false">157.3-15</f>
        <v>142.3</v>
      </c>
      <c r="E25" s="0" t="n">
        <f aca="false">156.3-15</f>
        <v>141.3</v>
      </c>
      <c r="F25" s="0" t="n">
        <f aca="false">159.3-15</f>
        <v>144.3</v>
      </c>
    </row>
    <row r="26" customFormat="false" ht="13.8" hidden="false" customHeight="false" outlineLevel="0" collapsed="false">
      <c r="A26" s="0" t="n">
        <f aca="false">154.9-15</f>
        <v>139.9</v>
      </c>
      <c r="B26" s="0" t="n">
        <f aca="false">A26/B24</f>
        <v>18.6533333333333</v>
      </c>
      <c r="C26" s="0" t="n">
        <f aca="false">157.9-15</f>
        <v>142.9</v>
      </c>
      <c r="D26" s="0" t="n">
        <f aca="false">159.6-15</f>
        <v>144.6</v>
      </c>
      <c r="E26" s="0" t="n">
        <f aca="false">156.6-15</f>
        <v>141.6</v>
      </c>
      <c r="F26" s="0" t="n">
        <f aca="false">159.7-15</f>
        <v>144.7</v>
      </c>
    </row>
    <row r="27" customFormat="false" ht="13.8" hidden="false" customHeight="false" outlineLevel="0" collapsed="false">
      <c r="A27" s="0" t="n">
        <f aca="false">159-15</f>
        <v>144</v>
      </c>
      <c r="B27" s="0" t="n">
        <f aca="false">A27/B24</f>
        <v>19.2</v>
      </c>
      <c r="C27" s="0" t="n">
        <f aca="false">156.9-15</f>
        <v>141.9</v>
      </c>
      <c r="D27" s="0" t="n">
        <f aca="false">156.7-15</f>
        <v>141.7</v>
      </c>
      <c r="E27" s="0" t="n">
        <f aca="false">157.6-15</f>
        <v>142.6</v>
      </c>
      <c r="F27" s="0" t="n">
        <f aca="false">157.3-15</f>
        <v>142.3</v>
      </c>
    </row>
    <row r="28" customFormat="false" ht="13.8" hidden="false" customHeight="false" outlineLevel="0" collapsed="false">
      <c r="A28" s="0" t="n">
        <f aca="false">157.8-15</f>
        <v>142.8</v>
      </c>
      <c r="B28" s="0" t="n">
        <f aca="false">A28/B24</f>
        <v>19.04</v>
      </c>
      <c r="C28" s="0" t="n">
        <f aca="false">157.3-15</f>
        <v>142.3</v>
      </c>
      <c r="D28" s="0" t="n">
        <f aca="false">157.2-15</f>
        <v>142.2</v>
      </c>
      <c r="E28" s="0" t="n">
        <f aca="false">158.7-15</f>
        <v>143.7</v>
      </c>
      <c r="F28" s="0" t="n">
        <f aca="false">157.4-15</f>
        <v>142.4</v>
      </c>
    </row>
    <row r="29" customFormat="false" ht="13.8" hidden="false" customHeight="false" outlineLevel="0" collapsed="false">
      <c r="A29" s="0" t="n">
        <f aca="false">156.2-15</f>
        <v>141.2</v>
      </c>
      <c r="B29" s="0" t="n">
        <f aca="false">A29/B24</f>
        <v>18.8266666666667</v>
      </c>
      <c r="C29" s="0" t="n">
        <f aca="false">158.6-15</f>
        <v>143.6</v>
      </c>
      <c r="D29" s="0" t="n">
        <f aca="false">157-15</f>
        <v>142</v>
      </c>
      <c r="E29" s="0" t="n">
        <f aca="false">156.6-15</f>
        <v>141.6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246</TotalTime>
  <Application>LibreOffice/5.1.3.2$Windows_x86 LibreOffice_project/644e4637d1d8544fd9f56425bd6cec110e49301b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Koen Schaper</dc:creator>
  <dc:description/>
  <dc:language>nl-NL</dc:language>
  <cp:lastModifiedBy/>
  <dcterms:modified xsi:type="dcterms:W3CDTF">2017-11-09T15:42:26Z</dcterms:modified>
  <cp:revision>128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