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inetpub\wwwroot\WebAPI\App_Data\Documents\"/>
    </mc:Choice>
  </mc:AlternateContent>
  <bookViews>
    <workbookView xWindow="240" yWindow="195" windowWidth="21075" windowHeight="9150"/>
  </bookViews>
  <sheets>
    <sheet name="GP590642" sheetId="1" r:id="rId1"/>
    <sheet name="GP590643" sheetId="2" r:id="rId2"/>
    <sheet name="GP590644" sheetId="3" r:id="rId3"/>
    <sheet name="GP590645" sheetId="4" r:id="rId4"/>
  </sheets>
  <externalReferences>
    <externalReference r:id="rId5"/>
    <externalReference r:id="rId6"/>
  </externalReferences>
  <definedNames>
    <definedName name="\P">[1]C!$I$7:$I$30</definedName>
    <definedName name="\R">[1]C!$C$7:$C$60</definedName>
    <definedName name="\S">[1]C!$G$7:$G$13</definedName>
    <definedName name="\U">[1]C!$A$7:$A$32</definedName>
    <definedName name="\W">[1]C!$E$7:$E$8</definedName>
    <definedName name="adjusbat" localSheetId="0">'GP590642'!#REF!</definedName>
    <definedName name="adjusbat" localSheetId="1">'GP590643'!#REF!</definedName>
    <definedName name="adjusbat" localSheetId="2">'GP590644'!#REF!</definedName>
    <definedName name="adjusbat" localSheetId="3">'GP590645'!#REF!</definedName>
    <definedName name="adjusbat">#REF!</definedName>
    <definedName name="FINANAL" localSheetId="0">'GP590642'!#REF!</definedName>
    <definedName name="FINANAL" localSheetId="1">'GP590643'!#REF!</definedName>
    <definedName name="FINANAL" localSheetId="2">'GP590644'!#REF!</definedName>
    <definedName name="FINANAL" localSheetId="3">'GP590645'!#REF!</definedName>
    <definedName name="FINANAL">#REF!</definedName>
    <definedName name="GF" localSheetId="0">'GP590642'!#REF!</definedName>
    <definedName name="GF" localSheetId="1">'GP590643'!#REF!</definedName>
    <definedName name="GF" localSheetId="2">'GP590644'!#REF!</definedName>
    <definedName name="GF" localSheetId="3">'GP590645'!#REF!</definedName>
    <definedName name="GF">#REF!</definedName>
    <definedName name="HEADER" localSheetId="0">'GP590642'!$A$18:$C$18</definedName>
    <definedName name="HEADER" localSheetId="1">'GP590643'!$A$18:$C$18</definedName>
    <definedName name="HEADER" localSheetId="2">'GP590644'!$A$18:$C$18</definedName>
    <definedName name="HEADER" localSheetId="3">'GP590645'!$A$18:$C$18</definedName>
    <definedName name="HEADER">#REF!</definedName>
    <definedName name="ING_" localSheetId="0">'GP590642'!$A$18:$A$30</definedName>
    <definedName name="ING_" localSheetId="1">'GP590643'!$A$18:$A$29</definedName>
    <definedName name="ING_" localSheetId="2">'GP590644'!$A$18:$A$29</definedName>
    <definedName name="ING_" localSheetId="3">'GP590645'!$A$18:$A$29</definedName>
    <definedName name="ING_">#REF!</definedName>
    <definedName name="LBCS" localSheetId="0">'GP590642'!#REF!</definedName>
    <definedName name="LBCS" localSheetId="1">'GP590643'!#REF!</definedName>
    <definedName name="LBCS" localSheetId="2">'GP590644'!#REF!</definedName>
    <definedName name="LBCS" localSheetId="3">'GP590645'!#REF!</definedName>
    <definedName name="LBCS">#REF!</definedName>
    <definedName name="LOOKUP_TABLE">[2]B!$A$1:$L$173</definedName>
    <definedName name="MF" localSheetId="0">'GP590642'!$A$1:$C$23</definedName>
    <definedName name="MF" localSheetId="1">'GP590643'!$A$1:$C$23</definedName>
    <definedName name="MF" localSheetId="2">'GP590644'!$A$1:$C$23</definedName>
    <definedName name="MF" localSheetId="3">'GP590645'!$A$1:$C$23</definedName>
    <definedName name="MF">#REF!</definedName>
    <definedName name="MP" localSheetId="0">'GP590642'!#REF!</definedName>
    <definedName name="MP" localSheetId="1">'GP590643'!#REF!</definedName>
    <definedName name="MP" localSheetId="2">'GP590644'!#REF!</definedName>
    <definedName name="MP" localSheetId="3">'GP590645'!#REF!</definedName>
    <definedName name="MP">#REF!</definedName>
    <definedName name="_xlnm.Print_Area" localSheetId="0">'GP590642'!$A$1:$F$45</definedName>
    <definedName name="_xlnm.Print_Area" localSheetId="1">'GP590643'!$A$1:$F$44</definedName>
    <definedName name="_xlnm.Print_Area" localSheetId="2">'GP590644'!$A$1:$F$44</definedName>
    <definedName name="_xlnm.Print_Area" localSheetId="3">'GP590645'!$A$1:$F$44</definedName>
    <definedName name="Print_Area_MI" localSheetId="0">'GP590642'!$A$1:$C$30</definedName>
    <definedName name="Print_Area_MI" localSheetId="1">'GP590643'!$A$1:$C$29</definedName>
    <definedName name="Print_Area_MI" localSheetId="2">'GP590644'!$A$1:$C$29</definedName>
    <definedName name="Print_Area_MI" localSheetId="3">'GP590645'!$A$1:$C$29</definedName>
    <definedName name="Print_Area_MI">#REF!</definedName>
    <definedName name="SPFA" localSheetId="0">'GP590642'!$C$18:$C$18</definedName>
    <definedName name="SPFA" localSheetId="1">'GP590643'!$C$18:$C$18</definedName>
    <definedName name="SPFA" localSheetId="2">'GP590644'!$C$18:$C$18</definedName>
    <definedName name="SPFA" localSheetId="3">'GP590645'!$C$18:$C$18</definedName>
    <definedName name="SPFA">#REF!</definedName>
    <definedName name="tapwater" localSheetId="0">'GP590642'!#REF!</definedName>
    <definedName name="tapwater" localSheetId="1">'GP590643'!#REF!</definedName>
    <definedName name="tapwater" localSheetId="2">'GP590644'!#REF!</definedName>
    <definedName name="tapwater" localSheetId="3">'GP590645'!#REF!</definedName>
    <definedName name="tapwater">#REF!</definedName>
    <definedName name="THEO" localSheetId="0">'GP590642'!$A$1:$C$30</definedName>
    <definedName name="THEO" localSheetId="1">'GP590643'!$A$1:$C$29</definedName>
    <definedName name="THEO" localSheetId="2">'GP590644'!$A$1:$C$29</definedName>
    <definedName name="THEO" localSheetId="3">'GP590645'!$A$1:$C$29</definedName>
    <definedName name="THEO">#REF!</definedName>
    <definedName name="TITLE" localSheetId="0">'GP590642'!$A$1:$C$1</definedName>
    <definedName name="TITLE" localSheetId="1">'GP590643'!$A$1:$C$1</definedName>
    <definedName name="TITLE" localSheetId="2">'GP590644'!$A$1:$C$1</definedName>
    <definedName name="TITLE" localSheetId="3">'GP590645'!$A$1:$C$1</definedName>
    <definedName name="TITLE">#REF!</definedName>
    <definedName name="totalbat" localSheetId="0">'GP590642'!#REF!</definedName>
    <definedName name="totalbat" localSheetId="1">'GP590643'!#REF!</definedName>
    <definedName name="totalbat" localSheetId="2">'GP590644'!#REF!</definedName>
    <definedName name="totalbat" localSheetId="3">'GP590645'!#REF!</definedName>
    <definedName name="totalbat">#REF!</definedName>
    <definedName name="VF" localSheetId="0">'GP590642'!#REF!</definedName>
    <definedName name="VF" localSheetId="1">'GP590643'!#REF!</definedName>
    <definedName name="VF" localSheetId="2">'GP590644'!#REF!</definedName>
    <definedName name="VF" localSheetId="3">'GP590645'!#REF!</definedName>
    <definedName name="VF">#REF!</definedName>
    <definedName name="Z_D41C050B_07AB_434D_839C_D648E265EE73_.wvu.PrintArea" localSheetId="0" hidden="1">'GP590642'!$A$1:$C$30</definedName>
    <definedName name="Z_D41C050B_07AB_434D_839C_D648E265EE73_.wvu.PrintArea" localSheetId="1" hidden="1">'GP590643'!$A$1:$C$29</definedName>
    <definedName name="Z_D41C050B_07AB_434D_839C_D648E265EE73_.wvu.PrintArea" localSheetId="2" hidden="1">'GP590644'!$A$1:$C$29</definedName>
    <definedName name="Z_D41C050B_07AB_434D_839C_D648E265EE73_.wvu.PrintArea" localSheetId="3" hidden="1">'GP590645'!$A$1:$C$29</definedName>
  </definedNames>
  <calcPr calcId="162913" iterate="1"/>
</workbook>
</file>

<file path=xl/calcChain.xml><?xml version="1.0" encoding="utf-8"?>
<calcChain xmlns="http://schemas.openxmlformats.org/spreadsheetml/2006/main">
  <c r="E24" i="4" l="1"/>
  <c r="E20" i="4"/>
  <c r="E24" i="3"/>
  <c r="E20" i="3"/>
  <c r="E33" i="4"/>
  <c r="D28" i="4"/>
  <c r="E26" i="4"/>
  <c r="D22" i="4"/>
  <c r="E19" i="4"/>
  <c r="E20" i="2"/>
  <c r="E33" i="3"/>
  <c r="D28" i="3"/>
  <c r="E26" i="3"/>
  <c r="E25" i="3"/>
  <c r="D22" i="3"/>
  <c r="E19" i="3"/>
  <c r="D24" i="1"/>
  <c r="E24" i="1" s="1"/>
  <c r="C20" i="1"/>
  <c r="E20" i="1" s="1"/>
  <c r="C19" i="1"/>
  <c r="E33" i="2"/>
  <c r="D28" i="2"/>
  <c r="D22" i="2"/>
  <c r="E19" i="2"/>
  <c r="D33" i="4" l="1"/>
  <c r="E25" i="4"/>
  <c r="E28" i="4" s="1"/>
  <c r="D33" i="3"/>
  <c r="E22" i="4"/>
  <c r="D33" i="2"/>
  <c r="E25" i="2"/>
  <c r="E24" i="2"/>
  <c r="E22" i="3"/>
  <c r="E22" i="2"/>
  <c r="E26" i="2"/>
  <c r="E34" i="4" l="1"/>
  <c r="E28" i="2"/>
  <c r="E34" i="2" s="1"/>
  <c r="E28" i="3"/>
  <c r="E34" i="3" s="1"/>
  <c r="E27" i="1" l="1"/>
  <c r="D22" i="1"/>
  <c r="D29" i="1"/>
  <c r="E34" i="1"/>
  <c r="E19" i="1" l="1"/>
  <c r="D34" i="1"/>
  <c r="E26" i="1"/>
  <c r="E25" i="1"/>
  <c r="E29" i="1" l="1"/>
  <c r="E22" i="1"/>
  <c r="E35" i="1" l="1"/>
  <c r="F19" i="1" l="1"/>
  <c r="F20" i="1"/>
  <c r="F22" i="1"/>
  <c r="F24" i="1"/>
  <c r="F25" i="1"/>
  <c r="F26" i="1"/>
  <c r="F27" i="1"/>
  <c r="F29" i="1"/>
  <c r="F30" i="1"/>
  <c r="F31" i="1"/>
  <c r="F32" i="1"/>
  <c r="F33" i="1"/>
  <c r="F34" i="1"/>
  <c r="F35" i="1"/>
  <c r="E36" i="1"/>
  <c r="F36" i="1"/>
  <c r="E38" i="1"/>
  <c r="F38" i="1"/>
  <c r="E39" i="1"/>
  <c r="F19" i="2"/>
  <c r="F20" i="2"/>
  <c r="F22" i="2"/>
  <c r="F24" i="2"/>
  <c r="F25" i="2"/>
  <c r="F26" i="2"/>
  <c r="F28" i="2"/>
  <c r="F29" i="2"/>
  <c r="F30" i="2"/>
  <c r="F31" i="2"/>
  <c r="F32" i="2"/>
  <c r="F33" i="2"/>
  <c r="F34" i="2"/>
  <c r="E35" i="2"/>
  <c r="F35" i="2"/>
  <c r="E37" i="2"/>
  <c r="F37" i="2"/>
  <c r="E38" i="2"/>
  <c r="F19" i="3"/>
  <c r="F20" i="3"/>
  <c r="F22" i="3"/>
  <c r="F24" i="3"/>
  <c r="F25" i="3"/>
  <c r="F26" i="3"/>
  <c r="F28" i="3"/>
  <c r="F29" i="3"/>
  <c r="F30" i="3"/>
  <c r="F31" i="3"/>
  <c r="F32" i="3"/>
  <c r="F33" i="3"/>
  <c r="F34" i="3"/>
  <c r="E35" i="3"/>
  <c r="F35" i="3"/>
  <c r="E37" i="3"/>
  <c r="F37" i="3"/>
  <c r="E38" i="3"/>
  <c r="F19" i="4"/>
  <c r="F20" i="4"/>
  <c r="F22" i="4"/>
  <c r="F24" i="4"/>
  <c r="F25" i="4"/>
  <c r="F26" i="4"/>
  <c r="F28" i="4"/>
  <c r="F29" i="4"/>
  <c r="F31" i="4"/>
  <c r="F32" i="4"/>
  <c r="F33" i="4"/>
  <c r="F34" i="4"/>
  <c r="E35" i="4"/>
  <c r="F35" i="4"/>
  <c r="E37" i="4"/>
  <c r="F37" i="4"/>
  <c r="E38" i="4"/>
</calcChain>
</file>

<file path=xl/sharedStrings.xml><?xml version="1.0" encoding="utf-8"?>
<sst xmlns="http://schemas.openxmlformats.org/spreadsheetml/2006/main" count="224" uniqueCount="72">
  <si>
    <t>MKT MGR Approved _________________________</t>
  </si>
  <si>
    <t>______________________________</t>
  </si>
  <si>
    <t>Approved by</t>
  </si>
  <si>
    <t>Prepared by ____________________</t>
  </si>
  <si>
    <t>VALID UNTIL</t>
  </si>
  <si>
    <t>BHT/$</t>
  </si>
  <si>
    <t>EXCHANGE RATE</t>
  </si>
  <si>
    <t>BAHT</t>
  </si>
  <si>
    <t>FOB TOTAL</t>
  </si>
  <si>
    <t>COMMISSION</t>
  </si>
  <si>
    <t>%</t>
  </si>
  <si>
    <t>MARGIN</t>
  </si>
  <si>
    <t>GRAND TOTAL</t>
  </si>
  <si>
    <t>SUB TOTAL 3</t>
  </si>
  <si>
    <t>LABOR + OVERHEAD</t>
  </si>
  <si>
    <t xml:space="preserve">CAN &amp; LIDS </t>
  </si>
  <si>
    <t>SUB TOTAL 2</t>
  </si>
  <si>
    <t>BHT/KG</t>
  </si>
  <si>
    <t>INGREDIENTS</t>
  </si>
  <si>
    <t>SUB TOTAL 1</t>
  </si>
  <si>
    <t>BHT/CTN</t>
  </si>
  <si>
    <t>GM/UNIT</t>
  </si>
  <si>
    <t>RAW MATERIALS</t>
  </si>
  <si>
    <t>CODE</t>
  </si>
  <si>
    <t>YELLOWFIN</t>
  </si>
  <si>
    <t>SKIPJACK</t>
  </si>
  <si>
    <t>PACKING</t>
  </si>
  <si>
    <t>N/W</t>
  </si>
  <si>
    <t>PACKAGING TYPE/SIZE</t>
  </si>
  <si>
    <t>CUSTOMER NAME/MKT</t>
  </si>
  <si>
    <t>REFERENCE NO #</t>
  </si>
  <si>
    <t>PRODUCT NAME</t>
  </si>
  <si>
    <t>DATE</t>
  </si>
  <si>
    <t>20.04.2016</t>
  </si>
  <si>
    <t>TUNA W/L IN JEELY</t>
  </si>
  <si>
    <t>17B16/41</t>
  </si>
  <si>
    <t>GP590642</t>
  </si>
  <si>
    <t>KANEMATSU / K. SAROCHA</t>
  </si>
  <si>
    <t>211X106 EZO</t>
  </si>
  <si>
    <t>APR-SEP,2016</t>
  </si>
  <si>
    <t>WATER</t>
  </si>
  <si>
    <t>THB</t>
  </si>
  <si>
    <t>TUNA W/L (SKJ/BNT) FLAKE 2.0-3.0 CM.</t>
  </si>
  <si>
    <t>TUNA W/L (YF/TG) FLAKE 2.0-3.0 CM.</t>
  </si>
  <si>
    <t>USD</t>
  </si>
  <si>
    <t>SMALL YELLOWFIN</t>
  </si>
  <si>
    <t>LC+LC</t>
  </si>
  <si>
    <t>17B16/42</t>
  </si>
  <si>
    <t>300X200 EZO</t>
  </si>
  <si>
    <t>TUNA RED MEAT IN WATER WITH</t>
  </si>
  <si>
    <t>MAGURO 5%</t>
  </si>
  <si>
    <t>TUNA RED MEAT DEBONED (SKJ/BNT)</t>
  </si>
  <si>
    <t>TUNA RED MEAT DEBONED (YF/TG)</t>
  </si>
  <si>
    <t>17B16/43</t>
  </si>
  <si>
    <t>GP590643</t>
  </si>
  <si>
    <t>GP590644</t>
  </si>
  <si>
    <t>307X111 EZO</t>
  </si>
  <si>
    <t>17B16/44</t>
  </si>
  <si>
    <t>GP590645</t>
  </si>
  <si>
    <t>300X407,Beaded and Necked can, EZO lid</t>
  </si>
  <si>
    <t>RC+LC</t>
  </si>
  <si>
    <t>PACK 24 CANS ,LABEL UV &amp; CARTON (STANDARD)</t>
  </si>
  <si>
    <t>FISH EXTRACT</t>
  </si>
  <si>
    <t xml:space="preserve">VITAMIN E 50 </t>
  </si>
  <si>
    <t>APC+LC</t>
  </si>
  <si>
    <t>APC+RC</t>
  </si>
  <si>
    <t>PET GEL SC5</t>
  </si>
  <si>
    <t>XANTHAN GUM</t>
  </si>
  <si>
    <t>SHRINK PE  ( 4x12)+LABOR SHRINK +LABOR PACK</t>
  </si>
  <si>
    <t>SHRINK PE  ( 3x16)+LABOR SHRINK +LABOR PACK</t>
  </si>
  <si>
    <t xml:space="preserve">NORMAL LABEL &amp; CARTON </t>
  </si>
  <si>
    <t>SHRINK PE  ( 3x18)+LABOR SHRINK +LABOR 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</si>
</sst>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General_)"/>
    <numFmt numFmtId="165" formatCode="0.00_)"/>
    <numFmt numFmtId="166" formatCode="_-* #,##0\ _B_F_-;\-* #,##0\ _B_F_-;_-* &quot;-&quot;\ _B_F_-;_-@_-"/>
    <numFmt numFmtId="167" formatCode="dd/mm/yyyy;@"/>
  </numFmts>
  <fonts count="11" x14ac:knownFonts="1">
    <font>
      <sz val="16"/>
      <name val="AngsanaUPC"/>
      <family val="1"/>
    </font>
    <font>
      <sz val="12"/>
      <name val="Helv"/>
    </font>
    <font>
      <sz val="10"/>
      <name val="MS Sans Serif"/>
      <family val="2"/>
      <charset val="222"/>
    </font>
    <font>
      <sz val="8"/>
      <name val="Helv"/>
    </font>
    <font>
      <sz val="10"/>
      <name val="Arial"/>
      <family val="2"/>
    </font>
    <font>
      <sz val="16"/>
      <name val="AngsanaUPC"/>
      <family val="1"/>
      <charset val="222"/>
    </font>
    <font>
      <sz val="13"/>
      <name val="Cambria"/>
      <family val="1"/>
      <scheme val="major"/>
    </font>
    <font>
      <b/>
      <sz val="13"/>
      <color indexed="10"/>
      <name val="Cambria"/>
      <family val="1"/>
      <scheme val="major"/>
    </font>
    <font>
      <b/>
      <sz val="13"/>
      <color rgb="FFFF0000"/>
      <name val="Cambria"/>
      <family val="1"/>
      <scheme val="major"/>
    </font>
    <font>
      <b/>
      <sz val="13"/>
      <name val="Cambria"/>
      <family val="1"/>
      <scheme val="major"/>
    </font>
    <font>
      <sz val="13"/>
      <color indexed="10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3">
    <xf numFmtId="166" fontId="0" fillId="0" borderId="0" applyFont="0" applyFill="0" applyAlignment="0" applyProtection="0"/>
    <xf numFmtId="0" fontId="1" fillId="0" borderId="0"/>
    <xf numFmtId="0" fontId="1" fillId="0" borderId="0"/>
    <xf numFmtId="40" fontId="2" fillId="0" borderId="0" applyFont="0" applyFill="0" applyBorder="0" applyAlignment="0" applyProtection="0"/>
    <xf numFmtId="164" fontId="3" fillId="0" borderId="0"/>
    <xf numFmtId="0" fontId="1" fillId="0" borderId="0"/>
    <xf numFmtId="0" fontId="4" fillId="0" borderId="0"/>
    <xf numFmtId="43" fontId="5" fillId="0" borderId="0" applyFont="0" applyFill="0" applyBorder="0" applyAlignment="0" applyProtection="0"/>
    <xf numFmtId="41" fontId="4" fillId="0" borderId="0" applyFont="0" applyFill="0" applyBorder="0" applyAlignment="0" applyProtection="0"/>
    <xf numFmtId="0" fontId="5" fillId="0" borderId="0"/>
    <xf numFmtId="42" fontId="4" fillId="0" borderId="0" applyFont="0" applyFill="0" applyAlignment="0" applyProtection="0"/>
    <xf numFmtId="166" fontId="4" fillId="0" borderId="0" applyFont="0" applyFill="0" applyAlignment="0" applyProtection="0"/>
    <xf numFmtId="40" fontId="2" fillId="0" borderId="0" applyFont="0" applyFill="0" applyBorder="0" applyAlignment="0" applyProtection="0"/>
  </cellStyleXfs>
  <cellXfs count="112">
    <xf numFmtId="166" fontId="0" fillId="0" borderId="0" xfId="0"/>
    <xf numFmtId="166" fontId="6" fillId="0" borderId="0" xfId="0" applyFont="1"/>
    <xf numFmtId="0" fontId="6" fillId="0" borderId="0" xfId="1" applyFont="1" applyAlignment="1">
      <alignment horizontal="right" vertical="center"/>
    </xf>
    <xf numFmtId="0" fontId="6" fillId="0" borderId="0" xfId="1" applyFont="1" applyBorder="1" applyAlignment="1">
      <alignment horizontal="right" vertical="center"/>
    </xf>
    <xf numFmtId="0" fontId="6" fillId="0" borderId="55" xfId="1" applyFont="1" applyBorder="1" applyAlignment="1">
      <alignment horizontal="right" vertical="center"/>
    </xf>
    <xf numFmtId="0" fontId="6" fillId="0" borderId="54" xfId="1" applyFont="1" applyBorder="1" applyAlignment="1">
      <alignment horizontal="right" vertical="center"/>
    </xf>
    <xf numFmtId="0" fontId="7" fillId="0" borderId="54" xfId="2" applyFont="1" applyFill="1" applyBorder="1" applyAlignment="1">
      <alignment horizontal="right" vertical="center"/>
    </xf>
    <xf numFmtId="167" fontId="7" fillId="0" borderId="55" xfId="2" quotePrefix="1" applyNumberFormat="1" applyFont="1" applyFill="1" applyBorder="1" applyAlignment="1">
      <alignment horizontal="left" vertical="center"/>
    </xf>
    <xf numFmtId="0" fontId="6" fillId="0" borderId="53" xfId="1" applyFont="1" applyBorder="1" applyAlignment="1">
      <alignment horizontal="right" vertical="center"/>
    </xf>
    <xf numFmtId="0" fontId="6" fillId="0" borderId="32" xfId="1" applyFont="1" applyBorder="1" applyAlignment="1">
      <alignment horizontal="right" vertical="center"/>
    </xf>
    <xf numFmtId="0" fontId="6" fillId="0" borderId="32" xfId="1" applyFont="1" applyBorder="1" applyAlignment="1">
      <alignment horizontal="left" vertical="center"/>
    </xf>
    <xf numFmtId="0" fontId="6" fillId="0" borderId="41" xfId="1" applyFont="1" applyBorder="1" applyAlignment="1">
      <alignment horizontal="right" vertical="center"/>
    </xf>
    <xf numFmtId="0" fontId="8" fillId="0" borderId="32" xfId="1" quotePrefix="1" applyFont="1" applyBorder="1" applyAlignment="1">
      <alignment horizontal="left" vertical="center"/>
    </xf>
    <xf numFmtId="0" fontId="9" fillId="4" borderId="41" xfId="1" applyFont="1" applyFill="1" applyBorder="1" applyAlignment="1">
      <alignment horizontal="right" vertical="center"/>
    </xf>
    <xf numFmtId="0" fontId="9" fillId="0" borderId="32" xfId="1" applyFont="1" applyBorder="1" applyAlignment="1">
      <alignment horizontal="left" vertical="center"/>
    </xf>
    <xf numFmtId="0" fontId="7" fillId="0" borderId="32" xfId="1" applyFont="1" applyBorder="1" applyAlignment="1">
      <alignment horizontal="left" vertical="center"/>
    </xf>
    <xf numFmtId="0" fontId="7" fillId="0" borderId="32" xfId="1" quotePrefix="1" applyFont="1" applyBorder="1" applyAlignment="1">
      <alignment horizontal="left" vertical="center"/>
    </xf>
    <xf numFmtId="0" fontId="9" fillId="0" borderId="32" xfId="1" quotePrefix="1" applyFont="1" applyBorder="1" applyAlignment="1">
      <alignment horizontal="left" vertical="center"/>
    </xf>
    <xf numFmtId="0" fontId="9" fillId="0" borderId="0" xfId="1" applyFont="1" applyBorder="1" applyAlignment="1">
      <alignment horizontal="right" vertical="center"/>
    </xf>
    <xf numFmtId="0" fontId="9" fillId="0" borderId="32" xfId="1" applyFont="1" applyBorder="1" applyAlignment="1">
      <alignment horizontal="right" vertical="center"/>
    </xf>
    <xf numFmtId="0" fontId="6" fillId="0" borderId="7" xfId="1" applyFont="1" applyBorder="1" applyAlignment="1">
      <alignment horizontal="right" vertical="center"/>
    </xf>
    <xf numFmtId="0" fontId="6" fillId="0" borderId="6" xfId="1" applyFont="1" applyBorder="1" applyAlignment="1">
      <alignment horizontal="right" vertical="center"/>
    </xf>
    <xf numFmtId="0" fontId="6" fillId="0" borderId="5" xfId="1" applyFont="1" applyBorder="1" applyAlignment="1">
      <alignment horizontal="right" vertical="center"/>
    </xf>
    <xf numFmtId="0" fontId="9" fillId="0" borderId="0" xfId="1" applyFont="1" applyBorder="1" applyAlignment="1">
      <alignment horizontal="centerContinuous" vertical="center"/>
    </xf>
    <xf numFmtId="0" fontId="6" fillId="0" borderId="42" xfId="1" applyFont="1" applyBorder="1" applyAlignment="1">
      <alignment horizontal="center" vertical="center"/>
    </xf>
    <xf numFmtId="0" fontId="6" fillId="0" borderId="50" xfId="1" applyFont="1" applyBorder="1" applyAlignment="1">
      <alignment horizontal="center" vertical="center"/>
    </xf>
    <xf numFmtId="0" fontId="6" fillId="0" borderId="49" xfId="1" applyFont="1" applyBorder="1" applyAlignment="1">
      <alignment horizontal="center" vertical="center"/>
    </xf>
    <xf numFmtId="0" fontId="6" fillId="0" borderId="48" xfId="1" applyFont="1" applyBorder="1" applyAlignment="1">
      <alignment horizontal="center" vertical="center"/>
    </xf>
    <xf numFmtId="0" fontId="6" fillId="0" borderId="32" xfId="1" applyFont="1" applyBorder="1" applyAlignment="1">
      <alignment vertical="center"/>
    </xf>
    <xf numFmtId="0" fontId="9" fillId="0" borderId="32" xfId="1" applyFont="1" applyBorder="1" applyAlignment="1">
      <alignment vertical="center"/>
    </xf>
    <xf numFmtId="0" fontId="9" fillId="0" borderId="40" xfId="1" applyFont="1" applyBorder="1" applyAlignment="1">
      <alignment vertical="center"/>
    </xf>
    <xf numFmtId="40" fontId="9" fillId="0" borderId="0" xfId="3" applyFont="1" applyBorder="1" applyAlignment="1">
      <alignment vertical="center"/>
    </xf>
    <xf numFmtId="2" fontId="6" fillId="0" borderId="15" xfId="1" applyNumberFormat="1" applyFont="1" applyBorder="1" applyAlignment="1">
      <alignment vertical="center"/>
    </xf>
    <xf numFmtId="40" fontId="6" fillId="0" borderId="14" xfId="3" applyFont="1" applyBorder="1" applyAlignment="1">
      <alignment vertical="center"/>
    </xf>
    <xf numFmtId="40" fontId="6" fillId="0" borderId="13" xfId="3" applyFont="1" applyBorder="1" applyAlignment="1">
      <alignment vertical="center"/>
    </xf>
    <xf numFmtId="0" fontId="6" fillId="0" borderId="0" xfId="1" applyFont="1" applyAlignment="1">
      <alignment vertical="center"/>
    </xf>
    <xf numFmtId="2" fontId="6" fillId="0" borderId="47" xfId="1" applyNumberFormat="1" applyFont="1" applyBorder="1" applyAlignment="1">
      <alignment vertical="center"/>
    </xf>
    <xf numFmtId="0" fontId="9" fillId="0" borderId="38" xfId="1" applyFont="1" applyBorder="1" applyAlignment="1">
      <alignment vertical="center"/>
    </xf>
    <xf numFmtId="165" fontId="6" fillId="0" borderId="37" xfId="1" applyNumberFormat="1" applyFont="1" applyBorder="1" applyAlignment="1" applyProtection="1">
      <alignment vertical="center"/>
    </xf>
    <xf numFmtId="40" fontId="9" fillId="0" borderId="34" xfId="3" applyFont="1" applyBorder="1" applyAlignment="1">
      <alignment vertical="center"/>
    </xf>
    <xf numFmtId="0" fontId="6" fillId="0" borderId="10" xfId="1" applyFont="1" applyBorder="1" applyAlignment="1">
      <alignment vertical="center"/>
    </xf>
    <xf numFmtId="40" fontId="6" fillId="0" borderId="9" xfId="3" applyFont="1" applyBorder="1" applyAlignment="1">
      <alignment vertical="center"/>
    </xf>
    <xf numFmtId="40" fontId="6" fillId="0" borderId="8" xfId="3" applyFont="1" applyBorder="1" applyAlignment="1">
      <alignment vertical="center"/>
    </xf>
    <xf numFmtId="39" fontId="6" fillId="0" borderId="46" xfId="1" applyNumberFormat="1" applyFont="1" applyBorder="1" applyAlignment="1">
      <alignment vertical="center"/>
    </xf>
    <xf numFmtId="40" fontId="6" fillId="0" borderId="45" xfId="3" applyFont="1" applyBorder="1" applyAlignment="1">
      <alignment vertical="center"/>
    </xf>
    <xf numFmtId="40" fontId="6" fillId="0" borderId="44" xfId="3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6" fillId="0" borderId="41" xfId="1" applyFont="1" applyBorder="1" applyAlignment="1">
      <alignment vertical="center"/>
    </xf>
    <xf numFmtId="40" fontId="9" fillId="0" borderId="0" xfId="3" applyNumberFormat="1" applyFont="1" applyBorder="1" applyAlignment="1">
      <alignment vertical="center"/>
    </xf>
    <xf numFmtId="39" fontId="6" fillId="0" borderId="39" xfId="4" applyNumberFormat="1" applyFont="1" applyBorder="1" applyAlignment="1" applyProtection="1">
      <alignment vertical="center"/>
    </xf>
    <xf numFmtId="0" fontId="9" fillId="0" borderId="37" xfId="1" applyFont="1" applyBorder="1" applyAlignment="1">
      <alignment vertical="center"/>
    </xf>
    <xf numFmtId="0" fontId="9" fillId="0" borderId="36" xfId="1" applyFont="1" applyBorder="1" applyAlignment="1">
      <alignment vertical="center"/>
    </xf>
    <xf numFmtId="40" fontId="6" fillId="0" borderId="35" xfId="3" applyFont="1" applyBorder="1" applyAlignment="1">
      <alignment vertical="center"/>
    </xf>
    <xf numFmtId="0" fontId="6" fillId="0" borderId="0" xfId="1" applyFont="1" applyAlignment="1">
      <alignment horizontal="left" vertical="center"/>
    </xf>
    <xf numFmtId="40" fontId="6" fillId="0" borderId="24" xfId="3" applyFont="1" applyBorder="1" applyAlignment="1">
      <alignment vertical="center"/>
    </xf>
    <xf numFmtId="40" fontId="6" fillId="0" borderId="23" xfId="1" applyNumberFormat="1" applyFont="1" applyBorder="1" applyAlignment="1">
      <alignment vertical="center"/>
    </xf>
    <xf numFmtId="40" fontId="6" fillId="0" borderId="22" xfId="1" applyNumberFormat="1" applyFont="1" applyBorder="1" applyAlignment="1">
      <alignment vertical="center"/>
    </xf>
    <xf numFmtId="0" fontId="6" fillId="0" borderId="21" xfId="1" applyFont="1" applyBorder="1" applyAlignment="1">
      <alignment horizontal="left" vertical="center"/>
    </xf>
    <xf numFmtId="164" fontId="7" fillId="0" borderId="33" xfId="4" applyFont="1" applyBorder="1" applyAlignment="1">
      <alignment vertical="center"/>
    </xf>
    <xf numFmtId="39" fontId="7" fillId="0" borderId="33" xfId="4" applyNumberFormat="1" applyFont="1" applyBorder="1" applyAlignment="1" applyProtection="1">
      <alignment vertical="center"/>
    </xf>
    <xf numFmtId="39" fontId="6" fillId="0" borderId="31" xfId="4" applyNumberFormat="1" applyFont="1" applyBorder="1" applyAlignment="1" applyProtection="1">
      <alignment horizontal="left" vertical="center"/>
    </xf>
    <xf numFmtId="39" fontId="6" fillId="0" borderId="30" xfId="4" applyNumberFormat="1" applyFont="1" applyBorder="1" applyAlignment="1" applyProtection="1">
      <alignment vertical="center"/>
    </xf>
    <xf numFmtId="0" fontId="6" fillId="0" borderId="17" xfId="1" applyFont="1" applyBorder="1" applyAlignment="1">
      <alignment vertical="center"/>
    </xf>
    <xf numFmtId="164" fontId="6" fillId="0" borderId="33" xfId="4" applyFont="1" applyBorder="1" applyAlignment="1">
      <alignment vertical="center"/>
    </xf>
    <xf numFmtId="39" fontId="6" fillId="0" borderId="33" xfId="4" applyNumberFormat="1" applyFont="1" applyBorder="1" applyAlignment="1" applyProtection="1">
      <alignment vertical="center"/>
    </xf>
    <xf numFmtId="40" fontId="10" fillId="0" borderId="13" xfId="3" applyFont="1" applyBorder="1" applyAlignment="1">
      <alignment vertical="center"/>
    </xf>
    <xf numFmtId="39" fontId="10" fillId="0" borderId="31" xfId="4" applyNumberFormat="1" applyFont="1" applyBorder="1" applyAlignment="1" applyProtection="1">
      <alignment vertical="center"/>
    </xf>
    <xf numFmtId="37" fontId="10" fillId="0" borderId="30" xfId="4" applyNumberFormat="1" applyFont="1" applyBorder="1" applyAlignment="1" applyProtection="1">
      <alignment vertical="center"/>
    </xf>
    <xf numFmtId="40" fontId="7" fillId="0" borderId="13" xfId="3" applyFont="1" applyBorder="1" applyAlignment="1">
      <alignment vertical="center"/>
    </xf>
    <xf numFmtId="0" fontId="6" fillId="0" borderId="12" xfId="1" applyFont="1" applyBorder="1" applyAlignment="1">
      <alignment vertical="center"/>
    </xf>
    <xf numFmtId="164" fontId="6" fillId="0" borderId="29" xfId="4" applyFont="1" applyBorder="1" applyAlignment="1">
      <alignment vertical="center"/>
    </xf>
    <xf numFmtId="39" fontId="6" fillId="0" borderId="29" xfId="4" applyNumberFormat="1" applyFont="1" applyBorder="1" applyAlignment="1" applyProtection="1">
      <alignment vertical="center"/>
    </xf>
    <xf numFmtId="39" fontId="6" fillId="0" borderId="28" xfId="4" applyNumberFormat="1" applyFont="1" applyBorder="1" applyAlignment="1" applyProtection="1">
      <alignment horizontal="left" vertical="center"/>
    </xf>
    <xf numFmtId="39" fontId="6" fillId="0" borderId="27" xfId="4" applyNumberFormat="1" applyFont="1" applyBorder="1" applyAlignment="1" applyProtection="1">
      <alignment vertical="center"/>
    </xf>
    <xf numFmtId="40" fontId="6" fillId="0" borderId="24" xfId="1" applyNumberFormat="1" applyFont="1" applyBorder="1" applyAlignment="1">
      <alignment vertical="center"/>
    </xf>
    <xf numFmtId="40" fontId="6" fillId="0" borderId="23" xfId="3" applyFont="1" applyBorder="1" applyAlignment="1">
      <alignment vertical="center"/>
    </xf>
    <xf numFmtId="40" fontId="6" fillId="0" borderId="22" xfId="3" applyFont="1" applyBorder="1" applyAlignment="1">
      <alignment vertical="center"/>
    </xf>
    <xf numFmtId="0" fontId="6" fillId="0" borderId="19" xfId="1" applyFont="1" applyBorder="1" applyAlignment="1">
      <alignment vertical="center"/>
    </xf>
    <xf numFmtId="40" fontId="6" fillId="0" borderId="18" xfId="1" applyNumberFormat="1" applyFont="1" applyBorder="1" applyAlignment="1">
      <alignment vertical="center"/>
    </xf>
    <xf numFmtId="0" fontId="6" fillId="0" borderId="16" xfId="1" applyFont="1" applyBorder="1" applyAlignment="1">
      <alignment vertical="center"/>
    </xf>
    <xf numFmtId="0" fontId="6" fillId="0" borderId="15" xfId="1" applyFont="1" applyBorder="1" applyAlignment="1">
      <alignment vertical="center"/>
    </xf>
    <xf numFmtId="0" fontId="6" fillId="0" borderId="14" xfId="1" applyFont="1" applyBorder="1" applyAlignment="1">
      <alignment vertical="center"/>
    </xf>
    <xf numFmtId="0" fontId="9" fillId="0" borderId="12" xfId="1" applyFont="1" applyBorder="1" applyAlignment="1">
      <alignment vertical="center"/>
    </xf>
    <xf numFmtId="0" fontId="6" fillId="0" borderId="11" xfId="1" applyFont="1" applyBorder="1" applyAlignment="1">
      <alignment vertical="center"/>
    </xf>
    <xf numFmtId="0" fontId="9" fillId="0" borderId="11" xfId="1" applyFont="1" applyBorder="1" applyAlignment="1">
      <alignment vertical="center"/>
    </xf>
    <xf numFmtId="40" fontId="6" fillId="0" borderId="9" xfId="1" applyNumberFormat="1" applyFont="1" applyBorder="1" applyAlignment="1">
      <alignment vertical="center"/>
    </xf>
    <xf numFmtId="0" fontId="9" fillId="0" borderId="7" xfId="1" applyFont="1" applyBorder="1" applyAlignment="1">
      <alignment vertical="center"/>
    </xf>
    <xf numFmtId="0" fontId="9" fillId="0" borderId="6" xfId="1" applyFont="1" applyBorder="1" applyAlignment="1">
      <alignment vertical="center"/>
    </xf>
    <xf numFmtId="40" fontId="9" fillId="0" borderId="6" xfId="3" applyFont="1" applyBorder="1" applyAlignment="1">
      <alignment vertical="center"/>
    </xf>
    <xf numFmtId="0" fontId="6" fillId="0" borderId="5" xfId="1" applyFont="1" applyBorder="1" applyAlignment="1">
      <alignment vertical="center"/>
    </xf>
    <xf numFmtId="0" fontId="9" fillId="0" borderId="4" xfId="1" applyFont="1" applyBorder="1" applyAlignment="1">
      <alignment vertical="center"/>
    </xf>
    <xf numFmtId="37" fontId="6" fillId="0" borderId="30" xfId="4" applyNumberFormat="1" applyFont="1" applyBorder="1" applyAlignment="1" applyProtection="1">
      <alignment vertical="center"/>
    </xf>
    <xf numFmtId="37" fontId="6" fillId="0" borderId="27" xfId="4" applyNumberFormat="1" applyFont="1" applyBorder="1" applyAlignment="1" applyProtection="1">
      <alignment vertical="center"/>
    </xf>
    <xf numFmtId="0" fontId="10" fillId="0" borderId="32" xfId="5" applyFont="1" applyBorder="1" applyAlignment="1">
      <alignment vertical="center" wrapText="1"/>
    </xf>
    <xf numFmtId="0" fontId="10" fillId="0" borderId="0" xfId="5" applyFont="1" applyBorder="1" applyAlignment="1">
      <alignment vertical="center" wrapText="1"/>
    </xf>
    <xf numFmtId="0" fontId="10" fillId="0" borderId="41" xfId="5" applyFont="1" applyBorder="1" applyAlignment="1">
      <alignment vertical="center" wrapText="1"/>
    </xf>
    <xf numFmtId="0" fontId="9" fillId="2" borderId="3" xfId="2" applyFont="1" applyFill="1" applyBorder="1" applyAlignment="1">
      <alignment horizontal="center" vertical="center"/>
    </xf>
    <xf numFmtId="0" fontId="9" fillId="2" borderId="2" xfId="2" applyFont="1" applyFill="1" applyBorder="1" applyAlignment="1">
      <alignment horizontal="center" vertical="center"/>
    </xf>
    <xf numFmtId="0" fontId="9" fillId="2" borderId="1" xfId="2" applyFont="1" applyFill="1" applyBorder="1" applyAlignment="1">
      <alignment horizontal="center" vertical="center"/>
    </xf>
    <xf numFmtId="0" fontId="9" fillId="3" borderId="52" xfId="1" applyFont="1" applyFill="1" applyBorder="1" applyAlignment="1">
      <alignment horizontal="center" vertical="center"/>
    </xf>
    <xf numFmtId="0" fontId="9" fillId="3" borderId="51" xfId="1" applyFont="1" applyFill="1" applyBorder="1" applyAlignment="1">
      <alignment horizontal="center" vertical="center"/>
    </xf>
    <xf numFmtId="0" fontId="9" fillId="0" borderId="26" xfId="1" applyFont="1" applyBorder="1" applyAlignment="1">
      <alignment horizontal="center" vertical="center"/>
    </xf>
    <xf numFmtId="0" fontId="9" fillId="0" borderId="25" xfId="1" applyFont="1" applyBorder="1" applyAlignment="1">
      <alignment horizontal="center" vertical="center"/>
    </xf>
    <xf numFmtId="0" fontId="9" fillId="0" borderId="21" xfId="1" applyFont="1" applyBorder="1" applyAlignment="1">
      <alignment horizontal="center" vertical="center"/>
    </xf>
    <xf numFmtId="0" fontId="9" fillId="0" borderId="20" xfId="1" applyFont="1" applyBorder="1" applyAlignment="1">
      <alignment horizontal="center" vertical="center"/>
    </xf>
    <xf numFmtId="0" fontId="9" fillId="3" borderId="21" xfId="1" applyFont="1" applyFill="1" applyBorder="1" applyAlignment="1">
      <alignment horizontal="center" vertical="center"/>
    </xf>
    <xf numFmtId="0" fontId="9" fillId="3" borderId="43" xfId="1" applyFont="1" applyFill="1" applyBorder="1" applyAlignment="1">
      <alignment horizontal="center" vertical="center"/>
    </xf>
    <xf numFmtId="0" fontId="9" fillId="0" borderId="38" xfId="1" applyFont="1" applyBorder="1" applyAlignment="1">
      <alignment horizontal="center" vertical="center"/>
    </xf>
    <xf numFmtId="0" fontId="9" fillId="0" borderId="34" xfId="1" applyFont="1" applyBorder="1" applyAlignment="1">
      <alignment horizontal="center" vertical="center"/>
    </xf>
    <xf numFmtId="0" fontId="10" fillId="0" borderId="32" xfId="5" applyFont="1" applyBorder="1" applyAlignment="1">
      <alignment vertical="center" wrapText="1"/>
    </xf>
    <xf numFmtId="0" fontId="10" fillId="0" borderId="0" xfId="5" applyFont="1" applyAlignment="1">
      <alignment vertical="center"/>
    </xf>
    <xf numFmtId="0" fontId="10" fillId="0" borderId="0" xfId="5" applyFont="1" applyBorder="1" applyAlignment="1">
      <alignment vertical="center"/>
    </xf>
  </cellXfs>
  <cellStyles count="13">
    <cellStyle name="Comma 2" xfId="7"/>
    <cellStyle name="Comma 3" xfId="8"/>
    <cellStyle name="Comma_UPDATE COST_MI4_YFAALC,AFEULCE_NW80G,85_29.12.07" xfId="3"/>
    <cellStyle name="Normal" xfId="0" builtinId="0"/>
    <cellStyle name="Normal 2" xfId="9"/>
    <cellStyle name="Normal 3" xfId="10"/>
    <cellStyle name="Normal_307" xfId="4"/>
    <cellStyle name="Normal_MI4_SFYPLF,SFYULF,SFDYLE,SFC9LE_NW85G_01.07.2008" xfId="2"/>
    <cellStyle name="Normal_UPDATE COST_MI4_YFAALC,AFEULCE_NW80G,85_29.12.07" xfId="1"/>
    <cellStyle name="Style 1" xfId="11"/>
    <cellStyle name="เครื่องหมายจุลภาค_MI4_AHD9LE,AFBMLE,AFDULE,AFYSLE,AFYCLE_NW85G_28.10.06" xfId="12"/>
    <cellStyle name="ปกติ_Book6" xfId="6"/>
    <cellStyle name="ปกติ_MI4_LFDYLE,LFC9LE,LFYCLF_NW85G_07.11.06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"/>
      <sheetName val="HTMC"/>
      <sheetName val="B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"/>
      <sheetName val="C&amp;GBeef 10"/>
      <sheetName val="data"/>
      <sheetName val="macro"/>
      <sheetName val="SKUFCST"/>
      <sheetName val="Visit preperation"/>
      <sheetName val="Agenda"/>
      <sheetName val="Action plan"/>
      <sheetName val="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">
    <pageSetUpPr fitToPage="1"/>
  </sheetPr>
  <dimension ref="A1:F176"/>
  <sheetViews>
    <sheetView showGridLines="0" tabSelected="1" zoomScale="60" zoomScaleNormal="60" workbookViewId="0">
      <selection activeCell="N23" sqref="N23"/>
    </sheetView>
  </sheetViews>
  <sheetFormatPr defaultColWidth="21" defaultRowHeight="20.100000000000001" customHeight="1" x14ac:dyDescent="0.5"/>
  <cols>
    <col min="1" max="1" width="57.42578125" style="35" customWidth="1"/>
    <col min="2" max="2" width="9.7109375" style="35" customWidth="1"/>
    <col min="3" max="3" width="15.85546875" style="35" customWidth="1"/>
    <col min="4" max="6" width="15.5703125" style="35" customWidth="1"/>
    <col min="7" max="9" width="13.7109375" style="35" customWidth="1"/>
    <col min="10" max="16384" width="21" style="35"/>
  </cols>
  <sheetData>
    <row r="1" spans="1:6" s="2" customFormat="1" ht="20.100000000000001" customHeight="1" thickBot="1" x14ac:dyDescent="0.3">
      <c r="A1" s="1"/>
      <c r="C1" s="3"/>
    </row>
    <row r="2" spans="1:6" s="2" customFormat="1" ht="20.100000000000001" customHeight="1" x14ac:dyDescent="0.5">
      <c r="A2" s="4" t="s">
        <v>32</v>
      </c>
      <c r="B2" s="5"/>
      <c r="C2" s="6"/>
      <c r="D2" s="7" t="s">
        <v>33</v>
      </c>
      <c r="E2" s="5"/>
      <c r="F2" s="8"/>
    </row>
    <row r="3" spans="1:6" s="2" customFormat="1" ht="20.100000000000001" customHeight="1" x14ac:dyDescent="0.5">
      <c r="A3" s="9" t="s">
        <v>31</v>
      </c>
      <c r="B3" s="3"/>
      <c r="C3" s="3"/>
      <c r="D3" s="10" t="s">
        <v>34</v>
      </c>
      <c r="E3" s="3"/>
      <c r="F3" s="11"/>
    </row>
    <row r="4" spans="1:6" s="2" customFormat="1" ht="20.100000000000001" customHeight="1" x14ac:dyDescent="0.5">
      <c r="A4" s="9"/>
      <c r="B4" s="3"/>
      <c r="C4" s="3"/>
      <c r="D4" s="10"/>
      <c r="E4" s="3"/>
      <c r="F4" s="11"/>
    </row>
    <row r="5" spans="1:6" s="2" customFormat="1" ht="20.100000000000001" customHeight="1" x14ac:dyDescent="0.5">
      <c r="A5" s="9" t="s">
        <v>30</v>
      </c>
      <c r="B5" s="3"/>
      <c r="C5" s="3"/>
      <c r="D5" s="12" t="s">
        <v>35</v>
      </c>
      <c r="E5" s="3"/>
      <c r="F5" s="13" t="s">
        <v>36</v>
      </c>
    </row>
    <row r="6" spans="1:6" s="2" customFormat="1" ht="20.100000000000001" customHeight="1" x14ac:dyDescent="0.5">
      <c r="A6" s="9" t="s">
        <v>29</v>
      </c>
      <c r="B6" s="3"/>
      <c r="C6" s="3"/>
      <c r="D6" s="14" t="s">
        <v>37</v>
      </c>
      <c r="E6" s="3"/>
      <c r="F6" s="11"/>
    </row>
    <row r="7" spans="1:6" s="2" customFormat="1" ht="20.100000000000001" customHeight="1" x14ac:dyDescent="0.5">
      <c r="A7" s="9" t="s">
        <v>23</v>
      </c>
      <c r="B7" s="3"/>
      <c r="C7" s="3"/>
      <c r="D7" s="15"/>
      <c r="E7" s="3"/>
      <c r="F7" s="11"/>
    </row>
    <row r="8" spans="1:6" s="2" customFormat="1" ht="20.100000000000001" customHeight="1" x14ac:dyDescent="0.5">
      <c r="A8" s="9"/>
      <c r="B8" s="3"/>
      <c r="C8" s="3"/>
      <c r="D8" s="16"/>
      <c r="E8" s="3"/>
      <c r="F8" s="11"/>
    </row>
    <row r="9" spans="1:6" s="2" customFormat="1" ht="20.100000000000001" customHeight="1" x14ac:dyDescent="0.5">
      <c r="A9" s="9" t="s">
        <v>28</v>
      </c>
      <c r="B9" s="3"/>
      <c r="C9" s="3"/>
      <c r="D9" s="17" t="s">
        <v>38</v>
      </c>
      <c r="E9" s="3"/>
      <c r="F9" s="11"/>
    </row>
    <row r="10" spans="1:6" s="2" customFormat="1" ht="20.100000000000001" customHeight="1" x14ac:dyDescent="0.5">
      <c r="A10" s="9" t="s">
        <v>27</v>
      </c>
      <c r="B10" s="3"/>
      <c r="C10" s="3"/>
      <c r="D10" s="14">
        <v>70</v>
      </c>
      <c r="E10" s="3"/>
      <c r="F10" s="11"/>
    </row>
    <row r="11" spans="1:6" s="2" customFormat="1" ht="20.100000000000001" customHeight="1" x14ac:dyDescent="0.5">
      <c r="A11" s="9"/>
      <c r="B11" s="3"/>
      <c r="C11" s="3"/>
      <c r="D11" s="9"/>
      <c r="E11" s="3"/>
      <c r="F11" s="11"/>
    </row>
    <row r="12" spans="1:6" s="2" customFormat="1" ht="20.100000000000001" customHeight="1" x14ac:dyDescent="0.5">
      <c r="A12" s="9" t="s">
        <v>26</v>
      </c>
      <c r="B12" s="3"/>
      <c r="C12" s="3"/>
      <c r="D12" s="9"/>
      <c r="E12" s="18">
        <v>48</v>
      </c>
      <c r="F12" s="11"/>
    </row>
    <row r="13" spans="1:6" s="2" customFormat="1" ht="20.100000000000001" customHeight="1" x14ac:dyDescent="0.5">
      <c r="A13" s="19" t="s">
        <v>25</v>
      </c>
      <c r="B13" s="18"/>
      <c r="C13" s="18">
        <v>1850</v>
      </c>
      <c r="D13" s="9"/>
      <c r="E13" s="3"/>
      <c r="F13" s="11"/>
    </row>
    <row r="14" spans="1:6" s="2" customFormat="1" ht="20.100000000000001" customHeight="1" x14ac:dyDescent="0.5">
      <c r="A14" s="9" t="s">
        <v>45</v>
      </c>
      <c r="B14" s="3"/>
      <c r="C14" s="3">
        <v>2050</v>
      </c>
      <c r="D14" s="9"/>
      <c r="E14" s="3"/>
      <c r="F14" s="11"/>
    </row>
    <row r="15" spans="1:6" s="2" customFormat="1" ht="20.100000000000001" customHeight="1" x14ac:dyDescent="0.5">
      <c r="A15" s="9"/>
      <c r="B15" s="3"/>
      <c r="C15" s="3"/>
      <c r="D15" s="9"/>
      <c r="E15" s="3"/>
      <c r="F15" s="11"/>
    </row>
    <row r="16" spans="1:6" s="2" customFormat="1" ht="20.100000000000001" customHeight="1" thickBot="1" x14ac:dyDescent="0.55000000000000004">
      <c r="A16" s="20"/>
      <c r="B16" s="21"/>
      <c r="C16" s="21"/>
      <c r="D16" s="20"/>
      <c r="E16" s="21"/>
      <c r="F16" s="22"/>
    </row>
    <row r="17" spans="1:6" s="2" customFormat="1" ht="20.100000000000001" customHeight="1" thickBot="1" x14ac:dyDescent="0.55000000000000004">
      <c r="A17" s="9"/>
      <c r="B17" s="3"/>
      <c r="C17" s="23"/>
      <c r="D17" s="9"/>
      <c r="E17" s="3"/>
      <c r="F17" s="11"/>
    </row>
    <row r="18" spans="1:6" s="2" customFormat="1" ht="20.100000000000001" customHeight="1" x14ac:dyDescent="0.5">
      <c r="A18" s="99" t="s">
        <v>22</v>
      </c>
      <c r="B18" s="100"/>
      <c r="C18" s="24" t="s">
        <v>17</v>
      </c>
      <c r="D18" s="25" t="s">
        <v>21</v>
      </c>
      <c r="E18" s="26" t="s">
        <v>20</v>
      </c>
      <c r="F18" s="27" t="s">
        <v>10</v>
      </c>
    </row>
    <row r="19" spans="1:6" ht="20.100000000000001" customHeight="1" x14ac:dyDescent="0.5">
      <c r="A19" s="29" t="s">
        <v>42</v>
      </c>
      <c r="B19" s="30" t="s">
        <v>44</v>
      </c>
      <c r="C19" s="31">
        <f>C13/510</f>
        <v>3.6274509803921569</v>
      </c>
      <c r="D19" s="32">
        <v>31</v>
      </c>
      <c r="E19" s="33">
        <f>D19*$C19*E$12/1000*$B$39</f>
        <v>188.91764705882355</v>
      </c>
      <c r="F19" s="34">
        <f ca="1">E19/E$38%</f>
        <v>33.768284309563235</v>
      </c>
    </row>
    <row r="20" spans="1:6" ht="20.100000000000001" customHeight="1" x14ac:dyDescent="0.5">
      <c r="A20" s="29" t="s">
        <v>43</v>
      </c>
      <c r="B20" s="30" t="s">
        <v>44</v>
      </c>
      <c r="C20" s="31">
        <f>C14/510</f>
        <v>4.0196078431372548</v>
      </c>
      <c r="D20" s="36">
        <v>4</v>
      </c>
      <c r="E20" s="33">
        <f>D20*$C20*E$12/1000*$B$39</f>
        <v>27.011764705882353</v>
      </c>
      <c r="F20" s="34">
        <f ca="1">E20/E$38%</f>
        <v>4.828246405203461</v>
      </c>
    </row>
    <row r="21" spans="1:6" ht="20.100000000000001" customHeight="1" thickBot="1" x14ac:dyDescent="0.55000000000000004">
      <c r="A21" s="37"/>
      <c r="B21" s="38"/>
      <c r="C21" s="39"/>
      <c r="D21" s="40"/>
      <c r="E21" s="41"/>
      <c r="F21" s="42"/>
    </row>
    <row r="22" spans="1:6" ht="20.100000000000001" customHeight="1" thickTop="1" thickBot="1" x14ac:dyDescent="0.55000000000000004">
      <c r="A22" s="107" t="s">
        <v>19</v>
      </c>
      <c r="B22" s="108"/>
      <c r="C22" s="108"/>
      <c r="D22" s="43">
        <f>SUM(D19:D21)</f>
        <v>35</v>
      </c>
      <c r="E22" s="44">
        <f>SUM(E19:E21)</f>
        <v>215.92941176470589</v>
      </c>
      <c r="F22" s="45">
        <f ca="1">SUM(F19:F21)</f>
        <v>38.596530714766693</v>
      </c>
    </row>
    <row r="23" spans="1:6" ht="20.100000000000001" customHeight="1" thickTop="1" x14ac:dyDescent="0.5">
      <c r="A23" s="105" t="s">
        <v>18</v>
      </c>
      <c r="B23" s="106"/>
      <c r="C23" s="24" t="s">
        <v>17</v>
      </c>
      <c r="D23" s="28"/>
      <c r="E23" s="46"/>
      <c r="F23" s="47"/>
    </row>
    <row r="24" spans="1:6" ht="20.100000000000001" customHeight="1" x14ac:dyDescent="0.5">
      <c r="A24" s="29" t="s">
        <v>66</v>
      </c>
      <c r="B24" s="30" t="s">
        <v>44</v>
      </c>
      <c r="C24" s="48">
        <v>4.95</v>
      </c>
      <c r="D24" s="49">
        <f>0.45+0.45</f>
        <v>0.9</v>
      </c>
      <c r="E24" s="33">
        <f>D24*$C24*E$12/1000*$B$39*1.05</f>
        <v>7.8586200000000002</v>
      </c>
      <c r="F24" s="34">
        <f ca="1">E24/E$38%</f>
        <v>1.4046973301450794</v>
      </c>
    </row>
    <row r="25" spans="1:6" ht="20.100000000000001" customHeight="1" x14ac:dyDescent="0.5">
      <c r="A25" s="29" t="s">
        <v>67</v>
      </c>
      <c r="B25" s="30" t="s">
        <v>41</v>
      </c>
      <c r="C25" s="48">
        <v>327.8</v>
      </c>
      <c r="D25" s="49">
        <v>0.06</v>
      </c>
      <c r="E25" s="33">
        <f t="shared" ref="E25:E27" si="0">(D25*$C25*E$12/1000)*1.05</f>
        <v>0.99126720000000001</v>
      </c>
      <c r="F25" s="34">
        <f ca="1">E25/E$38%</f>
        <v>0.17718510238443752</v>
      </c>
    </row>
    <row r="26" spans="1:6" ht="20.100000000000001" customHeight="1" x14ac:dyDescent="0.5">
      <c r="A26" s="29" t="s">
        <v>63</v>
      </c>
      <c r="B26" s="30" t="s">
        <v>41</v>
      </c>
      <c r="C26" s="48">
        <v>1166</v>
      </c>
      <c r="D26" s="49">
        <v>1.0999999999999999E-2</v>
      </c>
      <c r="E26" s="33">
        <f t="shared" si="0"/>
        <v>0.64643039999999985</v>
      </c>
      <c r="F26" s="34">
        <f ca="1">E26/E$38%</f>
        <v>0.11554688444085799</v>
      </c>
    </row>
    <row r="27" spans="1:6" ht="20.100000000000001" customHeight="1" x14ac:dyDescent="0.5">
      <c r="A27" s="29" t="s">
        <v>40</v>
      </c>
      <c r="B27" s="30" t="s">
        <v>41</v>
      </c>
      <c r="C27" s="48">
        <v>0</v>
      </c>
      <c r="D27" s="49">
        <v>39.478999999999999</v>
      </c>
      <c r="E27" s="33">
        <f t="shared" si="0"/>
        <v>0</v>
      </c>
      <c r="F27" s="34">
        <f ca="1">E27/E$38%</f>
        <v>0</v>
      </c>
    </row>
    <row r="28" spans="1:6" ht="20.100000000000001" customHeight="1" thickBot="1" x14ac:dyDescent="0.55000000000000004">
      <c r="A28" s="37"/>
      <c r="B28" s="50"/>
      <c r="C28" s="51"/>
      <c r="D28" s="40"/>
      <c r="E28" s="33"/>
      <c r="F28" s="52"/>
    </row>
    <row r="29" spans="1:6" ht="20.100000000000001" customHeight="1" thickTop="1" thickBot="1" x14ac:dyDescent="0.55000000000000004">
      <c r="A29" s="101" t="s">
        <v>16</v>
      </c>
      <c r="B29" s="102"/>
      <c r="C29" s="108"/>
      <c r="D29" s="54">
        <f>SUM(D24:D28)</f>
        <v>40.449999999999996</v>
      </c>
      <c r="E29" s="55">
        <f>SUM(E24:E28)</f>
        <v>9.4963175999999994</v>
      </c>
      <c r="F29" s="56">
        <f ca="1">SUM(F24:F28)</f>
        <v>1.6974293169703749</v>
      </c>
    </row>
    <row r="30" spans="1:6" ht="20.100000000000001" customHeight="1" thickTop="1" x14ac:dyDescent="0.5">
      <c r="A30" s="57" t="s">
        <v>15</v>
      </c>
      <c r="B30" s="58"/>
      <c r="C30" s="59" t="s">
        <v>46</v>
      </c>
      <c r="D30" s="60"/>
      <c r="E30" s="91">
        <v>138.28</v>
      </c>
      <c r="F30" s="34">
        <f ca="1">E30/E$38%</f>
        <v>24.717004615627371</v>
      </c>
    </row>
    <row r="31" spans="1:6" ht="20.100000000000001" customHeight="1" x14ac:dyDescent="0.5">
      <c r="A31" s="62" t="s">
        <v>70</v>
      </c>
      <c r="B31" s="63"/>
      <c r="C31" s="64"/>
      <c r="D31" s="60"/>
      <c r="E31" s="61">
        <v>13</v>
      </c>
      <c r="F31" s="34">
        <f ca="1">E31/E$38%</f>
        <v>2.323698727242955</v>
      </c>
    </row>
    <row r="32" spans="1:6" ht="20.100000000000001" customHeight="1" x14ac:dyDescent="0.5">
      <c r="A32" s="109" t="s">
        <v>69</v>
      </c>
      <c r="B32" s="110"/>
      <c r="C32" s="111"/>
      <c r="D32" s="66"/>
      <c r="E32" s="67">
        <v>26.18</v>
      </c>
      <c r="F32" s="68">
        <f ca="1">E32/E$38%</f>
        <v>4.6795717445554281</v>
      </c>
    </row>
    <row r="33" spans="1:6" ht="20.100000000000001" customHeight="1" thickBot="1" x14ac:dyDescent="0.55000000000000004">
      <c r="A33" s="69" t="s">
        <v>14</v>
      </c>
      <c r="B33" s="70"/>
      <c r="C33" s="71"/>
      <c r="D33" s="72"/>
      <c r="E33" s="73">
        <v>123</v>
      </c>
      <c r="F33" s="34">
        <f ca="1">E33/E$38%</f>
        <v>21.985764880837188</v>
      </c>
    </row>
    <row r="34" spans="1:6" ht="20.100000000000001" customHeight="1" thickTop="1" thickBot="1" x14ac:dyDescent="0.55000000000000004">
      <c r="A34" s="101" t="s">
        <v>13</v>
      </c>
      <c r="B34" s="102"/>
      <c r="C34" s="102"/>
      <c r="D34" s="74">
        <f>D29+D22</f>
        <v>75.449999999999989</v>
      </c>
      <c r="E34" s="75">
        <f>SUM(E30:E33)</f>
        <v>300.46000000000004</v>
      </c>
      <c r="F34" s="76">
        <f ca="1">SUM(F30:F33)</f>
        <v>53.706039968262942</v>
      </c>
    </row>
    <row r="35" spans="1:6" ht="20.100000000000001" customHeight="1" thickTop="1" x14ac:dyDescent="0.5">
      <c r="A35" s="103" t="s">
        <v>12</v>
      </c>
      <c r="B35" s="104"/>
      <c r="C35" s="104"/>
      <c r="D35" s="77"/>
      <c r="E35" s="78">
        <f>E34+E29+E22</f>
        <v>525.88572936470587</v>
      </c>
      <c r="F35" s="34">
        <f ca="1">E35/E$38%</f>
        <v>94.000000000000014</v>
      </c>
    </row>
    <row r="36" spans="1:6" ht="20.100000000000001" customHeight="1" x14ac:dyDescent="0.5">
      <c r="A36" s="62" t="s">
        <v>11</v>
      </c>
      <c r="B36" s="79">
        <v>6</v>
      </c>
      <c r="C36" s="79" t="s">
        <v>10</v>
      </c>
      <c r="D36" s="80"/>
      <c r="E36" s="33">
        <f ca="1">E38*$B$36/100</f>
        <v>33.567174214768457</v>
      </c>
      <c r="F36" s="34">
        <f ca="1">E36/E$38%</f>
        <v>6</v>
      </c>
    </row>
    <row r="37" spans="1:6" ht="20.100000000000001" customHeight="1" x14ac:dyDescent="0.5">
      <c r="A37" s="62" t="s">
        <v>9</v>
      </c>
      <c r="B37" s="79"/>
      <c r="C37" s="79"/>
      <c r="D37" s="80"/>
      <c r="E37" s="81"/>
      <c r="F37" s="34"/>
    </row>
    <row r="38" spans="1:6" ht="20.100000000000001" customHeight="1" thickBot="1" x14ac:dyDescent="0.55000000000000004">
      <c r="A38" s="82" t="s">
        <v>8</v>
      </c>
      <c r="B38" s="83"/>
      <c r="C38" s="84" t="s">
        <v>7</v>
      </c>
      <c r="D38" s="40"/>
      <c r="E38" s="85">
        <f ca="1">SUM(E35:E37)</f>
        <v>559.45290357947431</v>
      </c>
      <c r="F38" s="42">
        <f ca="1">E38/E$38%</f>
        <v>100</v>
      </c>
    </row>
    <row r="39" spans="1:6" ht="20.100000000000001" customHeight="1" thickTop="1" thickBot="1" x14ac:dyDescent="0.55000000000000004">
      <c r="A39" s="86" t="s">
        <v>6</v>
      </c>
      <c r="B39" s="87">
        <v>35</v>
      </c>
      <c r="C39" s="87" t="s">
        <v>5</v>
      </c>
      <c r="D39" s="86"/>
      <c r="E39" s="88">
        <f ca="1">E38/$B$39</f>
        <v>15.984368673699265</v>
      </c>
      <c r="F39" s="89"/>
    </row>
    <row r="40" spans="1:6" ht="20.100000000000001" customHeight="1" thickBot="1" x14ac:dyDescent="0.55000000000000004"/>
    <row r="41" spans="1:6" ht="20.100000000000001" customHeight="1" thickBot="1" x14ac:dyDescent="0.55000000000000004">
      <c r="A41" s="90" t="s">
        <v>4</v>
      </c>
      <c r="B41" s="96" t="s">
        <v>39</v>
      </c>
      <c r="C41" s="97"/>
      <c r="D41" s="97"/>
      <c r="E41" s="97"/>
      <c r="F41" s="98"/>
    </row>
    <row r="42" spans="1:6" ht="20.100000000000001" customHeight="1" x14ac:dyDescent="0.5">
      <c r="A42" s="35" t="s">
        <v>3</v>
      </c>
      <c r="C42" s="35" t="s">
        <v>2</v>
      </c>
      <c r="D42" s="35" t="s">
        <v>1</v>
      </c>
    </row>
    <row r="44" spans="1:6" ht="20.100000000000001" customHeight="1" x14ac:dyDescent="0.5">
      <c r="C44" s="35" t="s">
        <v>0</v>
      </c>
    </row>
    <row r="175" spans="2:2" ht="20.100000000000001" customHeight="1" x14ac:dyDescent="0.5">
      <c r="B175" s="53"/>
    </row>
    <row r="176" spans="2:2" ht="20.100000000000001" customHeight="1" x14ac:dyDescent="0.5">
      <c r="B176" s="53"/>
    </row>
  </sheetData>
  <protectedRanges>
    <protectedRange sqref="A41:A46 B42:F46" name="ช่วง2"/>
    <protectedRange sqref="D3:D5 D7:D16 E2:F16" name="ช่วง3"/>
    <protectedRange sqref="D6" name="ช่วง3_1"/>
    <protectedRange sqref="A33 A30" name="ช่วง4_3_2"/>
    <protectedRange sqref="B33:E33 B30:E30" name="ช่วง4_1_2_2"/>
    <protectedRange sqref="D31" name="ช่วง4_1_2_1_2"/>
    <protectedRange sqref="D32" name="ช่วง4_2_1_1"/>
    <protectedRange sqref="E31" name="ช่วง4_1_2_1_1_1"/>
    <protectedRange sqref="D2" name="ช่วง3_1_2_1_1_1_1_2"/>
    <protectedRange sqref="B41:F41" name="ช่วง2_1_1_1"/>
    <protectedRange sqref="E32" name="ช่วง4_1_1_1"/>
    <protectedRange sqref="A31" name="ช่วง4_3_1_1_3_2"/>
    <protectedRange sqref="B31:C31" name="ช่วง4_1_2_1_2_3_2"/>
    <protectedRange sqref="A32:C32" name="ช่วง4_2_1_1_3_2"/>
  </protectedRanges>
  <mergeCells count="8">
    <mergeCell ref="B41:F41"/>
    <mergeCell ref="A18:B18"/>
    <mergeCell ref="A34:C34"/>
    <mergeCell ref="A35:C35"/>
    <mergeCell ref="A23:B23"/>
    <mergeCell ref="A22:C22"/>
    <mergeCell ref="A29:C29"/>
    <mergeCell ref="A32:C32"/>
  </mergeCells>
  <printOptions gridLinesSet="0"/>
  <pageMargins left="1.1023622047244099" right="0" top="0.47244094488188998" bottom="0" header="0.39370078740157499" footer="0.511811023622047"/>
  <pageSetup paperSize="9" scale="63" orientation="portrait" useFirstPageNumber="1" horizontalDpi="4294967295" r:id="rId1"/>
  <headerFooter alignWithMargins="0">
    <oddHeader xml:space="preserve">&amp;L&amp;"AngsanaUPC,Bold" Confidential&amp;R&amp;D </oddHeader>
    <oddFooter>&amp;R&amp;T #Tharinee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2">
    <pageSetUpPr fitToPage="1"/>
  </sheetPr>
  <dimension ref="A1:F175"/>
  <sheetViews>
    <sheetView showGridLines="0" topLeftCell="A10" zoomScale="75" zoomScaleNormal="75" workbookViewId="0">
      <selection activeCell="E31" sqref="E31"/>
    </sheetView>
  </sheetViews>
  <sheetFormatPr defaultColWidth="21" defaultRowHeight="20.100000000000001" customHeight="1" x14ac:dyDescent="0.5"/>
  <cols>
    <col min="1" max="1" width="83.42578125" style="35" customWidth="1"/>
    <col min="2" max="2" width="9.7109375" style="35" customWidth="1"/>
    <col min="3" max="3" width="15.85546875" style="35" customWidth="1"/>
    <col min="4" max="6" width="15.5703125" style="35" customWidth="1"/>
    <col min="7" max="9" width="13.7109375" style="35" customWidth="1"/>
    <col min="10" max="16384" width="21" style="35"/>
  </cols>
  <sheetData>
    <row r="1" spans="1:6" s="2" customFormat="1" ht="20.100000000000001" customHeight="1" thickBot="1" x14ac:dyDescent="0.3">
      <c r="A1" s="1"/>
      <c r="C1" s="3"/>
    </row>
    <row r="2" spans="1:6" s="2" customFormat="1" ht="20.100000000000001" customHeight="1" x14ac:dyDescent="0.5">
      <c r="A2" s="4" t="s">
        <v>32</v>
      </c>
      <c r="B2" s="5"/>
      <c r="C2" s="6"/>
      <c r="D2" s="7" t="s">
        <v>33</v>
      </c>
      <c r="E2" s="5"/>
      <c r="F2" s="8"/>
    </row>
    <row r="3" spans="1:6" s="2" customFormat="1" ht="20.100000000000001" customHeight="1" x14ac:dyDescent="0.5">
      <c r="A3" s="9" t="s">
        <v>31</v>
      </c>
      <c r="B3" s="3"/>
      <c r="C3" s="3"/>
      <c r="D3" s="10" t="s">
        <v>49</v>
      </c>
      <c r="E3" s="3"/>
      <c r="F3" s="11"/>
    </row>
    <row r="4" spans="1:6" s="2" customFormat="1" ht="20.100000000000001" customHeight="1" x14ac:dyDescent="0.5">
      <c r="A4" s="9"/>
      <c r="B4" s="3"/>
      <c r="C4" s="3"/>
      <c r="D4" s="10" t="s">
        <v>50</v>
      </c>
      <c r="E4" s="3"/>
      <c r="F4" s="11"/>
    </row>
    <row r="5" spans="1:6" s="2" customFormat="1" ht="20.100000000000001" customHeight="1" x14ac:dyDescent="0.5">
      <c r="A5" s="9" t="s">
        <v>30</v>
      </c>
      <c r="B5" s="3"/>
      <c r="C5" s="3"/>
      <c r="D5" s="12" t="s">
        <v>47</v>
      </c>
      <c r="E5" s="3"/>
      <c r="F5" s="13" t="s">
        <v>54</v>
      </c>
    </row>
    <row r="6" spans="1:6" s="2" customFormat="1" ht="20.100000000000001" customHeight="1" x14ac:dyDescent="0.5">
      <c r="A6" s="9" t="s">
        <v>29</v>
      </c>
      <c r="B6" s="3"/>
      <c r="C6" s="3"/>
      <c r="D6" s="14" t="s">
        <v>37</v>
      </c>
      <c r="E6" s="3"/>
      <c r="F6" s="11"/>
    </row>
    <row r="7" spans="1:6" s="2" customFormat="1" ht="20.100000000000001" customHeight="1" x14ac:dyDescent="0.5">
      <c r="A7" s="9" t="s">
        <v>23</v>
      </c>
      <c r="B7" s="3"/>
      <c r="C7" s="3"/>
      <c r="D7" s="15"/>
      <c r="E7" s="3"/>
      <c r="F7" s="11"/>
    </row>
    <row r="8" spans="1:6" s="2" customFormat="1" ht="20.100000000000001" customHeight="1" x14ac:dyDescent="0.5">
      <c r="A8" s="9"/>
      <c r="B8" s="3"/>
      <c r="C8" s="3"/>
      <c r="D8" s="16"/>
      <c r="E8" s="3"/>
      <c r="F8" s="11"/>
    </row>
    <row r="9" spans="1:6" s="2" customFormat="1" ht="20.100000000000001" customHeight="1" x14ac:dyDescent="0.5">
      <c r="A9" s="9" t="s">
        <v>28</v>
      </c>
      <c r="B9" s="3"/>
      <c r="C9" s="3"/>
      <c r="D9" s="17" t="s">
        <v>48</v>
      </c>
      <c r="E9" s="3"/>
      <c r="F9" s="11"/>
    </row>
    <row r="10" spans="1:6" s="2" customFormat="1" ht="20.100000000000001" customHeight="1" x14ac:dyDescent="0.5">
      <c r="A10" s="9" t="s">
        <v>27</v>
      </c>
      <c r="B10" s="3"/>
      <c r="C10" s="3"/>
      <c r="D10" s="14">
        <v>150</v>
      </c>
      <c r="E10" s="3"/>
      <c r="F10" s="11"/>
    </row>
    <row r="11" spans="1:6" s="2" customFormat="1" ht="20.100000000000001" customHeight="1" x14ac:dyDescent="0.5">
      <c r="A11" s="9"/>
      <c r="B11" s="3"/>
      <c r="C11" s="3"/>
      <c r="D11" s="9"/>
      <c r="E11" s="3"/>
      <c r="F11" s="11"/>
    </row>
    <row r="12" spans="1:6" s="2" customFormat="1" ht="20.100000000000001" customHeight="1" x14ac:dyDescent="0.5">
      <c r="A12" s="9" t="s">
        <v>26</v>
      </c>
      <c r="B12" s="3"/>
      <c r="C12" s="3"/>
      <c r="D12" s="9"/>
      <c r="E12" s="18">
        <v>54</v>
      </c>
      <c r="F12" s="11"/>
    </row>
    <row r="13" spans="1:6" s="2" customFormat="1" ht="20.100000000000001" customHeight="1" x14ac:dyDescent="0.5">
      <c r="A13" s="19" t="s">
        <v>25</v>
      </c>
      <c r="B13" s="18"/>
      <c r="C13" s="18"/>
      <c r="D13" s="9"/>
      <c r="E13" s="3"/>
      <c r="F13" s="11"/>
    </row>
    <row r="14" spans="1:6" s="2" customFormat="1" ht="20.100000000000001" customHeight="1" x14ac:dyDescent="0.5">
      <c r="A14" s="9" t="s">
        <v>24</v>
      </c>
      <c r="B14" s="3"/>
      <c r="C14" s="3"/>
      <c r="D14" s="9"/>
      <c r="E14" s="3"/>
      <c r="F14" s="11"/>
    </row>
    <row r="15" spans="1:6" s="2" customFormat="1" ht="20.100000000000001" customHeight="1" x14ac:dyDescent="0.5">
      <c r="A15" s="9"/>
      <c r="B15" s="3"/>
      <c r="C15" s="3"/>
      <c r="D15" s="9"/>
      <c r="E15" s="3"/>
      <c r="F15" s="11"/>
    </row>
    <row r="16" spans="1:6" s="2" customFormat="1" ht="20.100000000000001" customHeight="1" thickBot="1" x14ac:dyDescent="0.55000000000000004">
      <c r="A16" s="20"/>
      <c r="B16" s="21"/>
      <c r="C16" s="21"/>
      <c r="D16" s="20"/>
      <c r="E16" s="21"/>
      <c r="F16" s="22"/>
    </row>
    <row r="17" spans="1:6" s="2" customFormat="1" ht="20.100000000000001" customHeight="1" thickBot="1" x14ac:dyDescent="0.55000000000000004">
      <c r="A17" s="9"/>
      <c r="B17" s="3"/>
      <c r="C17" s="23"/>
      <c r="D17" s="9"/>
      <c r="E17" s="3"/>
      <c r="F17" s="11"/>
    </row>
    <row r="18" spans="1:6" s="2" customFormat="1" ht="20.100000000000001" customHeight="1" x14ac:dyDescent="0.5">
      <c r="A18" s="99" t="s">
        <v>22</v>
      </c>
      <c r="B18" s="100"/>
      <c r="C18" s="24" t="s">
        <v>17</v>
      </c>
      <c r="D18" s="25" t="s">
        <v>21</v>
      </c>
      <c r="E18" s="26" t="s">
        <v>20</v>
      </c>
      <c r="F18" s="27" t="s">
        <v>10</v>
      </c>
    </row>
    <row r="19" spans="1:6" ht="20.100000000000001" customHeight="1" x14ac:dyDescent="0.5">
      <c r="A19" s="29" t="s">
        <v>51</v>
      </c>
      <c r="B19" s="30" t="s">
        <v>44</v>
      </c>
      <c r="C19" s="31">
        <v>0.5</v>
      </c>
      <c r="D19" s="32">
        <v>102</v>
      </c>
      <c r="E19" s="33">
        <f>D19*$C19*E$12/1000*$B$38</f>
        <v>96.39</v>
      </c>
      <c r="F19" s="34">
        <f ca="1">E19/E$37%</f>
        <v>19.203246139518704</v>
      </c>
    </row>
    <row r="20" spans="1:6" ht="20.100000000000001" customHeight="1" x14ac:dyDescent="0.5">
      <c r="A20" s="29" t="s">
        <v>52</v>
      </c>
      <c r="B20" s="30" t="s">
        <v>44</v>
      </c>
      <c r="C20" s="31">
        <v>0.55000000000000004</v>
      </c>
      <c r="D20" s="36">
        <v>8</v>
      </c>
      <c r="E20" s="33">
        <f>D20*$C20*E$12/1000*$B$38</f>
        <v>8.3160000000000007</v>
      </c>
      <c r="F20" s="34">
        <f ca="1">E20/E$37%</f>
        <v>1.6567506473310254</v>
      </c>
    </row>
    <row r="21" spans="1:6" ht="20.100000000000001" customHeight="1" thickBot="1" x14ac:dyDescent="0.55000000000000004">
      <c r="A21" s="37"/>
      <c r="B21" s="38"/>
      <c r="C21" s="39"/>
      <c r="D21" s="40"/>
      <c r="E21" s="41"/>
      <c r="F21" s="42"/>
    </row>
    <row r="22" spans="1:6" ht="20.100000000000001" customHeight="1" thickTop="1" thickBot="1" x14ac:dyDescent="0.55000000000000004">
      <c r="A22" s="107" t="s">
        <v>19</v>
      </c>
      <c r="B22" s="108"/>
      <c r="C22" s="108"/>
      <c r="D22" s="43">
        <f>SUM(D19:D21)</f>
        <v>110</v>
      </c>
      <c r="E22" s="44">
        <f>SUM(E19:E21)</f>
        <v>104.706</v>
      </c>
      <c r="F22" s="45">
        <f ca="1">SUM(F19:F21)</f>
        <v>20.859996786849731</v>
      </c>
    </row>
    <row r="23" spans="1:6" ht="20.100000000000001" customHeight="1" thickTop="1" x14ac:dyDescent="0.5">
      <c r="A23" s="105" t="s">
        <v>18</v>
      </c>
      <c r="B23" s="106"/>
      <c r="C23" s="24" t="s">
        <v>17</v>
      </c>
      <c r="D23" s="28"/>
      <c r="E23" s="46"/>
      <c r="F23" s="47"/>
    </row>
    <row r="24" spans="1:6" ht="20.100000000000001" customHeight="1" x14ac:dyDescent="0.5">
      <c r="A24" s="29" t="s">
        <v>62</v>
      </c>
      <c r="B24" s="30" t="s">
        <v>44</v>
      </c>
      <c r="C24" s="48">
        <v>4</v>
      </c>
      <c r="D24" s="49">
        <v>0.77500000000000002</v>
      </c>
      <c r="E24" s="33">
        <f>D24*$C24*E$12/1000*$B$38*1.05</f>
        <v>6.1519500000000003</v>
      </c>
      <c r="F24" s="34">
        <f ca="1">E24/E$37%</f>
        <v>1.225618944786929</v>
      </c>
    </row>
    <row r="25" spans="1:6" ht="20.100000000000001" customHeight="1" x14ac:dyDescent="0.5">
      <c r="A25" s="29" t="s">
        <v>63</v>
      </c>
      <c r="B25" s="30" t="s">
        <v>41</v>
      </c>
      <c r="C25" s="48">
        <v>1166</v>
      </c>
      <c r="D25" s="49">
        <v>2.3E-2</v>
      </c>
      <c r="E25" s="33">
        <f t="shared" ref="E25:E26" si="0">(D25*$C25*E$12/1000)*1.05</f>
        <v>1.5205805999999999</v>
      </c>
      <c r="F25" s="34">
        <f ca="1">E25/E$37%</f>
        <v>0.30293685586447799</v>
      </c>
    </row>
    <row r="26" spans="1:6" ht="20.100000000000001" customHeight="1" x14ac:dyDescent="0.5">
      <c r="A26" s="29" t="s">
        <v>40</v>
      </c>
      <c r="B26" s="30" t="s">
        <v>41</v>
      </c>
      <c r="C26" s="48">
        <v>0</v>
      </c>
      <c r="D26" s="49">
        <v>45.201999999999998</v>
      </c>
      <c r="E26" s="33">
        <f t="shared" si="0"/>
        <v>0</v>
      </c>
      <c r="F26" s="34">
        <f ca="1">E26/E$37%</f>
        <v>0</v>
      </c>
    </row>
    <row r="27" spans="1:6" ht="20.100000000000001" customHeight="1" thickBot="1" x14ac:dyDescent="0.55000000000000004">
      <c r="A27" s="37"/>
      <c r="B27" s="50"/>
      <c r="C27" s="51"/>
      <c r="D27" s="40"/>
      <c r="E27" s="33"/>
      <c r="F27" s="52"/>
    </row>
    <row r="28" spans="1:6" ht="20.100000000000001" customHeight="1" thickTop="1" thickBot="1" x14ac:dyDescent="0.55000000000000004">
      <c r="A28" s="101" t="s">
        <v>16</v>
      </c>
      <c r="B28" s="102"/>
      <c r="C28" s="108"/>
      <c r="D28" s="54">
        <f>SUM(D24:D27)</f>
        <v>46</v>
      </c>
      <c r="E28" s="55">
        <f>SUM(E24:E27)</f>
        <v>7.6725306</v>
      </c>
      <c r="F28" s="56">
        <f ca="1">SUM(F24:F27)</f>
        <v>1.5285558006514071</v>
      </c>
    </row>
    <row r="29" spans="1:6" ht="20.100000000000001" customHeight="1" thickTop="1" x14ac:dyDescent="0.5">
      <c r="A29" s="57" t="s">
        <v>15</v>
      </c>
      <c r="B29" s="58"/>
      <c r="C29" s="59" t="s">
        <v>65</v>
      </c>
      <c r="D29" s="60"/>
      <c r="E29" s="91">
        <v>197.68</v>
      </c>
      <c r="F29" s="34">
        <f ca="1">E29/E$37%</f>
        <v>39.382692155410908</v>
      </c>
    </row>
    <row r="30" spans="1:6" ht="20.100000000000001" customHeight="1" x14ac:dyDescent="0.5">
      <c r="A30" s="62" t="s">
        <v>70</v>
      </c>
      <c r="B30" s="63"/>
      <c r="C30" s="64"/>
      <c r="D30" s="60"/>
      <c r="E30" s="61">
        <v>22</v>
      </c>
      <c r="F30" s="34">
        <f ca="1">E30/E$37%</f>
        <v>4.3829382204524476</v>
      </c>
    </row>
    <row r="31" spans="1:6" ht="20.100000000000001" customHeight="1" x14ac:dyDescent="0.5">
      <c r="A31" s="109" t="s">
        <v>71</v>
      </c>
      <c r="B31" s="110"/>
      <c r="C31" s="111"/>
      <c r="D31" s="66"/>
      <c r="E31" s="67">
        <v>34.5</v>
      </c>
      <c r="F31" s="68">
        <f ca="1">E31/E$37%</f>
        <v>6.8732440275277025</v>
      </c>
    </row>
    <row r="32" spans="1:6" ht="20.100000000000001" customHeight="1" thickBot="1" x14ac:dyDescent="0.55000000000000004">
      <c r="A32" s="69" t="s">
        <v>14</v>
      </c>
      <c r="B32" s="70"/>
      <c r="C32" s="71"/>
      <c r="D32" s="72"/>
      <c r="E32" s="92">
        <v>115.31</v>
      </c>
      <c r="F32" s="34">
        <f ca="1">E32/E$37%</f>
        <v>22.972573009107808</v>
      </c>
    </row>
    <row r="33" spans="1:6" ht="20.100000000000001" customHeight="1" thickTop="1" thickBot="1" x14ac:dyDescent="0.55000000000000004">
      <c r="A33" s="101" t="s">
        <v>13</v>
      </c>
      <c r="B33" s="102"/>
      <c r="C33" s="102"/>
      <c r="D33" s="74">
        <f>D28+D22</f>
        <v>156</v>
      </c>
      <c r="E33" s="75">
        <f>SUM(E29:E32)</f>
        <v>369.49</v>
      </c>
      <c r="F33" s="76">
        <f ca="1">SUM(F29:F32)</f>
        <v>73.611447412498862</v>
      </c>
    </row>
    <row r="34" spans="1:6" ht="20.100000000000001" customHeight="1" thickTop="1" x14ac:dyDescent="0.5">
      <c r="A34" s="103" t="s">
        <v>12</v>
      </c>
      <c r="B34" s="104"/>
      <c r="C34" s="104"/>
      <c r="D34" s="77"/>
      <c r="E34" s="78">
        <f>E33+E28+E22</f>
        <v>481.86853060000004</v>
      </c>
      <c r="F34" s="34">
        <f ca="1">E34/E$37%</f>
        <v>96</v>
      </c>
    </row>
    <row r="35" spans="1:6" ht="20.100000000000001" customHeight="1" x14ac:dyDescent="0.5">
      <c r="A35" s="62" t="s">
        <v>11</v>
      </c>
      <c r="B35" s="79">
        <v>4</v>
      </c>
      <c r="C35" s="79" t="s">
        <v>10</v>
      </c>
      <c r="D35" s="80"/>
      <c r="E35" s="33">
        <f ca="1">E37*$B$35/100</f>
        <v>20.077855441666667</v>
      </c>
      <c r="F35" s="34">
        <f ca="1">E35/E$37%</f>
        <v>4</v>
      </c>
    </row>
    <row r="36" spans="1:6" ht="20.100000000000001" customHeight="1" x14ac:dyDescent="0.5">
      <c r="A36" s="62" t="s">
        <v>9</v>
      </c>
      <c r="B36" s="79"/>
      <c r="C36" s="79"/>
      <c r="D36" s="80"/>
      <c r="E36" s="81"/>
      <c r="F36" s="34"/>
    </row>
    <row r="37" spans="1:6" ht="20.100000000000001" customHeight="1" thickBot="1" x14ac:dyDescent="0.55000000000000004">
      <c r="A37" s="82" t="s">
        <v>8</v>
      </c>
      <c r="B37" s="83"/>
      <c r="C37" s="84" t="s">
        <v>7</v>
      </c>
      <c r="D37" s="40"/>
      <c r="E37" s="85">
        <f ca="1">SUM(E34:E36)</f>
        <v>501.9463860416667</v>
      </c>
      <c r="F37" s="42">
        <f ca="1">E37/E$37%</f>
        <v>100</v>
      </c>
    </row>
    <row r="38" spans="1:6" ht="20.100000000000001" customHeight="1" thickTop="1" thickBot="1" x14ac:dyDescent="0.55000000000000004">
      <c r="A38" s="86" t="s">
        <v>6</v>
      </c>
      <c r="B38" s="87">
        <v>35</v>
      </c>
      <c r="C38" s="87" t="s">
        <v>5</v>
      </c>
      <c r="D38" s="86"/>
      <c r="E38" s="88">
        <f ca="1">E37/$B$38</f>
        <v>14.341325315476192</v>
      </c>
      <c r="F38" s="89"/>
    </row>
    <row r="39" spans="1:6" ht="20.100000000000001" customHeight="1" thickBot="1" x14ac:dyDescent="0.55000000000000004"/>
    <row r="40" spans="1:6" ht="20.100000000000001" customHeight="1" thickBot="1" x14ac:dyDescent="0.55000000000000004">
      <c r="A40" s="90" t="s">
        <v>4</v>
      </c>
      <c r="B40" s="96" t="s">
        <v>39</v>
      </c>
      <c r="C40" s="97"/>
      <c r="D40" s="97"/>
      <c r="E40" s="97"/>
      <c r="F40" s="98"/>
    </row>
    <row r="41" spans="1:6" ht="20.100000000000001" customHeight="1" x14ac:dyDescent="0.5">
      <c r="A41" s="35" t="s">
        <v>3</v>
      </c>
      <c r="C41" s="35" t="s">
        <v>2</v>
      </c>
      <c r="D41" s="35" t="s">
        <v>1</v>
      </c>
    </row>
    <row r="43" spans="1:6" ht="20.100000000000001" customHeight="1" x14ac:dyDescent="0.5">
      <c r="C43" s="35" t="s">
        <v>0</v>
      </c>
    </row>
    <row r="174" spans="2:2" ht="20.100000000000001" customHeight="1" x14ac:dyDescent="0.5">
      <c r="B174" s="53"/>
    </row>
    <row r="175" spans="2:2" ht="20.100000000000001" customHeight="1" x14ac:dyDescent="0.5">
      <c r="B175" s="53"/>
    </row>
  </sheetData>
  <protectedRanges>
    <protectedRange sqref="A40:A45 B41:F45" name="ช่วง2"/>
    <protectedRange sqref="D3:D5 D7:D16 E2:F16" name="ช่วง3"/>
    <protectedRange sqref="D6" name="ช่วง3_1"/>
    <protectedRange sqref="A32 A29" name="ช่วง4_3_2"/>
    <protectedRange sqref="B32:E32 B29:E29" name="ช่วง4_1_2_2"/>
    <protectedRange sqref="D30" name="ช่วง4_1_2_1_2"/>
    <protectedRange sqref="D31" name="ช่วง4_2_1_1"/>
    <protectedRange sqref="E30" name="ช่วง4_1_2_1_1_1"/>
    <protectedRange sqref="D2" name="ช่วง3_1_2_1_1_1_1_2"/>
    <protectedRange sqref="E31" name="ช่วง4_1_1_1"/>
    <protectedRange sqref="B40:F40" name="ช่วง2_1_1_1_1"/>
    <protectedRange sqref="A30" name="ช่วง4_3_1_1_3"/>
    <protectedRange sqref="B30:C30" name="ช่วง4_1_2_1_2_3"/>
    <protectedRange sqref="A31:C31" name="ช่วง4_2_1_1_3"/>
  </protectedRanges>
  <mergeCells count="8">
    <mergeCell ref="A34:C34"/>
    <mergeCell ref="B40:F40"/>
    <mergeCell ref="A18:B18"/>
    <mergeCell ref="A22:C22"/>
    <mergeCell ref="A23:B23"/>
    <mergeCell ref="A28:C28"/>
    <mergeCell ref="A31:C31"/>
    <mergeCell ref="A33:C33"/>
  </mergeCells>
  <printOptions gridLinesSet="0"/>
  <pageMargins left="1.1023622047244099" right="0" top="0.47244094488188998" bottom="0" header="0.39370078740157499" footer="0.511811023622047"/>
  <pageSetup paperSize="9" scale="63" orientation="portrait" useFirstPageNumber="1" horizontalDpi="4294967295" r:id="rId1"/>
  <headerFooter alignWithMargins="0">
    <oddHeader xml:space="preserve">&amp;L&amp;"AngsanaUPC,Bold" Confidential&amp;R&amp;D </oddHeader>
    <oddFooter>&amp;R&amp;T #Tharinee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3">
    <pageSetUpPr fitToPage="1"/>
  </sheetPr>
  <dimension ref="A1:F175"/>
  <sheetViews>
    <sheetView showGridLines="0" topLeftCell="A10" zoomScale="75" zoomScaleNormal="75" workbookViewId="0">
      <selection activeCell="E31" sqref="E31"/>
    </sheetView>
  </sheetViews>
  <sheetFormatPr defaultColWidth="21" defaultRowHeight="20.100000000000001" customHeight="1" x14ac:dyDescent="0.5"/>
  <cols>
    <col min="1" max="1" width="89.140625" style="35" customWidth="1"/>
    <col min="2" max="2" width="9.7109375" style="35" customWidth="1"/>
    <col min="3" max="3" width="15.85546875" style="35" customWidth="1"/>
    <col min="4" max="6" width="15.5703125" style="35" customWidth="1"/>
    <col min="7" max="9" width="13.7109375" style="35" customWidth="1"/>
    <col min="10" max="16384" width="21" style="35"/>
  </cols>
  <sheetData>
    <row r="1" spans="1:6" s="2" customFormat="1" ht="20.100000000000001" customHeight="1" thickBot="1" x14ac:dyDescent="0.3">
      <c r="A1" s="1"/>
      <c r="C1" s="3"/>
    </row>
    <row r="2" spans="1:6" s="2" customFormat="1" ht="20.100000000000001" customHeight="1" x14ac:dyDescent="0.5">
      <c r="A2" s="4" t="s">
        <v>32</v>
      </c>
      <c r="B2" s="5"/>
      <c r="C2" s="6"/>
      <c r="D2" s="7" t="s">
        <v>33</v>
      </c>
      <c r="E2" s="5"/>
      <c r="F2" s="8"/>
    </row>
    <row r="3" spans="1:6" s="2" customFormat="1" ht="20.100000000000001" customHeight="1" x14ac:dyDescent="0.5">
      <c r="A3" s="9" t="s">
        <v>31</v>
      </c>
      <c r="B3" s="3"/>
      <c r="C3" s="3"/>
      <c r="D3" s="10" t="s">
        <v>49</v>
      </c>
      <c r="E3" s="3"/>
      <c r="F3" s="11"/>
    </row>
    <row r="4" spans="1:6" s="2" customFormat="1" ht="20.100000000000001" customHeight="1" x14ac:dyDescent="0.5">
      <c r="A4" s="9"/>
      <c r="B4" s="3"/>
      <c r="C4" s="3"/>
      <c r="D4" s="10" t="s">
        <v>50</v>
      </c>
      <c r="E4" s="3"/>
      <c r="F4" s="11"/>
    </row>
    <row r="5" spans="1:6" s="2" customFormat="1" ht="20.100000000000001" customHeight="1" x14ac:dyDescent="0.5">
      <c r="A5" s="9" t="s">
        <v>30</v>
      </c>
      <c r="B5" s="3"/>
      <c r="C5" s="3"/>
      <c r="D5" s="12" t="s">
        <v>53</v>
      </c>
      <c r="E5" s="3"/>
      <c r="F5" s="13" t="s">
        <v>55</v>
      </c>
    </row>
    <row r="6" spans="1:6" s="2" customFormat="1" ht="20.100000000000001" customHeight="1" x14ac:dyDescent="0.5">
      <c r="A6" s="9" t="s">
        <v>29</v>
      </c>
      <c r="B6" s="3"/>
      <c r="C6" s="3"/>
      <c r="D6" s="14" t="s">
        <v>37</v>
      </c>
      <c r="E6" s="3"/>
      <c r="F6" s="11"/>
    </row>
    <row r="7" spans="1:6" s="2" customFormat="1" ht="20.100000000000001" customHeight="1" x14ac:dyDescent="0.5">
      <c r="A7" s="9" t="s">
        <v>23</v>
      </c>
      <c r="B7" s="3"/>
      <c r="C7" s="3"/>
      <c r="D7" s="15"/>
      <c r="E7" s="3"/>
      <c r="F7" s="11"/>
    </row>
    <row r="8" spans="1:6" s="2" customFormat="1" ht="20.100000000000001" customHeight="1" x14ac:dyDescent="0.5">
      <c r="A8" s="9"/>
      <c r="B8" s="3"/>
      <c r="C8" s="3"/>
      <c r="D8" s="16"/>
      <c r="E8" s="3"/>
      <c r="F8" s="11"/>
    </row>
    <row r="9" spans="1:6" s="2" customFormat="1" ht="20.100000000000001" customHeight="1" x14ac:dyDescent="0.5">
      <c r="A9" s="9" t="s">
        <v>28</v>
      </c>
      <c r="B9" s="3"/>
      <c r="C9" s="3"/>
      <c r="D9" s="17" t="s">
        <v>56</v>
      </c>
      <c r="E9" s="3"/>
      <c r="F9" s="11"/>
    </row>
    <row r="10" spans="1:6" s="2" customFormat="1" ht="20.100000000000001" customHeight="1" x14ac:dyDescent="0.5">
      <c r="A10" s="9" t="s">
        <v>27</v>
      </c>
      <c r="B10" s="3"/>
      <c r="C10" s="3"/>
      <c r="D10" s="14">
        <v>155</v>
      </c>
      <c r="E10" s="3"/>
      <c r="F10" s="11"/>
    </row>
    <row r="11" spans="1:6" s="2" customFormat="1" ht="20.100000000000001" customHeight="1" x14ac:dyDescent="0.5">
      <c r="A11" s="9"/>
      <c r="B11" s="3"/>
      <c r="C11" s="3"/>
      <c r="D11" s="9"/>
      <c r="E11" s="3"/>
      <c r="F11" s="11"/>
    </row>
    <row r="12" spans="1:6" s="2" customFormat="1" ht="20.100000000000001" customHeight="1" x14ac:dyDescent="0.5">
      <c r="A12" s="9" t="s">
        <v>26</v>
      </c>
      <c r="B12" s="3"/>
      <c r="C12" s="3"/>
      <c r="D12" s="9"/>
      <c r="E12" s="18">
        <v>48</v>
      </c>
      <c r="F12" s="11"/>
    </row>
    <row r="13" spans="1:6" s="2" customFormat="1" ht="20.100000000000001" customHeight="1" x14ac:dyDescent="0.5">
      <c r="A13" s="19" t="s">
        <v>25</v>
      </c>
      <c r="B13" s="18"/>
      <c r="C13" s="18"/>
      <c r="D13" s="9"/>
      <c r="E13" s="3"/>
      <c r="F13" s="11"/>
    </row>
    <row r="14" spans="1:6" s="2" customFormat="1" ht="20.100000000000001" customHeight="1" x14ac:dyDescent="0.5">
      <c r="A14" s="9" t="s">
        <v>24</v>
      </c>
      <c r="B14" s="3"/>
      <c r="C14" s="3"/>
      <c r="D14" s="9"/>
      <c r="E14" s="3"/>
      <c r="F14" s="11"/>
    </row>
    <row r="15" spans="1:6" s="2" customFormat="1" ht="20.100000000000001" customHeight="1" x14ac:dyDescent="0.5">
      <c r="A15" s="9"/>
      <c r="B15" s="3"/>
      <c r="C15" s="3"/>
      <c r="D15" s="9"/>
      <c r="E15" s="3"/>
      <c r="F15" s="11"/>
    </row>
    <row r="16" spans="1:6" s="2" customFormat="1" ht="20.100000000000001" customHeight="1" thickBot="1" x14ac:dyDescent="0.55000000000000004">
      <c r="A16" s="20"/>
      <c r="B16" s="21"/>
      <c r="C16" s="21"/>
      <c r="D16" s="20"/>
      <c r="E16" s="21"/>
      <c r="F16" s="22"/>
    </row>
    <row r="17" spans="1:6" s="2" customFormat="1" ht="20.100000000000001" customHeight="1" thickBot="1" x14ac:dyDescent="0.55000000000000004">
      <c r="A17" s="9"/>
      <c r="B17" s="3"/>
      <c r="C17" s="23"/>
      <c r="D17" s="9"/>
      <c r="E17" s="3"/>
      <c r="F17" s="11"/>
    </row>
    <row r="18" spans="1:6" s="2" customFormat="1" ht="20.100000000000001" customHeight="1" x14ac:dyDescent="0.5">
      <c r="A18" s="99" t="s">
        <v>22</v>
      </c>
      <c r="B18" s="100"/>
      <c r="C18" s="24" t="s">
        <v>17</v>
      </c>
      <c r="D18" s="25" t="s">
        <v>21</v>
      </c>
      <c r="E18" s="26" t="s">
        <v>20</v>
      </c>
      <c r="F18" s="27" t="s">
        <v>10</v>
      </c>
    </row>
    <row r="19" spans="1:6" ht="20.100000000000001" customHeight="1" x14ac:dyDescent="0.5">
      <c r="A19" s="29" t="s">
        <v>51</v>
      </c>
      <c r="B19" s="30" t="s">
        <v>44</v>
      </c>
      <c r="C19" s="31">
        <v>0.5</v>
      </c>
      <c r="D19" s="32">
        <v>104</v>
      </c>
      <c r="E19" s="33">
        <f>D19*$C19*E$12/1000*$B$38</f>
        <v>87.36</v>
      </c>
      <c r="F19" s="34">
        <f ca="1">E19/E$37%</f>
        <v>20.477640015746402</v>
      </c>
    </row>
    <row r="20" spans="1:6" ht="20.100000000000001" customHeight="1" x14ac:dyDescent="0.5">
      <c r="A20" s="29" t="s">
        <v>52</v>
      </c>
      <c r="B20" s="30" t="s">
        <v>44</v>
      </c>
      <c r="C20" s="31">
        <v>0.55000000000000004</v>
      </c>
      <c r="D20" s="36">
        <v>8</v>
      </c>
      <c r="E20" s="33">
        <f>D20*$C20*E$12/1000*$B$38</f>
        <v>7.3920000000000012</v>
      </c>
      <c r="F20" s="34">
        <f ca="1">E20/E$37%</f>
        <v>1.7327233859477729</v>
      </c>
    </row>
    <row r="21" spans="1:6" ht="20.100000000000001" customHeight="1" thickBot="1" x14ac:dyDescent="0.55000000000000004">
      <c r="A21" s="37"/>
      <c r="B21" s="38"/>
      <c r="C21" s="39"/>
      <c r="D21" s="40"/>
      <c r="E21" s="41"/>
      <c r="F21" s="42"/>
    </row>
    <row r="22" spans="1:6" ht="20.100000000000001" customHeight="1" thickTop="1" thickBot="1" x14ac:dyDescent="0.55000000000000004">
      <c r="A22" s="107" t="s">
        <v>19</v>
      </c>
      <c r="B22" s="108"/>
      <c r="C22" s="108"/>
      <c r="D22" s="43">
        <f>SUM(D19:D21)</f>
        <v>112</v>
      </c>
      <c r="E22" s="44">
        <f>SUM(E19:E21)</f>
        <v>94.751999999999995</v>
      </c>
      <c r="F22" s="45">
        <f ca="1">SUM(F19:F21)</f>
        <v>22.210363401694174</v>
      </c>
    </row>
    <row r="23" spans="1:6" ht="20.100000000000001" customHeight="1" thickTop="1" x14ac:dyDescent="0.5">
      <c r="A23" s="105" t="s">
        <v>18</v>
      </c>
      <c r="B23" s="106"/>
      <c r="C23" s="24" t="s">
        <v>17</v>
      </c>
      <c r="D23" s="28"/>
      <c r="E23" s="46"/>
      <c r="F23" s="47"/>
    </row>
    <row r="24" spans="1:6" ht="20.100000000000001" customHeight="1" x14ac:dyDescent="0.5">
      <c r="A24" s="29" t="s">
        <v>62</v>
      </c>
      <c r="B24" s="30" t="s">
        <v>44</v>
      </c>
      <c r="C24" s="48">
        <v>4</v>
      </c>
      <c r="D24" s="49">
        <v>0.8</v>
      </c>
      <c r="E24" s="33">
        <f>D24*$C24*E$12/1000*$B$38*1.05</f>
        <v>5.6448000000000009</v>
      </c>
      <c r="F24" s="34">
        <f ca="1">E24/E$37%</f>
        <v>1.3231705856328448</v>
      </c>
    </row>
    <row r="25" spans="1:6" ht="20.100000000000001" customHeight="1" x14ac:dyDescent="0.5">
      <c r="A25" s="29" t="s">
        <v>63</v>
      </c>
      <c r="B25" s="30" t="s">
        <v>41</v>
      </c>
      <c r="C25" s="48">
        <v>1166</v>
      </c>
      <c r="D25" s="49">
        <v>2.4E-2</v>
      </c>
      <c r="E25" s="33">
        <f t="shared" ref="E25:E26" si="0">(D25*$C25*E$12/1000)*1.05</f>
        <v>1.4103936000000001</v>
      </c>
      <c r="F25" s="34">
        <f ca="1">E25/E$37%</f>
        <v>0.33060362203883503</v>
      </c>
    </row>
    <row r="26" spans="1:6" ht="20.100000000000001" customHeight="1" x14ac:dyDescent="0.5">
      <c r="A26" s="29" t="s">
        <v>40</v>
      </c>
      <c r="B26" s="30" t="s">
        <v>41</v>
      </c>
      <c r="C26" s="48">
        <v>0</v>
      </c>
      <c r="D26" s="49">
        <v>47.176000000000002</v>
      </c>
      <c r="E26" s="33">
        <f t="shared" si="0"/>
        <v>0</v>
      </c>
      <c r="F26" s="34">
        <f ca="1">E26/E$37%</f>
        <v>0</v>
      </c>
    </row>
    <row r="27" spans="1:6" ht="20.100000000000001" customHeight="1" thickBot="1" x14ac:dyDescent="0.55000000000000004">
      <c r="A27" s="37"/>
      <c r="B27" s="50"/>
      <c r="C27" s="51"/>
      <c r="D27" s="40"/>
      <c r="E27" s="33"/>
      <c r="F27" s="52"/>
    </row>
    <row r="28" spans="1:6" ht="20.100000000000001" customHeight="1" thickTop="1" thickBot="1" x14ac:dyDescent="0.55000000000000004">
      <c r="A28" s="101" t="s">
        <v>16</v>
      </c>
      <c r="B28" s="102"/>
      <c r="C28" s="108"/>
      <c r="D28" s="54">
        <f>SUM(D24:D27)</f>
        <v>48</v>
      </c>
      <c r="E28" s="55">
        <f>SUM(E24:E27)</f>
        <v>7.0551936000000008</v>
      </c>
      <c r="F28" s="56">
        <f ca="1">SUM(F24:F27)</f>
        <v>1.6537742076716799</v>
      </c>
    </row>
    <row r="29" spans="1:6" ht="20.100000000000001" customHeight="1" thickTop="1" x14ac:dyDescent="0.5">
      <c r="A29" s="57" t="s">
        <v>15</v>
      </c>
      <c r="B29" s="58"/>
      <c r="C29" s="59" t="s">
        <v>64</v>
      </c>
      <c r="D29" s="60"/>
      <c r="E29" s="91">
        <v>164.24</v>
      </c>
      <c r="F29" s="34">
        <f ca="1">E29/E$37%</f>
        <v>38.498713326307119</v>
      </c>
    </row>
    <row r="30" spans="1:6" ht="20.100000000000001" customHeight="1" x14ac:dyDescent="0.5">
      <c r="A30" s="62" t="s">
        <v>70</v>
      </c>
      <c r="B30" s="63"/>
      <c r="C30" s="64"/>
      <c r="D30" s="60"/>
      <c r="E30" s="61">
        <v>18</v>
      </c>
      <c r="F30" s="34">
        <f ca="1">E30/E$37%</f>
        <v>4.2192939592884073</v>
      </c>
    </row>
    <row r="31" spans="1:6" ht="20.100000000000001" customHeight="1" x14ac:dyDescent="0.5">
      <c r="A31" s="109" t="s">
        <v>68</v>
      </c>
      <c r="B31" s="110"/>
      <c r="C31" s="111"/>
      <c r="D31" s="66"/>
      <c r="E31" s="67">
        <v>23</v>
      </c>
      <c r="F31" s="68">
        <f ca="1">E31/E$37%</f>
        <v>5.3913200590907433</v>
      </c>
    </row>
    <row r="32" spans="1:6" ht="20.100000000000001" customHeight="1" thickBot="1" x14ac:dyDescent="0.55000000000000004">
      <c r="A32" s="69" t="s">
        <v>14</v>
      </c>
      <c r="B32" s="70"/>
      <c r="C32" s="71"/>
      <c r="D32" s="72"/>
      <c r="E32" s="92">
        <v>102.5</v>
      </c>
      <c r="F32" s="34">
        <f ca="1">E32/E$37%</f>
        <v>24.026535045947877</v>
      </c>
    </row>
    <row r="33" spans="1:6" ht="20.100000000000001" customHeight="1" thickTop="1" thickBot="1" x14ac:dyDescent="0.55000000000000004">
      <c r="A33" s="101" t="s">
        <v>13</v>
      </c>
      <c r="B33" s="102"/>
      <c r="C33" s="102"/>
      <c r="D33" s="74">
        <f>D28+D22</f>
        <v>160</v>
      </c>
      <c r="E33" s="75">
        <f>SUM(E29:E32)</f>
        <v>307.74</v>
      </c>
      <c r="F33" s="76">
        <f ca="1">SUM(F29:F32)</f>
        <v>72.135862390634145</v>
      </c>
    </row>
    <row r="34" spans="1:6" ht="20.100000000000001" customHeight="1" thickTop="1" x14ac:dyDescent="0.5">
      <c r="A34" s="103" t="s">
        <v>12</v>
      </c>
      <c r="B34" s="104"/>
      <c r="C34" s="104"/>
      <c r="D34" s="77"/>
      <c r="E34" s="78">
        <f>E33+E28+E22</f>
        <v>409.54719360000001</v>
      </c>
      <c r="F34" s="34">
        <f ca="1">E34/E$37%</f>
        <v>96</v>
      </c>
    </row>
    <row r="35" spans="1:6" ht="20.100000000000001" customHeight="1" x14ac:dyDescent="0.5">
      <c r="A35" s="62" t="s">
        <v>11</v>
      </c>
      <c r="B35" s="79">
        <v>4</v>
      </c>
      <c r="C35" s="79" t="s">
        <v>10</v>
      </c>
      <c r="D35" s="80"/>
      <c r="E35" s="33">
        <f ca="1">E37*$B$35/100</f>
        <v>17.064466400000001</v>
      </c>
      <c r="F35" s="34">
        <f ca="1">E35/E$37%</f>
        <v>4</v>
      </c>
    </row>
    <row r="36" spans="1:6" ht="20.100000000000001" customHeight="1" x14ac:dyDescent="0.5">
      <c r="A36" s="62" t="s">
        <v>9</v>
      </c>
      <c r="B36" s="79"/>
      <c r="C36" s="79"/>
      <c r="D36" s="80"/>
      <c r="E36" s="81"/>
      <c r="F36" s="34"/>
    </row>
    <row r="37" spans="1:6" ht="20.100000000000001" customHeight="1" thickBot="1" x14ac:dyDescent="0.55000000000000004">
      <c r="A37" s="82" t="s">
        <v>8</v>
      </c>
      <c r="B37" s="83"/>
      <c r="C37" s="84" t="s">
        <v>7</v>
      </c>
      <c r="D37" s="40"/>
      <c r="E37" s="85">
        <f ca="1">SUM(E34:E36)</f>
        <v>426.61166000000003</v>
      </c>
      <c r="F37" s="42">
        <f ca="1">E37/E$37%</f>
        <v>100</v>
      </c>
    </row>
    <row r="38" spans="1:6" ht="20.100000000000001" customHeight="1" thickTop="1" thickBot="1" x14ac:dyDescent="0.55000000000000004">
      <c r="A38" s="86" t="s">
        <v>6</v>
      </c>
      <c r="B38" s="87">
        <v>35</v>
      </c>
      <c r="C38" s="87" t="s">
        <v>5</v>
      </c>
      <c r="D38" s="86"/>
      <c r="E38" s="88">
        <f ca="1">E37/$B$38</f>
        <v>12.188904571428573</v>
      </c>
      <c r="F38" s="89"/>
    </row>
    <row r="39" spans="1:6" ht="20.100000000000001" customHeight="1" thickBot="1" x14ac:dyDescent="0.55000000000000004"/>
    <row r="40" spans="1:6" ht="20.100000000000001" customHeight="1" thickBot="1" x14ac:dyDescent="0.55000000000000004">
      <c r="A40" s="90" t="s">
        <v>4</v>
      </c>
      <c r="B40" s="96" t="s">
        <v>39</v>
      </c>
      <c r="C40" s="97"/>
      <c r="D40" s="97"/>
      <c r="E40" s="97"/>
      <c r="F40" s="98"/>
    </row>
    <row r="41" spans="1:6" ht="20.100000000000001" customHeight="1" x14ac:dyDescent="0.5">
      <c r="A41" s="35" t="s">
        <v>3</v>
      </c>
      <c r="C41" s="35" t="s">
        <v>2</v>
      </c>
      <c r="D41" s="35" t="s">
        <v>1</v>
      </c>
    </row>
    <row r="43" spans="1:6" ht="20.100000000000001" customHeight="1" x14ac:dyDescent="0.5">
      <c r="C43" s="35" t="s">
        <v>0</v>
      </c>
    </row>
    <row r="174" spans="2:2" ht="20.100000000000001" customHeight="1" x14ac:dyDescent="0.5">
      <c r="B174" s="53"/>
    </row>
    <row r="175" spans="2:2" ht="20.100000000000001" customHeight="1" x14ac:dyDescent="0.5">
      <c r="B175" s="53"/>
    </row>
  </sheetData>
  <protectedRanges>
    <protectedRange sqref="A40:A45 B41:F45" name="ช่วง2"/>
    <protectedRange sqref="D5 D7:D16 E2:F16" name="ช่วง3"/>
    <protectedRange sqref="D6" name="ช่วง3_1"/>
    <protectedRange sqref="A32 A29" name="ช่วง4_3_2"/>
    <protectedRange sqref="B32:E32 B29:E29" name="ช่วง4_1_2_2"/>
    <protectedRange sqref="A30" name="ช่วง4_3_1_1"/>
    <protectedRange sqref="B30:D30" name="ช่วง4_1_2_1_2"/>
    <protectedRange sqref="A31:D31" name="ช่วง4_2_1_1"/>
    <protectedRange sqref="E30" name="ช่วง4_1_2_1_1_1"/>
    <protectedRange sqref="D2" name="ช่วง3_1_2_1_1_1_1_2"/>
    <protectedRange sqref="E31" name="ช่วง4_1_1_1"/>
    <protectedRange sqref="D3:D4" name="ช่วง3_2"/>
    <protectedRange sqref="B40:F40" name="ช่วง2_1_1_1_1"/>
  </protectedRanges>
  <mergeCells count="8">
    <mergeCell ref="A34:C34"/>
    <mergeCell ref="B40:F40"/>
    <mergeCell ref="A18:B18"/>
    <mergeCell ref="A22:C22"/>
    <mergeCell ref="A23:B23"/>
    <mergeCell ref="A28:C28"/>
    <mergeCell ref="A31:C31"/>
    <mergeCell ref="A33:C33"/>
  </mergeCells>
  <printOptions gridLinesSet="0"/>
  <pageMargins left="1.1023622047244099" right="0" top="0.47244094488188998" bottom="0" header="0.39370078740157499" footer="0.511811023622047"/>
  <pageSetup paperSize="9" scale="63" orientation="portrait" useFirstPageNumber="1" horizontalDpi="4294967295" r:id="rId1"/>
  <headerFooter alignWithMargins="0">
    <oddHeader xml:space="preserve">&amp;L&amp;"AngsanaUPC,Bold" Confidential&amp;R&amp;D </oddHeader>
    <oddFooter>&amp;R&amp;T #Tharinee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4">
    <pageSetUpPr fitToPage="1"/>
  </sheetPr>
  <dimension ref="A1:F175"/>
  <sheetViews>
    <sheetView showGridLines="0" zoomScale="75" zoomScaleNormal="75" workbookViewId="0">
      <selection activeCell="A7" sqref="A7"/>
    </sheetView>
  </sheetViews>
  <sheetFormatPr defaultColWidth="21" defaultRowHeight="20.100000000000001" customHeight="1" x14ac:dyDescent="0.5"/>
  <cols>
    <col min="1" max="1" width="59" style="35" customWidth="1"/>
    <col min="2" max="2" width="9.7109375" style="35" customWidth="1"/>
    <col min="3" max="3" width="15.85546875" style="35" customWidth="1"/>
    <col min="4" max="6" width="15.5703125" style="35" customWidth="1"/>
    <col min="7" max="9" width="13.7109375" style="35" customWidth="1"/>
    <col min="10" max="16384" width="21" style="35"/>
  </cols>
  <sheetData>
    <row r="1" spans="1:6" s="2" customFormat="1" ht="20.100000000000001" customHeight="1" thickBot="1" x14ac:dyDescent="0.3">
      <c r="A1" s="1"/>
      <c r="C1" s="3"/>
    </row>
    <row r="2" spans="1:6" s="2" customFormat="1" ht="20.100000000000001" customHeight="1" x14ac:dyDescent="0.5">
      <c r="A2" s="4" t="s">
        <v>32</v>
      </c>
      <c r="B2" s="5"/>
      <c r="C2" s="6"/>
      <c r="D2" s="7" t="s">
        <v>33</v>
      </c>
      <c r="E2" s="5"/>
      <c r="F2" s="8"/>
    </row>
    <row r="3" spans="1:6" s="2" customFormat="1" ht="20.100000000000001" customHeight="1" x14ac:dyDescent="0.5">
      <c r="A3" s="9" t="s">
        <v>31</v>
      </c>
      <c r="B3" s="3"/>
      <c r="C3" s="3"/>
      <c r="D3" s="10" t="s">
        <v>49</v>
      </c>
      <c r="E3" s="3"/>
      <c r="F3" s="11"/>
    </row>
    <row r="4" spans="1:6" s="2" customFormat="1" ht="20.100000000000001" customHeight="1" x14ac:dyDescent="0.5">
      <c r="A4" s="9"/>
      <c r="B4" s="3"/>
      <c r="C4" s="3"/>
      <c r="D4" s="10" t="s">
        <v>50</v>
      </c>
      <c r="E4" s="3"/>
      <c r="F4" s="11"/>
    </row>
    <row r="5" spans="1:6" s="2" customFormat="1" ht="20.100000000000001" customHeight="1" x14ac:dyDescent="0.5">
      <c r="A5" s="9" t="s">
        <v>30</v>
      </c>
      <c r="B5" s="3"/>
      <c r="C5" s="3"/>
      <c r="D5" s="12" t="s">
        <v>57</v>
      </c>
      <c r="E5" s="3"/>
      <c r="F5" s="13" t="s">
        <v>58</v>
      </c>
    </row>
    <row r="6" spans="1:6" s="2" customFormat="1" ht="20.100000000000001" customHeight="1" x14ac:dyDescent="0.5">
      <c r="A6" s="9" t="s">
        <v>29</v>
      </c>
      <c r="B6" s="3"/>
      <c r="C6" s="3"/>
      <c r="D6" s="14" t="s">
        <v>37</v>
      </c>
      <c r="E6" s="3"/>
      <c r="F6" s="11"/>
    </row>
    <row r="7" spans="1:6" s="2" customFormat="1" ht="20.100000000000001" customHeight="1" x14ac:dyDescent="0.5">
      <c r="A7" s="9" t="s">
        <v>23</v>
      </c>
      <c r="B7" s="3"/>
      <c r="C7" s="3"/>
      <c r="D7" s="15"/>
      <c r="E7" s="3"/>
      <c r="F7" s="11"/>
    </row>
    <row r="8" spans="1:6" s="2" customFormat="1" ht="20.100000000000001" customHeight="1" x14ac:dyDescent="0.5">
      <c r="A8" s="9"/>
      <c r="B8" s="3"/>
      <c r="C8" s="3"/>
      <c r="D8" s="16"/>
      <c r="E8" s="3"/>
      <c r="F8" s="11"/>
    </row>
    <row r="9" spans="1:6" s="2" customFormat="1" ht="20.100000000000001" customHeight="1" x14ac:dyDescent="0.5">
      <c r="A9" s="9" t="s">
        <v>28</v>
      </c>
      <c r="B9" s="3"/>
      <c r="C9" s="3"/>
      <c r="D9" s="17" t="s">
        <v>59</v>
      </c>
      <c r="E9" s="3"/>
      <c r="F9" s="11"/>
    </row>
    <row r="10" spans="1:6" s="2" customFormat="1" ht="20.100000000000001" customHeight="1" x14ac:dyDescent="0.5">
      <c r="A10" s="9" t="s">
        <v>27</v>
      </c>
      <c r="B10" s="3"/>
      <c r="C10" s="3"/>
      <c r="D10" s="14">
        <v>400</v>
      </c>
      <c r="E10" s="3"/>
      <c r="F10" s="11"/>
    </row>
    <row r="11" spans="1:6" s="2" customFormat="1" ht="20.100000000000001" customHeight="1" x14ac:dyDescent="0.5">
      <c r="A11" s="9"/>
      <c r="B11" s="3"/>
      <c r="C11" s="3"/>
      <c r="D11" s="9"/>
      <c r="E11" s="3"/>
      <c r="F11" s="11"/>
    </row>
    <row r="12" spans="1:6" s="2" customFormat="1" ht="20.100000000000001" customHeight="1" x14ac:dyDescent="0.5">
      <c r="A12" s="9" t="s">
        <v>26</v>
      </c>
      <c r="B12" s="3"/>
      <c r="C12" s="3"/>
      <c r="D12" s="9"/>
      <c r="E12" s="18">
        <v>24</v>
      </c>
      <c r="F12" s="11"/>
    </row>
    <row r="13" spans="1:6" s="2" customFormat="1" ht="20.100000000000001" customHeight="1" x14ac:dyDescent="0.5">
      <c r="A13" s="19" t="s">
        <v>25</v>
      </c>
      <c r="B13" s="18"/>
      <c r="C13" s="18"/>
      <c r="D13" s="9"/>
      <c r="E13" s="3"/>
      <c r="F13" s="11"/>
    </row>
    <row r="14" spans="1:6" s="2" customFormat="1" ht="20.100000000000001" customHeight="1" x14ac:dyDescent="0.5">
      <c r="A14" s="9" t="s">
        <v>24</v>
      </c>
      <c r="B14" s="3"/>
      <c r="C14" s="3"/>
      <c r="D14" s="9"/>
      <c r="E14" s="3"/>
      <c r="F14" s="11"/>
    </row>
    <row r="15" spans="1:6" s="2" customFormat="1" ht="20.100000000000001" customHeight="1" x14ac:dyDescent="0.5">
      <c r="A15" s="9"/>
      <c r="B15" s="3"/>
      <c r="C15" s="3"/>
      <c r="D15" s="9"/>
      <c r="E15" s="3"/>
      <c r="F15" s="11"/>
    </row>
    <row r="16" spans="1:6" s="2" customFormat="1" ht="20.100000000000001" customHeight="1" thickBot="1" x14ac:dyDescent="0.55000000000000004">
      <c r="A16" s="20"/>
      <c r="B16" s="21"/>
      <c r="C16" s="21"/>
      <c r="D16" s="20"/>
      <c r="E16" s="21"/>
      <c r="F16" s="22"/>
    </row>
    <row r="17" spans="1:6" s="2" customFormat="1" ht="20.100000000000001" customHeight="1" thickBot="1" x14ac:dyDescent="0.55000000000000004">
      <c r="A17" s="9"/>
      <c r="B17" s="3"/>
      <c r="C17" s="23"/>
      <c r="D17" s="9"/>
      <c r="E17" s="3"/>
      <c r="F17" s="11"/>
    </row>
    <row r="18" spans="1:6" s="2" customFormat="1" ht="20.100000000000001" customHeight="1" x14ac:dyDescent="0.5">
      <c r="A18" s="99" t="s">
        <v>22</v>
      </c>
      <c r="B18" s="100"/>
      <c r="C18" s="24" t="s">
        <v>17</v>
      </c>
      <c r="D18" s="25" t="s">
        <v>21</v>
      </c>
      <c r="E18" s="26" t="s">
        <v>20</v>
      </c>
      <c r="F18" s="27" t="s">
        <v>10</v>
      </c>
    </row>
    <row r="19" spans="1:6" ht="20.100000000000001" customHeight="1" x14ac:dyDescent="0.5">
      <c r="A19" s="29" t="s">
        <v>51</v>
      </c>
      <c r="B19" s="30" t="s">
        <v>44</v>
      </c>
      <c r="C19" s="31">
        <v>0.5</v>
      </c>
      <c r="D19" s="32">
        <v>264</v>
      </c>
      <c r="E19" s="33">
        <f>D19*$C19*E$12/1000*$B$38</f>
        <v>110.88000000000001</v>
      </c>
      <c r="F19" s="34">
        <f ca="1">E19/E$37%</f>
        <v>26.94473709875059</v>
      </c>
    </row>
    <row r="20" spans="1:6" ht="20.100000000000001" customHeight="1" x14ac:dyDescent="0.5">
      <c r="A20" s="29" t="s">
        <v>52</v>
      </c>
      <c r="B20" s="30" t="s">
        <v>44</v>
      </c>
      <c r="C20" s="31">
        <v>0.55000000000000004</v>
      </c>
      <c r="D20" s="36">
        <v>21</v>
      </c>
      <c r="E20" s="33">
        <f>D20*$C20*E$12/1000*$B$38</f>
        <v>9.7020000000000017</v>
      </c>
      <c r="F20" s="34">
        <f ca="1">E20/E$37%</f>
        <v>2.3576644961406767</v>
      </c>
    </row>
    <row r="21" spans="1:6" ht="20.100000000000001" customHeight="1" thickBot="1" x14ac:dyDescent="0.55000000000000004">
      <c r="A21" s="37"/>
      <c r="B21" s="38"/>
      <c r="C21" s="39"/>
      <c r="D21" s="40"/>
      <c r="E21" s="41"/>
      <c r="F21" s="42"/>
    </row>
    <row r="22" spans="1:6" ht="20.100000000000001" customHeight="1" thickTop="1" thickBot="1" x14ac:dyDescent="0.55000000000000004">
      <c r="A22" s="107" t="s">
        <v>19</v>
      </c>
      <c r="B22" s="108"/>
      <c r="C22" s="108"/>
      <c r="D22" s="43">
        <f>SUM(D19:D21)</f>
        <v>285</v>
      </c>
      <c r="E22" s="44">
        <f>SUM(E19:E21)</f>
        <v>120.58200000000001</v>
      </c>
      <c r="F22" s="45">
        <f ca="1">SUM(F19:F21)</f>
        <v>29.302401594891265</v>
      </c>
    </row>
    <row r="23" spans="1:6" ht="20.100000000000001" customHeight="1" thickTop="1" x14ac:dyDescent="0.5">
      <c r="A23" s="105" t="s">
        <v>18</v>
      </c>
      <c r="B23" s="106"/>
      <c r="C23" s="24" t="s">
        <v>17</v>
      </c>
      <c r="D23" s="28"/>
      <c r="E23" s="46"/>
      <c r="F23" s="47"/>
    </row>
    <row r="24" spans="1:6" ht="20.100000000000001" customHeight="1" x14ac:dyDescent="0.5">
      <c r="A24" s="29" t="s">
        <v>62</v>
      </c>
      <c r="B24" s="30" t="s">
        <v>44</v>
      </c>
      <c r="C24" s="48">
        <v>4</v>
      </c>
      <c r="D24" s="49">
        <v>2.0249999999999999</v>
      </c>
      <c r="E24" s="33">
        <f>D24*$C24*E$12/1000*$B$38*1.05</f>
        <v>7.1441999999999997</v>
      </c>
      <c r="F24" s="34">
        <f ca="1">E24/E$37%</f>
        <v>1.736098401703589</v>
      </c>
    </row>
    <row r="25" spans="1:6" ht="20.100000000000001" customHeight="1" x14ac:dyDescent="0.5">
      <c r="A25" s="29" t="s">
        <v>63</v>
      </c>
      <c r="B25" s="30" t="s">
        <v>41</v>
      </c>
      <c r="C25" s="48">
        <v>1166</v>
      </c>
      <c r="D25" s="49">
        <v>6.0999999999999999E-2</v>
      </c>
      <c r="E25" s="33">
        <f>(D25*$C25*E$12/1000)*1.05</f>
        <v>1.7923752000000002</v>
      </c>
      <c r="F25" s="34">
        <f ca="1">E25/E$37%</f>
        <v>0.43556167520130329</v>
      </c>
    </row>
    <row r="26" spans="1:6" ht="20.100000000000001" customHeight="1" x14ac:dyDescent="0.5">
      <c r="A26" s="29" t="s">
        <v>40</v>
      </c>
      <c r="B26" s="30" t="s">
        <v>41</v>
      </c>
      <c r="C26" s="48">
        <v>0</v>
      </c>
      <c r="D26" s="49">
        <v>118.914</v>
      </c>
      <c r="E26" s="33">
        <f>(D26*$C26*E$12/1000)*1.05</f>
        <v>0</v>
      </c>
      <c r="F26" s="34">
        <f ca="1">E26/E$37%</f>
        <v>0</v>
      </c>
    </row>
    <row r="27" spans="1:6" ht="20.100000000000001" customHeight="1" thickBot="1" x14ac:dyDescent="0.55000000000000004">
      <c r="A27" s="37"/>
      <c r="B27" s="50"/>
      <c r="C27" s="51"/>
      <c r="D27" s="40"/>
      <c r="E27" s="33"/>
      <c r="F27" s="52"/>
    </row>
    <row r="28" spans="1:6" ht="20.100000000000001" customHeight="1" thickTop="1" thickBot="1" x14ac:dyDescent="0.55000000000000004">
      <c r="A28" s="101" t="s">
        <v>16</v>
      </c>
      <c r="B28" s="102"/>
      <c r="C28" s="108"/>
      <c r="D28" s="54">
        <f>SUM(D24:D27)</f>
        <v>121</v>
      </c>
      <c r="E28" s="55">
        <f>SUM(E24:E27)</f>
        <v>8.9365752000000001</v>
      </c>
      <c r="F28" s="56">
        <f ca="1">SUM(F24:F27)</f>
        <v>2.1716600769048924</v>
      </c>
    </row>
    <row r="29" spans="1:6" ht="20.100000000000001" customHeight="1" thickTop="1" x14ac:dyDescent="0.5">
      <c r="A29" s="57" t="s">
        <v>15</v>
      </c>
      <c r="B29" s="58"/>
      <c r="C29" s="59" t="s">
        <v>60</v>
      </c>
      <c r="D29" s="60"/>
      <c r="E29" s="91">
        <v>139.03</v>
      </c>
      <c r="F29" s="34">
        <f ca="1">E29/E$37%</f>
        <v>33.785414852446735</v>
      </c>
    </row>
    <row r="30" spans="1:6" ht="20.100000000000001" customHeight="1" x14ac:dyDescent="0.5">
      <c r="A30" s="62"/>
      <c r="B30" s="63"/>
      <c r="C30" s="64"/>
      <c r="D30" s="60"/>
      <c r="E30" s="61"/>
      <c r="F30" s="65"/>
    </row>
    <row r="31" spans="1:6" ht="20.100000000000001" customHeight="1" x14ac:dyDescent="0.5">
      <c r="A31" s="93" t="s">
        <v>61</v>
      </c>
      <c r="B31" s="94"/>
      <c r="C31" s="95"/>
      <c r="D31" s="66"/>
      <c r="E31" s="67">
        <v>24</v>
      </c>
      <c r="F31" s="68">
        <f ca="1">E31/E$37%</f>
        <v>5.8321941772187413</v>
      </c>
    </row>
    <row r="32" spans="1:6" ht="20.100000000000001" customHeight="1" thickBot="1" x14ac:dyDescent="0.55000000000000004">
      <c r="A32" s="69" t="s">
        <v>14</v>
      </c>
      <c r="B32" s="70"/>
      <c r="C32" s="71"/>
      <c r="D32" s="72"/>
      <c r="E32" s="92">
        <v>102.5</v>
      </c>
      <c r="F32" s="34">
        <f ca="1">E32/E$37%</f>
        <v>24.908329298538376</v>
      </c>
    </row>
    <row r="33" spans="1:6" ht="20.100000000000001" customHeight="1" thickTop="1" thickBot="1" x14ac:dyDescent="0.55000000000000004">
      <c r="A33" s="101" t="s">
        <v>13</v>
      </c>
      <c r="B33" s="102"/>
      <c r="C33" s="102"/>
      <c r="D33" s="74">
        <f>D28+D22</f>
        <v>406</v>
      </c>
      <c r="E33" s="75">
        <f>SUM(E29:E32)</f>
        <v>265.52999999999997</v>
      </c>
      <c r="F33" s="76">
        <f ca="1">SUM(F29:F32)</f>
        <v>64.52593832820385</v>
      </c>
    </row>
    <row r="34" spans="1:6" ht="20.100000000000001" customHeight="1" thickTop="1" x14ac:dyDescent="0.5">
      <c r="A34" s="103" t="s">
        <v>12</v>
      </c>
      <c r="B34" s="104"/>
      <c r="C34" s="104"/>
      <c r="D34" s="77"/>
      <c r="E34" s="78">
        <f>E33+E28+E22</f>
        <v>395.04857519999996</v>
      </c>
      <c r="F34" s="34">
        <f ca="1">E34/E$37%</f>
        <v>96</v>
      </c>
    </row>
    <row r="35" spans="1:6" ht="20.100000000000001" customHeight="1" x14ac:dyDescent="0.5">
      <c r="A35" s="62" t="s">
        <v>11</v>
      </c>
      <c r="B35" s="79">
        <v>4</v>
      </c>
      <c r="C35" s="79" t="s">
        <v>10</v>
      </c>
      <c r="D35" s="80"/>
      <c r="E35" s="33">
        <f ca="1">E37*$B$35/100</f>
        <v>16.460357299999998</v>
      </c>
      <c r="F35" s="34">
        <f ca="1">E35/E$37%</f>
        <v>4</v>
      </c>
    </row>
    <row r="36" spans="1:6" ht="20.100000000000001" customHeight="1" x14ac:dyDescent="0.5">
      <c r="A36" s="62" t="s">
        <v>9</v>
      </c>
      <c r="B36" s="79"/>
      <c r="C36" s="79"/>
      <c r="D36" s="80"/>
      <c r="E36" s="81"/>
      <c r="F36" s="34"/>
    </row>
    <row r="37" spans="1:6" ht="20.100000000000001" customHeight="1" thickBot="1" x14ac:dyDescent="0.55000000000000004">
      <c r="A37" s="82" t="s">
        <v>8</v>
      </c>
      <c r="B37" s="83"/>
      <c r="C37" s="84" t="s">
        <v>7</v>
      </c>
      <c r="D37" s="40"/>
      <c r="E37" s="85">
        <f ca="1">SUM(E34:E36)</f>
        <v>411.50893249999996</v>
      </c>
      <c r="F37" s="42">
        <f ca="1">E37/E$37%</f>
        <v>100</v>
      </c>
    </row>
    <row r="38" spans="1:6" ht="20.100000000000001" customHeight="1" thickTop="1" thickBot="1" x14ac:dyDescent="0.55000000000000004">
      <c r="A38" s="86" t="s">
        <v>6</v>
      </c>
      <c r="B38" s="87">
        <v>35</v>
      </c>
      <c r="C38" s="87" t="s">
        <v>5</v>
      </c>
      <c r="D38" s="86"/>
      <c r="E38" s="88">
        <f ca="1">E37/$B$38</f>
        <v>11.75739807142857</v>
      </c>
      <c r="F38" s="89"/>
    </row>
    <row r="39" spans="1:6" ht="20.100000000000001" customHeight="1" thickBot="1" x14ac:dyDescent="0.55000000000000004"/>
    <row r="40" spans="1:6" ht="20.100000000000001" customHeight="1" thickBot="1" x14ac:dyDescent="0.55000000000000004">
      <c r="A40" s="90" t="s">
        <v>4</v>
      </c>
      <c r="B40" s="96" t="s">
        <v>39</v>
      </c>
      <c r="C40" s="97"/>
      <c r="D40" s="97"/>
      <c r="E40" s="97"/>
      <c r="F40" s="98"/>
    </row>
    <row r="41" spans="1:6" ht="20.100000000000001" customHeight="1" x14ac:dyDescent="0.5">
      <c r="A41" s="35" t="s">
        <v>3</v>
      </c>
      <c r="C41" s="35" t="s">
        <v>2</v>
      </c>
      <c r="D41" s="35" t="s">
        <v>1</v>
      </c>
    </row>
    <row r="43" spans="1:6" ht="20.100000000000001" customHeight="1" x14ac:dyDescent="0.5">
      <c r="C43" s="35" t="s">
        <v>0</v>
      </c>
    </row>
    <row r="174" spans="2:2" ht="20.100000000000001" customHeight="1" x14ac:dyDescent="0.5">
      <c r="B174" s="53"/>
    </row>
    <row r="175" spans="2:2" ht="20.100000000000001" customHeight="1" x14ac:dyDescent="0.5">
      <c r="B175" s="53"/>
    </row>
  </sheetData>
  <protectedRanges>
    <protectedRange sqref="A40:A45 B41:F45" name="ช่วง2"/>
    <protectedRange sqref="D5 D7:D16 E2:F16" name="ช่วง3"/>
    <protectedRange sqref="D6" name="ช่วง3_1"/>
    <protectedRange sqref="A32 A29" name="ช่วง4_3_2"/>
    <protectedRange sqref="B32:E32 B29:E29" name="ช่วง4_1_2_2"/>
    <protectedRange sqref="A30" name="ช่วง4_3_1_1"/>
    <protectedRange sqref="B30:D30" name="ช่วง4_1_2_1_2"/>
    <protectedRange sqref="A31:D31" name="ช่วง4_2_1_1"/>
    <protectedRange sqref="E30" name="ช่วง4_1_2_1_1_1"/>
    <protectedRange sqref="D2" name="ช่วง3_1_2_1_1_1_1_2"/>
    <protectedRange sqref="E31" name="ช่วง4_1_1_1"/>
    <protectedRange sqref="D3:D4" name="ช่วง3_2"/>
    <protectedRange sqref="B40:F40" name="ช่วง2_1_1_1_1"/>
  </protectedRanges>
  <mergeCells count="7">
    <mergeCell ref="A34:C34"/>
    <mergeCell ref="B40:F40"/>
    <mergeCell ref="A18:B18"/>
    <mergeCell ref="A22:C22"/>
    <mergeCell ref="A23:B23"/>
    <mergeCell ref="A28:C28"/>
    <mergeCell ref="A33:C33"/>
  </mergeCells>
  <printOptions gridLinesSet="0"/>
  <pageMargins left="1.1023622047244099" right="0" top="0.47244094488188998" bottom="0" header="0.39370078740157499" footer="0.511811023622047"/>
  <pageSetup paperSize="9" scale="63" orientation="portrait" useFirstPageNumber="1" horizontalDpi="4294967295" r:id="rId1"/>
  <headerFooter alignWithMargins="0">
    <oddHeader xml:space="preserve">&amp;L&amp;"AngsanaUPC,Bold" Confidential&amp;R&amp;D </oddHeader>
    <oddFooter>&amp;R&amp;T #Tharinee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32</vt:i4>
      </vt:variant>
    </vt:vector>
  </HeadingPairs>
  <TitlesOfParts>
    <vt:vector size="36" baseType="lpstr">
      <vt:lpstr>GP590642</vt:lpstr>
      <vt:lpstr>GP590643</vt:lpstr>
      <vt:lpstr>GP590644</vt:lpstr>
      <vt:lpstr>GP590645</vt:lpstr>
      <vt:lpstr>'GP590642'!HEADER</vt:lpstr>
      <vt:lpstr>'GP590643'!HEADER</vt:lpstr>
      <vt:lpstr>'GP590644'!HEADER</vt:lpstr>
      <vt:lpstr>'GP590645'!HEADER</vt:lpstr>
      <vt:lpstr>'GP590642'!ING_</vt:lpstr>
      <vt:lpstr>'GP590643'!ING_</vt:lpstr>
      <vt:lpstr>'GP590644'!ING_</vt:lpstr>
      <vt:lpstr>'GP590645'!ING_</vt:lpstr>
      <vt:lpstr>'GP590642'!MF</vt:lpstr>
      <vt:lpstr>'GP590643'!MF</vt:lpstr>
      <vt:lpstr>'GP590644'!MF</vt:lpstr>
      <vt:lpstr>'GP590645'!MF</vt:lpstr>
      <vt:lpstr>'GP590642'!Print_Area</vt:lpstr>
      <vt:lpstr>'GP590643'!Print_Area</vt:lpstr>
      <vt:lpstr>'GP590644'!Print_Area</vt:lpstr>
      <vt:lpstr>'GP590645'!Print_Area</vt:lpstr>
      <vt:lpstr>'GP590642'!Print_Area_MI</vt:lpstr>
      <vt:lpstr>'GP590643'!Print_Area_MI</vt:lpstr>
      <vt:lpstr>'GP590644'!Print_Area_MI</vt:lpstr>
      <vt:lpstr>'GP590645'!Print_Area_MI</vt:lpstr>
      <vt:lpstr>'GP590642'!SPFA</vt:lpstr>
      <vt:lpstr>'GP590643'!SPFA</vt:lpstr>
      <vt:lpstr>'GP590644'!SPFA</vt:lpstr>
      <vt:lpstr>'GP590645'!SPFA</vt:lpstr>
      <vt:lpstr>'GP590642'!THEO</vt:lpstr>
      <vt:lpstr>'GP590643'!THEO</vt:lpstr>
      <vt:lpstr>'GP590644'!THEO</vt:lpstr>
      <vt:lpstr>'GP590645'!THEO</vt:lpstr>
      <vt:lpstr>'GP590642'!TITLE</vt:lpstr>
      <vt:lpstr>'GP590643'!TITLE</vt:lpstr>
      <vt:lpstr>'GP590644'!TITLE</vt:lpstr>
      <vt:lpstr>'GP590645'!TITLE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Nongnuch</dc:creator>
  <cp:lastModifiedBy>Voravut Somboornpong</cp:lastModifiedBy>
  <cp:lastPrinted>2015-10-14T09:44:30Z</cp:lastPrinted>
  <dcterms:created xsi:type="dcterms:W3CDTF">2012-04-25T06:44:16Z</dcterms:created>
  <dcterms:modified xsi:type="dcterms:W3CDTF">2017-06-14T05:44:11Z</dcterms:modified>
</cp:coreProperties>
</file>