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xWindow="0" yWindow="0" windowWidth="20490" windowHeight="7365" tabRatio="788"/>
  </bookViews>
  <sheets>
    <sheet name="GP61011401" sheetId="2" r:id="rId1"/>
  </sheets>
  <definedNames>
    <definedName name="_xlnm.Print_Area" localSheetId="0">GP61011401!$A$1:$I$59</definedName>
  </definedNames>
  <calcPr iterate="1"/>
</workbook>
</file>

<file path=xl/calcChain.xml><?xml version="1.0" encoding="utf-8"?>
<calcChain xmlns="http://schemas.openxmlformats.org/spreadsheetml/2006/main">
  <c i="2" r="B45"/>
  <c r="B44"/>
  <c r="B43"/>
  <c r="B42"/>
  <c r="H40"/>
  <c r="G40"/>
  <c r="H37"/>
  <c r="G37"/>
  <c r="H34"/>
  <c r="G34"/>
  <c r="H31"/>
  <c r="G31"/>
  <c r="H29"/>
  <c r="G29"/>
  <c r="I39"/>
  <c r="I38"/>
  <c r="I36"/>
  <c r="I35"/>
  <c r="I33"/>
  <c r="I32"/>
  <c r="I30"/>
  <c r="I28"/>
  <c r="I26"/>
  <c r="I17"/>
  <c r="I15"/>
  <c r="I14"/>
  <c r="E25"/>
  <c r="G25"/>
  <c r="H25"/>
  <c r="E24"/>
  <c r="G24"/>
  <c r="H24"/>
  <c r="E23"/>
  <c r="G23"/>
  <c r="H23"/>
  <c r="E22"/>
  <c r="G22"/>
  <c r="H22"/>
  <c r="E21"/>
  <c r="G21"/>
  <c r="H21"/>
  <c r="E20"/>
  <c r="G20"/>
  <c r="H20"/>
  <c r="E19"/>
  <c r="G19"/>
  <c r="H19"/>
  <c r="E18"/>
  <c r="G18"/>
  <c r="G27"/>
  <c r="G42"/>
  <c r="H42"/>
  <c r="H18"/>
  <c r="H27"/>
  <c r="G44"/>
  <c r="H44"/>
  <c r="H41"/>
  <c r="G43"/>
  <c r="G41"/>
  <c r="H43"/>
  <c r="H46"/>
  <c r="G46"/>
  <c r="H45"/>
  <c r="I45"/>
  <c r="G45"/>
  <c r="I29"/>
  <c r="I25"/>
  <c r="I24"/>
  <c r="I23"/>
  <c r="I22"/>
  <c r="I21"/>
  <c r="I20"/>
  <c r="I19"/>
  <c r="I18"/>
  <c r="I27"/>
  <c r="I37"/>
  <c r="I34"/>
  <c r="I31"/>
  <c r="I46"/>
  <c r="I40"/>
  <c r="I44"/>
  <c r="I43"/>
  <c r="I42"/>
  <c r="I41"/>
</calcChain>
</file>

<file path=xl/sharedStrings.xml><?xml version="1.0" encoding="utf-8"?>
<sst xmlns="http://schemas.openxmlformats.org/spreadsheetml/2006/main">
  <si>
    <t>TUM 3 ,GLOBAL PET CARE PET FOOD</t>
  </si>
  <si>
    <t>F3ACXX26-2-30/08/17</t>
  </si>
  <si>
    <t>Page</t>
  </si>
  <si>
    <t>1 / 1</t>
  </si>
  <si>
    <t>PRODUCT COSTING SHEET (TN / PF)</t>
  </si>
  <si>
    <t xml:space="preserve">CUSTOMER  :</t>
  </si>
  <si>
    <t/>
  </si>
  <si>
    <t xml:space="preserve">DATE  :</t>
  </si>
  <si>
    <t>22-12-2019</t>
  </si>
  <si>
    <t xml:space="preserve">PRODUCT  NAME /  DESCRIPTION  : </t>
  </si>
  <si>
    <t>x</t>
  </si>
  <si>
    <t xml:space="preserve">TO  : </t>
  </si>
  <si>
    <t>TUM, BKK</t>
  </si>
  <si>
    <t xml:space="preserve">SPECIFICATION / CODE  :</t>
  </si>
  <si>
    <t xml:space="preserve">ATTN  :</t>
  </si>
  <si>
    <t>-</t>
  </si>
  <si>
    <t>PACKAGING TYPE / SIZE :</t>
  </si>
  <si>
    <t>35 x 160 mm. Pouch Sachet</t>
  </si>
  <si>
    <t>FROM :</t>
  </si>
  <si>
    <t>K. Voravut</t>
  </si>
  <si>
    <t xml:space="preserve">NET WEIGHT  :</t>
  </si>
  <si>
    <t>REV. # 0</t>
  </si>
  <si>
    <t>NEW FORMULA</t>
  </si>
  <si>
    <t xml:space="preserve">DRAIN WEIGHT  :</t>
  </si>
  <si>
    <t>REF. #</t>
  </si>
  <si>
    <t>GP61011401</t>
  </si>
  <si>
    <t xml:space="preserve">PACKING PER CARTON  :</t>
  </si>
  <si>
    <t>TEST NO.</t>
  </si>
  <si>
    <t xml:space="preserve">RAW MATERIAL  :</t>
  </si>
  <si>
    <t xml:space="preserve"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</si>
  <si>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</si>
  <si>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</si>
  <si>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</si>
  <si>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</si>
  <si>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</si>
  <si>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</si>
  <si>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</si>
  <si>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</si>
  <si>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 xml:space="preserve"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</si>
  <si>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</si>
  <si>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</si>
  <si>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</si>
  <si>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</si>
  <si>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</si>
  <si>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</si>
  <si>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</si>
  <si>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SUB TOTAL 1 - RAW MATERIALS</t>
  </si>
  <si>
    <t>2. INGREDIENTS :</t>
  </si>
  <si>
    <t>Chicken fillet (สันในไก่) mince 0.8 cm. แล้ว Chop 5 นาที</t>
  </si>
  <si>
    <t>14L110000009</t>
  </si>
  <si>
    <t>Cellulose fiber C40</t>
  </si>
  <si>
    <t>4100424</t>
  </si>
  <si>
    <t>Fish extract</t>
  </si>
  <si>
    <t>4100450</t>
  </si>
  <si>
    <t>Tapfil-8</t>
  </si>
  <si>
    <t>4400004</t>
  </si>
  <si>
    <t>Xanthan gum</t>
  </si>
  <si>
    <t>4100013</t>
  </si>
  <si>
    <t>Guar gum</t>
  </si>
  <si>
    <t>4100520</t>
  </si>
  <si>
    <t>Vitamin E</t>
  </si>
  <si>
    <t>4700046</t>
  </si>
  <si>
    <t xml:space="preserve">Water </t>
  </si>
  <si>
    <t>SUB TOTAL 2 - INGREDIENTS</t>
  </si>
  <si>
    <t>3. Primary PACKAGING :</t>
  </si>
  <si>
    <t>FLAT POUCH 65X65 TN TREATS (HA2)-NU</t>
  </si>
  <si>
    <t>5501A1NUNN01</t>
  </si>
  <si>
    <t>SUB TOTAL 3 - Primary PACKAGING</t>
  </si>
  <si>
    <t>4. Secondary PACKAGING :</t>
  </si>
  <si>
    <t>SUB TOTAL 4 - Secondary PACKAGING</t>
  </si>
  <si>
    <t>5. LABOUR &amp; OVERHEAD</t>
  </si>
  <si>
    <t>SUB TOTAL 5 - LABOUR &amp; OVERHEAD</t>
  </si>
  <si>
    <t>6.UPCHARGE/DISCOUNT</t>
  </si>
  <si>
    <t>SUB TOTAL 6 - UPCHARGE</t>
  </si>
  <si>
    <t>GRAND TOTAL</t>
  </si>
  <si>
    <t>LOSS</t>
  </si>
  <si>
    <t xml:space="preserve">Of  raw materials + ingredients </t>
  </si>
  <si>
    <t>Of primary packaging</t>
  </si>
  <si>
    <t xml:space="preserve">Of  secondary packaging</t>
  </si>
  <si>
    <t>Margin</t>
  </si>
  <si>
    <t>COST PER CASE FOB BANGKOK</t>
  </si>
  <si>
    <t xml:space="preserve">REMARK  :</t>
  </si>
  <si>
    <t>xx</t>
  </si>
  <si>
    <t>Valid until</t>
  </si>
  <si>
    <t>May-2018 Shipment</t>
  </si>
</sst>
</file>

<file path=xl/styles.xml><?xml version="1.0" encoding="utf-8"?>
<styleSheet xmlns="http://schemas.openxmlformats.org/spreadsheetml/2006/main">
  <numFmts count="7">
    <numFmt numFmtId="165" formatCode="_-* #,##0.0000_-;-* #,##0.0000_-;_-* &quot;-&quot;??_-;_-@_-"/>
    <numFmt numFmtId="164" formatCode="_-* #,##0.00_-;-* #,##0.00_-;_-* &quot;-&quot;??_-;_-@_-"/>
    <numFmt numFmtId="166" formatCode="_-* #,##0_-;-* #,##0_-;_-* &quot;-&quot;??_-;_-@_-"/>
    <numFmt numFmtId="167" formatCode="_-* #,##0.000_-;-* #,##0.000_-;_-* &quot;-&quot;??_-;_-@_-"/>
    <numFmt numFmtId="168" formatCode="#,##0.00  &quot;฿&quot;"/>
    <numFmt numFmtId="169" formatCode="#,##0.00  $"/>
    <numFmt numFmtId="170" formatCode="B1mmm-yy"/>
  </numFmts>
  <fonts count="16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</font>
    <font>
      <sz val="14"/>
      <name val="Cordia New"/>
    </font>
    <font>
      <sz val="10"/>
      <name val="Arial"/>
    </font>
    <font>
      <sz val="11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30">
    <border/>
    <border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double">
        <color indexed="64"/>
      </bottom>
    </border>
    <border>
      <top style="double">
        <color indexed="64"/>
      </top>
      <bottom style="double">
        <color indexed="64"/>
      </bottom>
    </border>
    <border>
      <right style="thin">
        <color indexed="64"/>
      </right>
      <top style="double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</border>
    <border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indexed="64"/>
      </lef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</borders>
  <cellStyleXfs count="7">
    <xf numFmtId="0" fontId="0" fillId="0" borderId="0"/>
    <xf numFmtId="16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5">
    <xf numFmtId="0" fontId="0" fillId="0" borderId="0" xfId="0"/>
    <xf numFmtId="165" fontId="1" fillId="0" borderId="0" xfId="1" applyNumberFormat="1" applyFont="1"/>
    <xf numFmtId="164" fontId="1" fillId="0" borderId="0" xfId="1" applyFont="1"/>
    <xf numFmtId="0" fontId="2" fillId="0" borderId="0" xfId="0" applyFont="1"/>
    <xf numFmtId="0" fontId="3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165" fontId="1" fillId="2" borderId="0" xfId="1" applyNumberFormat="1" applyFont="1" applyFill="1"/>
    <xf numFmtId="164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/>
    <xf numFmtId="164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5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4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5" fillId="3" borderId="1" xfId="1" applyFont="1" applyFill="1" applyBorder="1"/>
    <xf numFmtId="164" fontId="5" fillId="3" borderId="8" xfId="1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5" fontId="5" fillId="0" borderId="13" xfId="1" applyNumberFormat="1" applyFont="1" applyBorder="1"/>
    <xf numFmtId="0" fontId="5" fillId="0" borderId="13" xfId="0" applyFont="1" applyBorder="1"/>
    <xf numFmtId="164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168" fontId="5" fillId="4" borderId="17" xfId="1" applyNumberFormat="1" applyFont="1" applyFill="1" applyBorder="1"/>
    <xf numFmtId="169" fontId="5" fillId="4" borderId="17" xfId="1" applyNumberFormat="1" applyFont="1" applyFill="1" applyBorder="1"/>
    <xf numFmtId="10" fontId="5" fillId="4" borderId="17" xfId="2" applyNumberFormat="1" applyFont="1" applyFill="1" applyBorder="1"/>
    <xf numFmtId="0" fontId="5" fillId="3" borderId="1" xfId="0" applyFont="1" applyFill="1" applyBorder="1"/>
    <xf numFmtId="165" fontId="5" fillId="0" borderId="18" xfId="1" applyNumberFormat="1" applyFont="1" applyBorder="1"/>
    <xf numFmtId="0" fontId="5" fillId="0" borderId="18" xfId="0" applyFont="1" applyBorder="1"/>
    <xf numFmtId="164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5" borderId="10" xfId="0" applyFont="1" applyFill="1" applyBorder="1" applyAlignment="1">
      <alignment horizontal="left"/>
    </xf>
    <xf numFmtId="0" fontId="5" fillId="5" borderId="12" xfId="0" applyFont="1" applyFill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5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5" borderId="5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4" fontId="8" fillId="0" borderId="0" xfId="0" applyNumberFormat="1" applyFont="1"/>
    <xf numFmtId="165" fontId="8" fillId="0" borderId="0" xfId="1" applyNumberFormat="1" applyFont="1" applyBorder="1"/>
    <xf numFmtId="164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68" fontId="5" fillId="0" borderId="19" xfId="0" applyNumberFormat="1" applyFont="1" applyBorder="1"/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5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68" fontId="5" fillId="0" borderId="13" xfId="1" applyNumberFormat="1" applyFont="1" applyFill="1" applyBorder="1"/>
    <xf numFmtId="0" fontId="5" fillId="0" borderId="6" xfId="0" applyFont="1" applyBorder="1"/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5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5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4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4" fontId="10" fillId="0" borderId="13" xfId="1" applyFont="1" applyFill="1" applyBorder="1"/>
    <xf numFmtId="164" fontId="5" fillId="0" borderId="12" xfId="1" applyFont="1" applyFill="1" applyBorder="1"/>
    <xf numFmtId="164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4" fontId="10" fillId="0" borderId="3" xfId="1" applyFont="1" applyFill="1" applyBorder="1"/>
    <xf numFmtId="164" fontId="5" fillId="0" borderId="3" xfId="1" applyFont="1" applyFill="1" applyBorder="1"/>
    <xf numFmtId="165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70" fontId="11" fillId="0" borderId="27" xfId="1" applyNumberFormat="1" applyFont="1" applyBorder="1" applyAlignment="1">
      <alignment horizontal="center"/>
    </xf>
    <xf numFmtId="164" fontId="11" fillId="0" borderId="28" xfId="1" applyFont="1" applyBorder="1" applyAlignment="1">
      <alignment horizontal="center"/>
    </xf>
    <xf numFmtId="164" fontId="11" fillId="0" borderId="29" xfId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6" fillId="0" borderId="0" xfId="1" applyNumberFormat="1" applyFont="1"/>
    <xf numFmtId="164" fontId="6" fillId="0" borderId="0" xfId="1" applyFont="1"/>
  </cellXfs>
  <cellStyles count="7">
    <cellStyle name="Normal" xfId="0" builtinId="0"/>
    <cellStyle name="Comma" xfId="1" builtinId="3"/>
    <cellStyle name="Percent" xfId="2" builtinId="5"/>
    <cellStyle name="Normal 2" xfId="3"/>
    <cellStyle name="Normal 5" xfId="4"/>
    <cellStyle name="เครื่องหมายจุลภาค_PF511453-1461 RD" xfId="5"/>
    <cellStyle name="ปกติ_P07-Gimbon" xfId="6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tabSelected="1"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10</v>
      </c>
      <c r="C6" s="21"/>
      <c r="D6" s="17"/>
      <c r="E6" s="22"/>
      <c r="F6" s="16" t="s">
        <v>14</v>
      </c>
      <c r="G6" s="17" t="s">
        <v>15</v>
      </c>
      <c r="H6" s="19"/>
      <c r="I6" s="20"/>
    </row>
    <row r="7">
      <c r="A7" s="16" t="s">
        <v>16</v>
      </c>
      <c r="B7" s="23" t="s">
        <v>17</v>
      </c>
      <c r="C7" s="24"/>
      <c r="D7" s="17"/>
      <c r="E7" s="22"/>
      <c r="F7" s="16" t="s">
        <v>18</v>
      </c>
      <c r="G7" s="17" t="s">
        <v>19</v>
      </c>
      <c r="H7" s="19"/>
      <c r="I7" s="20"/>
    </row>
    <row r="8">
      <c r="A8" s="16" t="s">
        <v>20</v>
      </c>
      <c r="B8" s="25">
        <v>80</v>
      </c>
      <c r="C8" s="24"/>
      <c r="D8" s="23"/>
      <c r="E8" s="23"/>
      <c r="F8" s="16" t="s">
        <v>21</v>
      </c>
      <c r="G8" s="26" t="s">
        <v>22</v>
      </c>
      <c r="H8" s="19"/>
      <c r="I8" s="20"/>
    </row>
    <row r="9">
      <c r="A9" s="16" t="s">
        <v>23</v>
      </c>
      <c r="B9" s="27" t="s">
        <v>15</v>
      </c>
      <c r="C9" s="17"/>
      <c r="D9" s="23"/>
      <c r="E9" s="28"/>
      <c r="F9" s="17" t="s">
        <v>24</v>
      </c>
      <c r="G9" s="17" t="s">
        <v>25</v>
      </c>
      <c r="H9" s="19"/>
      <c r="I9" s="20"/>
    </row>
    <row r="10">
      <c r="A10" s="16" t="s">
        <v>26</v>
      </c>
      <c r="B10" s="29">
        <v>24</v>
      </c>
      <c r="C10" s="17"/>
      <c r="D10" s="17"/>
      <c r="E10" s="22"/>
      <c r="F10" s="16" t="s">
        <v>27</v>
      </c>
      <c r="G10" s="17" t="s">
        <v>6</v>
      </c>
      <c r="H10" s="19"/>
      <c r="I10" s="20"/>
    </row>
    <row r="11">
      <c r="A11" s="30" t="s">
        <v>28</v>
      </c>
      <c r="B11" s="31"/>
      <c r="C11" s="32" t="s">
        <v>29</v>
      </c>
      <c r="D11" s="33"/>
      <c r="E11" s="34" t="s">
        <v>30</v>
      </c>
      <c r="F11" s="35" t="s">
        <v>31</v>
      </c>
      <c r="G11" s="36"/>
      <c r="H11" s="37">
        <v>1</v>
      </c>
      <c r="I11" s="38" t="s">
        <v>32</v>
      </c>
    </row>
    <row r="12">
      <c r="A12" s="39" t="s">
        <v>33</v>
      </c>
      <c r="B12" s="40"/>
      <c r="C12" s="41" t="s">
        <v>34</v>
      </c>
      <c r="D12" s="42" t="s">
        <v>35</v>
      </c>
      <c r="E12" s="43" t="s">
        <v>36</v>
      </c>
      <c r="F12" s="42" t="s">
        <v>37</v>
      </c>
      <c r="G12" s="44" t="s">
        <v>38</v>
      </c>
      <c r="H12" s="45"/>
      <c r="I12" s="46"/>
    </row>
    <row r="13">
      <c r="A13" s="47"/>
      <c r="B13" s="48"/>
      <c r="C13" s="41" t="s">
        <v>39</v>
      </c>
      <c r="D13" s="42" t="s">
        <v>40</v>
      </c>
      <c r="E13" s="43"/>
      <c r="F13" s="42" t="s">
        <v>41</v>
      </c>
      <c r="G13" s="49" t="s">
        <v>42</v>
      </c>
      <c r="H13" s="46" t="s">
        <v>43</v>
      </c>
      <c r="I13" s="50" t="s">
        <v>44</v>
      </c>
    </row>
    <row r="14">
      <c r="A14" s="51" t="s">
        <v>45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 thickBot="1">
      <c r="A15" s="58"/>
      <c r="B15" s="59"/>
      <c r="C15" s="53"/>
      <c r="D15" s="60"/>
      <c r="E15" s="53"/>
      <c r="F15" s="55"/>
      <c r="G15" s="61"/>
      <c r="H15" s="62"/>
      <c r="I15" s="57" t="str">
        <f>IF(G15="","",G15/$G$46)</f>
        <v/>
      </c>
    </row>
    <row r="16" thickTop="1" thickBot="1">
      <c r="A16" s="63" t="s">
        <v>46</v>
      </c>
      <c r="B16" s="64"/>
      <c r="C16" s="64"/>
      <c r="D16" s="64"/>
      <c r="E16" s="64"/>
      <c r="F16" s="65"/>
      <c r="G16" s="66" t="s">
        <v>6</v>
      </c>
      <c r="H16" s="67" t="s">
        <v>6</v>
      </c>
      <c r="I16" s="68" t="s">
        <v>6</v>
      </c>
    </row>
    <row r="17" thickTop="1">
      <c r="A17" s="35" t="s">
        <v>47</v>
      </c>
      <c r="B17" s="69"/>
      <c r="C17" s="70"/>
      <c r="D17" s="71"/>
      <c r="E17" s="72"/>
      <c r="F17" s="71"/>
      <c r="G17" s="73"/>
      <c r="H17" s="74"/>
      <c r="I17" s="57" t="str">
        <f>IF(G17="","",G17/$G$46)</f>
        <v/>
      </c>
    </row>
    <row r="18">
      <c r="A18" s="75" t="s">
        <v>48</v>
      </c>
      <c r="B18" s="76" t="s">
        <v>49</v>
      </c>
      <c r="C18" s="53">
        <v>4.3499999999999996</v>
      </c>
      <c r="D18" s="54">
        <v>100</v>
      </c>
      <c r="E18" s="55">
        <f>C18/1000*$B$10/D18%</f>
        <v>0.10439999999999999</v>
      </c>
      <c r="F18" s="54"/>
      <c r="G18" s="56">
        <f>E18* F18</f>
        <v>0</v>
      </c>
      <c r="H18" s="55">
        <f>G18/$H$11</f>
        <v>0</v>
      </c>
      <c r="I18" s="57">
        <f ca="1">IF(G18="","",G18/$G$46)</f>
        <v>0</v>
      </c>
    </row>
    <row r="19">
      <c r="A19" s="75" t="s">
        <v>50</v>
      </c>
      <c r="B19" s="76" t="s">
        <v>51</v>
      </c>
      <c r="C19" s="53">
        <v>0.14999999999999999</v>
      </c>
      <c r="D19" s="54">
        <v>100</v>
      </c>
      <c r="E19" s="55">
        <f>C19/1000*$B$10/D19%</f>
        <v>0.0035999999999999999</v>
      </c>
      <c r="F19" s="54">
        <v>69.851100000000002</v>
      </c>
      <c r="G19" s="56">
        <f>E19* F19</f>
        <v>0.25146395999999999</v>
      </c>
      <c r="H19" s="55">
        <f>G19/$H$11</f>
        <v>0.25146395999999999</v>
      </c>
      <c r="I19" s="57">
        <f ca="1">IF(G19="","",G19/$G$46)</f>
        <v>0.13896585288026306</v>
      </c>
    </row>
    <row r="20">
      <c r="A20" s="75" t="s">
        <v>52</v>
      </c>
      <c r="B20" s="76" t="s">
        <v>53</v>
      </c>
      <c r="C20" s="53">
        <v>0.080000000000000002</v>
      </c>
      <c r="D20" s="54">
        <v>100</v>
      </c>
      <c r="E20" s="55">
        <f>C20/1000*$B$10/D20%</f>
        <v>0.0019200000000000003</v>
      </c>
      <c r="F20" s="54"/>
      <c r="G20" s="56">
        <f>E20* F20</f>
        <v>0</v>
      </c>
      <c r="H20" s="55">
        <f>G20/$H$11</f>
        <v>0</v>
      </c>
      <c r="I20" s="57">
        <f ca="1">IF(G20="","",G20/$G$46)</f>
        <v>0</v>
      </c>
    </row>
    <row r="21">
      <c r="A21" s="75" t="s">
        <v>54</v>
      </c>
      <c r="B21" s="76" t="s">
        <v>55</v>
      </c>
      <c r="C21" s="53">
        <v>0.34999999999999998</v>
      </c>
      <c r="D21" s="54">
        <v>100</v>
      </c>
      <c r="E21" s="55">
        <f>C21/1000*$B$10/D21%</f>
        <v>0.0083999999999999995</v>
      </c>
      <c r="F21" s="54">
        <v>23.738099999999999</v>
      </c>
      <c r="G21" s="56">
        <f>E21* F21</f>
        <v>0.19940003999999997</v>
      </c>
      <c r="H21" s="55">
        <f>G21/$H$11</f>
        <v>0.19940003999999997</v>
      </c>
      <c r="I21" s="57">
        <f ca="1">IF(G21="","",G21/$G$46)</f>
        <v>0.1101939085941324</v>
      </c>
    </row>
    <row r="22">
      <c r="A22" s="75" t="s">
        <v>56</v>
      </c>
      <c r="B22" s="76" t="s">
        <v>57</v>
      </c>
      <c r="C22" s="53">
        <v>0.029999999999999999</v>
      </c>
      <c r="D22" s="54">
        <v>100</v>
      </c>
      <c r="E22" s="55">
        <f>C22/1000*$B$10/D22%</f>
        <v>0.00071999999999999994</v>
      </c>
      <c r="F22" s="54">
        <v>342.2792</v>
      </c>
      <c r="G22" s="56">
        <f>E22* F22</f>
        <v>0.24644102399999998</v>
      </c>
      <c r="H22" s="55">
        <f>G22/$H$11</f>
        <v>0.24644102399999998</v>
      </c>
      <c r="I22" s="57">
        <f ca="1">IF(G22="","",G22/$G$46)</f>
        <v>0.13619004124823844</v>
      </c>
    </row>
    <row r="23">
      <c r="A23" s="75" t="s">
        <v>58</v>
      </c>
      <c r="B23" s="76" t="s">
        <v>59</v>
      </c>
      <c r="C23" s="53">
        <v>0.080000000000000002</v>
      </c>
      <c r="D23" s="54">
        <v>100</v>
      </c>
      <c r="E23" s="55">
        <f>C23/1000*$B$10/D23%</f>
        <v>0.0019200000000000003</v>
      </c>
      <c r="F23" s="54">
        <v>181.83680000000001</v>
      </c>
      <c r="G23" s="56">
        <f>E23* F23</f>
        <v>0.34912665600000009</v>
      </c>
      <c r="H23" s="55">
        <f>G23/$H$11</f>
        <v>0.34912665600000009</v>
      </c>
      <c r="I23" s="57">
        <f ca="1">IF(G23="","",G23/$G$46)</f>
        <v>0.19293692628667039</v>
      </c>
    </row>
    <row r="24">
      <c r="A24" s="75" t="s">
        <v>60</v>
      </c>
      <c r="B24" s="76" t="s">
        <v>61</v>
      </c>
      <c r="C24" s="53">
        <v>0.002</v>
      </c>
      <c r="D24" s="54">
        <v>100</v>
      </c>
      <c r="E24" s="55">
        <f>C24/1000*$B$10/D24%</f>
        <v>4.8000000000000001E-05</v>
      </c>
      <c r="F24" s="54">
        <v>548.10000000000002</v>
      </c>
      <c r="G24" s="56">
        <f>E24* F24</f>
        <v>0.0263088</v>
      </c>
      <c r="H24" s="55">
        <f>G24/$H$11</f>
        <v>0.0263088</v>
      </c>
      <c r="I24" s="57">
        <f ca="1">IF(G24="","",G24/$G$46)</f>
        <v>0.014538961488780601</v>
      </c>
    </row>
    <row r="25">
      <c r="A25" s="75" t="s">
        <v>62</v>
      </c>
      <c r="B25" s="76" t="s">
        <v>6</v>
      </c>
      <c r="C25" s="53">
        <v>9.9580000000000002</v>
      </c>
      <c r="D25" s="54">
        <v>100</v>
      </c>
      <c r="E25" s="55">
        <f>C25/1000*$B$10/D25%</f>
        <v>0.23899199999999998</v>
      </c>
      <c r="F25" s="54"/>
      <c r="G25" s="56">
        <f>E25* F25</f>
        <v>0</v>
      </c>
      <c r="H25" s="55">
        <f>G25/$H$11</f>
        <v>0</v>
      </c>
      <c r="I25" s="57">
        <f ca="1">IF(G25="","",G25/$G$46)</f>
        <v>0</v>
      </c>
    </row>
    <row r="26" thickBot="1">
      <c r="A26" s="58"/>
      <c r="B26" s="59"/>
      <c r="C26" s="53"/>
      <c r="D26" s="60"/>
      <c r="E26" s="53"/>
      <c r="F26" s="55"/>
      <c r="G26" s="61"/>
      <c r="H26" s="62"/>
      <c r="I26" s="57" t="str">
        <f>IF(G26="","",G26/$G$46)</f>
        <v/>
      </c>
    </row>
    <row r="27" thickTop="1" thickBot="1">
      <c r="A27" s="63" t="s">
        <v>63</v>
      </c>
      <c r="B27" s="64"/>
      <c r="C27" s="64"/>
      <c r="D27" s="64"/>
      <c r="E27" s="64"/>
      <c r="F27" s="65"/>
      <c r="G27" s="66">
        <f>SUM(G17:G25)</f>
        <v>1.07274048</v>
      </c>
      <c r="H27" s="67">
        <f>SUM(H17:H25)</f>
        <v>1.07274048</v>
      </c>
      <c r="I27" s="68">
        <f ca="1">G27/$G$46</f>
        <v>0.59282569049808487</v>
      </c>
    </row>
    <row r="28" thickTop="1">
      <c r="A28" s="77" t="s">
        <v>64</v>
      </c>
      <c r="B28" s="78"/>
      <c r="C28" s="79"/>
      <c r="D28" s="17"/>
      <c r="E28" s="80"/>
      <c r="F28" s="81"/>
      <c r="G28" s="82"/>
      <c r="H28" s="83"/>
      <c r="I28" s="84" t="str">
        <f>IF(G28="","",G28/$G$46)</f>
        <v/>
      </c>
    </row>
    <row r="29" thickTop="1">
      <c r="A29" s="85" t="s">
        <v>65</v>
      </c>
      <c r="B29" s="86" t="s">
        <v>66</v>
      </c>
      <c r="C29" s="79"/>
      <c r="D29" s="17"/>
      <c r="E29" s="80">
        <v>1</v>
      </c>
      <c r="F29" s="81">
        <v>0.62929999999999997</v>
      </c>
      <c r="G29" s="87">
        <f>E29 * F29</f>
        <v>0.62929999999999997</v>
      </c>
      <c r="H29" s="88">
        <f>G29/$H$11</f>
        <v>0.62929999999999997</v>
      </c>
      <c r="I29" s="89">
        <f ca="1">IF(G29="","",G29/$G$46)</f>
        <v>0.34776836894459767</v>
      </c>
    </row>
    <row r="30" thickBot="1">
      <c r="A30" s="90"/>
      <c r="B30" s="91"/>
      <c r="C30" s="92"/>
      <c r="D30" s="93"/>
      <c r="E30" s="80"/>
      <c r="F30" s="94"/>
      <c r="G30" s="95"/>
      <c r="H30" s="96"/>
      <c r="I30" s="97" t="str">
        <f>IF(G30="","",G30/$G$46)</f>
        <v/>
      </c>
    </row>
    <row r="31" thickTop="1" thickBot="1">
      <c r="A31" s="98" t="s">
        <v>67</v>
      </c>
      <c r="B31" s="99"/>
      <c r="C31" s="99"/>
      <c r="D31" s="99"/>
      <c r="E31" s="99"/>
      <c r="F31" s="100"/>
      <c r="G31" s="66">
        <f>SUM(G28:G29)</f>
        <v>0.62929999999999997</v>
      </c>
      <c r="H31" s="67">
        <f>SUM(H28:H29)</f>
        <v>0.62929999999999997</v>
      </c>
      <c r="I31" s="68">
        <f ca="1">G31/$G$46</f>
        <v>0.34776836894459767</v>
      </c>
    </row>
    <row r="32" thickTop="1">
      <c r="A32" s="77" t="s">
        <v>68</v>
      </c>
      <c r="B32" s="78"/>
      <c r="C32" s="79"/>
      <c r="D32" s="17"/>
      <c r="E32" s="80"/>
      <c r="F32" s="81"/>
      <c r="G32" s="101"/>
      <c r="H32" s="74"/>
      <c r="I32" s="57" t="str">
        <f>IF(G32="","",G32/$G$46)</f>
        <v/>
      </c>
    </row>
    <row r="33" thickBot="1">
      <c r="A33" s="90"/>
      <c r="B33" s="91"/>
      <c r="C33" s="92"/>
      <c r="D33" s="93"/>
      <c r="E33" s="80"/>
      <c r="F33" s="94"/>
      <c r="G33" s="61"/>
      <c r="H33" s="62"/>
      <c r="I33" s="57" t="str">
        <f>IF(G33="","",G33/$G$46)</f>
        <v/>
      </c>
    </row>
    <row r="34" thickTop="1" thickBot="1">
      <c r="A34" s="98" t="s">
        <v>69</v>
      </c>
      <c r="B34" s="99"/>
      <c r="C34" s="99"/>
      <c r="D34" s="99"/>
      <c r="E34" s="99"/>
      <c r="F34" s="100"/>
      <c r="G34" s="66">
        <f>SUM(G32)</f>
        <v>0</v>
      </c>
      <c r="H34" s="67">
        <f>SUM(H32)</f>
        <v>0</v>
      </c>
      <c r="I34" s="68">
        <f ca="1">G34/$G$46</f>
        <v>0</v>
      </c>
    </row>
    <row r="35" thickTop="1">
      <c r="A35" s="102" t="s">
        <v>70</v>
      </c>
      <c r="B35" s="103"/>
      <c r="C35" s="104"/>
      <c r="D35" s="12"/>
      <c r="E35" s="12"/>
      <c r="F35" s="15"/>
      <c r="G35" s="105"/>
      <c r="H35" s="106"/>
      <c r="I35" s="57" t="str">
        <f>IF(G35="","",G35/$G$46)</f>
        <v/>
      </c>
    </row>
    <row r="36" thickBot="1">
      <c r="A36" s="16"/>
      <c r="B36" s="17"/>
      <c r="C36" s="79"/>
      <c r="D36" s="17"/>
      <c r="E36" s="17"/>
      <c r="F36" s="20"/>
      <c r="G36" s="107"/>
      <c r="H36" s="62"/>
      <c r="I36" s="57" t="str">
        <f>IF(G36="","",G36/$G$46)</f>
        <v/>
      </c>
    </row>
    <row r="37" thickTop="1" thickBot="1">
      <c r="A37" s="98" t="s">
        <v>71</v>
      </c>
      <c r="B37" s="99"/>
      <c r="C37" s="99"/>
      <c r="D37" s="99"/>
      <c r="E37" s="99"/>
      <c r="F37" s="100"/>
      <c r="G37" s="66">
        <f>SUM(G35)</f>
        <v>0</v>
      </c>
      <c r="H37" s="67">
        <f>SUM(H35)</f>
        <v>0</v>
      </c>
      <c r="I37" s="68">
        <f ca="1">G37/$G$46</f>
        <v>0</v>
      </c>
    </row>
    <row r="38" thickTop="1">
      <c r="A38" s="102" t="s">
        <v>72</v>
      </c>
      <c r="B38" s="103"/>
      <c r="C38" s="104"/>
      <c r="D38" s="12"/>
      <c r="E38" s="12"/>
      <c r="F38" s="15"/>
      <c r="G38" s="105"/>
      <c r="H38" s="106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7"/>
      <c r="H39" s="62"/>
      <c r="I39" s="57" t="str">
        <f>IF(G39="","",G39/$G$46)</f>
        <v/>
      </c>
    </row>
    <row r="40" thickTop="1" thickBot="1">
      <c r="A40" s="98" t="s">
        <v>73</v>
      </c>
      <c r="B40" s="99"/>
      <c r="C40" s="99"/>
      <c r="D40" s="99"/>
      <c r="E40" s="99"/>
      <c r="F40" s="100"/>
      <c r="G40" s="66">
        <f> SUM(G38)</f>
        <v>0</v>
      </c>
      <c r="H40" s="67">
        <f>SUM(H38)</f>
        <v>0</v>
      </c>
      <c r="I40" s="68">
        <f ca="1" t="shared" ref="I40:I46" si="0">G40/$G$46</f>
        <v>0</v>
      </c>
    </row>
    <row r="41" thickTop="1">
      <c r="A41" s="109" t="s">
        <v>74</v>
      </c>
      <c r="B41" s="110"/>
      <c r="C41" s="110"/>
      <c r="D41" s="110"/>
      <c r="E41" s="110"/>
      <c r="F41" s="111"/>
      <c r="G41" s="112">
        <f>SUM(G16,G27,G31,G34,G37,G40)</f>
        <v>1.70204048</v>
      </c>
      <c r="H41" s="113">
        <f>SUM(H16,H27,H31,H34,H37,H40)</f>
        <v>1.70204048</v>
      </c>
      <c r="I41" s="114">
        <f ca="1" t="shared" si="0"/>
        <v>0.94059405944268248</v>
      </c>
    </row>
    <row r="42" ht="21.75" customHeight="1">
      <c r="A42" s="115" t="s">
        <v>75</v>
      </c>
      <c r="B42" s="116">
        <f>1%</f>
        <v>0.01</v>
      </c>
      <c r="C42" s="117" t="s">
        <v>76</v>
      </c>
      <c r="D42" s="118"/>
      <c r="E42" s="118"/>
      <c r="F42" s="119"/>
      <c r="G42" s="61">
        <f>SUM(G16,G27)*B42</f>
        <v>0.0107274048</v>
      </c>
      <c r="H42" s="62">
        <f>G42/$H$11</f>
        <v>0.0107274048</v>
      </c>
      <c r="I42" s="57">
        <f ca="1" t="shared" si="0"/>
        <v>0.0059282569049808487</v>
      </c>
    </row>
    <row r="43" ht="21.75" customHeight="1">
      <c r="A43" s="115" t="s">
        <v>75</v>
      </c>
      <c r="B43" s="116">
        <f>1%</f>
        <v>0.01</v>
      </c>
      <c r="C43" s="117" t="s">
        <v>77</v>
      </c>
      <c r="D43" s="118"/>
      <c r="E43" s="118"/>
      <c r="F43" s="119"/>
      <c r="G43" s="61">
        <f>SUM(G31)*B43</f>
        <v>0.006293</v>
      </c>
      <c r="H43" s="62">
        <f t="shared" ref="H43:H44" si="1">G43/$H$11</f>
        <v>0.006293</v>
      </c>
      <c r="I43" s="57">
        <f ca="1" t="shared" si="0"/>
        <v>0.0034776836894459769</v>
      </c>
    </row>
    <row r="44" ht="21.75" customHeight="1">
      <c r="A44" s="115" t="s">
        <v>75</v>
      </c>
      <c r="B44" s="116">
        <f>1%</f>
        <v>0.01</v>
      </c>
      <c r="C44" s="117" t="s">
        <v>78</v>
      </c>
      <c r="D44" s="118"/>
      <c r="E44" s="118"/>
      <c r="F44" s="119"/>
      <c r="G44" s="61">
        <f>SUM(G34)*B44</f>
        <v>0</v>
      </c>
      <c r="H44" s="62">
        <f t="shared" si="1"/>
        <v>0</v>
      </c>
      <c r="I44" s="57">
        <f ca="1" t="shared" si="0"/>
        <v>0</v>
      </c>
    </row>
    <row r="45" ht="21.75" customHeight="1">
      <c r="A45" s="120" t="s">
        <v>79</v>
      </c>
      <c r="B45" s="121">
        <f>5%</f>
        <v>0.050000000000000003</v>
      </c>
      <c r="C45" s="122"/>
      <c r="D45" s="123"/>
      <c r="E45" s="123"/>
      <c r="F45" s="124"/>
      <c r="G45" s="61">
        <f ca="1">G46*B45</f>
        <v>0.090476888602999142</v>
      </c>
      <c r="H45" s="62">
        <f ca="1">G45/$H$11</f>
        <v>0.090476888602999142</v>
      </c>
      <c r="I45" s="57">
        <f ca="1" t="shared" si="0"/>
        <v>0.049999999962890625</v>
      </c>
    </row>
    <row r="46" ht="21.75" customHeight="1">
      <c r="A46" s="125" t="s">
        <v>80</v>
      </c>
      <c r="B46" s="126"/>
      <c r="C46" s="127"/>
      <c r="D46" s="126"/>
      <c r="E46" s="126"/>
      <c r="F46" s="128"/>
      <c r="G46" s="129">
        <f ca="1">SUM(G41:G45)</f>
        <v>1.8095377734029992</v>
      </c>
      <c r="H46" s="130">
        <f ca="1">SUM(H41:H45)</f>
        <v>1.8095377734029992</v>
      </c>
      <c r="I46" s="131">
        <f ca="1" t="shared" si="0"/>
        <v>1</v>
      </c>
    </row>
    <row r="47" ht="21.75" customHeight="1">
      <c r="A47" s="115" t="s">
        <v>81</v>
      </c>
      <c r="B47" s="132" t="s">
        <v>82</v>
      </c>
      <c r="C47" s="117"/>
      <c r="D47" s="118"/>
      <c r="E47" s="118"/>
      <c r="F47" s="133"/>
      <c r="G47" s="134"/>
      <c r="H47" s="134"/>
      <c r="I47" s="135"/>
    </row>
    <row r="48" ht="21.75" customHeight="1">
      <c r="A48" s="115"/>
      <c r="B48" s="136"/>
      <c r="C48" s="117"/>
      <c r="D48" s="118"/>
      <c r="E48" s="118"/>
      <c r="F48" s="133"/>
      <c r="G48" s="137"/>
      <c r="H48" s="137"/>
      <c r="I48" s="138"/>
    </row>
    <row r="49" ht="21.75" customHeight="1">
      <c r="A49" s="115"/>
      <c r="B49" s="118"/>
      <c r="C49" s="117"/>
      <c r="D49" s="118"/>
      <c r="E49" s="118"/>
      <c r="F49" s="133"/>
      <c r="G49" s="139"/>
      <c r="H49" s="139"/>
      <c r="I49" s="138"/>
    </row>
    <row r="50">
      <c r="A50" s="115"/>
      <c r="B50" s="118"/>
      <c r="C50" s="117"/>
      <c r="D50" s="118"/>
      <c r="E50" s="118"/>
      <c r="F50" s="133"/>
      <c r="G50" s="139"/>
      <c r="H50" s="139"/>
      <c r="I50" s="138"/>
    </row>
    <row r="51">
      <c r="A51" s="115"/>
      <c r="B51" s="118"/>
      <c r="C51" s="117"/>
      <c r="D51" s="118"/>
      <c r="E51" s="118"/>
      <c r="F51" s="140"/>
      <c r="G51" s="139"/>
      <c r="H51" s="139"/>
      <c r="I51" s="138"/>
    </row>
    <row r="52">
      <c r="A52" s="11"/>
      <c r="B52" s="12"/>
      <c r="C52" s="104"/>
      <c r="D52" s="12"/>
      <c r="E52" s="12"/>
      <c r="F52" s="141"/>
      <c r="G52" s="142"/>
      <c r="H52" s="142"/>
      <c r="I52" s="143"/>
    </row>
    <row r="53" thickBot="1">
      <c r="A53" s="30"/>
      <c r="B53" s="32"/>
      <c r="C53" s="144"/>
      <c r="D53" s="32"/>
      <c r="E53" s="32"/>
      <c r="F53" s="145"/>
      <c r="G53" s="19"/>
      <c r="H53" s="19"/>
      <c r="I53" s="19"/>
    </row>
    <row r="54" thickBot="1">
      <c r="A54" s="146" t="s">
        <v>83</v>
      </c>
      <c r="B54" s="147"/>
      <c r="C54" s="147"/>
      <c r="D54" s="147"/>
      <c r="E54" s="147"/>
      <c r="F54" s="148"/>
      <c r="G54" s="149" t="s">
        <v>84</v>
      </c>
      <c r="H54" s="150"/>
      <c r="I54" s="151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2"/>
      <c r="G56" s="19"/>
      <c r="H56" s="19"/>
      <c r="I56" s="19"/>
    </row>
    <row r="57">
      <c r="A57" s="17"/>
      <c r="B57" s="17"/>
      <c r="C57" s="79"/>
      <c r="D57" s="17"/>
      <c r="E57" s="17"/>
      <c r="F57" s="152"/>
      <c r="G57" s="19"/>
      <c r="H57" s="19"/>
      <c r="I57" s="19"/>
    </row>
    <row r="58">
      <c r="A58" s="17"/>
      <c r="B58" s="17"/>
      <c r="C58" s="79"/>
      <c r="D58" s="17"/>
      <c r="E58" s="17"/>
      <c r="F58" s="152"/>
      <c r="G58" s="19"/>
      <c r="H58" s="19"/>
      <c r="I58" s="19"/>
    </row>
    <row r="59">
      <c r="A59" s="17"/>
      <c r="B59" s="17"/>
      <c r="C59" s="79"/>
      <c r="D59" s="17"/>
      <c r="E59" s="17"/>
      <c r="F59" s="152"/>
      <c r="G59" s="19"/>
      <c r="H59" s="19"/>
      <c r="I59" s="19"/>
    </row>
    <row r="60">
      <c r="A60" s="21"/>
      <c r="B60" s="21"/>
      <c r="C60" s="153"/>
      <c r="D60" s="21"/>
      <c r="E60" s="21"/>
      <c r="F60" s="21"/>
      <c r="G60" s="21"/>
      <c r="H60" s="154"/>
      <c r="I60" s="154"/>
    </row>
    <row r="61">
      <c r="A61" s="21"/>
      <c r="B61" s="21"/>
      <c r="C61" s="153"/>
      <c r="D61" s="21"/>
      <c r="E61" s="21"/>
      <c r="F61" s="21"/>
      <c r="G61" s="21"/>
      <c r="H61" s="154"/>
      <c r="I61" s="154"/>
    </row>
    <row r="62">
      <c r="A62" s="21"/>
      <c r="B62" s="21"/>
      <c r="C62" s="153"/>
      <c r="D62" s="21"/>
      <c r="E62" s="21"/>
      <c r="F62" s="21"/>
      <c r="G62" s="21"/>
      <c r="H62" s="154"/>
      <c r="I62" s="154"/>
    </row>
    <row r="63">
      <c r="A63" s="21"/>
      <c r="B63" s="21"/>
      <c r="C63" s="153"/>
      <c r="D63" s="21"/>
      <c r="E63" s="21"/>
      <c r="F63" s="21"/>
      <c r="G63" s="21"/>
      <c r="H63" s="154"/>
      <c r="I63" s="154"/>
    </row>
    <row r="64">
      <c r="A64" s="21"/>
      <c r="B64" s="21"/>
      <c r="C64" s="153"/>
      <c r="D64" s="21"/>
      <c r="E64" s="21"/>
      <c r="F64" s="21"/>
      <c r="G64" s="21"/>
      <c r="H64" s="154"/>
      <c r="I64" s="154"/>
    </row>
    <row r="65">
      <c r="A65" s="21"/>
      <c r="B65" s="21"/>
      <c r="C65" s="153"/>
      <c r="D65" s="21"/>
      <c r="E65" s="21"/>
      <c r="F65" s="21"/>
      <c r="G65" s="21"/>
      <c r="H65" s="154"/>
      <c r="I65" s="154"/>
    </row>
    <row r="66">
      <c r="A66" s="21"/>
      <c r="B66" s="21"/>
      <c r="C66" s="153"/>
      <c r="D66" s="21"/>
      <c r="E66" s="21"/>
      <c r="F66" s="21"/>
      <c r="G66" s="21"/>
      <c r="H66" s="154"/>
      <c r="I66" s="154"/>
    </row>
    <row r="67">
      <c r="A67" s="21"/>
      <c r="B67" s="21"/>
      <c r="C67" s="153"/>
      <c r="D67" s="21"/>
      <c r="E67" s="21"/>
      <c r="F67" s="21"/>
      <c r="G67" s="21"/>
      <c r="H67" s="154"/>
      <c r="I67" s="154"/>
    </row>
    <row r="68">
      <c r="A68" s="21"/>
      <c r="B68" s="21"/>
      <c r="C68" s="153"/>
      <c r="D68" s="21"/>
      <c r="E68" s="21"/>
      <c r="F68" s="21"/>
      <c r="G68" s="21"/>
      <c r="H68" s="154"/>
      <c r="I68" s="154"/>
    </row>
    <row r="69">
      <c r="A69" s="21"/>
      <c r="B69" s="21"/>
      <c r="C69" s="153"/>
      <c r="D69" s="21"/>
      <c r="E69" s="21"/>
      <c r="F69" s="21"/>
      <c r="G69" s="21"/>
      <c r="H69" s="154"/>
      <c r="I69" s="154"/>
    </row>
    <row r="70">
      <c r="A70" s="21"/>
      <c r="B70" s="21"/>
      <c r="C70" s="153"/>
      <c r="D70" s="21"/>
      <c r="E70" s="21"/>
      <c r="F70" s="21"/>
      <c r="G70" s="21"/>
      <c r="H70" s="154"/>
      <c r="I70" s="154"/>
    </row>
    <row r="71">
      <c r="A71" s="21"/>
      <c r="B71" s="21"/>
      <c r="C71" s="153"/>
      <c r="D71" s="21"/>
      <c r="E71" s="21"/>
      <c r="F71" s="21"/>
      <c r="G71" s="21"/>
      <c r="H71" s="154"/>
      <c r="I71" s="154"/>
    </row>
    <row r="72">
      <c r="A72" s="21"/>
      <c r="B72" s="21"/>
      <c r="C72" s="153"/>
      <c r="D72" s="21"/>
      <c r="E72" s="21"/>
      <c r="F72" s="21"/>
      <c r="G72" s="21"/>
      <c r="H72" s="154"/>
      <c r="I72" s="154"/>
    </row>
    <row r="73">
      <c r="A73" s="21"/>
      <c r="B73" s="21"/>
      <c r="C73" s="153"/>
      <c r="D73" s="21"/>
      <c r="E73" s="21"/>
      <c r="F73" s="21"/>
      <c r="G73" s="21"/>
      <c r="H73" s="154"/>
      <c r="I73" s="154"/>
    </row>
  </sheetData>
  <mergeCells count="14">
    <mergeCell ref="A54:F54"/>
    <mergeCell ref="A34:F34"/>
    <mergeCell ref="G54:I54"/>
    <mergeCell ref="A16:F16"/>
    <mergeCell ref="A40:F40"/>
    <mergeCell ref="A27:F27"/>
    <mergeCell ref="A31:F31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RH12</dc:creator>
  <cp:lastModifiedBy>IIS APPPOOL\DefaultAppPool</cp:lastModifiedBy>
  <cp:lastPrinted>2016-10-18T04:41:09Z</cp:lastPrinted>
  <dcterms:created xsi:type="dcterms:W3CDTF">2014-08-19T13:54:17Z</dcterms:created>
  <dcterms:modified xsi:type="dcterms:W3CDTF">2019-12-22T08:06:11Z</dcterms:modified>
</cp:coreProperties>
</file>