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7" lowestEdited="7" rupBuild="23628"/>
  <mc:AlternateContent xmlns:mc="http://schemas.openxmlformats.org/markup-compatibility/2006">
    <mc:Choice Requires="x15">
      <x15ac:absPath xmlns:x15ac="http://schemas.microsoft.com/office/spreadsheetml/2010/11/ac" url="D:\inetpub\wwwroot\WebAPI\App_Data\Documents\"/>
    </mc:Choice>
  </mc:AlternateContent>
  <bookViews>
    <workbookView xWindow="-108" yWindow="-108" windowWidth="23256" windowHeight="12576" activeTab="7"/>
  </bookViews>
  <sheets>
    <sheet name="Final template" sheetId="2" r:id="rId1"/>
    <sheet name="1_3AAOCBABJAMN5ENNS4" sheetId="1" r:id="rId2"/>
    <sheet name="2_3AAOCO36JAMN5ENNS4" sheetId="3" r:id="rId3"/>
    <sheet name="3_3AAOCN2CXF69SENNRL" sheetId="4" r:id="rId4"/>
    <sheet name="4_3AYOLO2OXEJ9SLNNRL" sheetId="5" r:id="rId5"/>
    <sheet name="5_3ATOLN3JJAMN5ENNS5" sheetId="6" r:id="rId6"/>
    <sheet name="6_3AAOSN2CSAAN5ENNS4" sheetId="7" r:id="rId7"/>
    <sheet name="7_3AAOCN2CSAON5DNNRU" sheetId="8" r:id="rId8"/>
  </sheets>
  <calcPr iterate="1"/>
</workbook>
</file>

<file path=xl/calcChain.xml><?xml version="1.0" encoding="utf-8"?>
<calcChain xmlns="http://schemas.openxmlformats.org/spreadsheetml/2006/main">
  <c i="8" l="1" r="F10"/>
  <c r="F9"/>
  <c r="F8"/>
  <c r="F19"/>
  <c r="F7"/>
  <c i="7" r="F10"/>
  <c r="F9"/>
  <c r="F8"/>
  <c r="F19"/>
  <c r="F7"/>
  <c i="6" r="F10"/>
  <c r="F9"/>
  <c r="F8"/>
  <c r="F19"/>
  <c r="F7"/>
  <c i="5" r="F10"/>
  <c r="F9"/>
  <c r="F8"/>
  <c r="F19"/>
  <c r="F7"/>
  <c i="4" r="F10"/>
  <c r="F9"/>
  <c r="F8"/>
  <c r="F19"/>
  <c r="F7"/>
  <c i="3" r="F10"/>
  <c r="F9"/>
  <c r="F8"/>
  <c r="F19"/>
  <c r="F7"/>
  <c i="1" r="F10"/>
  <c r="F9"/>
  <c r="F8"/>
  <c r="F19"/>
  <c r="F7"/>
  <c i="8" r="F25"/>
  <c r="F22"/>
  <c r="F18"/>
  <c r="F14"/>
  <c i="7" r="F25"/>
  <c r="F22"/>
  <c r="F18"/>
  <c r="F14"/>
  <c i="6" r="F25"/>
  <c i="8" r="F15"/>
  <c i="6" r="F22"/>
  <c r="F18"/>
  <c r="F14"/>
  <c i="5" r="F25"/>
  <c i="7" r="F15"/>
  <c i="5" r="F22"/>
  <c r="F18"/>
  <c r="F14"/>
  <c i="4" r="F25"/>
  <c i="6" r="F15"/>
  <c i="4" r="F22"/>
  <c r="F18"/>
  <c r="F14"/>
  <c i="3" r="F25"/>
  <c i="5" r="F15"/>
  <c i="3" r="F22"/>
  <c r="F18"/>
  <c r="F14"/>
  <c i="1" r="F14"/>
  <c r="F18"/>
  <c i="4" r="F15"/>
  <c i="1" r="F15"/>
  <c r="F22"/>
  <c r="F25"/>
  <c i="3" r="F15"/>
</calcChain>
</file>

<file path=xl/sharedStrings.xml><?xml version="1.0" encoding="utf-8"?>
<sst xmlns="http://schemas.openxmlformats.org/spreadsheetml/2006/main">
  <si>
    <t>Offer price for 3M GROUP IMPORT AND EXPORT on 12/02/2021</t>
  </si>
  <si>
    <t>Request no. 20210200036</t>
  </si>
  <si>
    <t>Page 1</t>
  </si>
  <si>
    <t>No.</t>
  </si>
  <si>
    <t>Products</t>
  </si>
  <si>
    <t>Offer price</t>
  </si>
  <si>
    <t xml:space="preserve">48 cans 185 g/130 g  SKJ Chunk in Brine, , EOE Lid</t>
  </si>
  <si>
    <t>33.12</t>
  </si>
  <si>
    <t xml:space="preserve">48 cans 185 g/130 g  SKJ Chunk in Soyabean Oil, , EOE Lid</t>
  </si>
  <si>
    <t>32.62</t>
  </si>
  <si>
    <t xml:space="preserve">6 cans 1700 g/1200 g  SKJ Chunk in Sunflower Oil, , Gold Lid</t>
  </si>
  <si>
    <t>36.57</t>
  </si>
  <si>
    <t xml:space="preserve">6 cans 1885 g/1400 g  YF Solid in Soyabean Oil, , Gold Lid</t>
  </si>
  <si>
    <t>51.78</t>
  </si>
  <si>
    <t xml:space="preserve">48 cans 185 g/130 g  TG Solid in Sunflower Oil Topping Chili, , EOE Lid</t>
  </si>
  <si>
    <t>42.88</t>
  </si>
  <si>
    <t xml:space="preserve">48 cans 95 g/70 g  SKJ SHD in Sunflower Oil, , EOE Lid</t>
  </si>
  <si>
    <t>13.67</t>
  </si>
  <si>
    <t xml:space="preserve">24 cans 80 g/56 g  SKJ Chunk in Sunflower Oil, , EOE Lid</t>
  </si>
  <si>
    <t>9.38</t>
  </si>
  <si>
    <t>Remark :</t>
  </si>
  <si>
    <t>Condition ;</t>
  </si>
  <si>
    <t>1. [PAYMENT TERM]</t>
  </si>
  <si>
    <t>AT SIGHT</t>
  </si>
  <si>
    <t>2. [INCOTERM]</t>
  </si>
  <si>
    <t>FOB:Free on board</t>
  </si>
  <si>
    <t>3. [QUALITY]</t>
  </si>
  <si>
    <t>4. [QUANTITY]</t>
  </si>
  <si>
    <t>5. [SHIPMENT]</t>
  </si>
  <si>
    <t>02/12/2021 - 03/14/2021</t>
  </si>
  <si>
    <t>6. [VALIDITY]</t>
  </si>
  <si>
    <t>02/12/2021</t>
  </si>
  <si>
    <t>Offer price (Calculation sheet)</t>
  </si>
  <si>
    <t>Material</t>
  </si>
  <si>
    <t>3AAOCBABJAMN5ENNS4</t>
  </si>
  <si>
    <t>Description</t>
  </si>
  <si>
    <t>307X113 2P 130D185N SJ CH N BR-48</t>
  </si>
  <si>
    <t>Name</t>
  </si>
  <si>
    <t>Pack size</t>
  </si>
  <si>
    <t>Yield</t>
  </si>
  <si>
    <t>FW/Quantity</t>
  </si>
  <si>
    <t>Price</t>
  </si>
  <si>
    <t>Result</t>
  </si>
  <si>
    <t>Currency</t>
  </si>
  <si>
    <t xml:space="preserve">Skipjack </t>
  </si>
  <si>
    <t>48</t>
  </si>
  <si>
    <t>0.42</t>
  </si>
  <si>
    <t>124.00</t>
  </si>
  <si>
    <t>1175.00</t>
  </si>
  <si>
    <t>USD/Case</t>
  </si>
  <si>
    <t>Media</t>
  </si>
  <si>
    <t>Primary Packaging</t>
  </si>
  <si>
    <t>LOH per pack 48</t>
  </si>
  <si>
    <t>Packing Style</t>
  </si>
  <si>
    <t>0.0000</t>
  </si>
  <si>
    <t>USD/case</t>
  </si>
  <si>
    <t>Secondary Packaging</t>
  </si>
  <si>
    <t>0.5414</t>
  </si>
  <si>
    <t>Upcharge</t>
  </si>
  <si>
    <t>2.10</t>
  </si>
  <si>
    <t>144</t>
  </si>
  <si>
    <t>2.1</t>
  </si>
  <si>
    <t>Margin</t>
  </si>
  <si>
    <t>0</t>
  </si>
  <si>
    <t>FOB price(18 - digits)</t>
  </si>
  <si>
    <t>Value Commission</t>
  </si>
  <si>
    <t xml:space="preserve">  1.00 </t>
  </si>
  <si>
    <t>USD/pack size</t>
  </si>
  <si>
    <t>OverPrice</t>
  </si>
  <si>
    <t/>
  </si>
  <si>
    <t>FOB Price</t>
  </si>
  <si>
    <t>Route</t>
  </si>
  <si>
    <t>Insurance</t>
  </si>
  <si>
    <t>Interest</t>
  </si>
  <si>
    <t>CIF Price</t>
  </si>
  <si>
    <t>Pacifical</t>
  </si>
  <si>
    <t>MSC</t>
  </si>
  <si>
    <t>Offer Price</t>
  </si>
  <si>
    <t>Equivalent fish price</t>
  </si>
  <si>
    <t>USD/TON</t>
  </si>
  <si>
    <t>3AAOCO36JAMN5ENNS4</t>
  </si>
  <si>
    <t>307X113 2P 130D185N SJ CH N SBO-48</t>
  </si>
  <si>
    <t>115.00</t>
  </si>
  <si>
    <t>1.1</t>
  </si>
  <si>
    <t>96</t>
  </si>
  <si>
    <t>3AAOCN2CXF69SENNRL</t>
  </si>
  <si>
    <t>603X408 3P 1200D1700N SJ CH N SFO-6</t>
  </si>
  <si>
    <t>6</t>
  </si>
  <si>
    <t>1225.00</t>
  </si>
  <si>
    <t>LOH per pack 6</t>
  </si>
  <si>
    <t>0.5820</t>
  </si>
  <si>
    <t>0.1</t>
  </si>
  <si>
    <t>0.0125</t>
  </si>
  <si>
    <t>3AYOLO2OXEJ9SLNNRL</t>
  </si>
  <si>
    <t>603X408 3P 1400D1885N YF SL N SBO-6</t>
  </si>
  <si>
    <t>Yellowfin</t>
  </si>
  <si>
    <t>1420.00</t>
  </si>
  <si>
    <t>1725.00</t>
  </si>
  <si>
    <t>3ATOLN3JJAMN5ENNS5</t>
  </si>
  <si>
    <t>307x113 2P 130D185N TG SL N SFO CHILI-48</t>
  </si>
  <si>
    <t>Tonggol</t>
  </si>
  <si>
    <t>0.37</t>
  </si>
  <si>
    <t>1525.00</t>
  </si>
  <si>
    <t>1.60</t>
  </si>
  <si>
    <t>1.6</t>
  </si>
  <si>
    <t>3AAOSN2CSAAN5ENNS4</t>
  </si>
  <si>
    <t>211X109 2P 70D95N TN SHD N SFO-48</t>
  </si>
  <si>
    <t>1.00</t>
  </si>
  <si>
    <t>50.00</t>
  </si>
  <si>
    <t>500.00</t>
  </si>
  <si>
    <t>0.3524</t>
  </si>
  <si>
    <t xml:space="preserve">  0.25 </t>
  </si>
  <si>
    <t>3AAOCN2CSAON5DNNRU</t>
  </si>
  <si>
    <t>211X109 2P 56D80N SJ CH N SFO-24</t>
  </si>
  <si>
    <t>24</t>
  </si>
  <si>
    <t>51.00</t>
  </si>
  <si>
    <t>LOH per pack 24</t>
  </si>
  <si>
    <t>0.1762</t>
  </si>
  <si>
    <t>0.55</t>
  </si>
</sst>
</file>

<file path=xl/styles.xml><?xml version="1.0" encoding="utf-8"?>
<styleSheet xmlns="http://schemas.openxmlformats.org/spreadsheetml/2006/main">
  <numFmts count="5">
    <numFmt numFmtId="166" formatCode="$#,##0.00"/>
    <numFmt numFmtId="44" formatCode="_(&quot;$&quot;* #,##0.00_);_(&quot;$&quot;* (#,##0.00);_(&quot;$&quot;* &quot;-&quot;??_);_(@_)"/>
    <numFmt numFmtId="164" formatCode="0.0000"/>
    <numFmt numFmtId="165" formatCode="0.000"/>
    <numFmt numFmtId="167" formatCode="#,###.####"/>
  </numFmts>
  <fonts count="10">
    <font>
      <sz val="11"/>
      <color theme="1"/>
      <name val="Calibri"/>
      <family val="2"/>
      <scheme val="minor"/>
    </font>
    <font>
      <sz val="11"/>
      <name val="Calibri"/>
      <scheme val="minor"/>
    </font>
    <font>
      <b/>
      <sz val="16"/>
      <name val="Calibri"/>
      <scheme val="minor"/>
    </font>
    <font>
      <b/>
      <sz val="11"/>
      <name val="Calibri"/>
      <scheme val="minor"/>
    </font>
    <font>
      <b/>
      <sz val="11"/>
      <color theme="1"/>
      <name val="Calibri"/>
      <scheme val="minor"/>
    </font>
    <font>
      <sz val="9"/>
      <color rgb="FF000000"/>
      <name val="Tahoma"/>
    </font>
    <font>
      <b/>
      <sz val="16"/>
      <name val="Calibri"/>
    </font>
    <font>
      <sz val="7.7"/>
      <name val="Calibri"/>
    </font>
    <font>
      <b/>
      <sz val="11"/>
      <name val="Calibri"/>
    </font>
    <font>
      <b/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11">
    <border/>
    <border>
      <left style="thin">
        <color indexed="64"/>
      </lef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top style="thin">
        <color indexed="64"/>
      </top>
    </border>
    <border>
      <right style="thin">
        <color indexed="64"/>
      </right>
      <top style="thin">
        <color indexed="64"/>
      </top>
    </border>
    <border>
      <left style="thin">
        <color indexed="64"/>
      </left>
    </border>
    <border>
      <right style="thin">
        <color indexed="64"/>
      </right>
    </border>
    <border>
      <left style="thin">
        <color indexed="64"/>
      </left>
      <bottom style="thin">
        <color indexed="64"/>
      </bottom>
    </border>
    <border>
      <right style="thin">
        <color indexed="64"/>
      </right>
      <bottom style="thin">
        <color indexed="64"/>
      </bottom>
    </border>
    <border>
      <left style="medium">
        <color indexed="64"/>
      </left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</border>
  </borders>
  <cellStyleXfs count="2">
    <xf numFmtId="0" fontId="0" fillId="0" borderId="0"/>
    <xf numFmtId="44" fontId="0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Fill="1" applyBorder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166" fontId="1" fillId="0" borderId="2" xfId="0" applyNumberFormat="1" applyFont="1" applyBorder="1" applyAlignment="1">
      <alignment horizontal="right"/>
    </xf>
    <xf numFmtId="0" fontId="1" fillId="0" borderId="2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166" fontId="1" fillId="0" borderId="2" xfId="1" applyNumberFormat="1" applyFont="1" applyBorder="1" applyAlignment="1">
      <alignment horizontal="right"/>
    </xf>
    <xf numFmtId="0" fontId="1" fillId="0" borderId="2" xfId="0" applyFont="1" applyBorder="1" applyAlignment="1">
      <alignment horizontal="center" vertical="top"/>
    </xf>
    <xf numFmtId="44" fontId="1" fillId="0" borderId="2" xfId="1" applyFont="1" applyBorder="1" applyAlignment="1"/>
    <xf numFmtId="0" fontId="3" fillId="0" borderId="0" xfId="0" applyFont="1"/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top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4" fillId="0" borderId="9" xfId="0" applyFont="1" applyFill="1" applyBorder="1"/>
    <xf numFmtId="0" fontId="0" fillId="0" borderId="9" xfId="0" applyFill="1" applyBorder="1"/>
    <xf numFmtId="0" fontId="4" fillId="0" borderId="2" xfId="0" applyFont="1" applyFill="1" applyBorder="1" applyAlignment="1">
      <alignment horizontal="center"/>
    </xf>
    <xf numFmtId="0" fontId="5" fillId="0" borderId="10" xfId="0" applyFont="1" applyBorder="1" applyAlignment="1">
      <alignment horizontal="right" vertical="center" indent="1"/>
    </xf>
    <xf numFmtId="0" fontId="5" fillId="0" borderId="2" xfId="0" applyFont="1" applyBorder="1" applyAlignment="1">
      <alignment horizontal="right" vertical="center" indent="1"/>
    </xf>
    <xf numFmtId="9" fontId="5" fillId="0" borderId="2" xfId="0" applyNumberFormat="1" applyFont="1" applyBorder="1" applyAlignment="1">
      <alignment horizontal="right" vertical="center" indent="1"/>
    </xf>
    <xf numFmtId="164" fontId="5" fillId="0" borderId="2" xfId="0" applyNumberFormat="1" applyFont="1" applyBorder="1" applyAlignment="1">
      <alignment horizontal="right" vertical="center" indent="1"/>
    </xf>
    <xf numFmtId="0" fontId="5" fillId="0" borderId="2" xfId="0" applyFont="1" applyBorder="1" applyAlignment="1">
      <alignment horizontal="center" vertical="center"/>
    </xf>
    <xf numFmtId="165" fontId="0" fillId="0" borderId="0" xfId="0" applyNumberFormat="1" applyFill="1"/>
    <xf numFmtId="167" fontId="5" fillId="0" borderId="2" xfId="0" applyNumberFormat="1" applyFont="1" applyBorder="1" applyAlignment="1">
      <alignment horizontal="right" vertical="center" indent="1"/>
    </xf>
    <xf numFmtId="0" fontId="0" fillId="0" borderId="0" xfId="0" applyFill="1" applyBorder="1" applyAlignment="1">
      <alignment horizontal="center"/>
    </xf>
  </cellXfs>
  <cellStyles count="2">
    <cellStyle name="Normal" xfId="0" builtinId="0"/>
    <cellStyle name="Currency" xfId="1" builtinId="4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worksheet" Target="worksheets/sheet7.xml" /><Relationship Id="rId8" Type="http://schemas.openxmlformats.org/officeDocument/2006/relationships/worksheet" Target="worksheets/sheet8.xml" /><Relationship Id="rId9" Type="http://schemas.openxmlformats.org/officeDocument/2006/relationships/styles" Target="styles.xml" /><Relationship Id="rId10" Type="http://schemas.openxmlformats.org/officeDocument/2006/relationships/theme" Target="theme/theme1.xml" /><Relationship Id="rId11" Type="http://schemas.openxmlformats.org/officeDocument/2006/relationships/calcChain" Target="calcChain.xml" /><Relationship Id="rId12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theme="9" tint="-0.499984740745262"/>
  </sheetPr>
  <sheetViews>
    <sheetView zoomScaleNormal="100" zoomScaleSheetLayoutView="115" workbookViewId="0">
      <selection activeCell="C4" sqref="C4"/>
    </sheetView>
  </sheetViews>
  <sheetFormatPr defaultColWidth="9.140625" defaultRowHeight="14.4"/>
  <cols>
    <col min="1" max="1" width="0.9921875" style="2" customWidth="1"/>
    <col min="2" max="2" width="3.851563" style="2" customWidth="1"/>
    <col min="3" max="3" width="51.85156" style="2" customWidth="1"/>
    <col min="4" max="4" width="21.28125" style="2" customWidth="1"/>
    <col min="5" max="5" width="1.285156" style="2" customWidth="1"/>
    <col min="6" max="16384" width="9.140625" style="2"/>
  </cols>
  <sheetData>
    <row r="1" ht="21">
      <c r="A1" s="3"/>
      <c r="B1" s="3"/>
      <c r="C1" s="4" t="s">
        <v>0</v>
      </c>
    </row>
    <row r="2">
      <c r="C2" s="5" t="s">
        <v>1</v>
      </c>
      <c r="D2" s="6" t="s">
        <v>2</v>
      </c>
    </row>
    <row r="3">
      <c r="B3" s="7" t="s">
        <v>3</v>
      </c>
      <c r="C3" s="7" t="s">
        <v>4</v>
      </c>
      <c r="D3" s="8" t="s">
        <v>5</v>
      </c>
    </row>
    <row r="4">
      <c r="B4" s="9">
        <v>1</v>
      </c>
      <c r="C4" s="9" t="s">
        <v>6</v>
      </c>
      <c r="D4" s="10" t="s">
        <v>7</v>
      </c>
    </row>
    <row r="5">
      <c r="B5" s="11">
        <v>2</v>
      </c>
      <c r="C5" s="12" t="s">
        <v>8</v>
      </c>
      <c r="D5" s="13" t="s">
        <v>9</v>
      </c>
    </row>
    <row r="6">
      <c r="B6" s="11">
        <v>3</v>
      </c>
      <c r="C6" s="12" t="s">
        <v>10</v>
      </c>
      <c r="D6" s="13" t="s">
        <v>11</v>
      </c>
    </row>
    <row r="7">
      <c r="B7" s="11">
        <v>4</v>
      </c>
      <c r="C7" s="12" t="s">
        <v>12</v>
      </c>
      <c r="D7" s="13" t="s">
        <v>13</v>
      </c>
    </row>
    <row r="8">
      <c r="B8" s="11">
        <v>5</v>
      </c>
      <c r="C8" s="12" t="s">
        <v>14</v>
      </c>
      <c r="D8" s="13" t="s">
        <v>15</v>
      </c>
    </row>
    <row r="9">
      <c r="B9" s="11">
        <v>6</v>
      </c>
      <c r="C9" s="12" t="s">
        <v>16</v>
      </c>
      <c r="D9" s="13" t="s">
        <v>17</v>
      </c>
    </row>
    <row r="10">
      <c r="B10" s="11">
        <v>7</v>
      </c>
      <c r="C10" s="12" t="s">
        <v>18</v>
      </c>
      <c r="D10" s="13" t="s">
        <v>19</v>
      </c>
    </row>
    <row r="11">
      <c r="B11" s="14"/>
      <c r="C11" s="12"/>
      <c r="D11" s="15"/>
    </row>
    <row r="12">
      <c r="B12" s="14"/>
      <c r="C12" s="12"/>
      <c r="D12" s="15"/>
    </row>
    <row r="13">
      <c r="C13" s="16" t="s">
        <v>20</v>
      </c>
    </row>
    <row r="14" ht="15" customHeight="1">
      <c r="C14" s="17"/>
      <c r="D14" s="18"/>
    </row>
    <row r="15">
      <c r="C15" s="19"/>
      <c r="D15" s="20"/>
    </row>
    <row r="16">
      <c r="C16" s="21"/>
      <c r="D16" s="22"/>
    </row>
    <row r="17" ht="15" customHeight="1">
      <c r="C17" s="23" t="s">
        <v>21</v>
      </c>
      <c r="D17" s="24"/>
    </row>
    <row r="18">
      <c r="C18" s="5" t="s">
        <v>22</v>
      </c>
      <c r="D18" s="25" t="s">
        <v>23</v>
      </c>
    </row>
    <row r="19">
      <c r="C19" s="5" t="s">
        <v>24</v>
      </c>
      <c r="D19" s="25" t="s">
        <v>25</v>
      </c>
    </row>
    <row r="20">
      <c r="C20" s="5" t="s">
        <v>26</v>
      </c>
      <c r="D20" s="25"/>
    </row>
    <row r="21">
      <c r="C21" s="5" t="s">
        <v>27</v>
      </c>
      <c r="D21" s="25"/>
    </row>
    <row r="22">
      <c r="C22" s="5" t="s">
        <v>28</v>
      </c>
      <c r="D22" s="25" t="s">
        <v>29</v>
      </c>
    </row>
    <row r="23">
      <c r="C23" s="5" t="s">
        <v>30</v>
      </c>
      <c r="D23" s="25" t="s">
        <v>31</v>
      </c>
    </row>
    <row r="25">
      <c r="C25" s="16" t="s">
        <v>20</v>
      </c>
    </row>
    <row r="26">
      <c r="C26" s="17"/>
      <c r="D26" s="18"/>
    </row>
    <row r="27">
      <c r="C27" s="19"/>
      <c r="D27" s="20"/>
    </row>
    <row r="28">
      <c r="C28" s="21"/>
      <c r="D28" s="22"/>
    </row>
  </sheetData>
  <mergeCells count="2">
    <mergeCell ref="C14:D16"/>
    <mergeCell ref="C26:D28"/>
  </mergeCells>
  <pageSetup r:id="rId1"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002060"/>
  </sheetPr>
  <sheetViews>
    <sheetView showGridLines="0" workbookViewId="0" topLeftCell="A4">
      <selection activeCell="F19" sqref="F19"/>
    </sheetView>
  </sheetViews>
  <sheetFormatPr defaultRowHeight="14.4"/>
  <cols>
    <col min="1" max="1" width="24.57422" style="26" bestFit="1" customWidth="1"/>
    <col min="2" max="2" width="11.85156" style="26" customWidth="1"/>
    <col min="3" max="3" width="11.00391" style="26" customWidth="1"/>
    <col min="4" max="4" width="12.42188" style="26" bestFit="1" customWidth="1"/>
    <col min="5" max="5" width="8.851563" style="26" customWidth="1"/>
    <col min="6" max="6" width="11.28125" style="26" bestFit="1" customWidth="1"/>
    <col min="7" max="7" width="13.71094" style="27" customWidth="1"/>
    <col min="8" max="9" width="8.851563" style="1"/>
    <col min="10" max="16384" width="8.851563" style="26"/>
  </cols>
  <sheetData>
    <row r="1">
      <c r="A1" s="28" t="s">
        <v>32</v>
      </c>
    </row>
    <row r="2">
      <c r="A2" s="29"/>
    </row>
    <row r="3">
      <c r="A3" s="28" t="s">
        <v>33</v>
      </c>
      <c r="B3" s="26" t="s">
        <v>34</v>
      </c>
    </row>
    <row r="4">
      <c r="A4" s="28" t="s">
        <v>35</v>
      </c>
      <c r="B4" s="26" t="s">
        <v>36</v>
      </c>
      <c r="F4" s="27"/>
    </row>
    <row r="5">
      <c r="A5" s="29"/>
    </row>
    <row r="6">
      <c r="A6" s="30" t="s">
        <v>37</v>
      </c>
      <c r="B6" s="30" t="s">
        <v>38</v>
      </c>
      <c r="C6" s="30" t="s">
        <v>39</v>
      </c>
      <c r="D6" s="30" t="s">
        <v>40</v>
      </c>
      <c r="E6" s="30" t="s">
        <v>41</v>
      </c>
      <c r="F6" s="30" t="s">
        <v>42</v>
      </c>
      <c r="G6" s="30" t="s">
        <v>43</v>
      </c>
    </row>
    <row r="7">
      <c r="A7" s="31" t="s">
        <v>44</v>
      </c>
      <c r="B7" s="32" t="s">
        <v>45</v>
      </c>
      <c r="C7" s="33" t="s">
        <v>46</v>
      </c>
      <c r="D7" s="32" t="s">
        <v>47</v>
      </c>
      <c r="E7" s="32" t="s">
        <v>48</v>
      </c>
      <c r="F7" s="34">
        <f>(E7/1000)*(D7/1000)/C7*B7</f>
        <v>16.651428571428571</v>
      </c>
      <c r="G7" s="35" t="s">
        <v>49</v>
      </c>
      <c r="J7" s="36"/>
    </row>
    <row r="8">
      <c r="A8" s="31" t="s">
        <v>50</v>
      </c>
      <c r="B8" s="32"/>
      <c r="C8" s="32"/>
      <c r="D8" s="32"/>
      <c r="E8" s="32"/>
      <c r="F8" s="34">
        <f>0</f>
        <v>0</v>
      </c>
      <c r="G8" s="35" t="s">
        <v>49</v>
      </c>
    </row>
    <row r="9">
      <c r="A9" s="31" t="s">
        <v>51</v>
      </c>
      <c r="B9" s="32"/>
      <c r="C9" s="32"/>
      <c r="D9" s="32"/>
      <c r="E9" s="32"/>
      <c r="F9" s="34">
        <f>4.368</f>
        <v>4.3680000000000003</v>
      </c>
      <c r="G9" s="35" t="s">
        <v>49</v>
      </c>
    </row>
    <row r="10">
      <c r="A10" s="31" t="s">
        <v>52</v>
      </c>
      <c r="B10" s="32"/>
      <c r="C10" s="32"/>
      <c r="D10" s="32"/>
      <c r="E10" s="32"/>
      <c r="F10" s="34">
        <f>9.1299</f>
        <v>9.1298999999999992</v>
      </c>
      <c r="G10" s="35" t="s">
        <v>49</v>
      </c>
    </row>
    <row r="11">
      <c r="A11" s="31" t="s">
        <v>53</v>
      </c>
      <c r="B11" s="32"/>
      <c r="C11" s="32"/>
      <c r="D11" s="32"/>
      <c r="E11" s="32"/>
      <c r="F11" s="34" t="s">
        <v>54</v>
      </c>
      <c r="G11" s="35" t="s">
        <v>55</v>
      </c>
    </row>
    <row r="12">
      <c r="A12" s="31" t="s">
        <v>56</v>
      </c>
      <c r="B12" s="32"/>
      <c r="C12" s="32"/>
      <c r="D12" s="32"/>
      <c r="E12" s="32"/>
      <c r="F12" s="34" t="s">
        <v>57</v>
      </c>
      <c r="G12" s="35" t="s">
        <v>49</v>
      </c>
    </row>
    <row r="13">
      <c r="A13" s="31" t="s">
        <v>58</v>
      </c>
      <c r="B13" s="32"/>
      <c r="C13" s="32"/>
      <c r="D13" s="32" t="s">
        <v>59</v>
      </c>
      <c r="E13" s="32" t="s">
        <v>60</v>
      </c>
      <c r="F13" s="37" t="s">
        <v>61</v>
      </c>
      <c r="G13" s="35" t="s">
        <v>49</v>
      </c>
    </row>
    <row r="14">
      <c r="A14" s="31" t="s">
        <v>62</v>
      </c>
      <c r="B14" s="32"/>
      <c r="C14" s="32"/>
      <c r="D14" s="32" t="s">
        <v>63</v>
      </c>
      <c r="E14" s="32">
        <v>0</v>
      </c>
      <c r="F14" s="34">
        <f ca="1">F15*D14/100</f>
        <v>0</v>
      </c>
      <c r="G14" s="35" t="s">
        <v>49</v>
      </c>
    </row>
    <row r="15">
      <c r="A15" s="31" t="s">
        <v>64</v>
      </c>
      <c r="B15" s="32"/>
      <c r="C15" s="32"/>
      <c r="D15" s="32">
        <v>0</v>
      </c>
      <c r="E15" s="32">
        <v>0</v>
      </c>
      <c r="F15" s="34">
        <f ca="1">SUM(F7:F14)</f>
        <v>30.149328571428569</v>
      </c>
      <c r="G15" s="35" t="s">
        <v>49</v>
      </c>
    </row>
    <row r="16">
      <c r="A16" s="31" t="s">
        <v>65</v>
      </c>
      <c r="B16" s="32"/>
      <c r="C16" s="32"/>
      <c r="D16" s="32" t="s">
        <v>66</v>
      </c>
      <c r="E16" s="32">
        <v>0</v>
      </c>
      <c r="F16" s="34">
        <v>0.43369999999999997</v>
      </c>
      <c r="G16" s="35" t="s">
        <v>67</v>
      </c>
    </row>
    <row r="17">
      <c r="A17" s="31" t="s">
        <v>68</v>
      </c>
      <c r="B17" s="32"/>
      <c r="C17" s="32"/>
      <c r="D17" s="32">
        <v>0</v>
      </c>
      <c r="E17" s="32" t="s">
        <v>69</v>
      </c>
      <c r="F17" s="34">
        <v>1</v>
      </c>
      <c r="G17" s="35" t="s">
        <v>67</v>
      </c>
    </row>
    <row r="18">
      <c r="A18" s="31" t="s">
        <v>70</v>
      </c>
      <c r="B18" s="32"/>
      <c r="C18" s="32"/>
      <c r="D18" s="32">
        <v>0</v>
      </c>
      <c r="E18" s="32">
        <v>0</v>
      </c>
      <c r="F18" s="34">
        <f ca="1">SUM(F15:F17)</f>
        <v>31.583028571428571</v>
      </c>
      <c r="G18" s="35" t="s">
        <v>67</v>
      </c>
    </row>
    <row r="19">
      <c r="A19" s="31" t="s">
        <v>71</v>
      </c>
      <c r="B19" s="32"/>
      <c r="C19" s="32"/>
      <c r="D19" s="32">
        <v>1800</v>
      </c>
      <c r="E19" s="32">
        <v>3700</v>
      </c>
      <c r="F19" s="34">
        <f>ROUND(E19/D19,4)</f>
        <v>2.0556000000000001</v>
      </c>
      <c r="G19" s="35"/>
    </row>
    <row r="20">
      <c r="A20" s="31" t="s">
        <v>72</v>
      </c>
      <c r="B20" s="32"/>
      <c r="C20" s="32"/>
      <c r="D20" s="32">
        <v>0</v>
      </c>
      <c r="E20" s="32">
        <v>0</v>
      </c>
      <c r="F20" s="34">
        <v>0.051299999999999998</v>
      </c>
      <c r="G20" s="35"/>
    </row>
    <row r="21">
      <c r="A21" s="31" t="s">
        <v>73</v>
      </c>
      <c r="B21" s="32"/>
      <c r="C21" s="32"/>
      <c r="D21" s="32">
        <v>0</v>
      </c>
      <c r="E21" s="32">
        <v>0</v>
      </c>
      <c r="F21" s="34">
        <v>0.1164</v>
      </c>
      <c r="G21" s="35"/>
    </row>
    <row r="22">
      <c r="A22" s="31" t="s">
        <v>74</v>
      </c>
      <c r="B22" s="32"/>
      <c r="C22" s="32"/>
      <c r="D22" s="32">
        <v>0</v>
      </c>
      <c r="E22" s="32">
        <v>0</v>
      </c>
      <c r="F22" s="34">
        <f ca="1">SUM(F18:F21)</f>
        <v>33.806328571428566</v>
      </c>
      <c r="G22" s="35" t="s">
        <v>67</v>
      </c>
    </row>
    <row r="23">
      <c r="A23" s="31" t="s">
        <v>75</v>
      </c>
      <c r="B23" s="32"/>
      <c r="C23" s="32"/>
      <c r="D23" s="32">
        <v>0</v>
      </c>
      <c r="E23" s="32">
        <v>0</v>
      </c>
      <c r="F23" s="34" t="s">
        <v>63</v>
      </c>
      <c r="G23" s="35"/>
    </row>
    <row r="24">
      <c r="A24" s="31" t="s">
        <v>76</v>
      </c>
      <c r="B24" s="32"/>
      <c r="C24" s="32"/>
      <c r="D24" s="32">
        <v>0</v>
      </c>
      <c r="E24" s="32">
        <v>0</v>
      </c>
      <c r="F24" s="34" t="s">
        <v>63</v>
      </c>
      <c r="G24" s="35"/>
    </row>
    <row r="25">
      <c r="A25" s="31" t="s">
        <v>77</v>
      </c>
      <c r="B25" s="32"/>
      <c r="C25" s="32"/>
      <c r="D25" s="32">
        <v>0</v>
      </c>
      <c r="E25" s="32">
        <v>0</v>
      </c>
      <c r="F25" s="34">
        <f ca="1">SUM(F22:F24)</f>
        <v>33.806328571428566</v>
      </c>
      <c r="G25" s="35" t="s">
        <v>67</v>
      </c>
    </row>
    <row r="26">
      <c r="A26" s="31" t="s">
        <v>78</v>
      </c>
      <c r="B26" s="32"/>
      <c r="C26" s="32"/>
      <c r="D26" s="32">
        <v>0</v>
      </c>
      <c r="E26" s="32">
        <v>0</v>
      </c>
      <c r="F26" s="32">
        <v>2009.7972</v>
      </c>
      <c r="G26" s="35" t="s">
        <v>79</v>
      </c>
    </row>
    <row r="27" s="1" customFormat="1">
      <c r="G27" s="38"/>
    </row>
    <row r="28" s="1" customFormat="1">
      <c r="G28" s="38"/>
    </row>
  </sheetData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002060"/>
  </sheetPr>
  <sheetViews>
    <sheetView showGridLines="0" workbookViewId="0" topLeftCell="A4"/>
  </sheetViews>
  <sheetFormatPr defaultRowHeight="14.4"/>
  <cols>
    <col min="1" max="1" width="24.57422" style="26" bestFit="1" customWidth="1"/>
    <col min="2" max="2" width="11.85156" style="26" customWidth="1"/>
    <col min="3" max="3" width="11.00391" style="26" customWidth="1"/>
    <col min="4" max="4" width="12.42188" style="26" bestFit="1" customWidth="1"/>
    <col min="5" max="5" width="8.851563" style="26" customWidth="1"/>
    <col min="6" max="6" width="11.28125" style="26" bestFit="1" customWidth="1"/>
    <col min="7" max="7" width="13.71094" style="27" customWidth="1"/>
    <col min="8" max="9" width="8.851563" style="1"/>
    <col min="10" max="16384" width="8.851563" style="26"/>
  </cols>
  <sheetData>
    <row r="1">
      <c r="A1" s="28" t="s">
        <v>32</v>
      </c>
    </row>
    <row r="2">
      <c r="A2" s="29"/>
    </row>
    <row r="3">
      <c r="A3" s="28" t="s">
        <v>33</v>
      </c>
      <c r="B3" s="26" t="s">
        <v>80</v>
      </c>
    </row>
    <row r="4">
      <c r="A4" s="28" t="s">
        <v>35</v>
      </c>
      <c r="B4" s="26" t="s">
        <v>81</v>
      </c>
      <c r="F4" s="27"/>
    </row>
    <row r="5">
      <c r="A5" s="29"/>
    </row>
    <row r="6">
      <c r="A6" s="30" t="s">
        <v>37</v>
      </c>
      <c r="B6" s="30" t="s">
        <v>38</v>
      </c>
      <c r="C6" s="30" t="s">
        <v>39</v>
      </c>
      <c r="D6" s="30" t="s">
        <v>40</v>
      </c>
      <c r="E6" s="30" t="s">
        <v>41</v>
      </c>
      <c r="F6" s="30" t="s">
        <v>42</v>
      </c>
      <c r="G6" s="30" t="s">
        <v>43</v>
      </c>
    </row>
    <row r="7">
      <c r="A7" s="31" t="s">
        <v>44</v>
      </c>
      <c r="B7" s="32" t="s">
        <v>45</v>
      </c>
      <c r="C7" s="33" t="s">
        <v>46</v>
      </c>
      <c r="D7" s="32" t="s">
        <v>82</v>
      </c>
      <c r="E7" s="32" t="s">
        <v>48</v>
      </c>
      <c r="F7" s="34">
        <f>(E7/1000)*(D7/1000)/C7*B7</f>
        <v>15.442857142857147</v>
      </c>
      <c r="G7" s="35" t="s">
        <v>49</v>
      </c>
      <c r="J7" s="36"/>
    </row>
    <row r="8">
      <c r="A8" s="31" t="s">
        <v>50</v>
      </c>
      <c r="B8" s="32"/>
      <c r="C8" s="32"/>
      <c r="D8" s="32"/>
      <c r="E8" s="32"/>
      <c r="F8" s="34">
        <f>1.932</f>
        <v>1.9319999999999999</v>
      </c>
      <c r="G8" s="35" t="s">
        <v>49</v>
      </c>
    </row>
    <row r="9">
      <c r="A9" s="31" t="s">
        <v>51</v>
      </c>
      <c r="B9" s="32"/>
      <c r="C9" s="32"/>
      <c r="D9" s="32"/>
      <c r="E9" s="32"/>
      <c r="F9" s="34">
        <f>4.368</f>
        <v>4.3680000000000003</v>
      </c>
      <c r="G9" s="35" t="s">
        <v>49</v>
      </c>
    </row>
    <row r="10">
      <c r="A10" s="31" t="s">
        <v>52</v>
      </c>
      <c r="B10" s="32"/>
      <c r="C10" s="32"/>
      <c r="D10" s="32"/>
      <c r="E10" s="32"/>
      <c r="F10" s="34">
        <f>8.9067</f>
        <v>8.9067000000000007</v>
      </c>
      <c r="G10" s="35" t="s">
        <v>49</v>
      </c>
    </row>
    <row r="11">
      <c r="A11" s="31" t="s">
        <v>53</v>
      </c>
      <c r="B11" s="32"/>
      <c r="C11" s="32"/>
      <c r="D11" s="32"/>
      <c r="E11" s="32"/>
      <c r="F11" s="34" t="s">
        <v>54</v>
      </c>
      <c r="G11" s="35" t="s">
        <v>55</v>
      </c>
    </row>
    <row r="12">
      <c r="A12" s="31" t="s">
        <v>56</v>
      </c>
      <c r="B12" s="32"/>
      <c r="C12" s="32"/>
      <c r="D12" s="32"/>
      <c r="E12" s="32"/>
      <c r="F12" s="34" t="s">
        <v>57</v>
      </c>
      <c r="G12" s="35" t="s">
        <v>49</v>
      </c>
    </row>
    <row r="13">
      <c r="A13" s="31" t="s">
        <v>58</v>
      </c>
      <c r="B13" s="32"/>
      <c r="C13" s="32"/>
      <c r="D13" s="32" t="s">
        <v>83</v>
      </c>
      <c r="E13" s="32" t="s">
        <v>84</v>
      </c>
      <c r="F13" s="37" t="s">
        <v>83</v>
      </c>
      <c r="G13" s="35" t="s">
        <v>49</v>
      </c>
    </row>
    <row r="14">
      <c r="A14" s="31" t="s">
        <v>62</v>
      </c>
      <c r="B14" s="32"/>
      <c r="C14" s="32"/>
      <c r="D14" s="32" t="s">
        <v>63</v>
      </c>
      <c r="E14" s="32">
        <v>0</v>
      </c>
      <c r="F14" s="34">
        <f ca="1">F15*D14/100</f>
        <v>0</v>
      </c>
      <c r="G14" s="35" t="s">
        <v>49</v>
      </c>
    </row>
    <row r="15">
      <c r="A15" s="31" t="s">
        <v>64</v>
      </c>
      <c r="B15" s="32"/>
      <c r="C15" s="32"/>
      <c r="D15" s="32">
        <v>0</v>
      </c>
      <c r="E15" s="32">
        <v>0</v>
      </c>
      <c r="F15" s="34">
        <f ca="1">SUM(F7:F14)</f>
        <v>30.649557142857148</v>
      </c>
      <c r="G15" s="35" t="s">
        <v>49</v>
      </c>
    </row>
    <row r="16">
      <c r="A16" s="31" t="s">
        <v>65</v>
      </c>
      <c r="B16" s="32"/>
      <c r="C16" s="32"/>
      <c r="D16" s="32" t="s">
        <v>66</v>
      </c>
      <c r="E16" s="32">
        <v>0</v>
      </c>
      <c r="F16" s="34">
        <v>0.43369999999999997</v>
      </c>
      <c r="G16" s="35" t="s">
        <v>67</v>
      </c>
    </row>
    <row r="17">
      <c r="A17" s="31" t="s">
        <v>68</v>
      </c>
      <c r="B17" s="32"/>
      <c r="C17" s="32"/>
      <c r="D17" s="32">
        <v>0</v>
      </c>
      <c r="E17" s="32" t="s">
        <v>69</v>
      </c>
      <c r="F17" s="34">
        <v>1</v>
      </c>
      <c r="G17" s="35" t="s">
        <v>67</v>
      </c>
    </row>
    <row r="18">
      <c r="A18" s="31" t="s">
        <v>70</v>
      </c>
      <c r="B18" s="32"/>
      <c r="C18" s="32"/>
      <c r="D18" s="32">
        <v>0</v>
      </c>
      <c r="E18" s="32">
        <v>0</v>
      </c>
      <c r="F18" s="34">
        <f ca="1">SUM(F15:F17)</f>
        <v>32.08325714285715</v>
      </c>
      <c r="G18" s="35" t="s">
        <v>67</v>
      </c>
    </row>
    <row r="19">
      <c r="A19" s="31" t="s">
        <v>71</v>
      </c>
      <c r="B19" s="32"/>
      <c r="C19" s="32"/>
      <c r="D19" s="32">
        <v>1800</v>
      </c>
      <c r="E19" s="32">
        <v>3700</v>
      </c>
      <c r="F19" s="34">
        <f>ROUND(E19/D19,4)</f>
        <v>2.0556000000000001</v>
      </c>
      <c r="G19" s="35"/>
    </row>
    <row r="20">
      <c r="A20" s="31" t="s">
        <v>72</v>
      </c>
      <c r="B20" s="32"/>
      <c r="C20" s="32"/>
      <c r="D20" s="32">
        <v>0</v>
      </c>
      <c r="E20" s="32">
        <v>0</v>
      </c>
      <c r="F20" s="34">
        <v>0.051299999999999998</v>
      </c>
      <c r="G20" s="35"/>
    </row>
    <row r="21">
      <c r="A21" s="31" t="s">
        <v>73</v>
      </c>
      <c r="B21" s="32"/>
      <c r="C21" s="32"/>
      <c r="D21" s="32">
        <v>0</v>
      </c>
      <c r="E21" s="32">
        <v>0</v>
      </c>
      <c r="F21" s="34">
        <v>0.1164</v>
      </c>
      <c r="G21" s="35"/>
    </row>
    <row r="22">
      <c r="A22" s="31" t="s">
        <v>74</v>
      </c>
      <c r="B22" s="32"/>
      <c r="C22" s="32"/>
      <c r="D22" s="32">
        <v>0</v>
      </c>
      <c r="E22" s="32">
        <v>0</v>
      </c>
      <c r="F22" s="34">
        <f ca="1">SUM(F18:F21)</f>
        <v>34.306557142857145</v>
      </c>
      <c r="G22" s="35" t="s">
        <v>67</v>
      </c>
    </row>
    <row r="23">
      <c r="A23" s="31" t="s">
        <v>75</v>
      </c>
      <c r="B23" s="32"/>
      <c r="C23" s="32"/>
      <c r="D23" s="32">
        <v>0</v>
      </c>
      <c r="E23" s="32">
        <v>0</v>
      </c>
      <c r="F23" s="34" t="s">
        <v>63</v>
      </c>
      <c r="G23" s="35"/>
    </row>
    <row r="24">
      <c r="A24" s="31" t="s">
        <v>76</v>
      </c>
      <c r="B24" s="32"/>
      <c r="C24" s="32"/>
      <c r="D24" s="32">
        <v>0</v>
      </c>
      <c r="E24" s="32">
        <v>0</v>
      </c>
      <c r="F24" s="34" t="s">
        <v>63</v>
      </c>
      <c r="G24" s="35"/>
    </row>
    <row r="25">
      <c r="A25" s="31" t="s">
        <v>77</v>
      </c>
      <c r="B25" s="32"/>
      <c r="C25" s="32"/>
      <c r="D25" s="32">
        <v>0</v>
      </c>
      <c r="E25" s="32">
        <v>0</v>
      </c>
      <c r="F25" s="34">
        <f ca="1">SUM(F22:F24)</f>
        <v>34.306557142857145</v>
      </c>
      <c r="G25" s="35" t="s">
        <v>67</v>
      </c>
    </row>
    <row r="26">
      <c r="A26" s="31" t="s">
        <v>78</v>
      </c>
      <c r="B26" s="32"/>
      <c r="C26" s="32"/>
      <c r="D26" s="32">
        <v>0</v>
      </c>
      <c r="E26" s="32">
        <v>0</v>
      </c>
      <c r="F26" s="32">
        <v>2009.7972</v>
      </c>
      <c r="G26" s="35" t="s">
        <v>79</v>
      </c>
    </row>
    <row r="27" s="1" customFormat="1">
      <c r="G27" s="38"/>
    </row>
    <row r="28" s="1" customFormat="1">
      <c r="G28" s="38"/>
    </row>
  </sheetData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FF002060"/>
  </sheetPr>
  <sheetViews>
    <sheetView showGridLines="0" workbookViewId="0" topLeftCell="A4"/>
  </sheetViews>
  <sheetFormatPr defaultRowHeight="14.4"/>
  <cols>
    <col min="1" max="1" width="24.57422" style="26" bestFit="1" customWidth="1"/>
    <col min="2" max="2" width="11.85156" style="26" customWidth="1"/>
    <col min="3" max="3" width="11.00391" style="26" customWidth="1"/>
    <col min="4" max="4" width="12.42188" style="26" bestFit="1" customWidth="1"/>
    <col min="5" max="5" width="8.851563" style="26" customWidth="1"/>
    <col min="6" max="6" width="11.28125" style="26" bestFit="1" customWidth="1"/>
    <col min="7" max="7" width="13.71094" style="27" customWidth="1"/>
    <col min="8" max="9" width="8.851563" style="1"/>
    <col min="10" max="16384" width="8.851563" style="26"/>
  </cols>
  <sheetData>
    <row r="1">
      <c r="A1" s="28" t="s">
        <v>32</v>
      </c>
    </row>
    <row r="2">
      <c r="A2" s="29"/>
    </row>
    <row r="3">
      <c r="A3" s="28" t="s">
        <v>33</v>
      </c>
      <c r="B3" s="26" t="s">
        <v>85</v>
      </c>
    </row>
    <row r="4">
      <c r="A4" s="28" t="s">
        <v>35</v>
      </c>
      <c r="B4" s="26" t="s">
        <v>86</v>
      </c>
      <c r="F4" s="27"/>
    </row>
    <row r="5">
      <c r="A5" s="29"/>
    </row>
    <row r="6">
      <c r="A6" s="30" t="s">
        <v>37</v>
      </c>
      <c r="B6" s="30" t="s">
        <v>38</v>
      </c>
      <c r="C6" s="30" t="s">
        <v>39</v>
      </c>
      <c r="D6" s="30" t="s">
        <v>40</v>
      </c>
      <c r="E6" s="30" t="s">
        <v>41</v>
      </c>
      <c r="F6" s="30" t="s">
        <v>42</v>
      </c>
      <c r="G6" s="30" t="s">
        <v>43</v>
      </c>
    </row>
    <row r="7">
      <c r="A7" s="31" t="s">
        <v>44</v>
      </c>
      <c r="B7" s="32" t="s">
        <v>87</v>
      </c>
      <c r="C7" s="33" t="s">
        <v>46</v>
      </c>
      <c r="D7" s="32" t="s">
        <v>88</v>
      </c>
      <c r="E7" s="32" t="s">
        <v>48</v>
      </c>
      <c r="F7" s="34">
        <f>(E7/1000)*(D7/1000)/C7*B7</f>
        <v>20.5625</v>
      </c>
      <c r="G7" s="35" t="s">
        <v>49</v>
      </c>
      <c r="J7" s="36"/>
    </row>
    <row r="8">
      <c r="A8" s="31" t="s">
        <v>50</v>
      </c>
      <c r="B8" s="32"/>
      <c r="C8" s="32"/>
      <c r="D8" s="32"/>
      <c r="E8" s="32"/>
      <c r="F8" s="34">
        <f>2.223</f>
        <v>2.2229999999999999</v>
      </c>
      <c r="G8" s="35" t="s">
        <v>49</v>
      </c>
    </row>
    <row r="9">
      <c r="A9" s="31" t="s">
        <v>51</v>
      </c>
      <c r="B9" s="32"/>
      <c r="C9" s="32"/>
      <c r="D9" s="32"/>
      <c r="E9" s="32"/>
      <c r="F9" s="34">
        <f>3.134</f>
        <v>3.1339999999999999</v>
      </c>
      <c r="G9" s="35" t="s">
        <v>49</v>
      </c>
    </row>
    <row r="10">
      <c r="A10" s="31" t="s">
        <v>89</v>
      </c>
      <c r="B10" s="32"/>
      <c r="C10" s="32"/>
      <c r="D10" s="32"/>
      <c r="E10" s="32"/>
      <c r="F10" s="34">
        <f>9.6906</f>
        <v>9.6905999999999999</v>
      </c>
      <c r="G10" s="35" t="s">
        <v>49</v>
      </c>
    </row>
    <row r="11">
      <c r="A11" s="31" t="s">
        <v>53</v>
      </c>
      <c r="B11" s="32"/>
      <c r="C11" s="32"/>
      <c r="D11" s="32"/>
      <c r="E11" s="32"/>
      <c r="F11" s="34" t="s">
        <v>54</v>
      </c>
      <c r="G11" s="35" t="s">
        <v>55</v>
      </c>
    </row>
    <row r="12">
      <c r="A12" s="31" t="s">
        <v>56</v>
      </c>
      <c r="B12" s="32"/>
      <c r="C12" s="32"/>
      <c r="D12" s="32"/>
      <c r="E12" s="32"/>
      <c r="F12" s="34" t="s">
        <v>90</v>
      </c>
      <c r="G12" s="35" t="s">
        <v>49</v>
      </c>
    </row>
    <row r="13">
      <c r="A13" s="31" t="s">
        <v>58</v>
      </c>
      <c r="B13" s="32"/>
      <c r="C13" s="32"/>
      <c r="D13" s="32" t="s">
        <v>91</v>
      </c>
      <c r="E13" s="32" t="s">
        <v>87</v>
      </c>
      <c r="F13" s="37" t="s">
        <v>92</v>
      </c>
      <c r="G13" s="35" t="s">
        <v>49</v>
      </c>
    </row>
    <row r="14">
      <c r="A14" s="31" t="s">
        <v>62</v>
      </c>
      <c r="B14" s="32"/>
      <c r="C14" s="32"/>
      <c r="D14" s="32" t="s">
        <v>63</v>
      </c>
      <c r="E14" s="32">
        <v>0</v>
      </c>
      <c r="F14" s="34">
        <f ca="1">F15*D14/100</f>
        <v>0</v>
      </c>
      <c r="G14" s="35" t="s">
        <v>49</v>
      </c>
    </row>
    <row r="15">
      <c r="A15" s="31" t="s">
        <v>64</v>
      </c>
      <c r="B15" s="32"/>
      <c r="C15" s="32"/>
      <c r="D15" s="32">
        <v>0</v>
      </c>
      <c r="E15" s="32">
        <v>0</v>
      </c>
      <c r="F15" s="34">
        <f ca="1">SUM(F7:F14)</f>
        <v>35.610100000000003</v>
      </c>
      <c r="G15" s="35" t="s">
        <v>49</v>
      </c>
    </row>
    <row r="16">
      <c r="A16" s="31" t="s">
        <v>65</v>
      </c>
      <c r="B16" s="32"/>
      <c r="C16" s="32"/>
      <c r="D16" s="32" t="s">
        <v>66</v>
      </c>
      <c r="E16" s="32">
        <v>0</v>
      </c>
      <c r="F16" s="34">
        <v>0.43369999999999997</v>
      </c>
      <c r="G16" s="35" t="s">
        <v>67</v>
      </c>
    </row>
    <row r="17">
      <c r="A17" s="31" t="s">
        <v>68</v>
      </c>
      <c r="B17" s="32"/>
      <c r="C17" s="32"/>
      <c r="D17" s="32">
        <v>0</v>
      </c>
      <c r="E17" s="32" t="s">
        <v>69</v>
      </c>
      <c r="F17" s="34">
        <v>1</v>
      </c>
      <c r="G17" s="35" t="s">
        <v>67</v>
      </c>
    </row>
    <row r="18">
      <c r="A18" s="31" t="s">
        <v>70</v>
      </c>
      <c r="B18" s="32"/>
      <c r="C18" s="32"/>
      <c r="D18" s="32">
        <v>0</v>
      </c>
      <c r="E18" s="32">
        <v>0</v>
      </c>
      <c r="F18" s="34">
        <f ca="1">SUM(F15:F17)</f>
        <v>37.043800000000005</v>
      </c>
      <c r="G18" s="35" t="s">
        <v>67</v>
      </c>
    </row>
    <row r="19">
      <c r="A19" s="31" t="s">
        <v>71</v>
      </c>
      <c r="B19" s="32"/>
      <c r="C19" s="32"/>
      <c r="D19" s="32">
        <v>1800</v>
      </c>
      <c r="E19" s="32">
        <v>3700</v>
      </c>
      <c r="F19" s="34">
        <f>ROUND(E19/D19,4)</f>
        <v>2.0556000000000001</v>
      </c>
      <c r="G19" s="35"/>
    </row>
    <row r="20">
      <c r="A20" s="31" t="s">
        <v>72</v>
      </c>
      <c r="B20" s="32"/>
      <c r="C20" s="32"/>
      <c r="D20" s="32">
        <v>0</v>
      </c>
      <c r="E20" s="32">
        <v>0</v>
      </c>
      <c r="F20" s="34">
        <v>0.051299999999999998</v>
      </c>
      <c r="G20" s="35"/>
    </row>
    <row r="21">
      <c r="A21" s="31" t="s">
        <v>73</v>
      </c>
      <c r="B21" s="32"/>
      <c r="C21" s="32"/>
      <c r="D21" s="32">
        <v>0</v>
      </c>
      <c r="E21" s="32">
        <v>0</v>
      </c>
      <c r="F21" s="34">
        <v>0.1164</v>
      </c>
      <c r="G21" s="35"/>
    </row>
    <row r="22">
      <c r="A22" s="31" t="s">
        <v>74</v>
      </c>
      <c r="B22" s="32"/>
      <c r="C22" s="32"/>
      <c r="D22" s="32">
        <v>0</v>
      </c>
      <c r="E22" s="32">
        <v>0</v>
      </c>
      <c r="F22" s="34">
        <f ca="1">SUM(F18:F21)</f>
        <v>39.267099999999999</v>
      </c>
      <c r="G22" s="35" t="s">
        <v>67</v>
      </c>
    </row>
    <row r="23">
      <c r="A23" s="31" t="s">
        <v>75</v>
      </c>
      <c r="B23" s="32"/>
      <c r="C23" s="32"/>
      <c r="D23" s="32">
        <v>0</v>
      </c>
      <c r="E23" s="32">
        <v>0</v>
      </c>
      <c r="F23" s="34" t="s">
        <v>63</v>
      </c>
      <c r="G23" s="35"/>
    </row>
    <row r="24">
      <c r="A24" s="31" t="s">
        <v>76</v>
      </c>
      <c r="B24" s="32"/>
      <c r="C24" s="32"/>
      <c r="D24" s="32">
        <v>0</v>
      </c>
      <c r="E24" s="32">
        <v>0</v>
      </c>
      <c r="F24" s="34" t="s">
        <v>63</v>
      </c>
      <c r="G24" s="35"/>
    </row>
    <row r="25">
      <c r="A25" s="31" t="s">
        <v>77</v>
      </c>
      <c r="B25" s="32"/>
      <c r="C25" s="32"/>
      <c r="D25" s="32">
        <v>0</v>
      </c>
      <c r="E25" s="32">
        <v>0</v>
      </c>
      <c r="F25" s="34">
        <f ca="1">SUM(F22:F24)</f>
        <v>39.267099999999999</v>
      </c>
      <c r="G25" s="35" t="s">
        <v>67</v>
      </c>
    </row>
    <row r="26">
      <c r="A26" s="31" t="s">
        <v>78</v>
      </c>
      <c r="B26" s="32"/>
      <c r="C26" s="32"/>
      <c r="D26" s="32">
        <v>0</v>
      </c>
      <c r="E26" s="32">
        <v>0</v>
      </c>
      <c r="F26" s="32">
        <v>2009.7972</v>
      </c>
      <c r="G26" s="35" t="s">
        <v>79</v>
      </c>
    </row>
    <row r="27" s="1" customFormat="1">
      <c r="G27" s="38"/>
    </row>
    <row r="28" s="1" customFormat="1">
      <c r="G28" s="38"/>
    </row>
  </sheetData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rgb="FF002060"/>
  </sheetPr>
  <sheetViews>
    <sheetView showGridLines="0" workbookViewId="0" topLeftCell="A4"/>
  </sheetViews>
  <sheetFormatPr defaultRowHeight="14.4"/>
  <cols>
    <col min="1" max="1" width="24.57422" style="26" bestFit="1" customWidth="1"/>
    <col min="2" max="2" width="11.85156" style="26" customWidth="1"/>
    <col min="3" max="3" width="11.00391" style="26" customWidth="1"/>
    <col min="4" max="4" width="12.42188" style="26" bestFit="1" customWidth="1"/>
    <col min="5" max="5" width="8.851563" style="26" customWidth="1"/>
    <col min="6" max="6" width="11.28125" style="26" bestFit="1" customWidth="1"/>
    <col min="7" max="7" width="13.71094" style="27" customWidth="1"/>
    <col min="8" max="9" width="8.851563" style="1"/>
    <col min="10" max="16384" width="8.851563" style="26"/>
  </cols>
  <sheetData>
    <row r="1">
      <c r="A1" s="28" t="s">
        <v>32</v>
      </c>
    </row>
    <row r="2">
      <c r="A2" s="29"/>
    </row>
    <row r="3">
      <c r="A3" s="28" t="s">
        <v>33</v>
      </c>
      <c r="B3" s="26" t="s">
        <v>93</v>
      </c>
    </row>
    <row r="4">
      <c r="A4" s="28" t="s">
        <v>35</v>
      </c>
      <c r="B4" s="26" t="s">
        <v>94</v>
      </c>
      <c r="F4" s="27"/>
    </row>
    <row r="5">
      <c r="A5" s="29"/>
    </row>
    <row r="6">
      <c r="A6" s="30" t="s">
        <v>37</v>
      </c>
      <c r="B6" s="30" t="s">
        <v>38</v>
      </c>
      <c r="C6" s="30" t="s">
        <v>39</v>
      </c>
      <c r="D6" s="30" t="s">
        <v>40</v>
      </c>
      <c r="E6" s="30" t="s">
        <v>41</v>
      </c>
      <c r="F6" s="30" t="s">
        <v>42</v>
      </c>
      <c r="G6" s="30" t="s">
        <v>43</v>
      </c>
    </row>
    <row r="7">
      <c r="A7" s="31" t="s">
        <v>95</v>
      </c>
      <c r="B7" s="32" t="s">
        <v>87</v>
      </c>
      <c r="C7" s="33" t="s">
        <v>46</v>
      </c>
      <c r="D7" s="32" t="s">
        <v>96</v>
      </c>
      <c r="E7" s="32" t="s">
        <v>97</v>
      </c>
      <c r="F7" s="34">
        <f>(E7/1000)*(D7/1000)/C7*B7</f>
        <v>34.992857142857147</v>
      </c>
      <c r="G7" s="35" t="s">
        <v>49</v>
      </c>
      <c r="J7" s="36"/>
    </row>
    <row r="8">
      <c r="A8" s="31" t="s">
        <v>50</v>
      </c>
      <c r="B8" s="32"/>
      <c r="C8" s="32"/>
      <c r="D8" s="32"/>
      <c r="E8" s="32"/>
      <c r="F8" s="34">
        <f>2.246</f>
        <v>2.246</v>
      </c>
      <c r="G8" s="35" t="s">
        <v>49</v>
      </c>
    </row>
    <row r="9">
      <c r="A9" s="31" t="s">
        <v>51</v>
      </c>
      <c r="B9" s="32"/>
      <c r="C9" s="32"/>
      <c r="D9" s="32"/>
      <c r="E9" s="32"/>
      <c r="F9" s="34">
        <f>3.134</f>
        <v>3.1339999999999999</v>
      </c>
      <c r="G9" s="35" t="s">
        <v>49</v>
      </c>
    </row>
    <row r="10">
      <c r="A10" s="31" t="s">
        <v>89</v>
      </c>
      <c r="B10" s="32"/>
      <c r="C10" s="32"/>
      <c r="D10" s="32"/>
      <c r="E10" s="32"/>
      <c r="F10" s="34">
        <f>10.2951</f>
        <v>10.2951</v>
      </c>
      <c r="G10" s="35" t="s">
        <v>49</v>
      </c>
    </row>
    <row r="11">
      <c r="A11" s="31" t="s">
        <v>53</v>
      </c>
      <c r="B11" s="32"/>
      <c r="C11" s="32"/>
      <c r="D11" s="32"/>
      <c r="E11" s="32"/>
      <c r="F11" s="34" t="s">
        <v>54</v>
      </c>
      <c r="G11" s="35" t="s">
        <v>55</v>
      </c>
    </row>
    <row r="12">
      <c r="A12" s="31" t="s">
        <v>56</v>
      </c>
      <c r="B12" s="32"/>
      <c r="C12" s="32"/>
      <c r="D12" s="32"/>
      <c r="E12" s="32"/>
      <c r="F12" s="34" t="s">
        <v>90</v>
      </c>
      <c r="G12" s="35" t="s">
        <v>49</v>
      </c>
    </row>
    <row r="13">
      <c r="A13" s="31" t="s">
        <v>58</v>
      </c>
      <c r="B13" s="32"/>
      <c r="C13" s="32"/>
      <c r="D13" s="32" t="s">
        <v>91</v>
      </c>
      <c r="E13" s="32" t="s">
        <v>87</v>
      </c>
      <c r="F13" s="37" t="s">
        <v>92</v>
      </c>
      <c r="G13" s="35" t="s">
        <v>49</v>
      </c>
    </row>
    <row r="14">
      <c r="A14" s="31" t="s">
        <v>62</v>
      </c>
      <c r="B14" s="32"/>
      <c r="C14" s="32"/>
      <c r="D14" s="32" t="s">
        <v>63</v>
      </c>
      <c r="E14" s="32">
        <v>0</v>
      </c>
      <c r="F14" s="34">
        <f ca="1">F15*D14/100</f>
        <v>0</v>
      </c>
      <c r="G14" s="35" t="s">
        <v>49</v>
      </c>
    </row>
    <row r="15">
      <c r="A15" s="31" t="s">
        <v>64</v>
      </c>
      <c r="B15" s="32"/>
      <c r="C15" s="32"/>
      <c r="D15" s="32">
        <v>0</v>
      </c>
      <c r="E15" s="32">
        <v>0</v>
      </c>
      <c r="F15" s="34">
        <f ca="1">SUM(F7:F14)</f>
        <v>50.667957142857148</v>
      </c>
      <c r="G15" s="35" t="s">
        <v>49</v>
      </c>
    </row>
    <row r="16">
      <c r="A16" s="31" t="s">
        <v>65</v>
      </c>
      <c r="B16" s="32"/>
      <c r="C16" s="32"/>
      <c r="D16" s="32" t="s">
        <v>66</v>
      </c>
      <c r="E16" s="32">
        <v>0</v>
      </c>
      <c r="F16" s="34">
        <v>0.43369999999999997</v>
      </c>
      <c r="G16" s="35" t="s">
        <v>67</v>
      </c>
    </row>
    <row r="17">
      <c r="A17" s="31" t="s">
        <v>68</v>
      </c>
      <c r="B17" s="32"/>
      <c r="C17" s="32"/>
      <c r="D17" s="32">
        <v>0</v>
      </c>
      <c r="E17" s="32" t="s">
        <v>69</v>
      </c>
      <c r="F17" s="34">
        <v>1</v>
      </c>
      <c r="G17" s="35" t="s">
        <v>67</v>
      </c>
    </row>
    <row r="18">
      <c r="A18" s="31" t="s">
        <v>70</v>
      </c>
      <c r="B18" s="32"/>
      <c r="C18" s="32"/>
      <c r="D18" s="32">
        <v>0</v>
      </c>
      <c r="E18" s="32">
        <v>0</v>
      </c>
      <c r="F18" s="34">
        <f ca="1">SUM(F15:F17)</f>
        <v>52.10165714285715</v>
      </c>
      <c r="G18" s="35" t="s">
        <v>67</v>
      </c>
    </row>
    <row r="19">
      <c r="A19" s="31" t="s">
        <v>71</v>
      </c>
      <c r="B19" s="32"/>
      <c r="C19" s="32"/>
      <c r="D19" s="32">
        <v>1800</v>
      </c>
      <c r="E19" s="32">
        <v>3700</v>
      </c>
      <c r="F19" s="34">
        <f>ROUND(E19/D19,4)</f>
        <v>2.0556000000000001</v>
      </c>
      <c r="G19" s="35"/>
    </row>
    <row r="20">
      <c r="A20" s="31" t="s">
        <v>72</v>
      </c>
      <c r="B20" s="32"/>
      <c r="C20" s="32"/>
      <c r="D20" s="32">
        <v>0</v>
      </c>
      <c r="E20" s="32">
        <v>0</v>
      </c>
      <c r="F20" s="34">
        <v>0.051299999999999998</v>
      </c>
      <c r="G20" s="35"/>
    </row>
    <row r="21">
      <c r="A21" s="31" t="s">
        <v>73</v>
      </c>
      <c r="B21" s="32"/>
      <c r="C21" s="32"/>
      <c r="D21" s="32">
        <v>0</v>
      </c>
      <c r="E21" s="32">
        <v>0</v>
      </c>
      <c r="F21" s="34">
        <v>0.1164</v>
      </c>
      <c r="G21" s="35"/>
    </row>
    <row r="22">
      <c r="A22" s="31" t="s">
        <v>74</v>
      </c>
      <c r="B22" s="32"/>
      <c r="C22" s="32"/>
      <c r="D22" s="32">
        <v>0</v>
      </c>
      <c r="E22" s="32">
        <v>0</v>
      </c>
      <c r="F22" s="34">
        <f ca="1">SUM(F18:F21)</f>
        <v>54.324957142857144</v>
      </c>
      <c r="G22" s="35" t="s">
        <v>67</v>
      </c>
    </row>
    <row r="23">
      <c r="A23" s="31" t="s">
        <v>75</v>
      </c>
      <c r="B23" s="32"/>
      <c r="C23" s="32"/>
      <c r="D23" s="32">
        <v>0</v>
      </c>
      <c r="E23" s="32">
        <v>0</v>
      </c>
      <c r="F23" s="34" t="s">
        <v>63</v>
      </c>
      <c r="G23" s="35"/>
    </row>
    <row r="24">
      <c r="A24" s="31" t="s">
        <v>76</v>
      </c>
      <c r="B24" s="32"/>
      <c r="C24" s="32"/>
      <c r="D24" s="32">
        <v>0</v>
      </c>
      <c r="E24" s="32">
        <v>0</v>
      </c>
      <c r="F24" s="34" t="s">
        <v>63</v>
      </c>
      <c r="G24" s="35"/>
    </row>
    <row r="25">
      <c r="A25" s="31" t="s">
        <v>77</v>
      </c>
      <c r="B25" s="32"/>
      <c r="C25" s="32"/>
      <c r="D25" s="32">
        <v>0</v>
      </c>
      <c r="E25" s="32">
        <v>0</v>
      </c>
      <c r="F25" s="34">
        <f ca="1">SUM(F22:F24)</f>
        <v>54.324957142857144</v>
      </c>
      <c r="G25" s="35" t="s">
        <v>67</v>
      </c>
    </row>
    <row r="26">
      <c r="A26" s="31" t="s">
        <v>78</v>
      </c>
      <c r="B26" s="32"/>
      <c r="C26" s="32"/>
      <c r="D26" s="32">
        <v>0</v>
      </c>
      <c r="E26" s="32">
        <v>0</v>
      </c>
      <c r="F26" s="32">
        <v>2009.7972</v>
      </c>
      <c r="G26" s="35" t="s">
        <v>79</v>
      </c>
    </row>
    <row r="27" s="1" customFormat="1">
      <c r="G27" s="38"/>
    </row>
    <row r="28" s="1" customFormat="1">
      <c r="G28" s="38"/>
    </row>
  </sheetData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rgb="FF002060"/>
  </sheetPr>
  <sheetViews>
    <sheetView showGridLines="0" workbookViewId="0" topLeftCell="A4"/>
  </sheetViews>
  <sheetFormatPr defaultRowHeight="14.4"/>
  <cols>
    <col min="1" max="1" width="24.57422" style="26" bestFit="1" customWidth="1"/>
    <col min="2" max="2" width="11.85156" style="26" customWidth="1"/>
    <col min="3" max="3" width="11.00391" style="26" customWidth="1"/>
    <col min="4" max="4" width="12.42188" style="26" bestFit="1" customWidth="1"/>
    <col min="5" max="5" width="8.851563" style="26" customWidth="1"/>
    <col min="6" max="6" width="11.28125" style="26" bestFit="1" customWidth="1"/>
    <col min="7" max="7" width="13.71094" style="27" customWidth="1"/>
    <col min="8" max="9" width="8.851563" style="1"/>
    <col min="10" max="16384" width="8.851563" style="26"/>
  </cols>
  <sheetData>
    <row r="1">
      <c r="A1" s="28" t="s">
        <v>32</v>
      </c>
    </row>
    <row r="2">
      <c r="A2" s="29"/>
    </row>
    <row r="3">
      <c r="A3" s="28" t="s">
        <v>33</v>
      </c>
      <c r="B3" s="26" t="s">
        <v>98</v>
      </c>
    </row>
    <row r="4">
      <c r="A4" s="28" t="s">
        <v>35</v>
      </c>
      <c r="B4" s="26" t="s">
        <v>99</v>
      </c>
      <c r="F4" s="27"/>
    </row>
    <row r="5">
      <c r="A5" s="29"/>
    </row>
    <row r="6">
      <c r="A6" s="30" t="s">
        <v>37</v>
      </c>
      <c r="B6" s="30" t="s">
        <v>38</v>
      </c>
      <c r="C6" s="30" t="s">
        <v>39</v>
      </c>
      <c r="D6" s="30" t="s">
        <v>40</v>
      </c>
      <c r="E6" s="30" t="s">
        <v>41</v>
      </c>
      <c r="F6" s="30" t="s">
        <v>42</v>
      </c>
      <c r="G6" s="30" t="s">
        <v>43</v>
      </c>
    </row>
    <row r="7">
      <c r="A7" s="31" t="s">
        <v>100</v>
      </c>
      <c r="B7" s="32" t="s">
        <v>45</v>
      </c>
      <c r="C7" s="33" t="s">
        <v>101</v>
      </c>
      <c r="D7" s="32" t="s">
        <v>47</v>
      </c>
      <c r="E7" s="32" t="s">
        <v>102</v>
      </c>
      <c r="F7" s="34">
        <f>(E7/1000)*(D7/1000)/C7*B7</f>
        <v>24.531891891891892</v>
      </c>
      <c r="G7" s="35" t="s">
        <v>49</v>
      </c>
      <c r="J7" s="36"/>
    </row>
    <row r="8">
      <c r="A8" s="31" t="s">
        <v>50</v>
      </c>
      <c r="B8" s="32"/>
      <c r="C8" s="32"/>
      <c r="D8" s="32"/>
      <c r="E8" s="32"/>
      <c r="F8" s="34">
        <f>2.2838</f>
        <v>2.2837999999999998</v>
      </c>
      <c r="G8" s="35" t="s">
        <v>49</v>
      </c>
    </row>
    <row r="9">
      <c r="A9" s="31" t="s">
        <v>51</v>
      </c>
      <c r="B9" s="32"/>
      <c r="C9" s="32"/>
      <c r="D9" s="32"/>
      <c r="E9" s="32"/>
      <c r="F9" s="34">
        <f>4.368</f>
        <v>4.3680000000000003</v>
      </c>
      <c r="G9" s="35" t="s">
        <v>49</v>
      </c>
    </row>
    <row r="10">
      <c r="A10" s="31" t="s">
        <v>52</v>
      </c>
      <c r="B10" s="32"/>
      <c r="C10" s="32"/>
      <c r="D10" s="32"/>
      <c r="E10" s="32"/>
      <c r="F10" s="34">
        <f>9.1299</f>
        <v>9.1298999999999992</v>
      </c>
      <c r="G10" s="35" t="s">
        <v>49</v>
      </c>
    </row>
    <row r="11">
      <c r="A11" s="31" t="s">
        <v>53</v>
      </c>
      <c r="B11" s="32"/>
      <c r="C11" s="32"/>
      <c r="D11" s="32"/>
      <c r="E11" s="32"/>
      <c r="F11" s="34" t="s">
        <v>54</v>
      </c>
      <c r="G11" s="35" t="s">
        <v>55</v>
      </c>
    </row>
    <row r="12">
      <c r="A12" s="31" t="s">
        <v>56</v>
      </c>
      <c r="B12" s="32"/>
      <c r="C12" s="32"/>
      <c r="D12" s="32"/>
      <c r="E12" s="32"/>
      <c r="F12" s="34" t="s">
        <v>57</v>
      </c>
      <c r="G12" s="35" t="s">
        <v>49</v>
      </c>
    </row>
    <row r="13">
      <c r="A13" s="31" t="s">
        <v>58</v>
      </c>
      <c r="B13" s="32"/>
      <c r="C13" s="32"/>
      <c r="D13" s="32" t="s">
        <v>103</v>
      </c>
      <c r="E13" s="32" t="s">
        <v>60</v>
      </c>
      <c r="F13" s="37" t="s">
        <v>104</v>
      </c>
      <c r="G13" s="35" t="s">
        <v>49</v>
      </c>
    </row>
    <row r="14">
      <c r="A14" s="31" t="s">
        <v>62</v>
      </c>
      <c r="B14" s="32"/>
      <c r="C14" s="32"/>
      <c r="D14" s="32" t="s">
        <v>63</v>
      </c>
      <c r="E14" s="32">
        <v>0</v>
      </c>
      <c r="F14" s="34">
        <f ca="1">F15*D14/100</f>
        <v>0</v>
      </c>
      <c r="G14" s="35" t="s">
        <v>49</v>
      </c>
    </row>
    <row r="15">
      <c r="A15" s="31" t="s">
        <v>64</v>
      </c>
      <c r="B15" s="32"/>
      <c r="C15" s="32"/>
      <c r="D15" s="32">
        <v>0</v>
      </c>
      <c r="E15" s="32">
        <v>0</v>
      </c>
      <c r="F15" s="34">
        <f ca="1">SUM(F7:F14)</f>
        <v>40.313591891891889</v>
      </c>
      <c r="G15" s="35" t="s">
        <v>49</v>
      </c>
    </row>
    <row r="16">
      <c r="A16" s="31" t="s">
        <v>65</v>
      </c>
      <c r="B16" s="32"/>
      <c r="C16" s="32"/>
      <c r="D16" s="32" t="s">
        <v>66</v>
      </c>
      <c r="E16" s="32">
        <v>0</v>
      </c>
      <c r="F16" s="34">
        <v>0.43369999999999997</v>
      </c>
      <c r="G16" s="35" t="s">
        <v>67</v>
      </c>
    </row>
    <row r="17">
      <c r="A17" s="31" t="s">
        <v>68</v>
      </c>
      <c r="B17" s="32"/>
      <c r="C17" s="32"/>
      <c r="D17" s="32">
        <v>0</v>
      </c>
      <c r="E17" s="32" t="s">
        <v>69</v>
      </c>
      <c r="F17" s="34">
        <v>1</v>
      </c>
      <c r="G17" s="35" t="s">
        <v>67</v>
      </c>
    </row>
    <row r="18">
      <c r="A18" s="31" t="s">
        <v>70</v>
      </c>
      <c r="B18" s="32"/>
      <c r="C18" s="32"/>
      <c r="D18" s="32">
        <v>0</v>
      </c>
      <c r="E18" s="32">
        <v>0</v>
      </c>
      <c r="F18" s="34">
        <f ca="1">SUM(F15:F17)</f>
        <v>41.747291891891891</v>
      </c>
      <c r="G18" s="35" t="s">
        <v>67</v>
      </c>
    </row>
    <row r="19">
      <c r="A19" s="31" t="s">
        <v>71</v>
      </c>
      <c r="B19" s="32"/>
      <c r="C19" s="32"/>
      <c r="D19" s="32">
        <v>1800</v>
      </c>
      <c r="E19" s="32">
        <v>3700</v>
      </c>
      <c r="F19" s="34">
        <f>ROUND(E19/D19,4)</f>
        <v>2.0556000000000001</v>
      </c>
      <c r="G19" s="35"/>
    </row>
    <row r="20">
      <c r="A20" s="31" t="s">
        <v>72</v>
      </c>
      <c r="B20" s="32"/>
      <c r="C20" s="32"/>
      <c r="D20" s="32">
        <v>0</v>
      </c>
      <c r="E20" s="32">
        <v>0</v>
      </c>
      <c r="F20" s="34">
        <v>0.051299999999999998</v>
      </c>
      <c r="G20" s="35"/>
    </row>
    <row r="21">
      <c r="A21" s="31" t="s">
        <v>73</v>
      </c>
      <c r="B21" s="32"/>
      <c r="C21" s="32"/>
      <c r="D21" s="32">
        <v>0</v>
      </c>
      <c r="E21" s="32">
        <v>0</v>
      </c>
      <c r="F21" s="34">
        <v>0.1164</v>
      </c>
      <c r="G21" s="35"/>
    </row>
    <row r="22">
      <c r="A22" s="31" t="s">
        <v>74</v>
      </c>
      <c r="B22" s="32"/>
      <c r="C22" s="32"/>
      <c r="D22" s="32">
        <v>0</v>
      </c>
      <c r="E22" s="32">
        <v>0</v>
      </c>
      <c r="F22" s="34">
        <f ca="1">SUM(F18:F21)</f>
        <v>43.970591891891885</v>
      </c>
      <c r="G22" s="35" t="s">
        <v>67</v>
      </c>
    </row>
    <row r="23">
      <c r="A23" s="31" t="s">
        <v>75</v>
      </c>
      <c r="B23" s="32"/>
      <c r="C23" s="32"/>
      <c r="D23" s="32">
        <v>0</v>
      </c>
      <c r="E23" s="32">
        <v>0</v>
      </c>
      <c r="F23" s="34" t="s">
        <v>63</v>
      </c>
      <c r="G23" s="35"/>
    </row>
    <row r="24">
      <c r="A24" s="31" t="s">
        <v>76</v>
      </c>
      <c r="B24" s="32"/>
      <c r="C24" s="32"/>
      <c r="D24" s="32">
        <v>0</v>
      </c>
      <c r="E24" s="32">
        <v>0</v>
      </c>
      <c r="F24" s="34" t="s">
        <v>63</v>
      </c>
      <c r="G24" s="35"/>
    </row>
    <row r="25">
      <c r="A25" s="31" t="s">
        <v>77</v>
      </c>
      <c r="B25" s="32"/>
      <c r="C25" s="32"/>
      <c r="D25" s="32">
        <v>0</v>
      </c>
      <c r="E25" s="32">
        <v>0</v>
      </c>
      <c r="F25" s="34">
        <f ca="1">SUM(F22:F24)</f>
        <v>43.970591891891885</v>
      </c>
      <c r="G25" s="35" t="s">
        <v>67</v>
      </c>
    </row>
    <row r="26">
      <c r="A26" s="31" t="s">
        <v>78</v>
      </c>
      <c r="B26" s="32"/>
      <c r="C26" s="32"/>
      <c r="D26" s="32">
        <v>0</v>
      </c>
      <c r="E26" s="32">
        <v>0</v>
      </c>
      <c r="F26" s="32">
        <v>2009.7972</v>
      </c>
      <c r="G26" s="35" t="s">
        <v>79</v>
      </c>
    </row>
    <row r="27" s="1" customFormat="1">
      <c r="G27" s="38"/>
    </row>
    <row r="28" s="1" customFormat="1">
      <c r="G28" s="38"/>
    </row>
  </sheetData>
</worksheet>
</file>

<file path=xl/worksheets/sheet7.xml><?xml version="1.0" encoding="utf-8"?>
<worksheet xmlns:r="http://schemas.openxmlformats.org/officeDocument/2006/relationships" xmlns="http://schemas.openxmlformats.org/spreadsheetml/2006/main">
  <sheetPr>
    <tabColor rgb="FF002060"/>
  </sheetPr>
  <sheetViews>
    <sheetView showGridLines="0" workbookViewId="0" topLeftCell="A4"/>
  </sheetViews>
  <sheetFormatPr defaultRowHeight="14.4"/>
  <cols>
    <col min="1" max="1" width="24.57422" style="26" bestFit="1" customWidth="1"/>
    <col min="2" max="2" width="11.85156" style="26" customWidth="1"/>
    <col min="3" max="3" width="11.00391" style="26" customWidth="1"/>
    <col min="4" max="4" width="12.42188" style="26" bestFit="1" customWidth="1"/>
    <col min="5" max="5" width="8.851563" style="26" customWidth="1"/>
    <col min="6" max="6" width="11.28125" style="26" bestFit="1" customWidth="1"/>
    <col min="7" max="7" width="13.71094" style="27" customWidth="1"/>
    <col min="8" max="9" width="8.851563" style="1"/>
    <col min="10" max="16384" width="8.851563" style="26"/>
  </cols>
  <sheetData>
    <row r="1">
      <c r="A1" s="28" t="s">
        <v>32</v>
      </c>
    </row>
    <row r="2">
      <c r="A2" s="29"/>
    </row>
    <row r="3">
      <c r="A3" s="28" t="s">
        <v>33</v>
      </c>
      <c r="B3" s="26" t="s">
        <v>105</v>
      </c>
    </row>
    <row r="4">
      <c r="A4" s="28" t="s">
        <v>35</v>
      </c>
      <c r="B4" s="26" t="s">
        <v>106</v>
      </c>
      <c r="F4" s="27"/>
    </row>
    <row r="5">
      <c r="A5" s="29"/>
    </row>
    <row r="6">
      <c r="A6" s="30" t="s">
        <v>37</v>
      </c>
      <c r="B6" s="30" t="s">
        <v>38</v>
      </c>
      <c r="C6" s="30" t="s">
        <v>39</v>
      </c>
      <c r="D6" s="30" t="s">
        <v>40</v>
      </c>
      <c r="E6" s="30" t="s">
        <v>41</v>
      </c>
      <c r="F6" s="30" t="s">
        <v>42</v>
      </c>
      <c r="G6" s="30" t="s">
        <v>43</v>
      </c>
    </row>
    <row r="7">
      <c r="A7" s="31" t="s">
        <v>44</v>
      </c>
      <c r="B7" s="32" t="s">
        <v>45</v>
      </c>
      <c r="C7" s="33" t="s">
        <v>107</v>
      </c>
      <c r="D7" s="32" t="s">
        <v>108</v>
      </c>
      <c r="E7" s="32" t="s">
        <v>109</v>
      </c>
      <c r="F7" s="34">
        <f>(E7/1000)*(D7/1000)/C7*B7</f>
        <v>1.2000000000000002</v>
      </c>
      <c r="G7" s="35" t="s">
        <v>49</v>
      </c>
      <c r="J7" s="36"/>
    </row>
    <row r="8">
      <c r="A8" s="31" t="s">
        <v>50</v>
      </c>
      <c r="B8" s="32"/>
      <c r="C8" s="32"/>
      <c r="D8" s="32"/>
      <c r="E8" s="32"/>
      <c r="F8" s="34">
        <f>1.6848</f>
        <v>1.6848000000000001</v>
      </c>
      <c r="G8" s="35" t="s">
        <v>49</v>
      </c>
    </row>
    <row r="9">
      <c r="A9" s="31" t="s">
        <v>51</v>
      </c>
      <c r="B9" s="32"/>
      <c r="C9" s="32"/>
      <c r="D9" s="32"/>
      <c r="E9" s="32"/>
      <c r="F9" s="34">
        <f>3.312</f>
        <v>3.3119999999999998</v>
      </c>
      <c r="G9" s="35" t="s">
        <v>49</v>
      </c>
    </row>
    <row r="10">
      <c r="A10" s="31" t="s">
        <v>52</v>
      </c>
      <c r="B10" s="32"/>
      <c r="C10" s="32"/>
      <c r="D10" s="32"/>
      <c r="E10" s="32"/>
      <c r="F10" s="34">
        <f>5.6398</f>
        <v>5.6398000000000001</v>
      </c>
      <c r="G10" s="35" t="s">
        <v>49</v>
      </c>
    </row>
    <row r="11">
      <c r="A11" s="31" t="s">
        <v>53</v>
      </c>
      <c r="B11" s="32"/>
      <c r="C11" s="32"/>
      <c r="D11" s="32"/>
      <c r="E11" s="32"/>
      <c r="F11" s="34" t="s">
        <v>54</v>
      </c>
      <c r="G11" s="35" t="s">
        <v>55</v>
      </c>
    </row>
    <row r="12">
      <c r="A12" s="31" t="s">
        <v>56</v>
      </c>
      <c r="B12" s="32"/>
      <c r="C12" s="32"/>
      <c r="D12" s="32"/>
      <c r="E12" s="32"/>
      <c r="F12" s="34" t="s">
        <v>110</v>
      </c>
      <c r="G12" s="35" t="s">
        <v>49</v>
      </c>
    </row>
    <row r="13">
      <c r="A13" s="31" t="s">
        <v>58</v>
      </c>
      <c r="B13" s="32"/>
      <c r="C13" s="32"/>
      <c r="D13" s="32" t="s">
        <v>83</v>
      </c>
      <c r="E13" s="32" t="s">
        <v>84</v>
      </c>
      <c r="F13" s="37" t="s">
        <v>83</v>
      </c>
      <c r="G13" s="35" t="s">
        <v>49</v>
      </c>
    </row>
    <row r="14">
      <c r="A14" s="31" t="s">
        <v>62</v>
      </c>
      <c r="B14" s="32"/>
      <c r="C14" s="32"/>
      <c r="D14" s="32" t="s">
        <v>63</v>
      </c>
      <c r="E14" s="32">
        <v>0</v>
      </c>
      <c r="F14" s="34">
        <f ca="1">F15*D14/100</f>
        <v>0</v>
      </c>
      <c r="G14" s="35" t="s">
        <v>49</v>
      </c>
    </row>
    <row r="15">
      <c r="A15" s="31" t="s">
        <v>64</v>
      </c>
      <c r="B15" s="32"/>
      <c r="C15" s="32"/>
      <c r="D15" s="32">
        <v>0</v>
      </c>
      <c r="E15" s="32">
        <v>0</v>
      </c>
      <c r="F15" s="34">
        <f ca="1">SUM(F7:F14)</f>
        <v>11.836600000000001</v>
      </c>
      <c r="G15" s="35" t="s">
        <v>49</v>
      </c>
    </row>
    <row r="16">
      <c r="A16" s="31" t="s">
        <v>65</v>
      </c>
      <c r="B16" s="32"/>
      <c r="C16" s="32"/>
      <c r="D16" s="32" t="s">
        <v>66</v>
      </c>
      <c r="E16" s="32">
        <v>0</v>
      </c>
      <c r="F16" s="34">
        <v>0.43369999999999997</v>
      </c>
      <c r="G16" s="35" t="s">
        <v>67</v>
      </c>
    </row>
    <row r="17">
      <c r="A17" s="31" t="s">
        <v>68</v>
      </c>
      <c r="B17" s="32"/>
      <c r="C17" s="32"/>
      <c r="D17" s="32">
        <v>0</v>
      </c>
      <c r="E17" s="32" t="s">
        <v>111</v>
      </c>
      <c r="F17" s="34">
        <v>1</v>
      </c>
      <c r="G17" s="35" t="s">
        <v>67</v>
      </c>
    </row>
    <row r="18">
      <c r="A18" s="31" t="s">
        <v>70</v>
      </c>
      <c r="B18" s="32"/>
      <c r="C18" s="32"/>
      <c r="D18" s="32">
        <v>0</v>
      </c>
      <c r="E18" s="32">
        <v>0</v>
      </c>
      <c r="F18" s="34">
        <f ca="1">SUM(F15:F17)</f>
        <v>13.270300000000001</v>
      </c>
      <c r="G18" s="35" t="s">
        <v>67</v>
      </c>
    </row>
    <row r="19">
      <c r="A19" s="31" t="s">
        <v>71</v>
      </c>
      <c r="B19" s="32"/>
      <c r="C19" s="32"/>
      <c r="D19" s="32">
        <v>1800</v>
      </c>
      <c r="E19" s="32">
        <v>3700</v>
      </c>
      <c r="F19" s="34">
        <f>ROUND(E19/D19,4)</f>
        <v>2.0556000000000001</v>
      </c>
      <c r="G19" s="35"/>
    </row>
    <row r="20">
      <c r="A20" s="31" t="s">
        <v>72</v>
      </c>
      <c r="B20" s="32"/>
      <c r="C20" s="32"/>
      <c r="D20" s="32">
        <v>0</v>
      </c>
      <c r="E20" s="32">
        <v>0</v>
      </c>
      <c r="F20" s="34">
        <v>0.051299999999999998</v>
      </c>
      <c r="G20" s="35"/>
    </row>
    <row r="21">
      <c r="A21" s="31" t="s">
        <v>73</v>
      </c>
      <c r="B21" s="32"/>
      <c r="C21" s="32"/>
      <c r="D21" s="32">
        <v>0</v>
      </c>
      <c r="E21" s="32">
        <v>0</v>
      </c>
      <c r="F21" s="34">
        <v>0.1164</v>
      </c>
      <c r="G21" s="35"/>
    </row>
    <row r="22">
      <c r="A22" s="31" t="s">
        <v>74</v>
      </c>
      <c r="B22" s="32"/>
      <c r="C22" s="32"/>
      <c r="D22" s="32">
        <v>0</v>
      </c>
      <c r="E22" s="32">
        <v>0</v>
      </c>
      <c r="F22" s="34">
        <f ca="1">SUM(F18:F21)</f>
        <v>15.493600000000001</v>
      </c>
      <c r="G22" s="35" t="s">
        <v>67</v>
      </c>
    </row>
    <row r="23">
      <c r="A23" s="31" t="s">
        <v>75</v>
      </c>
      <c r="B23" s="32"/>
      <c r="C23" s="32"/>
      <c r="D23" s="32">
        <v>0</v>
      </c>
      <c r="E23" s="32">
        <v>0</v>
      </c>
      <c r="F23" s="34" t="s">
        <v>63</v>
      </c>
      <c r="G23" s="35"/>
    </row>
    <row r="24">
      <c r="A24" s="31" t="s">
        <v>76</v>
      </c>
      <c r="B24" s="32"/>
      <c r="C24" s="32"/>
      <c r="D24" s="32">
        <v>0</v>
      </c>
      <c r="E24" s="32">
        <v>0</v>
      </c>
      <c r="F24" s="34" t="s">
        <v>63</v>
      </c>
      <c r="G24" s="35"/>
    </row>
    <row r="25">
      <c r="A25" s="31" t="s">
        <v>77</v>
      </c>
      <c r="B25" s="32"/>
      <c r="C25" s="32"/>
      <c r="D25" s="32">
        <v>0</v>
      </c>
      <c r="E25" s="32">
        <v>0</v>
      </c>
      <c r="F25" s="34">
        <f ca="1">SUM(F22:F24)</f>
        <v>15.493600000000001</v>
      </c>
      <c r="G25" s="35" t="s">
        <v>67</v>
      </c>
    </row>
    <row r="26">
      <c r="A26" s="31" t="s">
        <v>78</v>
      </c>
      <c r="B26" s="32"/>
      <c r="C26" s="32"/>
      <c r="D26" s="32">
        <v>0</v>
      </c>
      <c r="E26" s="32">
        <v>0</v>
      </c>
      <c r="F26" s="32">
        <v>2009.7972</v>
      </c>
      <c r="G26" s="35" t="s">
        <v>79</v>
      </c>
    </row>
    <row r="27" s="1" customFormat="1">
      <c r="G27" s="38"/>
    </row>
    <row r="28" s="1" customFormat="1">
      <c r="G28" s="38"/>
    </row>
  </sheetData>
</worksheet>
</file>

<file path=xl/worksheets/sheet8.xml><?xml version="1.0" encoding="utf-8"?>
<worksheet xmlns:r="http://schemas.openxmlformats.org/officeDocument/2006/relationships" xmlns="http://schemas.openxmlformats.org/spreadsheetml/2006/main">
  <sheetPr>
    <tabColor rgb="FF002060"/>
  </sheetPr>
  <sheetViews>
    <sheetView tabSelected="1" showGridLines="0" workbookViewId="0" topLeftCell="A4"/>
  </sheetViews>
  <sheetFormatPr defaultRowHeight="14.4"/>
  <cols>
    <col min="1" max="1" width="24.57422" style="26" bestFit="1" customWidth="1"/>
    <col min="2" max="2" width="11.85156" style="26" customWidth="1"/>
    <col min="3" max="3" width="11.00391" style="26" customWidth="1"/>
    <col min="4" max="4" width="12.42188" style="26" bestFit="1" customWidth="1"/>
    <col min="5" max="5" width="8.851563" style="26" customWidth="1"/>
    <col min="6" max="6" width="11.28125" style="26" bestFit="1" customWidth="1"/>
    <col min="7" max="7" width="13.71094" style="27" customWidth="1"/>
    <col min="8" max="9" width="8.851563" style="1"/>
    <col min="10" max="16384" width="8.851563" style="26"/>
  </cols>
  <sheetData>
    <row r="1">
      <c r="A1" s="28" t="s">
        <v>32</v>
      </c>
    </row>
    <row r="2">
      <c r="A2" s="29"/>
    </row>
    <row r="3">
      <c r="A3" s="28" t="s">
        <v>33</v>
      </c>
      <c r="B3" s="26" t="s">
        <v>112</v>
      </c>
    </row>
    <row r="4">
      <c r="A4" s="28" t="s">
        <v>35</v>
      </c>
      <c r="B4" s="26" t="s">
        <v>113</v>
      </c>
      <c r="F4" s="27"/>
    </row>
    <row r="5">
      <c r="A5" s="29"/>
    </row>
    <row r="6">
      <c r="A6" s="30" t="s">
        <v>37</v>
      </c>
      <c r="B6" s="30" t="s">
        <v>38</v>
      </c>
      <c r="C6" s="30" t="s">
        <v>39</v>
      </c>
      <c r="D6" s="30" t="s">
        <v>40</v>
      </c>
      <c r="E6" s="30" t="s">
        <v>41</v>
      </c>
      <c r="F6" s="30" t="s">
        <v>42</v>
      </c>
      <c r="G6" s="30" t="s">
        <v>43</v>
      </c>
    </row>
    <row r="7">
      <c r="A7" s="31" t="s">
        <v>44</v>
      </c>
      <c r="B7" s="32" t="s">
        <v>114</v>
      </c>
      <c r="C7" s="33" t="s">
        <v>46</v>
      </c>
      <c r="D7" s="32" t="s">
        <v>115</v>
      </c>
      <c r="E7" s="32" t="s">
        <v>48</v>
      </c>
      <c r="F7" s="34">
        <f>(E7/1000)*(D7/1000)/C7*B7</f>
        <v>3.4242857142857144</v>
      </c>
      <c r="G7" s="35" t="s">
        <v>49</v>
      </c>
      <c r="J7" s="36"/>
    </row>
    <row r="8">
      <c r="A8" s="31" t="s">
        <v>50</v>
      </c>
      <c r="B8" s="32"/>
      <c r="C8" s="32"/>
      <c r="D8" s="32"/>
      <c r="E8" s="32"/>
      <c r="F8" s="34">
        <f>0.5429</f>
        <v>0.54290000000000005</v>
      </c>
      <c r="G8" s="35" t="s">
        <v>49</v>
      </c>
    </row>
    <row r="9">
      <c r="A9" s="31" t="s">
        <v>51</v>
      </c>
      <c r="B9" s="32"/>
      <c r="C9" s="32"/>
      <c r="D9" s="32"/>
      <c r="E9" s="32"/>
      <c r="F9" s="34">
        <f>1.656</f>
        <v>1.6559999999999999</v>
      </c>
      <c r="G9" s="35" t="s">
        <v>49</v>
      </c>
    </row>
    <row r="10">
      <c r="A10" s="31" t="s">
        <v>116</v>
      </c>
      <c r="B10" s="32"/>
      <c r="C10" s="32"/>
      <c r="D10" s="32"/>
      <c r="E10" s="32"/>
      <c r="F10" s="34">
        <f>2.9323</f>
        <v>2.9323000000000001</v>
      </c>
      <c r="G10" s="35" t="s">
        <v>49</v>
      </c>
    </row>
    <row r="11">
      <c r="A11" s="31" t="s">
        <v>53</v>
      </c>
      <c r="B11" s="32"/>
      <c r="C11" s="32"/>
      <c r="D11" s="32"/>
      <c r="E11" s="32"/>
      <c r="F11" s="34" t="s">
        <v>54</v>
      </c>
      <c r="G11" s="35" t="s">
        <v>55</v>
      </c>
    </row>
    <row r="12">
      <c r="A12" s="31" t="s">
        <v>56</v>
      </c>
      <c r="B12" s="32"/>
      <c r="C12" s="32"/>
      <c r="D12" s="32"/>
      <c r="E12" s="32"/>
      <c r="F12" s="34" t="s">
        <v>117</v>
      </c>
      <c r="G12" s="35" t="s">
        <v>49</v>
      </c>
    </row>
    <row r="13">
      <c r="A13" s="31" t="s">
        <v>58</v>
      </c>
      <c r="B13" s="32"/>
      <c r="C13" s="32"/>
      <c r="D13" s="32" t="s">
        <v>83</v>
      </c>
      <c r="E13" s="32" t="s">
        <v>45</v>
      </c>
      <c r="F13" s="37" t="s">
        <v>118</v>
      </c>
      <c r="G13" s="35" t="s">
        <v>49</v>
      </c>
    </row>
    <row r="14">
      <c r="A14" s="31" t="s">
        <v>62</v>
      </c>
      <c r="B14" s="32"/>
      <c r="C14" s="32"/>
      <c r="D14" s="32" t="s">
        <v>63</v>
      </c>
      <c r="E14" s="32">
        <v>0</v>
      </c>
      <c r="F14" s="34">
        <f ca="1">F15*D14/100</f>
        <v>0</v>
      </c>
      <c r="G14" s="35" t="s">
        <v>49</v>
      </c>
    </row>
    <row r="15">
      <c r="A15" s="31" t="s">
        <v>64</v>
      </c>
      <c r="B15" s="32"/>
      <c r="C15" s="32"/>
      <c r="D15" s="32">
        <v>0</v>
      </c>
      <c r="E15" s="32">
        <v>0</v>
      </c>
      <c r="F15" s="34">
        <f ca="1">SUM(F7:F14)</f>
        <v>8.5554857142857141</v>
      </c>
      <c r="G15" s="35" t="s">
        <v>49</v>
      </c>
    </row>
    <row r="16">
      <c r="A16" s="31" t="s">
        <v>65</v>
      </c>
      <c r="B16" s="32"/>
      <c r="C16" s="32"/>
      <c r="D16" s="32" t="s">
        <v>66</v>
      </c>
      <c r="E16" s="32">
        <v>0</v>
      </c>
      <c r="F16" s="34">
        <v>0.43369999999999997</v>
      </c>
      <c r="G16" s="35" t="s">
        <v>67</v>
      </c>
    </row>
    <row r="17">
      <c r="A17" s="31" t="s">
        <v>68</v>
      </c>
      <c r="B17" s="32"/>
      <c r="C17" s="32"/>
      <c r="D17" s="32">
        <v>0</v>
      </c>
      <c r="E17" s="32" t="s">
        <v>69</v>
      </c>
      <c r="F17" s="34">
        <v>1</v>
      </c>
      <c r="G17" s="35" t="s">
        <v>67</v>
      </c>
    </row>
    <row r="18">
      <c r="A18" s="31" t="s">
        <v>70</v>
      </c>
      <c r="B18" s="32"/>
      <c r="C18" s="32"/>
      <c r="D18" s="32">
        <v>0</v>
      </c>
      <c r="E18" s="32">
        <v>0</v>
      </c>
      <c r="F18" s="34">
        <f ca="1">SUM(F15:F17)</f>
        <v>9.9891857142857141</v>
      </c>
      <c r="G18" s="35" t="s">
        <v>67</v>
      </c>
    </row>
    <row r="19">
      <c r="A19" s="31" t="s">
        <v>71</v>
      </c>
      <c r="B19" s="32"/>
      <c r="C19" s="32"/>
      <c r="D19" s="32">
        <v>1800</v>
      </c>
      <c r="E19" s="32">
        <v>3700</v>
      </c>
      <c r="F19" s="34">
        <f>ROUND(E19/D19,4)</f>
        <v>2.0556000000000001</v>
      </c>
      <c r="G19" s="35"/>
    </row>
    <row r="20">
      <c r="A20" s="31" t="s">
        <v>72</v>
      </c>
      <c r="B20" s="32"/>
      <c r="C20" s="32"/>
      <c r="D20" s="32">
        <v>0</v>
      </c>
      <c r="E20" s="32">
        <v>0</v>
      </c>
      <c r="F20" s="34">
        <v>0.051299999999999998</v>
      </c>
      <c r="G20" s="35"/>
    </row>
    <row r="21">
      <c r="A21" s="31" t="s">
        <v>73</v>
      </c>
      <c r="B21" s="32"/>
      <c r="C21" s="32"/>
      <c r="D21" s="32">
        <v>0</v>
      </c>
      <c r="E21" s="32">
        <v>0</v>
      </c>
      <c r="F21" s="34">
        <v>0.1164</v>
      </c>
      <c r="G21" s="35"/>
    </row>
    <row r="22">
      <c r="A22" s="31" t="s">
        <v>74</v>
      </c>
      <c r="B22" s="32"/>
      <c r="C22" s="32"/>
      <c r="D22" s="32">
        <v>0</v>
      </c>
      <c r="E22" s="32">
        <v>0</v>
      </c>
      <c r="F22" s="34">
        <f ca="1">SUM(F18:F21)</f>
        <v>12.212485714285714</v>
      </c>
      <c r="G22" s="35" t="s">
        <v>67</v>
      </c>
    </row>
    <row r="23">
      <c r="A23" s="31" t="s">
        <v>75</v>
      </c>
      <c r="B23" s="32"/>
      <c r="C23" s="32"/>
      <c r="D23" s="32">
        <v>0</v>
      </c>
      <c r="E23" s="32">
        <v>0</v>
      </c>
      <c r="F23" s="34" t="s">
        <v>63</v>
      </c>
      <c r="G23" s="35"/>
    </row>
    <row r="24">
      <c r="A24" s="31" t="s">
        <v>76</v>
      </c>
      <c r="B24" s="32"/>
      <c r="C24" s="32"/>
      <c r="D24" s="32">
        <v>0</v>
      </c>
      <c r="E24" s="32">
        <v>0</v>
      </c>
      <c r="F24" s="34" t="s">
        <v>63</v>
      </c>
      <c r="G24" s="35"/>
    </row>
    <row r="25">
      <c r="A25" s="31" t="s">
        <v>77</v>
      </c>
      <c r="B25" s="32"/>
      <c r="C25" s="32"/>
      <c r="D25" s="32">
        <v>0</v>
      </c>
      <c r="E25" s="32">
        <v>0</v>
      </c>
      <c r="F25" s="34">
        <f ca="1">SUM(F22:F24)</f>
        <v>12.212485714285714</v>
      </c>
      <c r="G25" s="35" t="s">
        <v>67</v>
      </c>
    </row>
    <row r="26">
      <c r="A26" s="31" t="s">
        <v>78</v>
      </c>
      <c r="B26" s="32"/>
      <c r="C26" s="32"/>
      <c r="D26" s="32">
        <v>0</v>
      </c>
      <c r="E26" s="32">
        <v>0</v>
      </c>
      <c r="F26" s="32">
        <v>2009.7972</v>
      </c>
      <c r="G26" s="35" t="s">
        <v>79</v>
      </c>
    </row>
    <row r="27" s="1" customFormat="1">
      <c r="G27" s="38"/>
    </row>
    <row r="28" s="1" customFormat="1">
      <c r="G28" s="38"/>
    </row>
  </sheetData>
</worksheet>
</file>

<file path=docProps/app.xml><?xml version="1.0" encoding="utf-8"?>
<Properties xmlns="http://schemas.openxmlformats.org/officeDocument/2006/extended-properties">
  <Application>Microsoft Excel</Application>
  <AppVersion>16.0300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Voravut Somboornpong (Neung)</dc:creator>
  <cp:lastModifiedBy>IIS APPPOOL\DefaultAppPool</cp:lastModifiedBy>
  <dcterms:created xsi:type="dcterms:W3CDTF">2021-02-04T23:47:10Z</dcterms:created>
  <dcterms:modified xsi:type="dcterms:W3CDTF">2021-02-12T16:39:30Z</dcterms:modified>
</cp:coreProperties>
</file>