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2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3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drawings/drawing4.xml" ContentType="application/vnd.openxmlformats-officedocument.drawing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fo5910155\Downloads\"/>
    </mc:Choice>
  </mc:AlternateContent>
  <xr:revisionPtr revIDLastSave="0" documentId="13_ncr:1_{73234D97-266C-433E-A694-F43B6B41A3BF}" xr6:coauthVersionLast="47" xr6:coauthVersionMax="47" xr10:uidLastSave="{00000000-0000-0000-0000-000000000000}"/>
  <bookViews>
    <workbookView xWindow="-108" yWindow="-108" windowWidth="23256" windowHeight="12576" tabRatio="788" activeTab="1" xr2:uid="{00000000-000D-0000-FFFF-FFFF00000000}"/>
  </bookViews>
  <sheets>
    <sheet name="GP60000301" sheetId="25" r:id="rId1"/>
    <sheet name="GP60000302" sheetId="26" r:id="rId2"/>
    <sheet name="GP60000303" sheetId="27" r:id="rId3"/>
    <sheet name="GP60000304" sheetId="28" r:id="rId4"/>
  </sheets>
  <definedNames>
    <definedName name="_xlnm.Print_Area" localSheetId="0">GP60000301!$A$1:$I$64</definedName>
    <definedName name="_xlnm.Print_Area" localSheetId="1">GP60000302!$A$1:$I$64</definedName>
    <definedName name="_xlnm.Print_Area" localSheetId="2">GP60000303!$A$1:$I$63</definedName>
    <definedName name="_xlnm.Print_Area" localSheetId="3">GP60000304!$A$1:$I$64</definedName>
  </definedNames>
  <calcPr calcId="181029" iterate="1"/>
</workbook>
</file>

<file path=xl/calcChain.xml><?xml version="1.0" encoding="utf-8"?>
<calcChain xmlns="http://schemas.openxmlformats.org/spreadsheetml/2006/main">
  <c r="B50" i="28" l="1"/>
  <c r="B49" i="28"/>
  <c r="B48" i="28"/>
  <c r="B47" i="28"/>
  <c r="H45" i="28"/>
  <c r="G45" i="28"/>
  <c r="G40" i="28"/>
  <c r="H40" i="28" s="1"/>
  <c r="H42" i="28" s="1"/>
  <c r="I44" i="28"/>
  <c r="I43" i="28"/>
  <c r="I41" i="28"/>
  <c r="I39" i="28"/>
  <c r="I37" i="28"/>
  <c r="I34" i="28"/>
  <c r="I32" i="28"/>
  <c r="I29" i="28"/>
  <c r="I27" i="28"/>
  <c r="I20" i="28"/>
  <c r="I18" i="28"/>
  <c r="I14" i="28"/>
  <c r="I15" i="28"/>
  <c r="G36" i="28"/>
  <c r="H36" i="28"/>
  <c r="G35" i="28"/>
  <c r="G38" i="28"/>
  <c r="G49" i="28"/>
  <c r="H35" i="28"/>
  <c r="H38" i="28" s="1"/>
  <c r="G31" i="28"/>
  <c r="H31" i="28" s="1"/>
  <c r="G30" i="28"/>
  <c r="H30" i="28"/>
  <c r="H33" i="28"/>
  <c r="E26" i="28"/>
  <c r="G26" i="28" s="1"/>
  <c r="H26" i="28" s="1"/>
  <c r="E25" i="28"/>
  <c r="G25" i="28"/>
  <c r="H25" i="28"/>
  <c r="E24" i="28"/>
  <c r="G24" i="28"/>
  <c r="H24" i="28" s="1"/>
  <c r="E23" i="28"/>
  <c r="G23" i="28" s="1"/>
  <c r="E22" i="28"/>
  <c r="G22" i="28"/>
  <c r="H22" i="28"/>
  <c r="E21" i="28"/>
  <c r="G21" i="28" s="1"/>
  <c r="E17" i="28"/>
  <c r="G17" i="28"/>
  <c r="H17" i="28"/>
  <c r="E16" i="28"/>
  <c r="G16" i="28" s="1"/>
  <c r="H49" i="28"/>
  <c r="B49" i="27"/>
  <c r="B48" i="27"/>
  <c r="B47" i="27"/>
  <c r="B46" i="27"/>
  <c r="H44" i="27"/>
  <c r="G44" i="27"/>
  <c r="G39" i="27"/>
  <c r="I15" i="27"/>
  <c r="I14" i="27"/>
  <c r="I17" i="27"/>
  <c r="I19" i="27"/>
  <c r="I26" i="27"/>
  <c r="I28" i="27"/>
  <c r="I31" i="27"/>
  <c r="I33" i="27"/>
  <c r="I36" i="27"/>
  <c r="I38" i="27"/>
  <c r="I40" i="27"/>
  <c r="I42" i="27"/>
  <c r="I43" i="27"/>
  <c r="G35" i="27"/>
  <c r="G34" i="27"/>
  <c r="H34" i="27"/>
  <c r="G30" i="27"/>
  <c r="G32" i="27" s="1"/>
  <c r="H30" i="27"/>
  <c r="G29" i="27"/>
  <c r="H29" i="27"/>
  <c r="H32" i="27"/>
  <c r="E25" i="27"/>
  <c r="G25" i="27"/>
  <c r="H25" i="27" s="1"/>
  <c r="E24" i="27"/>
  <c r="G24" i="27"/>
  <c r="H24" i="27"/>
  <c r="E23" i="27"/>
  <c r="G23" i="27"/>
  <c r="H23" i="27" s="1"/>
  <c r="E22" i="27"/>
  <c r="G22" i="27" s="1"/>
  <c r="E21" i="27"/>
  <c r="G21" i="27"/>
  <c r="H21" i="27"/>
  <c r="E20" i="27"/>
  <c r="G20" i="27" s="1"/>
  <c r="E16" i="27"/>
  <c r="G16" i="27"/>
  <c r="G18" i="27"/>
  <c r="H16" i="27"/>
  <c r="H18" i="27" s="1"/>
  <c r="B50" i="26"/>
  <c r="B49" i="26"/>
  <c r="B48" i="26"/>
  <c r="B47" i="26"/>
  <c r="H45" i="26"/>
  <c r="G45" i="26"/>
  <c r="G40" i="26"/>
  <c r="G42" i="26"/>
  <c r="H40" i="26"/>
  <c r="H42" i="26" s="1"/>
  <c r="I44" i="26"/>
  <c r="I43" i="26"/>
  <c r="I41" i="26"/>
  <c r="I39" i="26"/>
  <c r="I37" i="26"/>
  <c r="I34" i="26"/>
  <c r="I32" i="26"/>
  <c r="I29" i="26"/>
  <c r="I27" i="26"/>
  <c r="I20" i="26"/>
  <c r="I18" i="26"/>
  <c r="I14" i="26"/>
  <c r="I15" i="26"/>
  <c r="G36" i="26"/>
  <c r="H36" i="26" s="1"/>
  <c r="G35" i="26"/>
  <c r="H35" i="26" s="1"/>
  <c r="G31" i="26"/>
  <c r="H31" i="26"/>
  <c r="G30" i="26"/>
  <c r="G33" i="26" s="1"/>
  <c r="E26" i="26"/>
  <c r="G26" i="26"/>
  <c r="H26" i="26"/>
  <c r="E25" i="26"/>
  <c r="G25" i="26" s="1"/>
  <c r="E24" i="26"/>
  <c r="G24" i="26" s="1"/>
  <c r="E23" i="26"/>
  <c r="G23" i="26"/>
  <c r="H23" i="26"/>
  <c r="E22" i="26"/>
  <c r="G22" i="26"/>
  <c r="H22" i="26" s="1"/>
  <c r="E21" i="26"/>
  <c r="G21" i="26"/>
  <c r="H21" i="26"/>
  <c r="E17" i="26"/>
  <c r="G17" i="26"/>
  <c r="G19" i="26" s="1"/>
  <c r="H17" i="26"/>
  <c r="H19" i="26" s="1"/>
  <c r="E16" i="26"/>
  <c r="G16" i="26"/>
  <c r="H16" i="26"/>
  <c r="B50" i="25"/>
  <c r="B49" i="25"/>
  <c r="B48" i="25"/>
  <c r="B47" i="25"/>
  <c r="H45" i="25"/>
  <c r="G45" i="25"/>
  <c r="G40" i="25"/>
  <c r="G42" i="25"/>
  <c r="H40" i="25"/>
  <c r="H42" i="25"/>
  <c r="I44" i="25"/>
  <c r="I43" i="25"/>
  <c r="I41" i="25"/>
  <c r="I39" i="25"/>
  <c r="I37" i="25"/>
  <c r="I34" i="25"/>
  <c r="I32" i="25"/>
  <c r="I29" i="25"/>
  <c r="I27" i="25"/>
  <c r="I20" i="25"/>
  <c r="I18" i="25"/>
  <c r="I14" i="25"/>
  <c r="I15" i="25"/>
  <c r="G36" i="25"/>
  <c r="H36" i="25" s="1"/>
  <c r="G35" i="25"/>
  <c r="H35" i="25" s="1"/>
  <c r="G31" i="25"/>
  <c r="H31" i="25"/>
  <c r="G30" i="25"/>
  <c r="G33" i="25"/>
  <c r="G48" i="25"/>
  <c r="H30" i="25"/>
  <c r="H33" i="25" s="1"/>
  <c r="E26" i="25"/>
  <c r="G26" i="25"/>
  <c r="H26" i="25"/>
  <c r="E25" i="25"/>
  <c r="G25" i="25"/>
  <c r="H25" i="25"/>
  <c r="E24" i="25"/>
  <c r="G24" i="25" s="1"/>
  <c r="E23" i="25"/>
  <c r="G23" i="25"/>
  <c r="H23" i="25"/>
  <c r="E22" i="25"/>
  <c r="G22" i="25"/>
  <c r="H22" i="25"/>
  <c r="E21" i="25"/>
  <c r="G21" i="25" s="1"/>
  <c r="E17" i="25"/>
  <c r="G17" i="25" s="1"/>
  <c r="E16" i="25"/>
  <c r="G16" i="25" s="1"/>
  <c r="H16" i="25"/>
  <c r="H38" i="26" l="1"/>
  <c r="G38" i="26"/>
  <c r="G49" i="26" s="1"/>
  <c r="H49" i="26" s="1"/>
  <c r="H38" i="25"/>
  <c r="G48" i="26"/>
  <c r="G27" i="27"/>
  <c r="H20" i="27"/>
  <c r="H25" i="26"/>
  <c r="H24" i="25"/>
  <c r="H22" i="27"/>
  <c r="G19" i="28"/>
  <c r="H16" i="28"/>
  <c r="H19" i="28" s="1"/>
  <c r="H17" i="25"/>
  <c r="H19" i="25" s="1"/>
  <c r="H46" i="25" s="1"/>
  <c r="G28" i="28"/>
  <c r="H21" i="28"/>
  <c r="H28" i="28" s="1"/>
  <c r="G28" i="25"/>
  <c r="H21" i="25"/>
  <c r="H28" i="25" s="1"/>
  <c r="G38" i="25"/>
  <c r="G49" i="25" s="1"/>
  <c r="H35" i="27"/>
  <c r="H37" i="27" s="1"/>
  <c r="G37" i="27"/>
  <c r="G28" i="26"/>
  <c r="H23" i="28"/>
  <c r="G19" i="25"/>
  <c r="G47" i="26"/>
  <c r="H48" i="25"/>
  <c r="G47" i="27"/>
  <c r="G46" i="26"/>
  <c r="H30" i="26"/>
  <c r="H33" i="26" s="1"/>
  <c r="G48" i="28"/>
  <c r="H24" i="26"/>
  <c r="H28" i="26" s="1"/>
  <c r="H46" i="26" s="1"/>
  <c r="G41" i="27"/>
  <c r="H39" i="27"/>
  <c r="H41" i="27" s="1"/>
  <c r="G47" i="25"/>
  <c r="G33" i="28"/>
  <c r="G42" i="28"/>
  <c r="G46" i="28" l="1"/>
  <c r="H49" i="25"/>
  <c r="G46" i="25"/>
  <c r="H27" i="27"/>
  <c r="H45" i="27" s="1"/>
  <c r="G45" i="27"/>
  <c r="G46" i="27"/>
  <c r="H47" i="27"/>
  <c r="H48" i="28"/>
  <c r="G47" i="28"/>
  <c r="G48" i="27"/>
  <c r="H47" i="25"/>
  <c r="H47" i="26"/>
  <c r="H46" i="28"/>
  <c r="H48" i="26"/>
  <c r="H46" i="27" l="1"/>
  <c r="H47" i="28"/>
  <c r="H48" i="27"/>
  <c r="I16" i="25"/>
  <c r="I17" i="25"/>
  <c r="I19" i="25"/>
  <c r="I21" i="25"/>
  <c r="I22" i="25"/>
  <c r="I23" i="25"/>
  <c r="I24" i="25"/>
  <c r="I25" i="25"/>
  <c r="I26" i="25"/>
  <c r="I28" i="25"/>
  <c r="I30" i="25"/>
  <c r="I31" i="25"/>
  <c r="I33" i="25"/>
  <c r="I35" i="25"/>
  <c r="I36" i="25"/>
  <c r="I38" i="25"/>
  <c r="I40" i="25"/>
  <c r="I42" i="25"/>
  <c r="I45" i="25"/>
  <c r="I46" i="25"/>
  <c r="I47" i="25"/>
  <c r="I48" i="25"/>
  <c r="I49" i="25"/>
  <c r="G50" i="25"/>
  <c r="H50" i="25"/>
  <c r="I50" i="25"/>
  <c r="G51" i="25"/>
  <c r="H51" i="25"/>
  <c r="I51" i="25"/>
  <c r="I16" i="26"/>
  <c r="I17" i="26"/>
  <c r="I19" i="26"/>
  <c r="I21" i="26"/>
  <c r="I22" i="26"/>
  <c r="I23" i="26"/>
  <c r="I24" i="26"/>
  <c r="I25" i="26"/>
  <c r="I26" i="26"/>
  <c r="I28" i="26"/>
  <c r="I30" i="26"/>
  <c r="I31" i="26"/>
  <c r="I33" i="26"/>
  <c r="I35" i="26"/>
  <c r="I36" i="26"/>
  <c r="I38" i="26"/>
  <c r="I40" i="26"/>
  <c r="I42" i="26"/>
  <c r="I45" i="26"/>
  <c r="I46" i="26"/>
  <c r="I47" i="26"/>
  <c r="I48" i="26"/>
  <c r="I49" i="26"/>
  <c r="G50" i="26"/>
  <c r="H50" i="26"/>
  <c r="I50" i="26"/>
  <c r="G51" i="26"/>
  <c r="H51" i="26"/>
  <c r="I51" i="26"/>
  <c r="I16" i="27"/>
  <c r="I18" i="27"/>
  <c r="I20" i="27"/>
  <c r="I21" i="27"/>
  <c r="I22" i="27"/>
  <c r="I23" i="27"/>
  <c r="I24" i="27"/>
  <c r="I25" i="27"/>
  <c r="I27" i="27"/>
  <c r="I29" i="27"/>
  <c r="I30" i="27"/>
  <c r="I32" i="27"/>
  <c r="I34" i="27"/>
  <c r="I35" i="27"/>
  <c r="I37" i="27"/>
  <c r="I39" i="27"/>
  <c r="I41" i="27"/>
  <c r="I44" i="27"/>
  <c r="I45" i="27"/>
  <c r="I46" i="27"/>
  <c r="I47" i="27"/>
  <c r="I48" i="27"/>
  <c r="G49" i="27"/>
  <c r="H49" i="27"/>
  <c r="I49" i="27"/>
  <c r="G50" i="27"/>
  <c r="H50" i="27"/>
  <c r="I50" i="27"/>
  <c r="I16" i="28"/>
  <c r="I17" i="28"/>
  <c r="I19" i="28"/>
  <c r="I21" i="28"/>
  <c r="I22" i="28"/>
  <c r="I23" i="28"/>
  <c r="I24" i="28"/>
  <c r="I25" i="28"/>
  <c r="I26" i="28"/>
  <c r="I28" i="28"/>
  <c r="I30" i="28"/>
  <c r="I31" i="28"/>
  <c r="I33" i="28"/>
  <c r="I35" i="28"/>
  <c r="I36" i="28"/>
  <c r="I38" i="28"/>
  <c r="I40" i="28"/>
  <c r="I42" i="28"/>
  <c r="I45" i="28"/>
  <c r="I46" i="28"/>
  <c r="I47" i="28"/>
  <c r="I48" i="28"/>
  <c r="I49" i="28"/>
  <c r="G50" i="28"/>
  <c r="H50" i="28"/>
  <c r="I50" i="28"/>
  <c r="G51" i="28"/>
  <c r="H51" i="28"/>
  <c r="I51" i="28"/>
</calcChain>
</file>

<file path=xl/sharedStrings.xml><?xml version="1.0" encoding="utf-8"?>
<sst xmlns="http://schemas.openxmlformats.org/spreadsheetml/2006/main" count="394" uniqueCount="98">
  <si>
    <t>TUM 3 ,GLOBAL PET CARE PET FOOD</t>
  </si>
  <si>
    <t>F3ACXX26-2-30/08/17</t>
  </si>
  <si>
    <t>Page</t>
  </si>
  <si>
    <t>1 / 1</t>
  </si>
  <si>
    <t>PRODUCT COSTING SHEET (TN / PF)</t>
  </si>
  <si>
    <t>CUSTOMER  :</t>
  </si>
  <si>
    <t xml:space="preserve">Finnern/Germany </t>
  </si>
  <si>
    <t>DATE  :</t>
  </si>
  <si>
    <t>17-06-2021</t>
  </si>
  <si>
    <t xml:space="preserve">PRODUCT  NAME /  DESCRIPTION  : </t>
  </si>
  <si>
    <t>Chicken 6 % with chicken liver 1.7% drink</t>
  </si>
  <si>
    <t xml:space="preserve">TO  : </t>
  </si>
  <si>
    <t>TUM, BKK</t>
  </si>
  <si>
    <t>SPECIFICATION / CODE  :</t>
  </si>
  <si>
    <t/>
  </si>
  <si>
    <t>ATTN  :</t>
  </si>
  <si>
    <t>K. Arucha</t>
  </si>
  <si>
    <t>PACKAGING TYPE / SIZE :</t>
  </si>
  <si>
    <t xml:space="preserve">202x308 </t>
  </si>
  <si>
    <t>FROM :</t>
  </si>
  <si>
    <t>NET WEIGHT  :</t>
  </si>
  <si>
    <t>REV. # 0</t>
  </si>
  <si>
    <t>NEW FORMULA</t>
  </si>
  <si>
    <t>DRAIN WEIGHT  :</t>
  </si>
  <si>
    <t>-</t>
  </si>
  <si>
    <t>REF. #</t>
  </si>
  <si>
    <t>GP60000301</t>
  </si>
  <si>
    <t>PACKING PER CARTON  :</t>
  </si>
  <si>
    <t>TEST NO.</t>
  </si>
  <si>
    <t>09B17/45-1</t>
  </si>
  <si>
    <t>RAW MATERIAL  :</t>
  </si>
  <si>
    <t>PRICE  :</t>
  </si>
  <si>
    <t>USD / TON</t>
  </si>
  <si>
    <t xml:space="preserve">EXCHANGE RATE : USD 1 = </t>
  </si>
  <si>
    <t>THB</t>
  </si>
  <si>
    <t>DESCRIPTION</t>
  </si>
  <si>
    <t>FILL WT.</t>
  </si>
  <si>
    <t>YIELD</t>
  </si>
  <si>
    <t>KG / CTN</t>
  </si>
  <si>
    <t>PRICE</t>
  </si>
  <si>
    <t>COST  PER  CTN</t>
  </si>
  <si>
    <t>(GM/UNIT )</t>
  </si>
  <si>
    <t>(%)</t>
  </si>
  <si>
    <t>(BAHT / KG)</t>
  </si>
  <si>
    <t>BAHT / CTN</t>
  </si>
  <si>
    <t>USD / CTN</t>
  </si>
  <si>
    <t>%</t>
  </si>
  <si>
    <t>1. RAW MATERIALS :</t>
  </si>
  <si>
    <t>Solid portion</t>
  </si>
  <si>
    <t>Chicken liver (ตับไก่) chop 0.1-0.3 cm.</t>
  </si>
  <si>
    <t>อกไก่เส้น หนา 0.1 cm. ยาว1-1.5 cm.</t>
  </si>
  <si>
    <t>SUB TOTAL 1 - RAW MATERIALS</t>
  </si>
  <si>
    <t>2. INGREDIENTS :</t>
  </si>
  <si>
    <t>TREATED SEAWEED (FA 119)</t>
  </si>
  <si>
    <t>4100345</t>
  </si>
  <si>
    <t>Guar gum</t>
  </si>
  <si>
    <t>4100005</t>
  </si>
  <si>
    <t>Glucose</t>
  </si>
  <si>
    <t>4100352</t>
  </si>
  <si>
    <t>C' SEN W9P 9017</t>
  </si>
  <si>
    <t>4100389</t>
  </si>
  <si>
    <t>น้ำต้มไก่</t>
  </si>
  <si>
    <t>WATER</t>
  </si>
  <si>
    <t>SUB TOTAL 2 - INGREDIENTS</t>
  </si>
  <si>
    <t>3. Primary PACKAGING :</t>
  </si>
  <si>
    <t>CAN 202x308 3P NECK-IN,TPC BODY,END TFG (APC)</t>
  </si>
  <si>
    <t>LID 202 EZO TIN FREE GOLD (BPA-NI) (APC)</t>
  </si>
  <si>
    <t>SUB TOTAL 3 - Primary PACKAGING</t>
  </si>
  <si>
    <t>4. Secondary PACKAGING :</t>
  </si>
  <si>
    <t>LBL 202X308,3P. NECK IN CAN</t>
  </si>
  <si>
    <t>OUT CTN 202X308,3P.(EZO)NECK IN CAN P.24</t>
  </si>
  <si>
    <t>SUB TOTAL 4 - Secondary PACKAGING</t>
  </si>
  <si>
    <t>5. LABOUR &amp; OVERHEAD</t>
  </si>
  <si>
    <t>Labor &amp; Overhead</t>
  </si>
  <si>
    <t>SUB TOTAL 5 - LABOUR &amp; OVERHEAD</t>
  </si>
  <si>
    <t>6.UPCHARGE/DISCOUNT</t>
  </si>
  <si>
    <t>SUB TOTAL 6 - UPCHARGE</t>
  </si>
  <si>
    <t>GRAND TOTAL</t>
  </si>
  <si>
    <t>LOSS</t>
  </si>
  <si>
    <t xml:space="preserve">Of  raw materials + ingredients </t>
  </si>
  <si>
    <t>Of primary packaging</t>
  </si>
  <si>
    <t>Of  secondary packaging</t>
  </si>
  <si>
    <t>Margin</t>
  </si>
  <si>
    <t>COST PER CASE FOB BANGKOK</t>
  </si>
  <si>
    <t>REMARK  :</t>
  </si>
  <si>
    <t>Valid until</t>
  </si>
  <si>
    <t>Dec-2018 Shipment</t>
  </si>
  <si>
    <t>Chicken 6% with duck 1.7% drink</t>
  </si>
  <si>
    <t>GP60000302</t>
  </si>
  <si>
    <t>09B17/45-2</t>
  </si>
  <si>
    <t xml:space="preserve">Duck (อกเป็ด) หนา 0.1 cm. ยาว 1-1.5 cm. </t>
  </si>
  <si>
    <t>Chicken 5% drink</t>
  </si>
  <si>
    <t>GP60000303</t>
  </si>
  <si>
    <t>09B17/45-3</t>
  </si>
  <si>
    <t>Chicken 4% with tuna 1% drink</t>
  </si>
  <si>
    <t>GP60000304</t>
  </si>
  <si>
    <t>09B17/45-4</t>
  </si>
  <si>
    <t>SKIPJACK LMT FLAKE 0.1-0.3 CM.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</si>
</sst>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-* #,##0.0000_-;\-* #,##0.0000_-;_-* &quot;-&quot;??_-;_-@_-"/>
    <numFmt numFmtId="165" formatCode="_-* #,##0.00_-;\-* #,##0.00_-;_-* &quot;-&quot;??_-;_-@_-"/>
    <numFmt numFmtId="166" formatCode="_-* #,##0_-;\-* #,##0_-;_-* &quot;-&quot;??_-;_-@_-"/>
    <numFmt numFmtId="167" formatCode="_-* #,##0.000_-;\-* #,##0.000_-;_-* &quot;-&quot;??_-;_-@_-"/>
    <numFmt numFmtId="168" formatCode="#,##0.00\ \ &quot;฿&quot;"/>
    <numFmt numFmtId="169" formatCode="#,##0.00\ \ \$"/>
    <numFmt numFmtId="170" formatCode="#,###"/>
    <numFmt numFmtId="171" formatCode="0.0%"/>
    <numFmt numFmtId="172" formatCode="B1mmm\-yy"/>
  </numFmts>
  <fonts count="17">
    <font>
      <sz val="11"/>
      <color theme="1"/>
      <name val="Calibri"/>
      <family val="2"/>
      <charset val="222"/>
      <scheme val="minor"/>
    </font>
    <font>
      <sz val="14"/>
      <name val="AngsanaUPC"/>
      <family val="1"/>
    </font>
    <font>
      <sz val="11"/>
      <color theme="1"/>
      <name val="Arial"/>
    </font>
    <font>
      <b/>
      <sz val="22"/>
      <name val="Angsana New"/>
      <family val="1"/>
    </font>
    <font>
      <b/>
      <sz val="18"/>
      <name val="Angsana New"/>
      <family val="1"/>
    </font>
    <font>
      <b/>
      <sz val="14"/>
      <name val="Angsana New"/>
      <family val="1"/>
    </font>
    <font>
      <sz val="14"/>
      <name val="Angsana New"/>
      <family val="1"/>
    </font>
    <font>
      <b/>
      <sz val="14"/>
      <color rgb="FFFF00FF"/>
      <name val="Angsana New"/>
      <family val="1"/>
    </font>
    <font>
      <b/>
      <sz val="14"/>
      <color rgb="FFFF0000"/>
      <name val="Angsana New"/>
      <family val="1"/>
    </font>
    <font>
      <b/>
      <sz val="14"/>
      <name val="AngsanaUPC"/>
      <family val="1"/>
      <charset val="222"/>
    </font>
    <font>
      <b/>
      <sz val="20"/>
      <name val="Angsana New"/>
      <family val="1"/>
    </font>
    <font>
      <b/>
      <sz val="16"/>
      <name val="Angsana New"/>
      <family val="1"/>
    </font>
    <font>
      <b/>
      <sz val="16"/>
      <name val="Arial"/>
    </font>
    <font>
      <sz val="14"/>
      <name val="Cordia New"/>
    </font>
    <font>
      <sz val="10"/>
      <name val="Arial"/>
    </font>
    <font>
      <sz val="11"/>
      <name val="ＭＳ Ｐゴシック"/>
      <charset val="128"/>
    </font>
    <font>
      <sz val="11"/>
      <color theme="1"/>
      <name val="Calibri"/>
      <family val="2"/>
      <charset val="22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66FF66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165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3" fillId="0" borderId="0"/>
    <xf numFmtId="0" fontId="14" fillId="0" borderId="0"/>
    <xf numFmtId="40" fontId="15" fillId="0" borderId="0" applyFont="0" applyFill="0" applyBorder="0" applyAlignment="0" applyProtection="0"/>
    <xf numFmtId="0" fontId="14" fillId="0" borderId="0"/>
  </cellStyleXfs>
  <cellXfs count="158">
    <xf numFmtId="0" fontId="0" fillId="0" borderId="0" xfId="0"/>
    <xf numFmtId="164" fontId="1" fillId="0" borderId="0" xfId="1" applyNumberFormat="1" applyFont="1"/>
    <xf numFmtId="165" fontId="1" fillId="0" borderId="0" xfId="1" applyFont="1"/>
    <xf numFmtId="0" fontId="2" fillId="0" borderId="0" xfId="0" applyFont="1"/>
    <xf numFmtId="0" fontId="0" fillId="2" borderId="0" xfId="0" applyFill="1"/>
    <xf numFmtId="164" fontId="1" fillId="2" borderId="0" xfId="1" applyNumberFormat="1" applyFont="1" applyFill="1"/>
    <xf numFmtId="165" fontId="1" fillId="2" borderId="0" xfId="1" applyFont="1" applyFill="1" applyAlignment="1">
      <alignment horizontal="center"/>
    </xf>
    <xf numFmtId="49" fontId="1" fillId="2" borderId="0" xfId="1" applyNumberFormat="1" applyFont="1" applyFill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49" fontId="5" fillId="0" borderId="3" xfId="0" applyNumberFormat="1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/>
    <xf numFmtId="0" fontId="5" fillId="0" borderId="5" xfId="0" applyFont="1" applyBorder="1"/>
    <xf numFmtId="0" fontId="5" fillId="0" borderId="0" xfId="0" applyFont="1" applyBorder="1"/>
    <xf numFmtId="14" fontId="5" fillId="0" borderId="0" xfId="0" applyNumberFormat="1" applyFont="1" applyBorder="1" applyAlignment="1">
      <alignment horizontal="left"/>
    </xf>
    <xf numFmtId="165" fontId="5" fillId="0" borderId="0" xfId="1" applyFont="1" applyBorder="1"/>
    <xf numFmtId="165" fontId="5" fillId="0" borderId="6" xfId="1" applyFont="1" applyBorder="1"/>
    <xf numFmtId="0" fontId="6" fillId="0" borderId="0" xfId="0" applyFont="1"/>
    <xf numFmtId="0" fontId="5" fillId="0" borderId="0" xfId="0" applyFont="1" applyBorder="1" applyAlignment="1">
      <alignment horizontal="left"/>
    </xf>
    <xf numFmtId="0" fontId="5" fillId="0" borderId="0" xfId="0" applyFont="1" applyFill="1" applyBorder="1"/>
    <xf numFmtId="164" fontId="5" fillId="0" borderId="0" xfId="1" applyNumberFormat="1" applyFont="1" applyBorder="1" applyAlignment="1">
      <alignment horizontal="left"/>
    </xf>
    <xf numFmtId="166" fontId="5" fillId="0" borderId="0" xfId="1" applyNumberFormat="1" applyFont="1" applyBorder="1" applyAlignment="1"/>
    <xf numFmtId="165" fontId="7" fillId="0" borderId="0" xfId="1" applyFont="1" applyBorder="1"/>
    <xf numFmtId="9" fontId="5" fillId="0" borderId="0" xfId="2" applyFont="1" applyBorder="1" applyAlignment="1">
      <alignment horizontal="right"/>
    </xf>
    <xf numFmtId="0" fontId="5" fillId="0" borderId="6" xfId="0" applyFont="1" applyFill="1" applyBorder="1"/>
    <xf numFmtId="166" fontId="5" fillId="0" borderId="0" xfId="1" applyNumberFormat="1" applyFont="1" applyBorder="1"/>
    <xf numFmtId="0" fontId="5" fillId="0" borderId="7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3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65" fontId="5" fillId="3" borderId="1" xfId="1" applyFont="1" applyFill="1" applyBorder="1"/>
    <xf numFmtId="165" fontId="5" fillId="3" borderId="8" xfId="1" applyFont="1" applyFill="1" applyBorder="1"/>
    <xf numFmtId="164" fontId="5" fillId="0" borderId="9" xfId="1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/>
    <xf numFmtId="0" fontId="5" fillId="0" borderId="13" xfId="0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0" fontId="5" fillId="3" borderId="10" xfId="0" applyFont="1" applyFill="1" applyBorder="1" applyAlignment="1">
      <alignment horizontal="left"/>
    </xf>
    <xf numFmtId="0" fontId="5" fillId="3" borderId="12" xfId="0" applyFont="1" applyFill="1" applyBorder="1"/>
    <xf numFmtId="164" fontId="5" fillId="0" borderId="13" xfId="1" applyNumberFormat="1" applyFont="1" applyBorder="1"/>
    <xf numFmtId="0" fontId="5" fillId="0" borderId="13" xfId="0" applyFont="1" applyBorder="1"/>
    <xf numFmtId="165" fontId="5" fillId="0" borderId="13" xfId="1" applyFont="1" applyBorder="1"/>
    <xf numFmtId="167" fontId="5" fillId="0" borderId="13" xfId="0" applyNumberFormat="1" applyFont="1" applyBorder="1"/>
    <xf numFmtId="10" fontId="5" fillId="0" borderId="13" xfId="2" applyNumberFormat="1" applyFont="1" applyBorder="1"/>
    <xf numFmtId="0" fontId="5" fillId="4" borderId="10" xfId="0" applyFont="1" applyFill="1" applyBorder="1" applyAlignment="1">
      <alignment horizontal="left"/>
    </xf>
    <xf numFmtId="0" fontId="5" fillId="4" borderId="12" xfId="0" applyFont="1" applyFill="1" applyBorder="1"/>
    <xf numFmtId="0" fontId="5" fillId="0" borderId="10" xfId="0" applyFont="1" applyBorder="1" applyAlignment="1">
      <alignment horizontal="left"/>
    </xf>
    <xf numFmtId="0" fontId="5" fillId="0" borderId="12" xfId="1" applyNumberFormat="1" applyFont="1" applyBorder="1" applyAlignment="1">
      <alignment horizontal="left"/>
    </xf>
    <xf numFmtId="0" fontId="5" fillId="0" borderId="13" xfId="0" applyFont="1" applyFill="1" applyBorder="1"/>
    <xf numFmtId="168" fontId="5" fillId="0" borderId="13" xfId="1" applyNumberFormat="1" applyFont="1" applyBorder="1"/>
    <xf numFmtId="169" fontId="5" fillId="0" borderId="13" xfId="1" applyNumberFormat="1" applyFont="1" applyBorder="1"/>
    <xf numFmtId="168" fontId="5" fillId="5" borderId="17" xfId="1" applyNumberFormat="1" applyFont="1" applyFill="1" applyBorder="1"/>
    <xf numFmtId="169" fontId="5" fillId="5" borderId="17" xfId="1" applyNumberFormat="1" applyFont="1" applyFill="1" applyBorder="1"/>
    <xf numFmtId="10" fontId="5" fillId="5" borderId="17" xfId="2" applyNumberFormat="1" applyFont="1" applyFill="1" applyBorder="1"/>
    <xf numFmtId="0" fontId="5" fillId="3" borderId="1" xfId="0" applyFont="1" applyFill="1" applyBorder="1"/>
    <xf numFmtId="164" fontId="5" fillId="0" borderId="18" xfId="1" applyNumberFormat="1" applyFont="1" applyBorder="1"/>
    <xf numFmtId="0" fontId="5" fillId="0" borderId="18" xfId="0" applyFont="1" applyBorder="1"/>
    <xf numFmtId="165" fontId="5" fillId="0" borderId="18" xfId="1" applyFont="1" applyBorder="1"/>
    <xf numFmtId="168" fontId="5" fillId="0" borderId="19" xfId="1" applyNumberFormat="1" applyFont="1" applyBorder="1"/>
    <xf numFmtId="169" fontId="5" fillId="0" borderId="19" xfId="1" applyNumberFormat="1" applyFont="1" applyBorder="1"/>
    <xf numFmtId="0" fontId="5" fillId="3" borderId="5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right"/>
    </xf>
    <xf numFmtId="164" fontId="5" fillId="0" borderId="0" xfId="1" applyNumberFormat="1" applyFont="1" applyBorder="1"/>
    <xf numFmtId="166" fontId="5" fillId="0" borderId="0" xfId="0" applyNumberFormat="1" applyFont="1" applyBorder="1"/>
    <xf numFmtId="167" fontId="5" fillId="0" borderId="0" xfId="1" applyNumberFormat="1" applyFont="1" applyBorder="1"/>
    <xf numFmtId="168" fontId="5" fillId="0" borderId="20" xfId="0" applyNumberFormat="1" applyFont="1" applyBorder="1"/>
    <xf numFmtId="169" fontId="5" fillId="0" borderId="20" xfId="1" applyNumberFormat="1" applyFont="1" applyBorder="1"/>
    <xf numFmtId="10" fontId="5" fillId="0" borderId="21" xfId="2" applyNumberFormat="1" applyFont="1" applyBorder="1"/>
    <xf numFmtId="0" fontId="5" fillId="4" borderId="5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right"/>
    </xf>
    <xf numFmtId="168" fontId="5" fillId="0" borderId="22" xfId="0" applyNumberFormat="1" applyFont="1" applyBorder="1"/>
    <xf numFmtId="169" fontId="5" fillId="0" borderId="23" xfId="1" applyNumberFormat="1" applyFont="1" applyBorder="1"/>
    <xf numFmtId="10" fontId="5" fillId="0" borderId="24" xfId="2" applyNumberFormat="1" applyFont="1" applyBorder="1"/>
    <xf numFmtId="0" fontId="5" fillId="0" borderId="5" xfId="0" applyFont="1" applyBorder="1" applyAlignment="1">
      <alignment horizontal="left"/>
    </xf>
    <xf numFmtId="0" fontId="5" fillId="0" borderId="0" xfId="0" applyFont="1" applyFill="1" applyBorder="1" applyProtection="1">
      <protection locked="0"/>
    </xf>
    <xf numFmtId="165" fontId="8" fillId="0" borderId="0" xfId="0" applyNumberFormat="1" applyFont="1"/>
    <xf numFmtId="164" fontId="8" fillId="0" borderId="0" xfId="1" applyNumberFormat="1" applyFont="1" applyBorder="1"/>
    <xf numFmtId="165" fontId="5" fillId="0" borderId="0" xfId="0" applyNumberFormat="1" applyFont="1" applyFill="1"/>
    <xf numFmtId="168" fontId="5" fillId="0" borderId="25" xfId="1" applyNumberFormat="1" applyFont="1" applyBorder="1"/>
    <xf numFmtId="169" fontId="5" fillId="0" borderId="25" xfId="1" applyNumberFormat="1" applyFont="1" applyBorder="1"/>
    <xf numFmtId="10" fontId="5" fillId="0" borderId="25" xfId="2" applyNumberFormat="1" applyFont="1" applyBorder="1"/>
    <xf numFmtId="0" fontId="5" fillId="3" borderId="2" xfId="0" applyFont="1" applyFill="1" applyBorder="1"/>
    <xf numFmtId="9" fontId="5" fillId="3" borderId="3" xfId="2" applyFont="1" applyFill="1" applyBorder="1" applyAlignment="1">
      <alignment horizontal="right"/>
    </xf>
    <xf numFmtId="164" fontId="5" fillId="0" borderId="3" xfId="1" applyNumberFormat="1" applyFont="1" applyBorder="1"/>
    <xf numFmtId="168" fontId="5" fillId="0" borderId="4" xfId="1" applyNumberFormat="1" applyFont="1" applyBorder="1"/>
    <xf numFmtId="169" fontId="5" fillId="0" borderId="4" xfId="1" applyNumberFormat="1" applyFont="1" applyBorder="1"/>
    <xf numFmtId="170" fontId="5" fillId="0" borderId="22" xfId="0" applyNumberFormat="1" applyFont="1" applyBorder="1"/>
    <xf numFmtId="168" fontId="5" fillId="0" borderId="25" xfId="1" applyNumberFormat="1" applyFont="1" applyFill="1" applyBorder="1"/>
    <xf numFmtId="0" fontId="5" fillId="0" borderId="6" xfId="0" applyFont="1" applyBorder="1"/>
    <xf numFmtId="168" fontId="5" fillId="0" borderId="13" xfId="1" applyNumberFormat="1" applyFont="1" applyFill="1" applyBorder="1"/>
    <xf numFmtId="168" fontId="5" fillId="6" borderId="9" xfId="1" applyNumberFormat="1" applyFont="1" applyFill="1" applyBorder="1"/>
    <xf numFmtId="169" fontId="5" fillId="6" borderId="9" xfId="1" applyNumberFormat="1" applyFont="1" applyFill="1" applyBorder="1"/>
    <xf numFmtId="10" fontId="5" fillId="6" borderId="9" xfId="2" applyNumberFormat="1" applyFont="1" applyFill="1" applyBorder="1"/>
    <xf numFmtId="0" fontId="5" fillId="0" borderId="10" xfId="0" applyFont="1" applyBorder="1"/>
    <xf numFmtId="171" fontId="5" fillId="0" borderId="11" xfId="2" applyNumberFormat="1" applyFont="1" applyBorder="1" applyAlignment="1">
      <alignment horizontal="right"/>
    </xf>
    <xf numFmtId="164" fontId="5" fillId="0" borderId="11" xfId="1" applyNumberFormat="1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0" xfId="0" applyFont="1" applyFill="1" applyBorder="1"/>
    <xf numFmtId="9" fontId="5" fillId="0" borderId="11" xfId="2" applyFont="1" applyFill="1" applyBorder="1"/>
    <xf numFmtId="0" fontId="5" fillId="0" borderId="11" xfId="0" applyFont="1" applyFill="1" applyBorder="1"/>
    <xf numFmtId="0" fontId="5" fillId="0" borderId="12" xfId="0" applyFont="1" applyFill="1" applyBorder="1"/>
    <xf numFmtId="0" fontId="5" fillId="6" borderId="2" xfId="0" applyFont="1" applyFill="1" applyBorder="1"/>
    <xf numFmtId="0" fontId="5" fillId="6" borderId="3" xfId="0" applyFont="1" applyFill="1" applyBorder="1"/>
    <xf numFmtId="164" fontId="5" fillId="6" borderId="3" xfId="1" applyNumberFormat="1" applyFont="1" applyFill="1" applyBorder="1"/>
    <xf numFmtId="0" fontId="5" fillId="6" borderId="4" xfId="0" applyFont="1" applyFill="1" applyBorder="1" applyAlignment="1">
      <alignment horizontal="right"/>
    </xf>
    <xf numFmtId="168" fontId="5" fillId="6" borderId="21" xfId="1" applyNumberFormat="1" applyFont="1" applyFill="1" applyBorder="1"/>
    <xf numFmtId="169" fontId="5" fillId="6" borderId="21" xfId="1" applyNumberFormat="1" applyFont="1" applyFill="1" applyBorder="1"/>
    <xf numFmtId="10" fontId="5" fillId="6" borderId="21" xfId="2" applyNumberFormat="1" applyFont="1" applyFill="1" applyBorder="1"/>
    <xf numFmtId="0" fontId="5" fillId="0" borderId="11" xfId="0" applyFont="1" applyBorder="1" applyAlignment="1"/>
    <xf numFmtId="0" fontId="5" fillId="0" borderId="11" xfId="0" applyFont="1" applyFill="1" applyBorder="1" applyAlignment="1">
      <alignment horizontal="right"/>
    </xf>
    <xf numFmtId="165" fontId="4" fillId="0" borderId="13" xfId="1" applyFont="1" applyFill="1" applyBorder="1" applyAlignment="1">
      <alignment horizontal="center"/>
    </xf>
    <xf numFmtId="2" fontId="5" fillId="0" borderId="12" xfId="1" applyNumberFormat="1" applyFont="1" applyFill="1" applyBorder="1"/>
    <xf numFmtId="0" fontId="9" fillId="0" borderId="1" xfId="0" applyFont="1" applyBorder="1" applyAlignment="1" applyProtection="1"/>
    <xf numFmtId="165" fontId="10" fillId="0" borderId="13" xfId="1" applyFont="1" applyFill="1" applyBorder="1"/>
    <xf numFmtId="165" fontId="5" fillId="0" borderId="12" xfId="1" applyFont="1" applyFill="1" applyBorder="1"/>
    <xf numFmtId="165" fontId="10" fillId="0" borderId="1" xfId="1" applyFont="1" applyFill="1" applyBorder="1"/>
    <xf numFmtId="0" fontId="5" fillId="0" borderId="11" xfId="0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165" fontId="10" fillId="0" borderId="3" xfId="1" applyFont="1" applyFill="1" applyBorder="1"/>
    <xf numFmtId="165" fontId="5" fillId="0" borderId="3" xfId="1" applyFont="1" applyFill="1" applyBorder="1"/>
    <xf numFmtId="164" fontId="5" fillId="0" borderId="1" xfId="1" applyNumberFormat="1" applyFont="1" applyBorder="1"/>
    <xf numFmtId="0" fontId="5" fillId="0" borderId="1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164" fontId="6" fillId="0" borderId="0" xfId="1" applyNumberFormat="1" applyFont="1"/>
    <xf numFmtId="165" fontId="6" fillId="0" borderId="0" xfId="1" applyFont="1"/>
    <xf numFmtId="0" fontId="3" fillId="2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6" borderId="19" xfId="0" applyFont="1" applyFill="1" applyBorder="1" applyAlignment="1">
      <alignment horizontal="center"/>
    </xf>
    <xf numFmtId="0" fontId="5" fillId="6" borderId="18" xfId="0" applyFont="1" applyFill="1" applyBorder="1" applyAlignment="1">
      <alignment horizontal="center"/>
    </xf>
    <xf numFmtId="0" fontId="5" fillId="6" borderId="26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1" fillId="0" borderId="27" xfId="0" applyFont="1" applyBorder="1" applyAlignment="1">
      <alignment horizontal="center"/>
    </xf>
    <xf numFmtId="0" fontId="12" fillId="0" borderId="28" xfId="0" applyFont="1" applyBorder="1" applyAlignment="1">
      <alignment horizontal="center"/>
    </xf>
    <xf numFmtId="0" fontId="12" fillId="0" borderId="29" xfId="0" applyFont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/>
    </xf>
    <xf numFmtId="172" fontId="11" fillId="0" borderId="27" xfId="1" applyNumberFormat="1" applyFont="1" applyBorder="1" applyAlignment="1">
      <alignment horizontal="center"/>
    </xf>
    <xf numFmtId="165" fontId="11" fillId="0" borderId="28" xfId="1" applyFont="1" applyBorder="1" applyAlignment="1">
      <alignment horizontal="center"/>
    </xf>
    <xf numFmtId="165" fontId="11" fillId="0" borderId="29" xfId="1" applyFont="1" applyBorder="1" applyAlignment="1">
      <alignment horizontal="center"/>
    </xf>
    <xf numFmtId="0" fontId="5" fillId="5" borderId="14" xfId="0" applyFont="1" applyFill="1" applyBorder="1" applyAlignment="1">
      <alignment horizontal="center"/>
    </xf>
    <xf numFmtId="0" fontId="5" fillId="5" borderId="15" xfId="0" applyFont="1" applyFill="1" applyBorder="1" applyAlignment="1">
      <alignment horizontal="center"/>
    </xf>
    <xf numFmtId="0" fontId="5" fillId="5" borderId="16" xfId="0" applyFont="1" applyFill="1" applyBorder="1" applyAlignment="1">
      <alignment horizontal="center"/>
    </xf>
    <xf numFmtId="166" fontId="5" fillId="7" borderId="0" xfId="0" applyNumberFormat="1" applyFont="1" applyFill="1" applyBorder="1"/>
    <xf numFmtId="167" fontId="5" fillId="7" borderId="0" xfId="1" applyNumberFormat="1" applyFont="1" applyFill="1" applyBorder="1"/>
  </cellXfs>
  <cellStyles count="7">
    <cellStyle name="Comma" xfId="1" builtinId="3"/>
    <cellStyle name="Normal" xfId="0" builtinId="0"/>
    <cellStyle name="Normal 2" xfId="3" xr:uid="{00000000-0005-0000-0000-000003000000}"/>
    <cellStyle name="Normal 5" xfId="4" xr:uid="{00000000-0005-0000-0000-000004000000}"/>
    <cellStyle name="Percent" xfId="2" builtinId="5"/>
    <cellStyle name="เครื่องหมายจุลภาค_PF511453-1461 RD" xfId="5" xr:uid="{00000000-0005-0000-0000-000005000000}"/>
    <cellStyle name="ปกติ_P07-Gimbon" xfId="6" xr:uid="{00000000-0005-0000-0000-000006000000}"/>
  </cellStyles>
  <dxfs count="0"/>
  <tableStyles count="0" defaultTableStyle="TableStyleMedium2" defaultPivotStyle="PivotStyleLight16"/>
  <colors>
    <mruColors>
      <color rgb="FF66FF66"/>
      <color rgb="FFFF3300"/>
      <color rgb="FFFF0066"/>
      <color rgb="FFFF99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/>
</file>

<file path=xl/ctrlProps/ctrlProp2.xml><?xml version="1.0" encoding="utf-8"?>
<formControlPr xmlns="http://schemas.microsoft.com/office/spreadsheetml/2009/9/main" objectType="Button"/>
</file>

<file path=xl/ctrlProps/ctrlProp3.xml><?xml version="1.0" encoding="utf-8"?>
<formControlPr xmlns="http://schemas.microsoft.com/office/spreadsheetml/2009/9/main" objectType="Button"/>
</file>

<file path=xl/ctrlProps/ctrlProp4.xml><?xml version="1.0" encoding="utf-8"?>
<formControlPr xmlns="http://schemas.microsoft.com/office/spreadsheetml/2009/9/main" objectType="Button"/>
</file>

<file path=xl/ctrlProps/ctrlProp5.xml><?xml version="1.0" encoding="utf-8"?>
<formControlPr xmlns="http://schemas.microsoft.com/office/spreadsheetml/2009/9/main" objectType="Button"/>
</file>

<file path=xl/ctrlProps/ctrlProp6.xml><?xml version="1.0" encoding="utf-8"?>
<formControlPr xmlns="http://schemas.microsoft.com/office/spreadsheetml/2009/9/main" objectType="Button"/>
</file>

<file path=xl/ctrlProps/ctrlProp7.xml><?xml version="1.0" encoding="utf-8"?>
<formControlPr xmlns="http://schemas.microsoft.com/office/spreadsheetml/2009/9/main" objectType="Button"/>
</file>

<file path=xl/ctrlProps/ctrlProp8.xml><?xml version="1.0" encoding="utf-8"?>
<formControlPr xmlns="http://schemas.microsoft.com/office/spreadsheetml/2009/9/main" objectType="Button"/>
</file>

<file path=xl/ctrlProps/ctrlProp9.xml><?xml version="1.0" encoding="utf-8"?>
<formControlPr xmlns="http://schemas.microsoft.com/office/spreadsheetml/2009/9/main" objectType="Button"/>
</file>

<file path=xl/ctrlProps/ctrlProp10.xml><?xml version="1.0" encoding="utf-8"?>
<formControlPr xmlns="http://schemas.microsoft.com/office/spreadsheetml/2009/9/main" objectType="Button"/>
</file>

<file path=xl/ctrlProps/ctrlProp11.xml><?xml version="1.0" encoding="utf-8"?>
<formControlPr xmlns="http://schemas.microsoft.com/office/spreadsheetml/2009/9/main" objectType="Button"/>
</file>

<file path=xl/ctrlProps/ctrlProp12.xml><?xml version="1.0" encoding="utf-8"?>
<formControlPr xmlns="http://schemas.microsoft.com/office/spreadsheetml/2009/9/main" objectType="Button"/>
</file>

<file path=xl/ctrlProps/ctrlProp13.xml><?xml version="1.0" encoding="utf-8"?>
<formControlPr xmlns="http://schemas.microsoft.com/office/spreadsheetml/2009/9/main" objectType="Button"/>
</file>

<file path=xl/ctrlProps/ctrlProp14.xml><?xml version="1.0" encoding="utf-8"?>
<formControlPr xmlns="http://schemas.microsoft.com/office/spreadsheetml/2009/9/main" objectType="Button"/>
</file>

<file path=xl/ctrlProps/ctrlProp15.xml><?xml version="1.0" encoding="utf-8"?>
<formControlPr xmlns="http://schemas.microsoft.com/office/spreadsheetml/2009/9/main" objectType="Button"/>
</file>

<file path=xl/ctrlProps/ctrlProp16.xml><?xml version="1.0" encoding="utf-8"?>
<formControlPr xmlns="http://schemas.microsoft.com/office/spreadsheetml/2009/9/main" objectType="Button"/>
</file>

<file path=xl/ctrlProps/ctrlProp17.xml><?xml version="1.0" encoding="utf-8"?>
<formControlPr xmlns="http://schemas.microsoft.com/office/spreadsheetml/2009/9/main" objectType="Button"/>
</file>

<file path=xl/ctrlProps/ctrlProp18.xml><?xml version="1.0" encoding="utf-8"?>
<formControlPr xmlns="http://schemas.microsoft.com/office/spreadsheetml/2009/9/main" objectType="Button"/>
</file>

<file path=xl/ctrlProps/ctrlProp19.xml><?xml version="1.0" encoding="utf-8"?>
<formControlPr xmlns="http://schemas.microsoft.com/office/spreadsheetml/2009/9/main" objectType="Button"/>
</file>

<file path=xl/ctrlProps/ctrlProp20.xml><?xml version="1.0" encoding="utf-8"?>
<formControlPr xmlns="http://schemas.microsoft.com/office/spreadsheetml/2009/9/main" objectType="Button"/>
</file>

<file path=xl/ctrlProps/ctrlProp21.xml><?xml version="1.0" encoding="utf-8"?>
<formControlPr xmlns="http://schemas.microsoft.com/office/spreadsheetml/2009/9/main" objectType="Button"/>
</file>

<file path=xl/ctrlProps/ctrlProp22.xml><?xml version="1.0" encoding="utf-8"?>
<formControlPr xmlns="http://schemas.microsoft.com/office/spreadsheetml/2009/9/main" objectType="Button"/>
</file>

<file path=xl/ctrlProps/ctrlProp23.xml><?xml version="1.0" encoding="utf-8"?>
<formControlPr xmlns="http://schemas.microsoft.com/office/spreadsheetml/2009/9/main" objectType="Button"/>
</file>

<file path=xl/ctrlProps/ctrlProp24.xml><?xml version="1.0" encoding="utf-8"?>
<formControlPr xmlns="http://schemas.microsoft.com/office/spreadsheetml/2009/9/main" objectType="Button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1028700</xdr:colOff>
          <xdr:row>0</xdr:row>
          <xdr:rowOff>38100</xdr:rowOff>
        </xdr:from>
        <xdr:to>
          <xdr:col>1</xdr:col>
          <xdr:colOff>1028700</xdr:colOff>
          <xdr:row>1</xdr:row>
          <xdr:rowOff>83820</xdr:rowOff>
        </xdr:to>
        <xdr:sp macro="" textlink="">
          <xdr:nvSpPr>
            <xdr:cNvPr id="1025" name="Object 3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0">
                  <a:noFill/>
                  <a:round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1028700</xdr:colOff>
          <xdr:row>0</xdr:row>
          <xdr:rowOff>38100</xdr:rowOff>
        </xdr:from>
        <xdr:to>
          <xdr:col>1</xdr:col>
          <xdr:colOff>1028700</xdr:colOff>
          <xdr:row>1</xdr:row>
          <xdr:rowOff>83820</xdr:rowOff>
        </xdr:to>
        <xdr:sp macro="" textlink="">
          <xdr:nvSpPr>
            <xdr:cNvPr id="1026" name="Object 4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0">
                  <a:noFill/>
                  <a:round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1028700</xdr:colOff>
          <xdr:row>0</xdr:row>
          <xdr:rowOff>38100</xdr:rowOff>
        </xdr:from>
        <xdr:to>
          <xdr:col>1</xdr:col>
          <xdr:colOff>1028700</xdr:colOff>
          <xdr:row>1</xdr:row>
          <xdr:rowOff>83820</xdr:rowOff>
        </xdr:to>
        <xdr:sp macro="" textlink="">
          <xdr:nvSpPr>
            <xdr:cNvPr id="1027" name="Object 5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0">
                  <a:noFill/>
                  <a:round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1028700</xdr:colOff>
          <xdr:row>0</xdr:row>
          <xdr:rowOff>38100</xdr:rowOff>
        </xdr:from>
        <xdr:to>
          <xdr:col>1</xdr:col>
          <xdr:colOff>1028700</xdr:colOff>
          <xdr:row>1</xdr:row>
          <xdr:rowOff>83820</xdr:rowOff>
        </xdr:to>
        <xdr:sp macro="" textlink="">
          <xdr:nvSpPr>
            <xdr:cNvPr id="1028" name="Object 6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0">
                  <a:noFill/>
                  <a:round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1028700</xdr:colOff>
          <xdr:row>0</xdr:row>
          <xdr:rowOff>38100</xdr:rowOff>
        </xdr:from>
        <xdr:to>
          <xdr:col>1</xdr:col>
          <xdr:colOff>1028700</xdr:colOff>
          <xdr:row>1</xdr:row>
          <xdr:rowOff>83820</xdr:rowOff>
        </xdr:to>
        <xdr:sp macro="" textlink="">
          <xdr:nvSpPr>
            <xdr:cNvPr id="1029" name="Object 7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0">
                  <a:noFill/>
                  <a:round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1028700</xdr:colOff>
          <xdr:row>0</xdr:row>
          <xdr:rowOff>38100</xdr:rowOff>
        </xdr:from>
        <xdr:to>
          <xdr:col>1</xdr:col>
          <xdr:colOff>1028700</xdr:colOff>
          <xdr:row>1</xdr:row>
          <xdr:rowOff>83820</xdr:rowOff>
        </xdr:to>
        <xdr:sp macro="" textlink="">
          <xdr:nvSpPr>
            <xdr:cNvPr id="1030" name="Object 8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0">
                  <a:noFill/>
                  <a:round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1028700</xdr:colOff>
          <xdr:row>0</xdr:row>
          <xdr:rowOff>38100</xdr:rowOff>
        </xdr:from>
        <xdr:to>
          <xdr:col>1</xdr:col>
          <xdr:colOff>1028700</xdr:colOff>
          <xdr:row>1</xdr:row>
          <xdr:rowOff>83820</xdr:rowOff>
        </xdr:to>
        <xdr:sp macro="" textlink="">
          <xdr:nvSpPr>
            <xdr:cNvPr id="2049" name="Object 3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0">
                  <a:noFill/>
                  <a:round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1028700</xdr:colOff>
          <xdr:row>0</xdr:row>
          <xdr:rowOff>38100</xdr:rowOff>
        </xdr:from>
        <xdr:to>
          <xdr:col>1</xdr:col>
          <xdr:colOff>1028700</xdr:colOff>
          <xdr:row>1</xdr:row>
          <xdr:rowOff>83820</xdr:rowOff>
        </xdr:to>
        <xdr:sp macro="" textlink="">
          <xdr:nvSpPr>
            <xdr:cNvPr id="2050" name="Object 4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0">
                  <a:noFill/>
                  <a:round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1028700</xdr:colOff>
          <xdr:row>0</xdr:row>
          <xdr:rowOff>38100</xdr:rowOff>
        </xdr:from>
        <xdr:to>
          <xdr:col>1</xdr:col>
          <xdr:colOff>1028700</xdr:colOff>
          <xdr:row>1</xdr:row>
          <xdr:rowOff>83820</xdr:rowOff>
        </xdr:to>
        <xdr:sp macro="" textlink="">
          <xdr:nvSpPr>
            <xdr:cNvPr id="2051" name="Object 5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0">
                  <a:noFill/>
                  <a:round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1028700</xdr:colOff>
          <xdr:row>0</xdr:row>
          <xdr:rowOff>38100</xdr:rowOff>
        </xdr:from>
        <xdr:to>
          <xdr:col>1</xdr:col>
          <xdr:colOff>1028700</xdr:colOff>
          <xdr:row>1</xdr:row>
          <xdr:rowOff>83820</xdr:rowOff>
        </xdr:to>
        <xdr:sp macro="" textlink="">
          <xdr:nvSpPr>
            <xdr:cNvPr id="2052" name="Object 6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0">
                  <a:noFill/>
                  <a:round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1028700</xdr:colOff>
          <xdr:row>0</xdr:row>
          <xdr:rowOff>38100</xdr:rowOff>
        </xdr:from>
        <xdr:to>
          <xdr:col>1</xdr:col>
          <xdr:colOff>1028700</xdr:colOff>
          <xdr:row>1</xdr:row>
          <xdr:rowOff>83820</xdr:rowOff>
        </xdr:to>
        <xdr:sp macro="" textlink="">
          <xdr:nvSpPr>
            <xdr:cNvPr id="2053" name="Object 7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0">
                  <a:noFill/>
                  <a:round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1028700</xdr:colOff>
          <xdr:row>0</xdr:row>
          <xdr:rowOff>38100</xdr:rowOff>
        </xdr:from>
        <xdr:to>
          <xdr:col>1</xdr:col>
          <xdr:colOff>1028700</xdr:colOff>
          <xdr:row>1</xdr:row>
          <xdr:rowOff>83820</xdr:rowOff>
        </xdr:to>
        <xdr:sp macro="" textlink="">
          <xdr:nvSpPr>
            <xdr:cNvPr id="2054" name="Object 8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0">
                  <a:noFill/>
                  <a:round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1028700</xdr:colOff>
          <xdr:row>0</xdr:row>
          <xdr:rowOff>38100</xdr:rowOff>
        </xdr:from>
        <xdr:to>
          <xdr:col>1</xdr:col>
          <xdr:colOff>1028700</xdr:colOff>
          <xdr:row>1</xdr:row>
          <xdr:rowOff>83820</xdr:rowOff>
        </xdr:to>
        <xdr:sp macro="" textlink="">
          <xdr:nvSpPr>
            <xdr:cNvPr id="3073" name="Object 3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0">
                  <a:noFill/>
                  <a:round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1028700</xdr:colOff>
          <xdr:row>0</xdr:row>
          <xdr:rowOff>38100</xdr:rowOff>
        </xdr:from>
        <xdr:to>
          <xdr:col>1</xdr:col>
          <xdr:colOff>1028700</xdr:colOff>
          <xdr:row>1</xdr:row>
          <xdr:rowOff>83820</xdr:rowOff>
        </xdr:to>
        <xdr:sp macro="" textlink="">
          <xdr:nvSpPr>
            <xdr:cNvPr id="3074" name="Object 4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0">
                  <a:noFill/>
                  <a:round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1028700</xdr:colOff>
          <xdr:row>0</xdr:row>
          <xdr:rowOff>38100</xdr:rowOff>
        </xdr:from>
        <xdr:to>
          <xdr:col>1</xdr:col>
          <xdr:colOff>1028700</xdr:colOff>
          <xdr:row>1</xdr:row>
          <xdr:rowOff>83820</xdr:rowOff>
        </xdr:to>
        <xdr:sp macro="" textlink="">
          <xdr:nvSpPr>
            <xdr:cNvPr id="3075" name="Object 5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2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0">
                  <a:noFill/>
                  <a:round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1028700</xdr:colOff>
          <xdr:row>0</xdr:row>
          <xdr:rowOff>38100</xdr:rowOff>
        </xdr:from>
        <xdr:to>
          <xdr:col>1</xdr:col>
          <xdr:colOff>1028700</xdr:colOff>
          <xdr:row>1</xdr:row>
          <xdr:rowOff>83820</xdr:rowOff>
        </xdr:to>
        <xdr:sp macro="" textlink="">
          <xdr:nvSpPr>
            <xdr:cNvPr id="3076" name="Object 6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2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0">
                  <a:noFill/>
                  <a:round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1028700</xdr:colOff>
          <xdr:row>0</xdr:row>
          <xdr:rowOff>38100</xdr:rowOff>
        </xdr:from>
        <xdr:to>
          <xdr:col>1</xdr:col>
          <xdr:colOff>1028700</xdr:colOff>
          <xdr:row>1</xdr:row>
          <xdr:rowOff>83820</xdr:rowOff>
        </xdr:to>
        <xdr:sp macro="" textlink="">
          <xdr:nvSpPr>
            <xdr:cNvPr id="3077" name="Object 7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2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0">
                  <a:noFill/>
                  <a:round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1028700</xdr:colOff>
          <xdr:row>0</xdr:row>
          <xdr:rowOff>38100</xdr:rowOff>
        </xdr:from>
        <xdr:to>
          <xdr:col>1</xdr:col>
          <xdr:colOff>1028700</xdr:colOff>
          <xdr:row>1</xdr:row>
          <xdr:rowOff>83820</xdr:rowOff>
        </xdr:to>
        <xdr:sp macro="" textlink="">
          <xdr:nvSpPr>
            <xdr:cNvPr id="3078" name="Object 8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2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0">
                  <a:noFill/>
                  <a:round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1028700</xdr:colOff>
          <xdr:row>0</xdr:row>
          <xdr:rowOff>38100</xdr:rowOff>
        </xdr:from>
        <xdr:to>
          <xdr:col>1</xdr:col>
          <xdr:colOff>1028700</xdr:colOff>
          <xdr:row>1</xdr:row>
          <xdr:rowOff>83820</xdr:rowOff>
        </xdr:to>
        <xdr:sp macro="" textlink="">
          <xdr:nvSpPr>
            <xdr:cNvPr id="4097" name="Object 3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0">
                  <a:noFill/>
                  <a:round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1028700</xdr:colOff>
          <xdr:row>0</xdr:row>
          <xdr:rowOff>38100</xdr:rowOff>
        </xdr:from>
        <xdr:to>
          <xdr:col>1</xdr:col>
          <xdr:colOff>1028700</xdr:colOff>
          <xdr:row>1</xdr:row>
          <xdr:rowOff>83820</xdr:rowOff>
        </xdr:to>
        <xdr:sp macro="" textlink="">
          <xdr:nvSpPr>
            <xdr:cNvPr id="4098" name="Object 4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0">
                  <a:noFill/>
                  <a:round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1028700</xdr:colOff>
          <xdr:row>0</xdr:row>
          <xdr:rowOff>38100</xdr:rowOff>
        </xdr:from>
        <xdr:to>
          <xdr:col>1</xdr:col>
          <xdr:colOff>1028700</xdr:colOff>
          <xdr:row>1</xdr:row>
          <xdr:rowOff>83820</xdr:rowOff>
        </xdr:to>
        <xdr:sp macro="" textlink="">
          <xdr:nvSpPr>
            <xdr:cNvPr id="4099" name="Object 5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0">
                  <a:noFill/>
                  <a:round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1028700</xdr:colOff>
          <xdr:row>0</xdr:row>
          <xdr:rowOff>38100</xdr:rowOff>
        </xdr:from>
        <xdr:to>
          <xdr:col>1</xdr:col>
          <xdr:colOff>1028700</xdr:colOff>
          <xdr:row>1</xdr:row>
          <xdr:rowOff>83820</xdr:rowOff>
        </xdr:to>
        <xdr:sp macro="" textlink="">
          <xdr:nvSpPr>
            <xdr:cNvPr id="4100" name="Object 6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0">
                  <a:noFill/>
                  <a:round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1028700</xdr:colOff>
          <xdr:row>0</xdr:row>
          <xdr:rowOff>38100</xdr:rowOff>
        </xdr:from>
        <xdr:to>
          <xdr:col>1</xdr:col>
          <xdr:colOff>1028700</xdr:colOff>
          <xdr:row>1</xdr:row>
          <xdr:rowOff>83820</xdr:rowOff>
        </xdr:to>
        <xdr:sp macro="" textlink="">
          <xdr:nvSpPr>
            <xdr:cNvPr id="4101" name="Object 7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0">
                  <a:noFill/>
                  <a:round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1028700</xdr:colOff>
          <xdr:row>0</xdr:row>
          <xdr:rowOff>38100</xdr:rowOff>
        </xdr:from>
        <xdr:to>
          <xdr:col>1</xdr:col>
          <xdr:colOff>1028700</xdr:colOff>
          <xdr:row>1</xdr:row>
          <xdr:rowOff>83820</xdr:rowOff>
        </xdr:to>
        <xdr:sp macro="" textlink="">
          <xdr:nvSpPr>
            <xdr:cNvPr id="4102" name="Object 8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0">
                  <a:noFill/>
                  <a:round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1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0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9.xml"/><Relationship Id="rId5" Type="http://schemas.openxmlformats.org/officeDocument/2006/relationships/ctrlProp" Target="../ctrlProps/ctrlProp8.xml"/><Relationship Id="rId4" Type="http://schemas.openxmlformats.org/officeDocument/2006/relationships/ctrlProp" Target="../ctrlProps/ctrlProp7.xml"/><Relationship Id="rId9" Type="http://schemas.openxmlformats.org/officeDocument/2006/relationships/ctrlProp" Target="../ctrlProps/ctrlProp1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7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16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15.xml"/><Relationship Id="rId5" Type="http://schemas.openxmlformats.org/officeDocument/2006/relationships/ctrlProp" Target="../ctrlProps/ctrlProp14.xml"/><Relationship Id="rId4" Type="http://schemas.openxmlformats.org/officeDocument/2006/relationships/ctrlProp" Target="../ctrlProps/ctrlProp13.xml"/><Relationship Id="rId9" Type="http://schemas.openxmlformats.org/officeDocument/2006/relationships/ctrlProp" Target="../ctrlProps/ctrlProp18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3.xml"/><Relationship Id="rId3" Type="http://schemas.openxmlformats.org/officeDocument/2006/relationships/vmlDrawing" Target="../drawings/vmlDrawing4.vml"/><Relationship Id="rId7" Type="http://schemas.openxmlformats.org/officeDocument/2006/relationships/ctrlProp" Target="../ctrlProps/ctrlProp22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21.xml"/><Relationship Id="rId5" Type="http://schemas.openxmlformats.org/officeDocument/2006/relationships/ctrlProp" Target="../ctrlProps/ctrlProp20.xml"/><Relationship Id="rId4" Type="http://schemas.openxmlformats.org/officeDocument/2006/relationships/ctrlProp" Target="../ctrlProps/ctrlProp19.xml"/><Relationship Id="rId9" Type="http://schemas.openxmlformats.org/officeDocument/2006/relationships/ctrlProp" Target="../ctrlProps/ctrlProp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99FF"/>
    <pageSetUpPr fitToPage="1"/>
  </sheetPr>
  <dimension ref="A1:I78"/>
  <sheetViews>
    <sheetView showGridLines="0" topLeftCell="A28" zoomScaleNormal="100" workbookViewId="0">
      <selection activeCell="E35" sqref="E35:F36"/>
    </sheetView>
  </sheetViews>
  <sheetFormatPr defaultColWidth="9" defaultRowHeight="19.8"/>
  <cols>
    <col min="1" max="1" width="27.6640625" customWidth="1"/>
    <col min="2" max="2" width="15.44140625" customWidth="1"/>
    <col min="3" max="3" width="11" style="1" customWidth="1"/>
    <col min="4" max="4" width="10.44140625" customWidth="1"/>
    <col min="5" max="5" width="12.5546875" customWidth="1"/>
    <col min="6" max="6" width="10.44140625" customWidth="1"/>
    <col min="7" max="7" width="14.109375" customWidth="1"/>
    <col min="8" max="8" width="14.109375" style="2" customWidth="1"/>
    <col min="9" max="9" width="7.33203125" style="2" customWidth="1"/>
    <col min="10" max="16384" width="9" style="3"/>
  </cols>
  <sheetData>
    <row r="1" spans="1:9" ht="32.4">
      <c r="A1" s="133" t="s">
        <v>0</v>
      </c>
      <c r="B1" s="133"/>
      <c r="C1" s="133"/>
      <c r="D1" s="133"/>
      <c r="E1" s="133"/>
      <c r="F1" s="133"/>
      <c r="G1" s="133"/>
      <c r="H1" s="143" t="s">
        <v>1</v>
      </c>
      <c r="I1" s="143"/>
    </row>
    <row r="2" spans="1:9">
      <c r="A2" s="4"/>
      <c r="B2" s="4"/>
      <c r="C2" s="5"/>
      <c r="D2" s="4"/>
      <c r="E2" s="4"/>
      <c r="F2" s="4"/>
      <c r="G2" s="4"/>
      <c r="H2" s="6" t="s">
        <v>2</v>
      </c>
      <c r="I2" s="7" t="s">
        <v>3</v>
      </c>
    </row>
    <row r="3" spans="1:9" ht="26.4">
      <c r="A3" s="134" t="s">
        <v>4</v>
      </c>
      <c r="B3" s="134"/>
      <c r="C3" s="134"/>
      <c r="D3" s="134"/>
      <c r="E3" s="134"/>
      <c r="F3" s="134"/>
      <c r="G3" s="134"/>
      <c r="H3" s="134"/>
      <c r="I3" s="134"/>
    </row>
    <row r="4" spans="1:9" ht="20.399999999999999">
      <c r="A4" s="8" t="s">
        <v>5</v>
      </c>
      <c r="B4" s="9" t="s">
        <v>6</v>
      </c>
      <c r="C4" s="9"/>
      <c r="D4" s="9"/>
      <c r="E4" s="9"/>
      <c r="F4" s="8" t="s">
        <v>7</v>
      </c>
      <c r="G4" s="10" t="s">
        <v>8</v>
      </c>
      <c r="H4" s="11"/>
      <c r="I4" s="12"/>
    </row>
    <row r="5" spans="1:9" ht="20.399999999999999">
      <c r="A5" s="13" t="s">
        <v>9</v>
      </c>
      <c r="B5" s="14" t="s">
        <v>10</v>
      </c>
      <c r="C5" s="14"/>
      <c r="D5" s="14"/>
      <c r="E5" s="15"/>
      <c r="F5" s="13" t="s">
        <v>11</v>
      </c>
      <c r="G5" s="14" t="s">
        <v>12</v>
      </c>
      <c r="H5" s="16"/>
      <c r="I5" s="17"/>
    </row>
    <row r="6" spans="1:9" ht="20.399999999999999">
      <c r="A6" s="13" t="s">
        <v>13</v>
      </c>
      <c r="B6" s="14" t="s">
        <v>14</v>
      </c>
      <c r="C6" s="18"/>
      <c r="D6" s="14"/>
      <c r="E6" s="19"/>
      <c r="F6" s="13" t="s">
        <v>15</v>
      </c>
      <c r="G6" s="14" t="s">
        <v>16</v>
      </c>
      <c r="H6" s="16"/>
      <c r="I6" s="17"/>
    </row>
    <row r="7" spans="1:9" ht="20.399999999999999">
      <c r="A7" s="13" t="s">
        <v>17</v>
      </c>
      <c r="B7" s="20" t="s">
        <v>18</v>
      </c>
      <c r="C7" s="21"/>
      <c r="D7" s="14"/>
      <c r="E7" s="19"/>
      <c r="F7" s="13" t="s">
        <v>19</v>
      </c>
      <c r="G7" s="14" t="s">
        <v>16</v>
      </c>
      <c r="H7" s="16"/>
      <c r="I7" s="17"/>
    </row>
    <row r="8" spans="1:9" ht="20.399999999999999">
      <c r="A8" s="13" t="s">
        <v>20</v>
      </c>
      <c r="B8" s="22">
        <v>140</v>
      </c>
      <c r="C8" s="21"/>
      <c r="D8" s="20"/>
      <c r="E8" s="20"/>
      <c r="F8" s="13" t="s">
        <v>21</v>
      </c>
      <c r="G8" s="23" t="s">
        <v>22</v>
      </c>
      <c r="H8" s="16"/>
      <c r="I8" s="17"/>
    </row>
    <row r="9" spans="1:9" ht="20.399999999999999">
      <c r="A9" s="13" t="s">
        <v>23</v>
      </c>
      <c r="B9" s="24" t="s">
        <v>24</v>
      </c>
      <c r="C9" s="14"/>
      <c r="D9" s="20"/>
      <c r="E9" s="25"/>
      <c r="F9" s="14" t="s">
        <v>25</v>
      </c>
      <c r="G9" s="14" t="s">
        <v>26</v>
      </c>
      <c r="H9" s="16"/>
      <c r="I9" s="17"/>
    </row>
    <row r="10" spans="1:9" ht="20.399999999999999">
      <c r="A10" s="13" t="s">
        <v>27</v>
      </c>
      <c r="B10" s="26">
        <v>24</v>
      </c>
      <c r="C10" s="14"/>
      <c r="D10" s="14"/>
      <c r="E10" s="19"/>
      <c r="F10" s="13" t="s">
        <v>28</v>
      </c>
      <c r="G10" s="14" t="s">
        <v>29</v>
      </c>
      <c r="H10" s="16"/>
      <c r="I10" s="17"/>
    </row>
    <row r="11" spans="1:9" ht="20.399999999999999">
      <c r="A11" s="27" t="s">
        <v>30</v>
      </c>
      <c r="B11" s="28"/>
      <c r="C11" s="29" t="s">
        <v>31</v>
      </c>
      <c r="D11" s="30"/>
      <c r="E11" s="31" t="s">
        <v>32</v>
      </c>
      <c r="F11" s="32" t="s">
        <v>33</v>
      </c>
      <c r="G11" s="33"/>
      <c r="H11" s="34">
        <v>32.5</v>
      </c>
      <c r="I11" s="35" t="s">
        <v>34</v>
      </c>
    </row>
    <row r="12" spans="1:9" ht="20.399999999999999">
      <c r="A12" s="135" t="s">
        <v>35</v>
      </c>
      <c r="B12" s="136"/>
      <c r="C12" s="36" t="s">
        <v>36</v>
      </c>
      <c r="D12" s="37" t="s">
        <v>37</v>
      </c>
      <c r="E12" s="38" t="s">
        <v>38</v>
      </c>
      <c r="F12" s="37" t="s">
        <v>39</v>
      </c>
      <c r="G12" s="137" t="s">
        <v>40</v>
      </c>
      <c r="H12" s="138"/>
      <c r="I12" s="139"/>
    </row>
    <row r="13" spans="1:9" ht="20.399999999999999">
      <c r="A13" s="40"/>
      <c r="B13" s="41"/>
      <c r="C13" s="36" t="s">
        <v>41</v>
      </c>
      <c r="D13" s="37" t="s">
        <v>42</v>
      </c>
      <c r="E13" s="38"/>
      <c r="F13" s="37" t="s">
        <v>43</v>
      </c>
      <c r="G13" s="42" t="s">
        <v>44</v>
      </c>
      <c r="H13" s="39" t="s">
        <v>45</v>
      </c>
      <c r="I13" s="43" t="s">
        <v>46</v>
      </c>
    </row>
    <row r="14" spans="1:9" ht="20.399999999999999">
      <c r="A14" s="44" t="s">
        <v>47</v>
      </c>
      <c r="B14" s="45"/>
      <c r="C14" s="46"/>
      <c r="D14" s="47"/>
      <c r="E14" s="48"/>
      <c r="F14" s="47"/>
      <c r="G14" s="49"/>
      <c r="H14" s="48"/>
      <c r="I14" s="50" t="str">
        <f>IF(G14="","",G14/$G$51)</f>
        <v/>
      </c>
    </row>
    <row r="15" spans="1:9" ht="20.399999999999999">
      <c r="A15" s="51" t="s">
        <v>48</v>
      </c>
      <c r="B15" s="52"/>
      <c r="C15" s="46"/>
      <c r="D15" s="47"/>
      <c r="E15" s="48"/>
      <c r="F15" s="47"/>
      <c r="G15" s="49"/>
      <c r="H15" s="48"/>
      <c r="I15" s="50" t="str">
        <f>IF(G15="","",G15/$G$51)</f>
        <v/>
      </c>
    </row>
    <row r="16" spans="1:9" ht="20.399999999999999">
      <c r="A16" s="51" t="s">
        <v>49</v>
      </c>
      <c r="B16" s="52" t="s">
        <v>14</v>
      </c>
      <c r="C16" s="46">
        <v>2.5</v>
      </c>
      <c r="D16" s="47">
        <v>61.75</v>
      </c>
      <c r="E16" s="48">
        <f>C16/1000*$B$10/D16%</f>
        <v>9.7165991902833995E-2</v>
      </c>
      <c r="F16" s="47">
        <v>77.25</v>
      </c>
      <c r="G16" s="49">
        <f>F16*E16</f>
        <v>7.5060728744939258</v>
      </c>
      <c r="H16" s="48">
        <f>G16/$H$11</f>
        <v>0.23095608844596693</v>
      </c>
      <c r="I16" s="50">
        <f ca="1">IF(G16="","",G16/$G$51)</f>
        <v>3.1310831598257594E-2</v>
      </c>
    </row>
    <row r="17" spans="1:9" ht="20.399999999999999">
      <c r="A17" s="51" t="s">
        <v>50</v>
      </c>
      <c r="B17" s="52" t="s">
        <v>14</v>
      </c>
      <c r="C17" s="46">
        <v>9</v>
      </c>
      <c r="D17" s="47">
        <v>70</v>
      </c>
      <c r="E17" s="48">
        <f>C17/1000*$B$10/D17%</f>
        <v>0.30857142857142855</v>
      </c>
      <c r="F17" s="47">
        <v>85</v>
      </c>
      <c r="G17" s="49">
        <f>F17*E17</f>
        <v>26.228571428571428</v>
      </c>
      <c r="H17" s="48">
        <f>G17/$H$11</f>
        <v>0.80703296703296701</v>
      </c>
      <c r="I17" s="50">
        <f ca="1">IF(G17="","",G17/$G$51)</f>
        <v>0.10940986009521525</v>
      </c>
    </row>
    <row r="18" spans="1:9" ht="21" thickBot="1">
      <c r="A18" s="53"/>
      <c r="B18" s="54"/>
      <c r="C18" s="46"/>
      <c r="D18" s="55"/>
      <c r="E18" s="46"/>
      <c r="F18" s="48"/>
      <c r="G18" s="56"/>
      <c r="H18" s="57"/>
      <c r="I18" s="50" t="str">
        <f>IF(G18="","",G18/$G$51)</f>
        <v/>
      </c>
    </row>
    <row r="19" spans="1:9" ht="21.6" thickTop="1" thickBot="1">
      <c r="A19" s="153" t="s">
        <v>51</v>
      </c>
      <c r="B19" s="154"/>
      <c r="C19" s="154"/>
      <c r="D19" s="154"/>
      <c r="E19" s="154"/>
      <c r="F19" s="155"/>
      <c r="G19" s="58">
        <f>SUM(G15:G17)</f>
        <v>33.734644303065352</v>
      </c>
      <c r="H19" s="59">
        <f>SUM(H15:H17)</f>
        <v>1.0379890554789339</v>
      </c>
      <c r="I19" s="60">
        <f ca="1">G19/$G$51</f>
        <v>0.14072069169347284</v>
      </c>
    </row>
    <row r="20" spans="1:9" ht="21" thickTop="1">
      <c r="A20" s="32" t="s">
        <v>52</v>
      </c>
      <c r="B20" s="61"/>
      <c r="C20" s="62"/>
      <c r="D20" s="63"/>
      <c r="E20" s="64"/>
      <c r="F20" s="63"/>
      <c r="G20" s="65"/>
      <c r="H20" s="66"/>
      <c r="I20" s="50" t="str">
        <f t="shared" ref="I20:I27" si="0">IF(G20="","",G20/$G$51)</f>
        <v/>
      </c>
    </row>
    <row r="21" spans="1:9" ht="20.399999999999999">
      <c r="A21" s="51" t="s">
        <v>53</v>
      </c>
      <c r="B21" s="52" t="s">
        <v>54</v>
      </c>
      <c r="C21" s="46">
        <v>9.5000000000000001E-2</v>
      </c>
      <c r="D21" s="47">
        <v>100</v>
      </c>
      <c r="E21" s="48">
        <f t="shared" ref="E21:E26" si="1">C21/1000*$B$10/D21%</f>
        <v>2.2799999999999999E-3</v>
      </c>
      <c r="F21" s="47">
        <v>425.35</v>
      </c>
      <c r="G21" s="49">
        <f t="shared" ref="G21:G26" si="2">E21* F21</f>
        <v>0.96979800000000005</v>
      </c>
      <c r="H21" s="48">
        <f t="shared" ref="H21:H26" si="3">G21/$H$11</f>
        <v>2.9839938461538464E-2</v>
      </c>
      <c r="I21" s="50">
        <f t="shared" ca="1" si="0"/>
        <v>4.045415275078088E-3</v>
      </c>
    </row>
    <row r="22" spans="1:9" ht="20.399999999999999">
      <c r="A22" s="51" t="s">
        <v>55</v>
      </c>
      <c r="B22" s="52" t="s">
        <v>56</v>
      </c>
      <c r="C22" s="46">
        <v>0.57199999999999995</v>
      </c>
      <c r="D22" s="47">
        <v>100</v>
      </c>
      <c r="E22" s="48">
        <f t="shared" si="1"/>
        <v>1.3727999999999997E-2</v>
      </c>
      <c r="F22" s="47">
        <v>46.58</v>
      </c>
      <c r="G22" s="49">
        <f t="shared" si="2"/>
        <v>0.63945023999999984</v>
      </c>
      <c r="H22" s="48">
        <f t="shared" si="3"/>
        <v>1.9675391999999996E-2</v>
      </c>
      <c r="I22" s="50">
        <f t="shared" ca="1" si="0"/>
        <v>2.6674026638004501E-3</v>
      </c>
    </row>
    <row r="23" spans="1:9" ht="20.399999999999999">
      <c r="A23" s="51" t="s">
        <v>57</v>
      </c>
      <c r="B23" s="52" t="s">
        <v>58</v>
      </c>
      <c r="C23" s="46">
        <v>0.85799999999999998</v>
      </c>
      <c r="D23" s="47">
        <v>100</v>
      </c>
      <c r="E23" s="48">
        <f t="shared" si="1"/>
        <v>2.0591999999999999E-2</v>
      </c>
      <c r="F23" s="47">
        <v>23.28</v>
      </c>
      <c r="G23" s="49">
        <f t="shared" si="2"/>
        <v>0.47938175999999999</v>
      </c>
      <c r="H23" s="48">
        <f t="shared" si="3"/>
        <v>1.4750207999999999E-2</v>
      </c>
      <c r="I23" s="50">
        <f t="shared" ca="1" si="0"/>
        <v>1.9996930231840218E-3</v>
      </c>
    </row>
    <row r="24" spans="1:9" ht="20.399999999999999">
      <c r="A24" s="51" t="s">
        <v>59</v>
      </c>
      <c r="B24" s="52" t="s">
        <v>60</v>
      </c>
      <c r="C24" s="46">
        <v>4.29</v>
      </c>
      <c r="D24" s="47">
        <v>100</v>
      </c>
      <c r="E24" s="48">
        <f t="shared" si="1"/>
        <v>0.10296000000000001</v>
      </c>
      <c r="F24" s="47">
        <v>283.25</v>
      </c>
      <c r="G24" s="49">
        <f t="shared" si="2"/>
        <v>29.163420000000002</v>
      </c>
      <c r="H24" s="48">
        <f t="shared" si="3"/>
        <v>0.89733600000000002</v>
      </c>
      <c r="I24" s="50">
        <f t="shared" ca="1" si="0"/>
        <v>0.12165228711702625</v>
      </c>
    </row>
    <row r="25" spans="1:9" ht="20.399999999999999">
      <c r="A25" s="51" t="s">
        <v>61</v>
      </c>
      <c r="B25" s="52" t="s">
        <v>14</v>
      </c>
      <c r="C25" s="46">
        <v>1.73</v>
      </c>
      <c r="D25" s="47">
        <v>100</v>
      </c>
      <c r="E25" s="48">
        <f t="shared" si="1"/>
        <v>4.1520000000000001E-2</v>
      </c>
      <c r="F25" s="47">
        <v>8.24</v>
      </c>
      <c r="G25" s="49">
        <f t="shared" si="2"/>
        <v>0.34212480000000001</v>
      </c>
      <c r="H25" s="48">
        <f t="shared" si="3"/>
        <v>1.0526916923076923E-2</v>
      </c>
      <c r="I25" s="50">
        <f t="shared" ca="1" si="0"/>
        <v>1.4271393546934886E-3</v>
      </c>
    </row>
    <row r="26" spans="1:9" ht="20.399999999999999">
      <c r="A26" s="51" t="s">
        <v>62</v>
      </c>
      <c r="B26" s="52" t="s">
        <v>14</v>
      </c>
      <c r="C26" s="46">
        <v>123.955</v>
      </c>
      <c r="D26" s="47">
        <v>100</v>
      </c>
      <c r="E26" s="48">
        <f t="shared" si="1"/>
        <v>2.97492</v>
      </c>
      <c r="F26" s="47">
        <v>0</v>
      </c>
      <c r="G26" s="49">
        <f t="shared" si="2"/>
        <v>0</v>
      </c>
      <c r="H26" s="48">
        <f t="shared" si="3"/>
        <v>0</v>
      </c>
      <c r="I26" s="50">
        <f t="shared" ca="1" si="0"/>
        <v>0</v>
      </c>
    </row>
    <row r="27" spans="1:9" ht="21" thickBot="1">
      <c r="A27" s="53"/>
      <c r="B27" s="54"/>
      <c r="C27" s="46"/>
      <c r="D27" s="55"/>
      <c r="E27" s="46"/>
      <c r="F27" s="48"/>
      <c r="G27" s="56"/>
      <c r="H27" s="57"/>
      <c r="I27" s="50" t="str">
        <f t="shared" si="0"/>
        <v/>
      </c>
    </row>
    <row r="28" spans="1:9" ht="21.6" thickTop="1" thickBot="1">
      <c r="A28" s="153" t="s">
        <v>63</v>
      </c>
      <c r="B28" s="154"/>
      <c r="C28" s="154"/>
      <c r="D28" s="154"/>
      <c r="E28" s="154"/>
      <c r="F28" s="155"/>
      <c r="G28" s="58">
        <f>SUM(G20:G26)</f>
        <v>31.594174800000001</v>
      </c>
      <c r="H28" s="59">
        <f>SUM(H20:H26)</f>
        <v>0.97212845538461545</v>
      </c>
      <c r="I28" s="60">
        <f ca="1">G28/$G$51</f>
        <v>0.13179193743378229</v>
      </c>
    </row>
    <row r="29" spans="1:9" ht="21" thickTop="1">
      <c r="A29" s="67" t="s">
        <v>64</v>
      </c>
      <c r="B29" s="68"/>
      <c r="C29" s="69"/>
      <c r="D29" s="14"/>
      <c r="E29" s="70"/>
      <c r="F29" s="71"/>
      <c r="G29" s="72"/>
      <c r="H29" s="73"/>
      <c r="I29" s="74" t="str">
        <f>IF(G29="","",G29/$G$51)</f>
        <v/>
      </c>
    </row>
    <row r="30" spans="1:9" ht="21" thickTop="1">
      <c r="A30" s="75" t="s">
        <v>65</v>
      </c>
      <c r="B30" s="76" t="s">
        <v>14</v>
      </c>
      <c r="C30" s="69"/>
      <c r="D30" s="14"/>
      <c r="E30" s="70">
        <v>24</v>
      </c>
      <c r="F30" s="71">
        <v>1.9363999999999999</v>
      </c>
      <c r="G30" s="77">
        <f>E30 * F30</f>
        <v>46.473599999999998</v>
      </c>
      <c r="H30" s="78">
        <f>G30/$H$11</f>
        <v>1.4299569230769229</v>
      </c>
      <c r="I30" s="79">
        <f ca="1">IF(G30="","",G30/$G$51)</f>
        <v>0.19385997014622533</v>
      </c>
    </row>
    <row r="31" spans="1:9" ht="21" thickTop="1">
      <c r="A31" s="75" t="s">
        <v>66</v>
      </c>
      <c r="B31" s="76" t="s">
        <v>14</v>
      </c>
      <c r="C31" s="69"/>
      <c r="D31" s="14"/>
      <c r="E31" s="70">
        <v>24</v>
      </c>
      <c r="F31" s="71">
        <v>0.97850000000000004</v>
      </c>
      <c r="G31" s="77">
        <f>E31 * F31</f>
        <v>23.484000000000002</v>
      </c>
      <c r="H31" s="78">
        <f>G31/$H$11</f>
        <v>0.72258461538461549</v>
      </c>
      <c r="I31" s="79">
        <f ca="1">IF(G31="","",G31/$G$51)</f>
        <v>9.796115512708195E-2</v>
      </c>
    </row>
    <row r="32" spans="1:9" ht="21" thickBot="1">
      <c r="A32" s="80"/>
      <c r="B32" s="81"/>
      <c r="C32" s="82"/>
      <c r="D32" s="83"/>
      <c r="E32" s="70"/>
      <c r="F32" s="84"/>
      <c r="G32" s="85"/>
      <c r="H32" s="86"/>
      <c r="I32" s="87" t="str">
        <f>IF(G32="","",G32/$G$51)</f>
        <v/>
      </c>
    </row>
    <row r="33" spans="1:9" ht="21.6" thickTop="1" thickBot="1">
      <c r="A33" s="147" t="s">
        <v>67</v>
      </c>
      <c r="B33" s="148"/>
      <c r="C33" s="148"/>
      <c r="D33" s="148"/>
      <c r="E33" s="148"/>
      <c r="F33" s="149"/>
      <c r="G33" s="58">
        <f>SUM(G29:G31)</f>
        <v>69.957599999999999</v>
      </c>
      <c r="H33" s="59">
        <f>SUM(H29:H31)</f>
        <v>2.1525415384615383</v>
      </c>
      <c r="I33" s="60">
        <f ca="1">G33/$G$51</f>
        <v>0.29182112527330728</v>
      </c>
    </row>
    <row r="34" spans="1:9" ht="21" thickTop="1">
      <c r="A34" s="67" t="s">
        <v>68</v>
      </c>
      <c r="B34" s="68"/>
      <c r="C34" s="69"/>
      <c r="D34" s="14"/>
      <c r="E34" s="70"/>
      <c r="F34" s="71"/>
      <c r="G34" s="72"/>
      <c r="H34" s="73"/>
      <c r="I34" s="74" t="str">
        <f>IF(G34="","",G34/$G$51)</f>
        <v/>
      </c>
    </row>
    <row r="35" spans="1:9" ht="21" thickTop="1">
      <c r="A35" s="75" t="s">
        <v>69</v>
      </c>
      <c r="B35" s="76" t="s">
        <v>14</v>
      </c>
      <c r="C35" s="69"/>
      <c r="D35" s="14"/>
      <c r="E35" s="156">
        <v>24</v>
      </c>
      <c r="F35" s="157">
        <v>0.19334000000000001</v>
      </c>
      <c r="G35" s="77">
        <f>E35 * F35</f>
        <v>4.6401599999999998</v>
      </c>
      <c r="H35" s="78">
        <f>G35/$H$11</f>
        <v>0.14277415384615383</v>
      </c>
      <c r="I35" s="79">
        <f ca="1">IF(G35="","",G35/$G$51)</f>
        <v>1.9355962935380708E-2</v>
      </c>
    </row>
    <row r="36" spans="1:9" ht="21" thickTop="1">
      <c r="A36" s="75" t="s">
        <v>70</v>
      </c>
      <c r="B36" s="76" t="s">
        <v>14</v>
      </c>
      <c r="C36" s="69"/>
      <c r="D36" s="14"/>
      <c r="E36" s="156">
        <v>1</v>
      </c>
      <c r="F36" s="157">
        <v>4.117</v>
      </c>
      <c r="G36" s="77">
        <f>E36 * F36</f>
        <v>4.117</v>
      </c>
      <c r="H36" s="78">
        <f>G36/$H$11</f>
        <v>0.12667692307692308</v>
      </c>
      <c r="I36" s="79">
        <f ca="1">IF(G36="","",G36/$G$51)</f>
        <v>1.7173653366470636E-2</v>
      </c>
    </row>
    <row r="37" spans="1:9" ht="21" thickBot="1">
      <c r="A37" s="80"/>
      <c r="B37" s="81"/>
      <c r="C37" s="82"/>
      <c r="D37" s="83"/>
      <c r="E37" s="70"/>
      <c r="F37" s="84"/>
      <c r="G37" s="85"/>
      <c r="H37" s="86"/>
      <c r="I37" s="87" t="str">
        <f>IF(G37="","",G37/$G$51)</f>
        <v/>
      </c>
    </row>
    <row r="38" spans="1:9" ht="21.6" thickTop="1" thickBot="1">
      <c r="A38" s="147" t="s">
        <v>71</v>
      </c>
      <c r="B38" s="148"/>
      <c r="C38" s="148"/>
      <c r="D38" s="148"/>
      <c r="E38" s="148"/>
      <c r="F38" s="149"/>
      <c r="G38" s="58">
        <f>SUM(G34:G36)</f>
        <v>8.7571599999999989</v>
      </c>
      <c r="H38" s="59">
        <f>SUM(H34:H36)</f>
        <v>0.2694510769230769</v>
      </c>
      <c r="I38" s="60">
        <f ca="1">G38/$G$51</f>
        <v>3.6529616301851336E-2</v>
      </c>
    </row>
    <row r="39" spans="1:9" ht="21" thickTop="1">
      <c r="A39" s="88" t="s">
        <v>72</v>
      </c>
      <c r="B39" s="89"/>
      <c r="C39" s="90"/>
      <c r="D39" s="9"/>
      <c r="E39" s="9"/>
      <c r="F39" s="12"/>
      <c r="G39" s="91"/>
      <c r="H39" s="92"/>
      <c r="I39" s="74" t="str">
        <f>IF(G39="","",G39/$G$51)</f>
        <v/>
      </c>
    </row>
    <row r="40" spans="1:9" ht="21" thickTop="1">
      <c r="A40" s="75" t="s">
        <v>73</v>
      </c>
      <c r="B40" s="76"/>
      <c r="C40" s="69"/>
      <c r="D40" s="14"/>
      <c r="E40" s="70"/>
      <c r="F40" s="71"/>
      <c r="G40" s="93">
        <f>79.86</f>
        <v>79.86</v>
      </c>
      <c r="H40" s="78">
        <f>G40/$H$11</f>
        <v>2.4572307692307693</v>
      </c>
      <c r="I40" s="79">
        <f ca="1">IF(G40="","",G40/$G$51)</f>
        <v>0.33312799559056228</v>
      </c>
    </row>
    <row r="41" spans="1:9" ht="21" thickBot="1">
      <c r="A41" s="13"/>
      <c r="B41" s="14"/>
      <c r="C41" s="69"/>
      <c r="D41" s="14"/>
      <c r="E41" s="14"/>
      <c r="F41" s="17"/>
      <c r="G41" s="94"/>
      <c r="H41" s="86"/>
      <c r="I41" s="87" t="str">
        <f>IF(G41="","",G41/$G$51)</f>
        <v/>
      </c>
    </row>
    <row r="42" spans="1:9" ht="21.6" thickTop="1" thickBot="1">
      <c r="A42" s="147" t="s">
        <v>74</v>
      </c>
      <c r="B42" s="148"/>
      <c r="C42" s="148"/>
      <c r="D42" s="148"/>
      <c r="E42" s="148"/>
      <c r="F42" s="149"/>
      <c r="G42" s="58">
        <f>SUM(G39:G40)</f>
        <v>79.86</v>
      </c>
      <c r="H42" s="59">
        <f>SUM(H39:H40)</f>
        <v>2.4572307692307693</v>
      </c>
      <c r="I42" s="60">
        <f ca="1">G42/$G$51</f>
        <v>0.33312799559056228</v>
      </c>
    </row>
    <row r="43" spans="1:9" ht="21" thickTop="1">
      <c r="A43" s="88" t="s">
        <v>75</v>
      </c>
      <c r="B43" s="89"/>
      <c r="C43" s="90"/>
      <c r="D43" s="9"/>
      <c r="E43" s="9"/>
      <c r="F43" s="12"/>
      <c r="G43" s="91"/>
      <c r="H43" s="92"/>
      <c r="I43" s="50" t="str">
        <f>IF(G43="","",G43/$G$51)</f>
        <v/>
      </c>
    </row>
    <row r="44" spans="1:9" ht="21" thickBot="1">
      <c r="A44" s="13"/>
      <c r="B44" s="14"/>
      <c r="C44" s="69"/>
      <c r="D44" s="14"/>
      <c r="E44" s="14"/>
      <c r="F44" s="95"/>
      <c r="G44" s="96"/>
      <c r="H44" s="57"/>
      <c r="I44" s="50" t="str">
        <f>IF(G44="","",G44/$G$51)</f>
        <v/>
      </c>
    </row>
    <row r="45" spans="1:9" ht="21.6" thickTop="1" thickBot="1">
      <c r="A45" s="147" t="s">
        <v>76</v>
      </c>
      <c r="B45" s="148"/>
      <c r="C45" s="148"/>
      <c r="D45" s="148"/>
      <c r="E45" s="148"/>
      <c r="F45" s="149"/>
      <c r="G45" s="58">
        <f>SUM(G43)</f>
        <v>0</v>
      </c>
      <c r="H45" s="59">
        <f>SUM(H43)</f>
        <v>0</v>
      </c>
      <c r="I45" s="60">
        <f t="shared" ref="I45:I51" ca="1" si="4">G45/$G$51</f>
        <v>0</v>
      </c>
    </row>
    <row r="46" spans="1:9" ht="21" thickTop="1">
      <c r="A46" s="140" t="s">
        <v>77</v>
      </c>
      <c r="B46" s="141"/>
      <c r="C46" s="141"/>
      <c r="D46" s="141"/>
      <c r="E46" s="141"/>
      <c r="F46" s="142"/>
      <c r="G46" s="97">
        <f>SUM(G19,G28,G33,G38,G42,G45)</f>
        <v>223.90357910306534</v>
      </c>
      <c r="H46" s="98">
        <f>SUM(H19,H28,H33,H38,H42,H45)</f>
        <v>6.8893408954789344</v>
      </c>
      <c r="I46" s="99">
        <f t="shared" ca="1" si="4"/>
        <v>0.93399136629297597</v>
      </c>
    </row>
    <row r="47" spans="1:9" ht="21.75" customHeight="1">
      <c r="A47" s="100" t="s">
        <v>78</v>
      </c>
      <c r="B47" s="101">
        <f>1%</f>
        <v>0.01</v>
      </c>
      <c r="C47" s="102" t="s">
        <v>79</v>
      </c>
      <c r="D47" s="103"/>
      <c r="E47" s="103"/>
      <c r="F47" s="104"/>
      <c r="G47" s="56">
        <f>SUM(G19,G28)*B47</f>
        <v>0.65328819103065361</v>
      </c>
      <c r="H47" s="57">
        <f>G47/$H$11</f>
        <v>2.0101175108635495E-2</v>
      </c>
      <c r="I47" s="50">
        <f t="shared" ca="1" si="4"/>
        <v>2.7251262912725517E-3</v>
      </c>
    </row>
    <row r="48" spans="1:9" ht="21.75" customHeight="1">
      <c r="A48" s="100" t="s">
        <v>78</v>
      </c>
      <c r="B48" s="101">
        <f>1%</f>
        <v>0.01</v>
      </c>
      <c r="C48" s="102" t="s">
        <v>80</v>
      </c>
      <c r="D48" s="103"/>
      <c r="E48" s="103"/>
      <c r="F48" s="104"/>
      <c r="G48" s="56">
        <f>SUM(G33)*B48</f>
        <v>0.69957599999999998</v>
      </c>
      <c r="H48" s="57">
        <f t="shared" ref="H48:H49" si="5">G48/$H$11</f>
        <v>2.1525415384615384E-2</v>
      </c>
      <c r="I48" s="50">
        <f t="shared" ca="1" si="4"/>
        <v>2.9182112527330727E-3</v>
      </c>
    </row>
    <row r="49" spans="1:9" ht="21.75" customHeight="1">
      <c r="A49" s="100" t="s">
        <v>78</v>
      </c>
      <c r="B49" s="101">
        <f>1%</f>
        <v>0.01</v>
      </c>
      <c r="C49" s="102" t="s">
        <v>81</v>
      </c>
      <c r="D49" s="103"/>
      <c r="E49" s="103"/>
      <c r="F49" s="104"/>
      <c r="G49" s="56">
        <f>SUM(G38)*B49</f>
        <v>8.7571599999999986E-2</v>
      </c>
      <c r="H49" s="57">
        <f t="shared" si="5"/>
        <v>2.6945107692307687E-3</v>
      </c>
      <c r="I49" s="50">
        <f t="shared" ca="1" si="4"/>
        <v>3.6529616301851338E-4</v>
      </c>
    </row>
    <row r="50" spans="1:9" ht="21.75" customHeight="1">
      <c r="A50" s="105" t="s">
        <v>82</v>
      </c>
      <c r="B50" s="101">
        <f>6%</f>
        <v>0.06</v>
      </c>
      <c r="C50" s="106"/>
      <c r="D50" s="107"/>
      <c r="E50" s="107"/>
      <c r="F50" s="108"/>
      <c r="G50" s="56">
        <f ca="1">G51*B50</f>
        <v>14.383660525155062</v>
      </c>
      <c r="H50" s="57">
        <f ca="1">G50/$H$11</f>
        <v>0.44257417000477112</v>
      </c>
      <c r="I50" s="50">
        <f t="shared" ca="1" si="4"/>
        <v>0.06</v>
      </c>
    </row>
    <row r="51" spans="1:9" ht="21.75" customHeight="1">
      <c r="A51" s="109" t="s">
        <v>83</v>
      </c>
      <c r="B51" s="110"/>
      <c r="C51" s="111"/>
      <c r="D51" s="110"/>
      <c r="E51" s="110"/>
      <c r="F51" s="112"/>
      <c r="G51" s="113">
        <f ca="1">SUM(G46:G50)</f>
        <v>239.72767541925103</v>
      </c>
      <c r="H51" s="114">
        <f ca="1">SUM(H46:H50)</f>
        <v>7.3762361667461862</v>
      </c>
      <c r="I51" s="115">
        <f t="shared" ca="1" si="4"/>
        <v>1</v>
      </c>
    </row>
    <row r="52" spans="1:9" ht="21.75" customHeight="1">
      <c r="A52" s="100" t="s">
        <v>84</v>
      </c>
      <c r="B52" s="116" t="s">
        <v>14</v>
      </c>
      <c r="C52" s="102"/>
      <c r="D52" s="103"/>
      <c r="E52" s="103"/>
      <c r="F52" s="117"/>
      <c r="G52" s="118"/>
      <c r="H52" s="118"/>
      <c r="I52" s="119"/>
    </row>
    <row r="53" spans="1:9" ht="21.75" customHeight="1">
      <c r="A53" s="100"/>
      <c r="B53" s="120"/>
      <c r="C53" s="102"/>
      <c r="D53" s="103"/>
      <c r="E53" s="103"/>
      <c r="F53" s="117"/>
      <c r="G53" s="121"/>
      <c r="H53" s="121"/>
      <c r="I53" s="122"/>
    </row>
    <row r="54" spans="1:9" ht="21.75" customHeight="1">
      <c r="A54" s="100"/>
      <c r="B54" s="103"/>
      <c r="C54" s="102"/>
      <c r="D54" s="103"/>
      <c r="E54" s="103"/>
      <c r="F54" s="117"/>
      <c r="G54" s="123"/>
      <c r="H54" s="123"/>
      <c r="I54" s="122"/>
    </row>
    <row r="55" spans="1:9" ht="28.8">
      <c r="A55" s="100"/>
      <c r="B55" s="103"/>
      <c r="C55" s="102"/>
      <c r="D55" s="103"/>
      <c r="E55" s="103"/>
      <c r="F55" s="117"/>
      <c r="G55" s="123"/>
      <c r="H55" s="123"/>
      <c r="I55" s="122"/>
    </row>
    <row r="56" spans="1:9" ht="28.8">
      <c r="A56" s="100"/>
      <c r="B56" s="103"/>
      <c r="C56" s="102"/>
      <c r="D56" s="103"/>
      <c r="E56" s="103"/>
      <c r="F56" s="124"/>
      <c r="G56" s="123"/>
      <c r="H56" s="123"/>
      <c r="I56" s="122"/>
    </row>
    <row r="57" spans="1:9" ht="28.8">
      <c r="A57" s="8"/>
      <c r="B57" s="9"/>
      <c r="C57" s="90"/>
      <c r="D57" s="9"/>
      <c r="E57" s="9"/>
      <c r="F57" s="125"/>
      <c r="G57" s="126"/>
      <c r="H57" s="126"/>
      <c r="I57" s="127"/>
    </row>
    <row r="58" spans="1:9" ht="21" thickBot="1">
      <c r="A58" s="27"/>
      <c r="B58" s="29"/>
      <c r="C58" s="128"/>
      <c r="D58" s="29"/>
      <c r="E58" s="29"/>
      <c r="F58" s="129"/>
      <c r="G58" s="16"/>
      <c r="H58" s="16"/>
      <c r="I58" s="16"/>
    </row>
    <row r="59" spans="1:9" ht="24" thickBot="1">
      <c r="A59" s="144" t="s">
        <v>85</v>
      </c>
      <c r="B59" s="145"/>
      <c r="C59" s="145"/>
      <c r="D59" s="145"/>
      <c r="E59" s="145"/>
      <c r="F59" s="146"/>
      <c r="G59" s="150" t="s">
        <v>86</v>
      </c>
      <c r="H59" s="151"/>
      <c r="I59" s="152"/>
    </row>
    <row r="60" spans="1:9" ht="20.399999999999999">
      <c r="G60" s="16"/>
      <c r="H60" s="16"/>
      <c r="I60" s="16"/>
    </row>
    <row r="61" spans="1:9" ht="20.399999999999999">
      <c r="A61" s="14"/>
      <c r="B61" s="14"/>
      <c r="C61" s="69"/>
      <c r="D61" s="14"/>
      <c r="E61" s="14"/>
      <c r="F61" s="130"/>
      <c r="G61" s="16"/>
      <c r="H61" s="16"/>
      <c r="I61" s="16"/>
    </row>
    <row r="62" spans="1:9" ht="20.399999999999999">
      <c r="A62" s="14"/>
      <c r="B62" s="14"/>
      <c r="C62" s="69"/>
      <c r="D62" s="14"/>
      <c r="E62" s="14"/>
      <c r="F62" s="130"/>
      <c r="G62" s="16"/>
      <c r="H62" s="16"/>
      <c r="I62" s="16"/>
    </row>
    <row r="63" spans="1:9" ht="20.399999999999999">
      <c r="A63" s="14"/>
      <c r="B63" s="14"/>
      <c r="C63" s="69"/>
      <c r="D63" s="14"/>
      <c r="E63" s="14"/>
      <c r="F63" s="130"/>
      <c r="G63" s="16"/>
      <c r="H63" s="16"/>
      <c r="I63" s="16"/>
    </row>
    <row r="64" spans="1:9" ht="20.399999999999999">
      <c r="A64" s="14"/>
      <c r="B64" s="14"/>
      <c r="C64" s="69"/>
      <c r="D64" s="14"/>
      <c r="E64" s="14"/>
      <c r="F64" s="130"/>
      <c r="G64" s="16"/>
      <c r="H64" s="16"/>
      <c r="I64" s="16"/>
    </row>
    <row r="65" spans="1:9">
      <c r="A65" s="18"/>
      <c r="B65" s="18"/>
      <c r="C65" s="131"/>
      <c r="D65" s="18"/>
      <c r="E65" s="18"/>
      <c r="F65" s="18"/>
      <c r="G65" s="18"/>
      <c r="H65" s="132"/>
      <c r="I65" s="132"/>
    </row>
    <row r="66" spans="1:9">
      <c r="A66" s="18"/>
      <c r="B66" s="18"/>
      <c r="C66" s="131"/>
      <c r="D66" s="18"/>
      <c r="E66" s="18"/>
      <c r="F66" s="18"/>
      <c r="G66" s="18"/>
      <c r="H66" s="132"/>
      <c r="I66" s="132"/>
    </row>
    <row r="67" spans="1:9">
      <c r="A67" s="18"/>
      <c r="B67" s="18"/>
      <c r="C67" s="131"/>
      <c r="D67" s="18"/>
      <c r="E67" s="18"/>
      <c r="F67" s="18"/>
      <c r="G67" s="18"/>
      <c r="H67" s="132"/>
      <c r="I67" s="132"/>
    </row>
    <row r="68" spans="1:9">
      <c r="A68" s="18"/>
      <c r="B68" s="18"/>
      <c r="C68" s="131"/>
      <c r="D68" s="18"/>
      <c r="E68" s="18"/>
      <c r="F68" s="18"/>
      <c r="G68" s="18"/>
      <c r="H68" s="132"/>
      <c r="I68" s="132"/>
    </row>
    <row r="69" spans="1:9">
      <c r="A69" s="18"/>
      <c r="B69" s="18"/>
      <c r="C69" s="131"/>
      <c r="D69" s="18"/>
      <c r="E69" s="18"/>
      <c r="F69" s="18"/>
      <c r="G69" s="18"/>
      <c r="H69" s="132"/>
      <c r="I69" s="132"/>
    </row>
    <row r="70" spans="1:9">
      <c r="A70" s="18"/>
      <c r="B70" s="18"/>
      <c r="C70" s="131"/>
      <c r="D70" s="18"/>
      <c r="E70" s="18"/>
      <c r="F70" s="18"/>
      <c r="G70" s="18"/>
      <c r="H70" s="132"/>
      <c r="I70" s="132"/>
    </row>
    <row r="71" spans="1:9">
      <c r="A71" s="18"/>
      <c r="B71" s="18"/>
      <c r="C71" s="131"/>
      <c r="D71" s="18"/>
      <c r="E71" s="18"/>
      <c r="F71" s="18"/>
      <c r="G71" s="18"/>
      <c r="H71" s="132"/>
      <c r="I71" s="132"/>
    </row>
    <row r="72" spans="1:9">
      <c r="A72" s="18"/>
      <c r="B72" s="18"/>
      <c r="C72" s="131"/>
      <c r="D72" s="18"/>
      <c r="E72" s="18"/>
      <c r="F72" s="18"/>
      <c r="G72" s="18"/>
      <c r="H72" s="132"/>
      <c r="I72" s="132"/>
    </row>
    <row r="73" spans="1:9">
      <c r="A73" s="18"/>
      <c r="B73" s="18"/>
      <c r="C73" s="131"/>
      <c r="D73" s="18"/>
      <c r="E73" s="18"/>
      <c r="F73" s="18"/>
      <c r="G73" s="18"/>
      <c r="H73" s="132"/>
      <c r="I73" s="132"/>
    </row>
    <row r="74" spans="1:9">
      <c r="A74" s="18"/>
      <c r="B74" s="18"/>
      <c r="C74" s="131"/>
      <c r="D74" s="18"/>
      <c r="E74" s="18"/>
      <c r="F74" s="18"/>
      <c r="G74" s="18"/>
      <c r="H74" s="132"/>
      <c r="I74" s="132"/>
    </row>
    <row r="75" spans="1:9">
      <c r="A75" s="18"/>
      <c r="B75" s="18"/>
      <c r="C75" s="131"/>
      <c r="D75" s="18"/>
      <c r="E75" s="18"/>
      <c r="F75" s="18"/>
      <c r="G75" s="18"/>
      <c r="H75" s="132"/>
      <c r="I75" s="132"/>
    </row>
    <row r="76" spans="1:9">
      <c r="A76" s="18"/>
      <c r="B76" s="18"/>
      <c r="C76" s="131"/>
      <c r="D76" s="18"/>
      <c r="E76" s="18"/>
      <c r="F76" s="18"/>
      <c r="G76" s="18"/>
      <c r="H76" s="132"/>
      <c r="I76" s="132"/>
    </row>
    <row r="77" spans="1:9">
      <c r="A77" s="18"/>
      <c r="B77" s="18"/>
      <c r="C77" s="131"/>
      <c r="D77" s="18"/>
      <c r="E77" s="18"/>
      <c r="F77" s="18"/>
      <c r="G77" s="18"/>
      <c r="H77" s="132"/>
      <c r="I77" s="132"/>
    </row>
    <row r="78" spans="1:9">
      <c r="A78" s="18"/>
      <c r="B78" s="18"/>
      <c r="C78" s="131"/>
      <c r="D78" s="18"/>
      <c r="E78" s="18"/>
      <c r="F78" s="18"/>
      <c r="G78" s="18"/>
      <c r="H78" s="132"/>
      <c r="I78" s="132"/>
    </row>
  </sheetData>
  <mergeCells count="14">
    <mergeCell ref="A59:F59"/>
    <mergeCell ref="A38:F38"/>
    <mergeCell ref="G59:I59"/>
    <mergeCell ref="A19:F19"/>
    <mergeCell ref="A45:F45"/>
    <mergeCell ref="A28:F28"/>
    <mergeCell ref="A33:F33"/>
    <mergeCell ref="A42:F42"/>
    <mergeCell ref="A1:G1"/>
    <mergeCell ref="A3:I3"/>
    <mergeCell ref="A12:B12"/>
    <mergeCell ref="G12:I12"/>
    <mergeCell ref="A46:F46"/>
    <mergeCell ref="H1:I1"/>
  </mergeCells>
  <pageMargins left="1.495833" right="0.70833330000000005" top="0.3541667" bottom="0.3541667" header="0.3152778" footer="0.3152778"/>
  <pageSetup paperSize="9" scale="35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Object 3">
              <controlPr autoPict="0">
                <anchor moveWithCells="1" sizeWithCells="1">
                  <from>
                    <xdr:col>1</xdr:col>
                    <xdr:colOff>1028700</xdr:colOff>
                    <xdr:row>0</xdr:row>
                    <xdr:rowOff>38100</xdr:rowOff>
                  </from>
                  <to>
                    <xdr:col>1</xdr:col>
                    <xdr:colOff>1028700</xdr:colOff>
                    <xdr:row>1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Object 4">
              <controlPr autoPict="0">
                <anchor moveWithCells="1" sizeWithCells="1">
                  <from>
                    <xdr:col>1</xdr:col>
                    <xdr:colOff>1028700</xdr:colOff>
                    <xdr:row>0</xdr:row>
                    <xdr:rowOff>38100</xdr:rowOff>
                  </from>
                  <to>
                    <xdr:col>1</xdr:col>
                    <xdr:colOff>1028700</xdr:colOff>
                    <xdr:row>1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Object 5">
              <controlPr autoPict="0">
                <anchor moveWithCells="1" sizeWithCells="1">
                  <from>
                    <xdr:col>1</xdr:col>
                    <xdr:colOff>1028700</xdr:colOff>
                    <xdr:row>0</xdr:row>
                    <xdr:rowOff>38100</xdr:rowOff>
                  </from>
                  <to>
                    <xdr:col>1</xdr:col>
                    <xdr:colOff>1028700</xdr:colOff>
                    <xdr:row>1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Object 6">
              <controlPr autoPict="0">
                <anchor moveWithCells="1" sizeWithCells="1">
                  <from>
                    <xdr:col>1</xdr:col>
                    <xdr:colOff>1028700</xdr:colOff>
                    <xdr:row>0</xdr:row>
                    <xdr:rowOff>38100</xdr:rowOff>
                  </from>
                  <to>
                    <xdr:col>1</xdr:col>
                    <xdr:colOff>1028700</xdr:colOff>
                    <xdr:row>1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Object 7">
              <controlPr autoPict="0">
                <anchor moveWithCells="1" sizeWithCells="1">
                  <from>
                    <xdr:col>1</xdr:col>
                    <xdr:colOff>1028700</xdr:colOff>
                    <xdr:row>0</xdr:row>
                    <xdr:rowOff>38100</xdr:rowOff>
                  </from>
                  <to>
                    <xdr:col>1</xdr:col>
                    <xdr:colOff>1028700</xdr:colOff>
                    <xdr:row>1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Object 8">
              <controlPr autoPict="0">
                <anchor moveWithCells="1" sizeWithCells="1">
                  <from>
                    <xdr:col>1</xdr:col>
                    <xdr:colOff>1028700</xdr:colOff>
                    <xdr:row>0</xdr:row>
                    <xdr:rowOff>38100</xdr:rowOff>
                  </from>
                  <to>
                    <xdr:col>1</xdr:col>
                    <xdr:colOff>1028700</xdr:colOff>
                    <xdr:row>1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FF99FF"/>
    <pageSetUpPr fitToPage="1"/>
  </sheetPr>
  <dimension ref="A1:I78"/>
  <sheetViews>
    <sheetView showGridLines="0" tabSelected="1" topLeftCell="A40" zoomScaleNormal="100" workbookViewId="0">
      <selection activeCell="L51" sqref="L51"/>
    </sheetView>
  </sheetViews>
  <sheetFormatPr defaultColWidth="9" defaultRowHeight="19.8"/>
  <cols>
    <col min="1" max="1" width="27.6640625" customWidth="1"/>
    <col min="2" max="2" width="15.44140625" customWidth="1"/>
    <col min="3" max="3" width="11" style="1" customWidth="1"/>
    <col min="4" max="4" width="10.44140625" customWidth="1"/>
    <col min="5" max="5" width="12.5546875" customWidth="1"/>
    <col min="6" max="6" width="10.44140625" customWidth="1"/>
    <col min="7" max="7" width="14.109375" customWidth="1"/>
    <col min="8" max="8" width="14.109375" style="2" customWidth="1"/>
    <col min="9" max="9" width="8.109375" style="2" bestFit="1" customWidth="1"/>
    <col min="10" max="16384" width="9" style="3"/>
  </cols>
  <sheetData>
    <row r="1" spans="1:9" ht="32.4">
      <c r="A1" s="133" t="s">
        <v>0</v>
      </c>
      <c r="B1" s="133"/>
      <c r="C1" s="133"/>
      <c r="D1" s="133"/>
      <c r="E1" s="133"/>
      <c r="F1" s="133"/>
      <c r="G1" s="133"/>
      <c r="H1" s="143" t="s">
        <v>1</v>
      </c>
      <c r="I1" s="143"/>
    </row>
    <row r="2" spans="1:9">
      <c r="A2" s="4"/>
      <c r="B2" s="4"/>
      <c r="C2" s="5"/>
      <c r="D2" s="4"/>
      <c r="E2" s="4"/>
      <c r="F2" s="4"/>
      <c r="G2" s="4"/>
      <c r="H2" s="6" t="s">
        <v>2</v>
      </c>
      <c r="I2" s="7" t="s">
        <v>3</v>
      </c>
    </row>
    <row r="3" spans="1:9" ht="26.4">
      <c r="A3" s="134" t="s">
        <v>4</v>
      </c>
      <c r="B3" s="134"/>
      <c r="C3" s="134"/>
      <c r="D3" s="134"/>
      <c r="E3" s="134"/>
      <c r="F3" s="134"/>
      <c r="G3" s="134"/>
      <c r="H3" s="134"/>
      <c r="I3" s="134"/>
    </row>
    <row r="4" spans="1:9" ht="20.399999999999999">
      <c r="A4" s="8" t="s">
        <v>5</v>
      </c>
      <c r="B4" s="9" t="s">
        <v>6</v>
      </c>
      <c r="C4" s="9"/>
      <c r="D4" s="9"/>
      <c r="E4" s="9"/>
      <c r="F4" s="8" t="s">
        <v>7</v>
      </c>
      <c r="G4" s="10" t="s">
        <v>8</v>
      </c>
      <c r="H4" s="11"/>
      <c r="I4" s="12"/>
    </row>
    <row r="5" spans="1:9" ht="20.399999999999999">
      <c r="A5" s="13" t="s">
        <v>9</v>
      </c>
      <c r="B5" s="14" t="s">
        <v>87</v>
      </c>
      <c r="C5" s="14"/>
      <c r="D5" s="14"/>
      <c r="E5" s="15"/>
      <c r="F5" s="13" t="s">
        <v>11</v>
      </c>
      <c r="G5" s="14" t="s">
        <v>12</v>
      </c>
      <c r="H5" s="16"/>
      <c r="I5" s="17"/>
    </row>
    <row r="6" spans="1:9" ht="20.399999999999999">
      <c r="A6" s="13" t="s">
        <v>13</v>
      </c>
      <c r="B6" s="14" t="s">
        <v>14</v>
      </c>
      <c r="C6" s="18"/>
      <c r="D6" s="14"/>
      <c r="E6" s="19"/>
      <c r="F6" s="13" t="s">
        <v>15</v>
      </c>
      <c r="G6" s="14" t="s">
        <v>16</v>
      </c>
      <c r="H6" s="16"/>
      <c r="I6" s="17"/>
    </row>
    <row r="7" spans="1:9" ht="20.399999999999999">
      <c r="A7" s="13" t="s">
        <v>17</v>
      </c>
      <c r="B7" s="20" t="s">
        <v>18</v>
      </c>
      <c r="C7" s="21"/>
      <c r="D7" s="14"/>
      <c r="E7" s="19"/>
      <c r="F7" s="13" t="s">
        <v>19</v>
      </c>
      <c r="G7" s="14" t="s">
        <v>16</v>
      </c>
      <c r="H7" s="16"/>
      <c r="I7" s="17"/>
    </row>
    <row r="8" spans="1:9" ht="20.399999999999999">
      <c r="A8" s="13" t="s">
        <v>20</v>
      </c>
      <c r="B8" s="22">
        <v>140</v>
      </c>
      <c r="C8" s="21"/>
      <c r="D8" s="20"/>
      <c r="E8" s="20"/>
      <c r="F8" s="13" t="s">
        <v>21</v>
      </c>
      <c r="G8" s="23" t="s">
        <v>22</v>
      </c>
      <c r="H8" s="16"/>
      <c r="I8" s="17"/>
    </row>
    <row r="9" spans="1:9" ht="20.399999999999999">
      <c r="A9" s="13" t="s">
        <v>23</v>
      </c>
      <c r="B9" s="24" t="s">
        <v>24</v>
      </c>
      <c r="C9" s="14"/>
      <c r="D9" s="20"/>
      <c r="E9" s="25"/>
      <c r="F9" s="14" t="s">
        <v>25</v>
      </c>
      <c r="G9" s="14" t="s">
        <v>88</v>
      </c>
      <c r="H9" s="16"/>
      <c r="I9" s="17"/>
    </row>
    <row r="10" spans="1:9" ht="20.399999999999999">
      <c r="A10" s="13" t="s">
        <v>27</v>
      </c>
      <c r="B10" s="26">
        <v>24</v>
      </c>
      <c r="C10" s="14"/>
      <c r="D10" s="14"/>
      <c r="E10" s="19"/>
      <c r="F10" s="13" t="s">
        <v>28</v>
      </c>
      <c r="G10" s="14" t="s">
        <v>89</v>
      </c>
      <c r="H10" s="16"/>
      <c r="I10" s="17"/>
    </row>
    <row r="11" spans="1:9" ht="20.399999999999999">
      <c r="A11" s="27" t="s">
        <v>30</v>
      </c>
      <c r="B11" s="28"/>
      <c r="C11" s="29" t="s">
        <v>31</v>
      </c>
      <c r="D11" s="30"/>
      <c r="E11" s="31" t="s">
        <v>32</v>
      </c>
      <c r="F11" s="32" t="s">
        <v>33</v>
      </c>
      <c r="G11" s="33"/>
      <c r="H11" s="34">
        <v>32.5</v>
      </c>
      <c r="I11" s="35" t="s">
        <v>34</v>
      </c>
    </row>
    <row r="12" spans="1:9" ht="20.399999999999999">
      <c r="A12" s="135" t="s">
        <v>35</v>
      </c>
      <c r="B12" s="136"/>
      <c r="C12" s="36" t="s">
        <v>36</v>
      </c>
      <c r="D12" s="37" t="s">
        <v>37</v>
      </c>
      <c r="E12" s="38" t="s">
        <v>38</v>
      </c>
      <c r="F12" s="37" t="s">
        <v>39</v>
      </c>
      <c r="G12" s="137" t="s">
        <v>40</v>
      </c>
      <c r="H12" s="138"/>
      <c r="I12" s="139"/>
    </row>
    <row r="13" spans="1:9" ht="20.399999999999999">
      <c r="A13" s="40"/>
      <c r="B13" s="41"/>
      <c r="C13" s="36" t="s">
        <v>41</v>
      </c>
      <c r="D13" s="37" t="s">
        <v>42</v>
      </c>
      <c r="E13" s="38"/>
      <c r="F13" s="37" t="s">
        <v>43</v>
      </c>
      <c r="G13" s="42" t="s">
        <v>44</v>
      </c>
      <c r="H13" s="39" t="s">
        <v>45</v>
      </c>
      <c r="I13" s="43" t="s">
        <v>46</v>
      </c>
    </row>
    <row r="14" spans="1:9" ht="20.399999999999999">
      <c r="A14" s="44" t="s">
        <v>47</v>
      </c>
      <c r="B14" s="45"/>
      <c r="C14" s="46"/>
      <c r="D14" s="47"/>
      <c r="E14" s="48"/>
      <c r="F14" s="47"/>
      <c r="G14" s="49"/>
      <c r="H14" s="48"/>
      <c r="I14" s="50" t="str">
        <f>IF(G14="","",G14/$G$51)</f>
        <v/>
      </c>
    </row>
    <row r="15" spans="1:9" ht="20.399999999999999">
      <c r="A15" s="51" t="s">
        <v>48</v>
      </c>
      <c r="B15" s="52"/>
      <c r="C15" s="46"/>
      <c r="D15" s="47"/>
      <c r="E15" s="48"/>
      <c r="F15" s="47"/>
      <c r="G15" s="49"/>
      <c r="H15" s="48"/>
      <c r="I15" s="50" t="str">
        <f>IF(G15="","",G15/$G$51)</f>
        <v/>
      </c>
    </row>
    <row r="16" spans="1:9" ht="20.399999999999999">
      <c r="A16" s="51" t="s">
        <v>90</v>
      </c>
      <c r="B16" s="52" t="s">
        <v>14</v>
      </c>
      <c r="C16" s="46">
        <v>2.5</v>
      </c>
      <c r="D16" s="47">
        <v>70</v>
      </c>
      <c r="E16" s="48">
        <f>C16/1000*$B$10/D16%</f>
        <v>8.5714285714285715E-2</v>
      </c>
      <c r="F16" s="47">
        <v>303.43799999999999</v>
      </c>
      <c r="G16" s="49">
        <f>F16*E16</f>
        <v>26.008971428571428</v>
      </c>
      <c r="H16" s="48">
        <f>G16/$H$11</f>
        <v>0.8002760439560439</v>
      </c>
      <c r="I16" s="50">
        <f ca="1">IF(G16="","",G16/$G$51)</f>
        <v>0.1001853810572314</v>
      </c>
    </row>
    <row r="17" spans="1:9" ht="20.399999999999999">
      <c r="A17" s="51" t="s">
        <v>50</v>
      </c>
      <c r="B17" s="52" t="s">
        <v>14</v>
      </c>
      <c r="C17" s="46">
        <v>9</v>
      </c>
      <c r="D17" s="47">
        <v>70</v>
      </c>
      <c r="E17" s="48">
        <f>C17/1000*$B$10/D17%</f>
        <v>0.30857142857142855</v>
      </c>
      <c r="F17" s="47">
        <v>85</v>
      </c>
      <c r="G17" s="49">
        <f>F17*E17</f>
        <v>26.228571428571428</v>
      </c>
      <c r="H17" s="48">
        <f>G17/$H$11</f>
        <v>0.80703296703296701</v>
      </c>
      <c r="I17" s="50">
        <f ca="1">IF(G17="","",G17/$G$51)</f>
        <v>0.10103127032050307</v>
      </c>
    </row>
    <row r="18" spans="1:9" ht="21" thickBot="1">
      <c r="A18" s="53"/>
      <c r="B18" s="54"/>
      <c r="C18" s="46"/>
      <c r="D18" s="55"/>
      <c r="E18" s="46"/>
      <c r="F18" s="48"/>
      <c r="G18" s="56"/>
      <c r="H18" s="57"/>
      <c r="I18" s="50" t="str">
        <f>IF(G18="","",G18/$G$51)</f>
        <v/>
      </c>
    </row>
    <row r="19" spans="1:9" ht="21.6" thickTop="1" thickBot="1">
      <c r="A19" s="153" t="s">
        <v>51</v>
      </c>
      <c r="B19" s="154"/>
      <c r="C19" s="154"/>
      <c r="D19" s="154"/>
      <c r="E19" s="154"/>
      <c r="F19" s="155"/>
      <c r="G19" s="58">
        <f>SUM(G15:G17)</f>
        <v>52.237542857142856</v>
      </c>
      <c r="H19" s="59">
        <f>SUM(H15:H17)</f>
        <v>1.6073090109890109</v>
      </c>
      <c r="I19" s="60">
        <f ca="1">G19/$G$51</f>
        <v>0.20121665137773448</v>
      </c>
    </row>
    <row r="20" spans="1:9" ht="21" thickTop="1">
      <c r="A20" s="32" t="s">
        <v>52</v>
      </c>
      <c r="B20" s="61"/>
      <c r="C20" s="62"/>
      <c r="D20" s="63"/>
      <c r="E20" s="64"/>
      <c r="F20" s="63"/>
      <c r="G20" s="65"/>
      <c r="H20" s="66"/>
      <c r="I20" s="50" t="str">
        <f t="shared" ref="I20:I27" si="0">IF(G20="","",G20/$G$51)</f>
        <v/>
      </c>
    </row>
    <row r="21" spans="1:9" ht="20.399999999999999">
      <c r="A21" s="51" t="s">
        <v>53</v>
      </c>
      <c r="B21" s="52" t="s">
        <v>54</v>
      </c>
      <c r="C21" s="46">
        <v>9.5000000000000001E-2</v>
      </c>
      <c r="D21" s="47">
        <v>100</v>
      </c>
      <c r="E21" s="48">
        <f t="shared" ref="E21:E26" si="1">C21/1000*$B$10/D21%</f>
        <v>2.2799999999999999E-3</v>
      </c>
      <c r="F21" s="47">
        <v>425.35</v>
      </c>
      <c r="G21" s="49">
        <f t="shared" ref="G21:G26" si="2">E21* F21</f>
        <v>0.96979800000000005</v>
      </c>
      <c r="H21" s="48">
        <f t="shared" ref="H21:H26" si="3">G21/$H$11</f>
        <v>2.9839938461538464E-2</v>
      </c>
      <c r="I21" s="50">
        <f t="shared" ca="1" si="0"/>
        <v>3.7356180133985986E-3</v>
      </c>
    </row>
    <row r="22" spans="1:9" ht="20.399999999999999">
      <c r="A22" s="51" t="s">
        <v>55</v>
      </c>
      <c r="B22" s="52" t="s">
        <v>56</v>
      </c>
      <c r="C22" s="46">
        <v>0.57199999999999995</v>
      </c>
      <c r="D22" s="47">
        <v>100</v>
      </c>
      <c r="E22" s="48">
        <f t="shared" si="1"/>
        <v>1.3727999999999997E-2</v>
      </c>
      <c r="F22" s="47">
        <v>46.58</v>
      </c>
      <c r="G22" s="49">
        <f t="shared" si="2"/>
        <v>0.63945023999999984</v>
      </c>
      <c r="H22" s="48">
        <f t="shared" si="3"/>
        <v>1.9675391999999996E-2</v>
      </c>
      <c r="I22" s="50">
        <f t="shared" ca="1" si="0"/>
        <v>2.4631333898565027E-3</v>
      </c>
    </row>
    <row r="23" spans="1:9" ht="20.399999999999999">
      <c r="A23" s="51" t="s">
        <v>57</v>
      </c>
      <c r="B23" s="52" t="s">
        <v>58</v>
      </c>
      <c r="C23" s="46">
        <v>0.85799999999999998</v>
      </c>
      <c r="D23" s="47">
        <v>100</v>
      </c>
      <c r="E23" s="48">
        <f t="shared" si="1"/>
        <v>2.0591999999999999E-2</v>
      </c>
      <c r="F23" s="47">
        <v>23.28</v>
      </c>
      <c r="G23" s="49">
        <f t="shared" si="2"/>
        <v>0.47938175999999999</v>
      </c>
      <c r="H23" s="48">
        <f t="shared" si="3"/>
        <v>1.4750207999999999E-2</v>
      </c>
      <c r="I23" s="50">
        <f t="shared" ca="1" si="0"/>
        <v>1.8465568478700965E-3</v>
      </c>
    </row>
    <row r="24" spans="1:9" ht="20.399999999999999">
      <c r="A24" s="51" t="s">
        <v>59</v>
      </c>
      <c r="B24" s="52" t="s">
        <v>60</v>
      </c>
      <c r="C24" s="46">
        <v>4.29</v>
      </c>
      <c r="D24" s="47">
        <v>100</v>
      </c>
      <c r="E24" s="48">
        <f t="shared" si="1"/>
        <v>0.10296000000000001</v>
      </c>
      <c r="F24" s="47">
        <v>283.25</v>
      </c>
      <c r="G24" s="49">
        <f t="shared" si="2"/>
        <v>29.163420000000002</v>
      </c>
      <c r="H24" s="48">
        <f t="shared" si="3"/>
        <v>0.89733600000000002</v>
      </c>
      <c r="I24" s="50">
        <f t="shared" ca="1" si="0"/>
        <v>0.11233617421804228</v>
      </c>
    </row>
    <row r="25" spans="1:9" ht="20.399999999999999">
      <c r="A25" s="51" t="s">
        <v>61</v>
      </c>
      <c r="B25" s="52" t="s">
        <v>14</v>
      </c>
      <c r="C25" s="46">
        <v>1.73</v>
      </c>
      <c r="D25" s="47">
        <v>100</v>
      </c>
      <c r="E25" s="48">
        <f t="shared" si="1"/>
        <v>4.1520000000000001E-2</v>
      </c>
      <c r="F25" s="47">
        <v>8.24</v>
      </c>
      <c r="G25" s="49">
        <f t="shared" si="2"/>
        <v>0.34212480000000001</v>
      </c>
      <c r="H25" s="48">
        <f t="shared" si="3"/>
        <v>1.0526916923076923E-2</v>
      </c>
      <c r="I25" s="50">
        <f t="shared" ca="1" si="0"/>
        <v>1.3178492487202415E-3</v>
      </c>
    </row>
    <row r="26" spans="1:9" ht="20.399999999999999">
      <c r="A26" s="51" t="s">
        <v>62</v>
      </c>
      <c r="B26" s="52" t="s">
        <v>14</v>
      </c>
      <c r="C26" s="46">
        <v>123.955</v>
      </c>
      <c r="D26" s="47">
        <v>100</v>
      </c>
      <c r="E26" s="48">
        <f t="shared" si="1"/>
        <v>2.97492</v>
      </c>
      <c r="F26" s="47">
        <v>0</v>
      </c>
      <c r="G26" s="49">
        <f t="shared" si="2"/>
        <v>0</v>
      </c>
      <c r="H26" s="48">
        <f t="shared" si="3"/>
        <v>0</v>
      </c>
      <c r="I26" s="50">
        <f t="shared" ca="1" si="0"/>
        <v>0</v>
      </c>
    </row>
    <row r="27" spans="1:9" ht="21" thickBot="1">
      <c r="A27" s="53"/>
      <c r="B27" s="54"/>
      <c r="C27" s="46"/>
      <c r="D27" s="55"/>
      <c r="E27" s="46"/>
      <c r="F27" s="48"/>
      <c r="G27" s="56"/>
      <c r="H27" s="57"/>
      <c r="I27" s="50" t="str">
        <f t="shared" si="0"/>
        <v/>
      </c>
    </row>
    <row r="28" spans="1:9" ht="21.6" thickTop="1" thickBot="1">
      <c r="A28" s="153" t="s">
        <v>63</v>
      </c>
      <c r="B28" s="154"/>
      <c r="C28" s="154"/>
      <c r="D28" s="154"/>
      <c r="E28" s="154"/>
      <c r="F28" s="155"/>
      <c r="G28" s="58">
        <f>SUM(G20:G26)</f>
        <v>31.594174800000001</v>
      </c>
      <c r="H28" s="59">
        <f>SUM(H20:H26)</f>
        <v>0.97212845538461545</v>
      </c>
      <c r="I28" s="60">
        <f ca="1">G28/$G$51</f>
        <v>0.12169933171788772</v>
      </c>
    </row>
    <row r="29" spans="1:9" ht="21" thickTop="1">
      <c r="A29" s="67" t="s">
        <v>64</v>
      </c>
      <c r="B29" s="68"/>
      <c r="C29" s="69"/>
      <c r="D29" s="14"/>
      <c r="E29" s="70"/>
      <c r="F29" s="71"/>
      <c r="G29" s="72"/>
      <c r="H29" s="73"/>
      <c r="I29" s="74" t="str">
        <f>IF(G29="","",G29/$G$51)</f>
        <v/>
      </c>
    </row>
    <row r="30" spans="1:9" ht="21" thickTop="1">
      <c r="A30" s="75" t="s">
        <v>65</v>
      </c>
      <c r="B30" s="76" t="s">
        <v>14</v>
      </c>
      <c r="C30" s="69"/>
      <c r="D30" s="14"/>
      <c r="E30" s="70">
        <v>24</v>
      </c>
      <c r="F30" s="71">
        <v>1.9363999999999999</v>
      </c>
      <c r="G30" s="77">
        <f>E30 * F30</f>
        <v>46.473599999999998</v>
      </c>
      <c r="H30" s="78">
        <f>G30/$H$11</f>
        <v>1.4299569230769229</v>
      </c>
      <c r="I30" s="79">
        <f ca="1">IF(G30="","",G30/$G$51)</f>
        <v>0.17901420430592876</v>
      </c>
    </row>
    <row r="31" spans="1:9" ht="21" thickTop="1">
      <c r="A31" s="75" t="s">
        <v>66</v>
      </c>
      <c r="B31" s="76" t="s">
        <v>14</v>
      </c>
      <c r="C31" s="69"/>
      <c r="D31" s="14"/>
      <c r="E31" s="70">
        <v>24</v>
      </c>
      <c r="F31" s="71">
        <v>0.97850000000000004</v>
      </c>
      <c r="G31" s="77">
        <f>E31 * F31</f>
        <v>23.484000000000002</v>
      </c>
      <c r="H31" s="78">
        <f>G31/$H$11</f>
        <v>0.72258461538461549</v>
      </c>
      <c r="I31" s="79">
        <f ca="1">IF(G31="","",G31/$G$51)</f>
        <v>9.0459305367357634E-2</v>
      </c>
    </row>
    <row r="32" spans="1:9" ht="21" thickBot="1">
      <c r="A32" s="80"/>
      <c r="B32" s="81"/>
      <c r="C32" s="82"/>
      <c r="D32" s="83"/>
      <c r="E32" s="70"/>
      <c r="F32" s="84"/>
      <c r="G32" s="85"/>
      <c r="H32" s="86"/>
      <c r="I32" s="87" t="str">
        <f>IF(G32="","",G32/$G$51)</f>
        <v/>
      </c>
    </row>
    <row r="33" spans="1:9" ht="21.6" thickTop="1" thickBot="1">
      <c r="A33" s="147" t="s">
        <v>67</v>
      </c>
      <c r="B33" s="148"/>
      <c r="C33" s="148"/>
      <c r="D33" s="148"/>
      <c r="E33" s="148"/>
      <c r="F33" s="149"/>
      <c r="G33" s="58">
        <f>SUM(G29:G31)</f>
        <v>69.957599999999999</v>
      </c>
      <c r="H33" s="59">
        <f>SUM(H29:H31)</f>
        <v>2.1525415384615383</v>
      </c>
      <c r="I33" s="60">
        <f ca="1">G33/$G$51</f>
        <v>0.26947350967328637</v>
      </c>
    </row>
    <row r="34" spans="1:9" ht="21" thickTop="1">
      <c r="A34" s="67" t="s">
        <v>68</v>
      </c>
      <c r="B34" s="68"/>
      <c r="C34" s="69"/>
      <c r="D34" s="14"/>
      <c r="E34" s="70"/>
      <c r="F34" s="71"/>
      <c r="G34" s="72"/>
      <c r="H34" s="73"/>
      <c r="I34" s="74" t="str">
        <f>IF(G34="","",G34/$G$51)</f>
        <v/>
      </c>
    </row>
    <row r="35" spans="1:9" ht="20.399999999999999">
      <c r="A35" s="75" t="s">
        <v>69</v>
      </c>
      <c r="B35" s="76" t="s">
        <v>14</v>
      </c>
      <c r="C35" s="69"/>
      <c r="D35" s="14"/>
      <c r="E35" s="156">
        <v>24</v>
      </c>
      <c r="F35" s="157">
        <v>0.19334000000000001</v>
      </c>
      <c r="G35" s="77">
        <f>E35 * F35</f>
        <v>4.6401599999999998</v>
      </c>
      <c r="H35" s="78">
        <f>G35/$H$11</f>
        <v>0.14277415384615383</v>
      </c>
      <c r="I35" s="79">
        <f ca="1">IF(G35="","",G35/$G$51)</f>
        <v>1.7873686356387249E-2</v>
      </c>
    </row>
    <row r="36" spans="1:9" ht="20.399999999999999">
      <c r="A36" s="75" t="s">
        <v>70</v>
      </c>
      <c r="B36" s="76" t="s">
        <v>14</v>
      </c>
      <c r="C36" s="69"/>
      <c r="D36" s="14"/>
      <c r="E36" s="156">
        <v>1</v>
      </c>
      <c r="F36" s="157">
        <v>4.117</v>
      </c>
      <c r="G36" s="77">
        <f>E36 * F36</f>
        <v>4.117</v>
      </c>
      <c r="H36" s="78">
        <f>G36/$H$11</f>
        <v>0.12667692307692308</v>
      </c>
      <c r="I36" s="79">
        <f ca="1">IF(G36="","",G36/$G$51)</f>
        <v>1.585849770896829E-2</v>
      </c>
    </row>
    <row r="37" spans="1:9" ht="21" thickBot="1">
      <c r="A37" s="80"/>
      <c r="B37" s="81"/>
      <c r="C37" s="82"/>
      <c r="D37" s="83"/>
      <c r="E37" s="70"/>
      <c r="F37" s="84"/>
      <c r="G37" s="85"/>
      <c r="H37" s="86"/>
      <c r="I37" s="87" t="str">
        <f>IF(G37="","",G37/$G$51)</f>
        <v/>
      </c>
    </row>
    <row r="38" spans="1:9" ht="21.6" thickTop="1" thickBot="1">
      <c r="A38" s="147" t="s">
        <v>71</v>
      </c>
      <c r="B38" s="148"/>
      <c r="C38" s="148"/>
      <c r="D38" s="148"/>
      <c r="E38" s="148"/>
      <c r="F38" s="149"/>
      <c r="G38" s="58">
        <f>SUM(G34:G36)</f>
        <v>8.7571599999999989</v>
      </c>
      <c r="H38" s="59">
        <f>SUM(H34:H36)</f>
        <v>0.2694510769230769</v>
      </c>
      <c r="I38" s="60">
        <f ca="1">G38/$G$51</f>
        <v>3.3732184065355532E-2</v>
      </c>
    </row>
    <row r="39" spans="1:9" ht="21" thickTop="1">
      <c r="A39" s="88" t="s">
        <v>72</v>
      </c>
      <c r="B39" s="89"/>
      <c r="C39" s="90"/>
      <c r="D39" s="9"/>
      <c r="E39" s="9"/>
      <c r="F39" s="12"/>
      <c r="G39" s="91"/>
      <c r="H39" s="92"/>
      <c r="I39" s="74" t="str">
        <f>IF(G39="","",G39/$G$51)</f>
        <v/>
      </c>
    </row>
    <row r="40" spans="1:9" ht="21" thickTop="1">
      <c r="A40" s="75" t="s">
        <v>73</v>
      </c>
      <c r="B40" s="76"/>
      <c r="C40" s="69"/>
      <c r="D40" s="14"/>
      <c r="E40" s="70"/>
      <c r="F40" s="71"/>
      <c r="G40" s="93">
        <f>79.86</f>
        <v>79.86</v>
      </c>
      <c r="H40" s="78">
        <f>G40/$H$11</f>
        <v>2.4572307692307693</v>
      </c>
      <c r="I40" s="79">
        <f ca="1">IF(G40="","",G40/$G$51)</f>
        <v>0.30761710639742718</v>
      </c>
    </row>
    <row r="41" spans="1:9" ht="21" thickBot="1">
      <c r="A41" s="13"/>
      <c r="B41" s="14"/>
      <c r="C41" s="69"/>
      <c r="D41" s="14"/>
      <c r="E41" s="14"/>
      <c r="F41" s="17"/>
      <c r="G41" s="94"/>
      <c r="H41" s="86"/>
      <c r="I41" s="87" t="str">
        <f>IF(G41="","",G41/$G$51)</f>
        <v/>
      </c>
    </row>
    <row r="42" spans="1:9" ht="21.6" thickTop="1" thickBot="1">
      <c r="A42" s="147" t="s">
        <v>74</v>
      </c>
      <c r="B42" s="148"/>
      <c r="C42" s="148"/>
      <c r="D42" s="148"/>
      <c r="E42" s="148"/>
      <c r="F42" s="149"/>
      <c r="G42" s="58">
        <f>SUM(G39:G40)</f>
        <v>79.86</v>
      </c>
      <c r="H42" s="59">
        <f>SUM(H39:H40)</f>
        <v>2.4572307692307693</v>
      </c>
      <c r="I42" s="60">
        <f ca="1">G42/$G$51</f>
        <v>0.30761710639742718</v>
      </c>
    </row>
    <row r="43" spans="1:9" ht="21" thickTop="1">
      <c r="A43" s="88" t="s">
        <v>75</v>
      </c>
      <c r="B43" s="89"/>
      <c r="C43" s="90"/>
      <c r="D43" s="9"/>
      <c r="E43" s="9"/>
      <c r="F43" s="12"/>
      <c r="G43" s="91"/>
      <c r="H43" s="92"/>
      <c r="I43" s="50" t="str">
        <f>IF(G43="","",G43/$G$51)</f>
        <v/>
      </c>
    </row>
    <row r="44" spans="1:9" ht="21" thickBot="1">
      <c r="A44" s="13"/>
      <c r="B44" s="14"/>
      <c r="C44" s="69"/>
      <c r="D44" s="14"/>
      <c r="E44" s="14"/>
      <c r="F44" s="95"/>
      <c r="G44" s="96"/>
      <c r="H44" s="57"/>
      <c r="I44" s="50" t="str">
        <f>IF(G44="","",G44/$G$51)</f>
        <v/>
      </c>
    </row>
    <row r="45" spans="1:9" ht="21.6" thickTop="1" thickBot="1">
      <c r="A45" s="147" t="s">
        <v>76</v>
      </c>
      <c r="B45" s="148"/>
      <c r="C45" s="148"/>
      <c r="D45" s="148"/>
      <c r="E45" s="148"/>
      <c r="F45" s="149"/>
      <c r="G45" s="58">
        <f>SUM(G43)</f>
        <v>0</v>
      </c>
      <c r="H45" s="59">
        <f>SUM(H43)</f>
        <v>0</v>
      </c>
      <c r="I45" s="60">
        <f t="shared" ref="I45:I51" ca="1" si="4">G45/$G$51</f>
        <v>0</v>
      </c>
    </row>
    <row r="46" spans="1:9" ht="21" thickTop="1">
      <c r="A46" s="140" t="s">
        <v>77</v>
      </c>
      <c r="B46" s="141"/>
      <c r="C46" s="141"/>
      <c r="D46" s="141"/>
      <c r="E46" s="141"/>
      <c r="F46" s="142"/>
      <c r="G46" s="97">
        <f>SUM(G19,G28,G33,G38,G42,G45)</f>
        <v>242.40647765714289</v>
      </c>
      <c r="H46" s="98">
        <f>SUM(H19,H28,H33,H38,H42,H45)</f>
        <v>7.4586608509890109</v>
      </c>
      <c r="I46" s="99">
        <f t="shared" ca="1" si="4"/>
        <v>0.93373878323169146</v>
      </c>
    </row>
    <row r="47" spans="1:9" ht="21.75" customHeight="1">
      <c r="A47" s="100" t="s">
        <v>78</v>
      </c>
      <c r="B47" s="101">
        <f>1%</f>
        <v>0.01</v>
      </c>
      <c r="C47" s="102" t="s">
        <v>79</v>
      </c>
      <c r="D47" s="103"/>
      <c r="E47" s="103"/>
      <c r="F47" s="104"/>
      <c r="G47" s="56">
        <f>SUM(G19,G28)*B47</f>
        <v>0.83831717657142857</v>
      </c>
      <c r="H47" s="57">
        <f>G47/$H$11</f>
        <v>2.5794374663736262E-2</v>
      </c>
      <c r="I47" s="50">
        <f t="shared" ca="1" si="4"/>
        <v>3.2291598309562219E-3</v>
      </c>
    </row>
    <row r="48" spans="1:9" ht="21.75" customHeight="1">
      <c r="A48" s="100" t="s">
        <v>78</v>
      </c>
      <c r="B48" s="101">
        <f>1%</f>
        <v>0.01</v>
      </c>
      <c r="C48" s="102" t="s">
        <v>80</v>
      </c>
      <c r="D48" s="103"/>
      <c r="E48" s="103"/>
      <c r="F48" s="104"/>
      <c r="G48" s="56">
        <f>SUM(G33)*B48</f>
        <v>0.69957599999999998</v>
      </c>
      <c r="H48" s="57">
        <f t="shared" ref="H48:H49" si="5">G48/$H$11</f>
        <v>2.1525415384615384E-2</v>
      </c>
      <c r="I48" s="50">
        <f t="shared" ca="1" si="4"/>
        <v>2.6947350967328637E-3</v>
      </c>
    </row>
    <row r="49" spans="1:9" ht="21.75" customHeight="1">
      <c r="A49" s="100" t="s">
        <v>78</v>
      </c>
      <c r="B49" s="101">
        <f>1%</f>
        <v>0.01</v>
      </c>
      <c r="C49" s="102" t="s">
        <v>81</v>
      </c>
      <c r="D49" s="103"/>
      <c r="E49" s="103"/>
      <c r="F49" s="104"/>
      <c r="G49" s="56">
        <f>SUM(G38)*B49</f>
        <v>8.7571599999999986E-2</v>
      </c>
      <c r="H49" s="57">
        <f t="shared" si="5"/>
        <v>2.6945107692307687E-3</v>
      </c>
      <c r="I49" s="50">
        <f t="shared" ca="1" si="4"/>
        <v>3.3732184065355536E-4</v>
      </c>
    </row>
    <row r="50" spans="1:9" ht="21.75" customHeight="1">
      <c r="A50" s="105" t="s">
        <v>82</v>
      </c>
      <c r="B50" s="101">
        <f>6%</f>
        <v>0.06</v>
      </c>
      <c r="C50" s="106"/>
      <c r="D50" s="107"/>
      <c r="E50" s="107"/>
      <c r="F50" s="108"/>
      <c r="G50" s="56">
        <f ca="1">G51*B50</f>
        <v>15.576506963853539</v>
      </c>
      <c r="H50" s="57">
        <f ca="1">G50/$H$11</f>
        <v>0.47927713734933969</v>
      </c>
      <c r="I50" s="50">
        <f t="shared" ca="1" si="4"/>
        <v>0.06</v>
      </c>
    </row>
    <row r="51" spans="1:9" ht="21.75" customHeight="1">
      <c r="A51" s="109" t="s">
        <v>83</v>
      </c>
      <c r="B51" s="110"/>
      <c r="C51" s="111"/>
      <c r="D51" s="110"/>
      <c r="E51" s="110"/>
      <c r="F51" s="112"/>
      <c r="G51" s="113">
        <f ca="1">SUM(G46:G50)</f>
        <v>259.60844939756782</v>
      </c>
      <c r="H51" s="114">
        <f ca="1">SUM(H46:H50)</f>
        <v>7.987952289155932</v>
      </c>
      <c r="I51" s="115">
        <f t="shared" ca="1" si="4"/>
        <v>1</v>
      </c>
    </row>
    <row r="52" spans="1:9" ht="21.75" customHeight="1">
      <c r="A52" s="100" t="s">
        <v>84</v>
      </c>
      <c r="B52" s="116" t="s">
        <v>14</v>
      </c>
      <c r="C52" s="102"/>
      <c r="D52" s="103"/>
      <c r="E52" s="103"/>
      <c r="F52" s="117"/>
      <c r="G52" s="118"/>
      <c r="H52" s="118"/>
      <c r="I52" s="119"/>
    </row>
    <row r="53" spans="1:9" ht="21.75" customHeight="1">
      <c r="A53" s="100"/>
      <c r="B53" s="120"/>
      <c r="C53" s="102"/>
      <c r="D53" s="103"/>
      <c r="E53" s="103"/>
      <c r="F53" s="117"/>
      <c r="G53" s="121"/>
      <c r="H53" s="121"/>
      <c r="I53" s="122"/>
    </row>
    <row r="54" spans="1:9" ht="21.75" customHeight="1">
      <c r="A54" s="100"/>
      <c r="B54" s="103"/>
      <c r="C54" s="102"/>
      <c r="D54" s="103"/>
      <c r="E54" s="103"/>
      <c r="F54" s="117"/>
      <c r="G54" s="123"/>
      <c r="H54" s="123"/>
      <c r="I54" s="122"/>
    </row>
    <row r="55" spans="1:9" ht="28.8">
      <c r="A55" s="100"/>
      <c r="B55" s="103"/>
      <c r="C55" s="102"/>
      <c r="D55" s="103"/>
      <c r="E55" s="103"/>
      <c r="F55" s="117"/>
      <c r="G55" s="123"/>
      <c r="H55" s="123"/>
      <c r="I55" s="122"/>
    </row>
    <row r="56" spans="1:9" ht="28.8">
      <c r="A56" s="100"/>
      <c r="B56" s="103"/>
      <c r="C56" s="102"/>
      <c r="D56" s="103"/>
      <c r="E56" s="103"/>
      <c r="F56" s="124"/>
      <c r="G56" s="123"/>
      <c r="H56" s="123"/>
      <c r="I56" s="122"/>
    </row>
    <row r="57" spans="1:9" ht="28.8">
      <c r="A57" s="8"/>
      <c r="B57" s="9"/>
      <c r="C57" s="90"/>
      <c r="D57" s="9"/>
      <c r="E57" s="9"/>
      <c r="F57" s="125"/>
      <c r="G57" s="126"/>
      <c r="H57" s="126"/>
      <c r="I57" s="127"/>
    </row>
    <row r="58" spans="1:9" ht="21" thickBot="1">
      <c r="A58" s="27"/>
      <c r="B58" s="29"/>
      <c r="C58" s="128"/>
      <c r="D58" s="29"/>
      <c r="E58" s="29"/>
      <c r="F58" s="129"/>
      <c r="G58" s="16"/>
      <c r="H58" s="16"/>
      <c r="I58" s="16"/>
    </row>
    <row r="59" spans="1:9" ht="24" thickBot="1">
      <c r="A59" s="144" t="s">
        <v>85</v>
      </c>
      <c r="B59" s="145"/>
      <c r="C59" s="145"/>
      <c r="D59" s="145"/>
      <c r="E59" s="145"/>
      <c r="F59" s="146"/>
      <c r="G59" s="150" t="s">
        <v>86</v>
      </c>
      <c r="H59" s="151"/>
      <c r="I59" s="152"/>
    </row>
    <row r="60" spans="1:9" ht="20.399999999999999">
      <c r="G60" s="16"/>
      <c r="H60" s="16"/>
      <c r="I60" s="16"/>
    </row>
    <row r="61" spans="1:9" ht="20.399999999999999">
      <c r="A61" s="14"/>
      <c r="B61" s="14"/>
      <c r="C61" s="69"/>
      <c r="D61" s="14"/>
      <c r="E61" s="14"/>
      <c r="F61" s="130"/>
      <c r="G61" s="16"/>
      <c r="H61" s="16"/>
      <c r="I61" s="16"/>
    </row>
    <row r="62" spans="1:9" ht="20.399999999999999">
      <c r="A62" s="14"/>
      <c r="B62" s="14"/>
      <c r="C62" s="69"/>
      <c r="D62" s="14"/>
      <c r="E62" s="14"/>
      <c r="F62" s="130"/>
      <c r="G62" s="16"/>
      <c r="H62" s="16"/>
      <c r="I62" s="16"/>
    </row>
    <row r="63" spans="1:9" ht="20.399999999999999">
      <c r="A63" s="14"/>
      <c r="B63" s="14"/>
      <c r="C63" s="69"/>
      <c r="D63" s="14"/>
      <c r="E63" s="14"/>
      <c r="F63" s="130"/>
      <c r="G63" s="16"/>
      <c r="H63" s="16"/>
      <c r="I63" s="16"/>
    </row>
    <row r="64" spans="1:9" ht="20.399999999999999">
      <c r="A64" s="14"/>
      <c r="B64" s="14"/>
      <c r="C64" s="69"/>
      <c r="D64" s="14"/>
      <c r="E64" s="14"/>
      <c r="F64" s="130"/>
      <c r="G64" s="16"/>
      <c r="H64" s="16"/>
      <c r="I64" s="16"/>
    </row>
    <row r="65" spans="1:9">
      <c r="A65" s="18"/>
      <c r="B65" s="18"/>
      <c r="C65" s="131"/>
      <c r="D65" s="18"/>
      <c r="E65" s="18"/>
      <c r="F65" s="18"/>
      <c r="G65" s="18"/>
      <c r="H65" s="132"/>
      <c r="I65" s="132"/>
    </row>
    <row r="66" spans="1:9">
      <c r="A66" s="18"/>
      <c r="B66" s="18"/>
      <c r="C66" s="131"/>
      <c r="D66" s="18"/>
      <c r="E66" s="18"/>
      <c r="F66" s="18"/>
      <c r="G66" s="18"/>
      <c r="H66" s="132"/>
      <c r="I66" s="132"/>
    </row>
    <row r="67" spans="1:9">
      <c r="A67" s="18"/>
      <c r="B67" s="18"/>
      <c r="C67" s="131"/>
      <c r="D67" s="18"/>
      <c r="E67" s="18"/>
      <c r="F67" s="18"/>
      <c r="G67" s="18"/>
      <c r="H67" s="132"/>
      <c r="I67" s="132"/>
    </row>
    <row r="68" spans="1:9">
      <c r="A68" s="18"/>
      <c r="B68" s="18"/>
      <c r="C68" s="131"/>
      <c r="D68" s="18"/>
      <c r="E68" s="18"/>
      <c r="F68" s="18"/>
      <c r="G68" s="18"/>
      <c r="H68" s="132"/>
      <c r="I68" s="132"/>
    </row>
    <row r="69" spans="1:9">
      <c r="A69" s="18"/>
      <c r="B69" s="18"/>
      <c r="C69" s="131"/>
      <c r="D69" s="18"/>
      <c r="E69" s="18"/>
      <c r="F69" s="18"/>
      <c r="G69" s="18"/>
      <c r="H69" s="132"/>
      <c r="I69" s="132"/>
    </row>
    <row r="70" spans="1:9">
      <c r="A70" s="18"/>
      <c r="B70" s="18"/>
      <c r="C70" s="131"/>
      <c r="D70" s="18"/>
      <c r="E70" s="18"/>
      <c r="F70" s="18"/>
      <c r="G70" s="18"/>
      <c r="H70" s="132"/>
      <c r="I70" s="132"/>
    </row>
    <row r="71" spans="1:9">
      <c r="A71" s="18"/>
      <c r="B71" s="18"/>
      <c r="C71" s="131"/>
      <c r="D71" s="18"/>
      <c r="E71" s="18"/>
      <c r="F71" s="18"/>
      <c r="G71" s="18"/>
      <c r="H71" s="132"/>
      <c r="I71" s="132"/>
    </row>
    <row r="72" spans="1:9">
      <c r="A72" s="18"/>
      <c r="B72" s="18"/>
      <c r="C72" s="131"/>
      <c r="D72" s="18"/>
      <c r="E72" s="18"/>
      <c r="F72" s="18"/>
      <c r="G72" s="18"/>
      <c r="H72" s="132"/>
      <c r="I72" s="132"/>
    </row>
    <row r="73" spans="1:9">
      <c r="A73" s="18"/>
      <c r="B73" s="18"/>
      <c r="C73" s="131"/>
      <c r="D73" s="18"/>
      <c r="E73" s="18"/>
      <c r="F73" s="18"/>
      <c r="G73" s="18"/>
      <c r="H73" s="132"/>
      <c r="I73" s="132"/>
    </row>
    <row r="74" spans="1:9">
      <c r="A74" s="18"/>
      <c r="B74" s="18"/>
      <c r="C74" s="131"/>
      <c r="D74" s="18"/>
      <c r="E74" s="18"/>
      <c r="F74" s="18"/>
      <c r="G74" s="18"/>
      <c r="H74" s="132"/>
      <c r="I74" s="132"/>
    </row>
    <row r="75" spans="1:9">
      <c r="A75" s="18"/>
      <c r="B75" s="18"/>
      <c r="C75" s="131"/>
      <c r="D75" s="18"/>
      <c r="E75" s="18"/>
      <c r="F75" s="18"/>
      <c r="G75" s="18"/>
      <c r="H75" s="132"/>
      <c r="I75" s="132"/>
    </row>
    <row r="76" spans="1:9">
      <c r="A76" s="18"/>
      <c r="B76" s="18"/>
      <c r="C76" s="131"/>
      <c r="D76" s="18"/>
      <c r="E76" s="18"/>
      <c r="F76" s="18"/>
      <c r="G76" s="18"/>
      <c r="H76" s="132"/>
      <c r="I76" s="132"/>
    </row>
    <row r="77" spans="1:9">
      <c r="A77" s="18"/>
      <c r="B77" s="18"/>
      <c r="C77" s="131"/>
      <c r="D77" s="18"/>
      <c r="E77" s="18"/>
      <c r="F77" s="18"/>
      <c r="G77" s="18"/>
      <c r="H77" s="132"/>
      <c r="I77" s="132"/>
    </row>
    <row r="78" spans="1:9">
      <c r="A78" s="18"/>
      <c r="B78" s="18"/>
      <c r="C78" s="131"/>
      <c r="D78" s="18"/>
      <c r="E78" s="18"/>
      <c r="F78" s="18"/>
      <c r="G78" s="18"/>
      <c r="H78" s="132"/>
      <c r="I78" s="132"/>
    </row>
  </sheetData>
  <mergeCells count="14">
    <mergeCell ref="A59:F59"/>
    <mergeCell ref="A38:F38"/>
    <mergeCell ref="G59:I59"/>
    <mergeCell ref="A19:F19"/>
    <mergeCell ref="A45:F45"/>
    <mergeCell ref="A28:F28"/>
    <mergeCell ref="A33:F33"/>
    <mergeCell ref="A42:F42"/>
    <mergeCell ref="A1:G1"/>
    <mergeCell ref="A3:I3"/>
    <mergeCell ref="A12:B12"/>
    <mergeCell ref="G12:I12"/>
    <mergeCell ref="A46:F46"/>
    <mergeCell ref="H1:I1"/>
  </mergeCells>
  <pageMargins left="1.495833" right="0.70833330000000005" top="0.3541667" bottom="0.3541667" header="0.3152778" footer="0.3152778"/>
  <pageSetup paperSize="9" scale="35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Object 3">
              <controlPr autoPict="0">
                <anchor moveWithCells="1" sizeWithCells="1">
                  <from>
                    <xdr:col>1</xdr:col>
                    <xdr:colOff>1028700</xdr:colOff>
                    <xdr:row>0</xdr:row>
                    <xdr:rowOff>38100</xdr:rowOff>
                  </from>
                  <to>
                    <xdr:col>1</xdr:col>
                    <xdr:colOff>1028700</xdr:colOff>
                    <xdr:row>1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Object 4">
              <controlPr autoPict="0">
                <anchor moveWithCells="1" sizeWithCells="1">
                  <from>
                    <xdr:col>1</xdr:col>
                    <xdr:colOff>1028700</xdr:colOff>
                    <xdr:row>0</xdr:row>
                    <xdr:rowOff>38100</xdr:rowOff>
                  </from>
                  <to>
                    <xdr:col>1</xdr:col>
                    <xdr:colOff>1028700</xdr:colOff>
                    <xdr:row>1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Object 5">
              <controlPr autoPict="0">
                <anchor moveWithCells="1" sizeWithCells="1">
                  <from>
                    <xdr:col>1</xdr:col>
                    <xdr:colOff>1028700</xdr:colOff>
                    <xdr:row>0</xdr:row>
                    <xdr:rowOff>38100</xdr:rowOff>
                  </from>
                  <to>
                    <xdr:col>1</xdr:col>
                    <xdr:colOff>1028700</xdr:colOff>
                    <xdr:row>1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Object 6">
              <controlPr autoPict="0">
                <anchor moveWithCells="1" sizeWithCells="1">
                  <from>
                    <xdr:col>1</xdr:col>
                    <xdr:colOff>1028700</xdr:colOff>
                    <xdr:row>0</xdr:row>
                    <xdr:rowOff>38100</xdr:rowOff>
                  </from>
                  <to>
                    <xdr:col>1</xdr:col>
                    <xdr:colOff>1028700</xdr:colOff>
                    <xdr:row>1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Object 7">
              <controlPr autoPict="0">
                <anchor moveWithCells="1" sizeWithCells="1">
                  <from>
                    <xdr:col>1</xdr:col>
                    <xdr:colOff>1028700</xdr:colOff>
                    <xdr:row>0</xdr:row>
                    <xdr:rowOff>38100</xdr:rowOff>
                  </from>
                  <to>
                    <xdr:col>1</xdr:col>
                    <xdr:colOff>1028700</xdr:colOff>
                    <xdr:row>1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Object 8">
              <controlPr autoPict="0">
                <anchor moveWithCells="1" sizeWithCells="1">
                  <from>
                    <xdr:col>1</xdr:col>
                    <xdr:colOff>1028700</xdr:colOff>
                    <xdr:row>0</xdr:row>
                    <xdr:rowOff>38100</xdr:rowOff>
                  </from>
                  <to>
                    <xdr:col>1</xdr:col>
                    <xdr:colOff>1028700</xdr:colOff>
                    <xdr:row>1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tabColor rgb="FFFF99FF"/>
    <pageSetUpPr fitToPage="1"/>
  </sheetPr>
  <dimension ref="A1:I77"/>
  <sheetViews>
    <sheetView showGridLines="0" topLeftCell="A28" zoomScaleNormal="100" workbookViewId="0"/>
  </sheetViews>
  <sheetFormatPr defaultColWidth="9" defaultRowHeight="19.8"/>
  <cols>
    <col min="1" max="1" width="27.6640625" customWidth="1"/>
    <col min="2" max="2" width="15.44140625" customWidth="1"/>
    <col min="3" max="3" width="11" style="1" customWidth="1"/>
    <col min="4" max="4" width="10.44140625" customWidth="1"/>
    <col min="5" max="5" width="12.5546875" customWidth="1"/>
    <col min="6" max="6" width="10.44140625" customWidth="1"/>
    <col min="7" max="7" width="14.109375" customWidth="1"/>
    <col min="8" max="8" width="14.109375" style="2" customWidth="1"/>
    <col min="9" max="9" width="7.33203125" style="2" customWidth="1"/>
    <col min="10" max="16384" width="9" style="3"/>
  </cols>
  <sheetData>
    <row r="1" spans="1:9" ht="32.4">
      <c r="A1" s="133" t="s">
        <v>0</v>
      </c>
      <c r="B1" s="133"/>
      <c r="C1" s="133"/>
      <c r="D1" s="133"/>
      <c r="E1" s="133"/>
      <c r="F1" s="133"/>
      <c r="G1" s="133"/>
      <c r="H1" s="143" t="s">
        <v>1</v>
      </c>
      <c r="I1" s="143"/>
    </row>
    <row r="2" spans="1:9">
      <c r="A2" s="4"/>
      <c r="B2" s="4"/>
      <c r="C2" s="5"/>
      <c r="D2" s="4"/>
      <c r="E2" s="4"/>
      <c r="F2" s="4"/>
      <c r="G2" s="4"/>
      <c r="H2" s="6" t="s">
        <v>2</v>
      </c>
      <c r="I2" s="7" t="s">
        <v>3</v>
      </c>
    </row>
    <row r="3" spans="1:9" ht="26.4">
      <c r="A3" s="134" t="s">
        <v>4</v>
      </c>
      <c r="B3" s="134"/>
      <c r="C3" s="134"/>
      <c r="D3" s="134"/>
      <c r="E3" s="134"/>
      <c r="F3" s="134"/>
      <c r="G3" s="134"/>
      <c r="H3" s="134"/>
      <c r="I3" s="134"/>
    </row>
    <row r="4" spans="1:9" ht="20.399999999999999">
      <c r="A4" s="8" t="s">
        <v>5</v>
      </c>
      <c r="B4" s="9" t="s">
        <v>6</v>
      </c>
      <c r="C4" s="9"/>
      <c r="D4" s="9"/>
      <c r="E4" s="9"/>
      <c r="F4" s="8" t="s">
        <v>7</v>
      </c>
      <c r="G4" s="10" t="s">
        <v>8</v>
      </c>
      <c r="H4" s="11"/>
      <c r="I4" s="12"/>
    </row>
    <row r="5" spans="1:9" ht="20.399999999999999">
      <c r="A5" s="13" t="s">
        <v>9</v>
      </c>
      <c r="B5" s="14" t="s">
        <v>91</v>
      </c>
      <c r="C5" s="14"/>
      <c r="D5" s="14"/>
      <c r="E5" s="15"/>
      <c r="F5" s="13" t="s">
        <v>11</v>
      </c>
      <c r="G5" s="14" t="s">
        <v>12</v>
      </c>
      <c r="H5" s="16"/>
      <c r="I5" s="17"/>
    </row>
    <row r="6" spans="1:9" ht="20.399999999999999">
      <c r="A6" s="13" t="s">
        <v>13</v>
      </c>
      <c r="B6" s="14" t="s">
        <v>14</v>
      </c>
      <c r="C6" s="18"/>
      <c r="D6" s="14"/>
      <c r="E6" s="19"/>
      <c r="F6" s="13" t="s">
        <v>15</v>
      </c>
      <c r="G6" s="14" t="s">
        <v>16</v>
      </c>
      <c r="H6" s="16"/>
      <c r="I6" s="17"/>
    </row>
    <row r="7" spans="1:9" ht="20.399999999999999">
      <c r="A7" s="13" t="s">
        <v>17</v>
      </c>
      <c r="B7" s="20" t="s">
        <v>18</v>
      </c>
      <c r="C7" s="21"/>
      <c r="D7" s="14"/>
      <c r="E7" s="19"/>
      <c r="F7" s="13" t="s">
        <v>19</v>
      </c>
      <c r="G7" s="14" t="s">
        <v>16</v>
      </c>
      <c r="H7" s="16"/>
      <c r="I7" s="17"/>
    </row>
    <row r="8" spans="1:9" ht="20.399999999999999">
      <c r="A8" s="13" t="s">
        <v>20</v>
      </c>
      <c r="B8" s="22">
        <v>140</v>
      </c>
      <c r="C8" s="21"/>
      <c r="D8" s="20"/>
      <c r="E8" s="20"/>
      <c r="F8" s="13" t="s">
        <v>21</v>
      </c>
      <c r="G8" s="23" t="s">
        <v>22</v>
      </c>
      <c r="H8" s="16"/>
      <c r="I8" s="17"/>
    </row>
    <row r="9" spans="1:9" ht="20.399999999999999">
      <c r="A9" s="13" t="s">
        <v>23</v>
      </c>
      <c r="B9" s="24" t="s">
        <v>24</v>
      </c>
      <c r="C9" s="14"/>
      <c r="D9" s="20"/>
      <c r="E9" s="25"/>
      <c r="F9" s="14" t="s">
        <v>25</v>
      </c>
      <c r="G9" s="14" t="s">
        <v>92</v>
      </c>
      <c r="H9" s="16"/>
      <c r="I9" s="17"/>
    </row>
    <row r="10" spans="1:9" ht="20.399999999999999">
      <c r="A10" s="13" t="s">
        <v>27</v>
      </c>
      <c r="B10" s="26">
        <v>24</v>
      </c>
      <c r="C10" s="14"/>
      <c r="D10" s="14"/>
      <c r="E10" s="19"/>
      <c r="F10" s="13" t="s">
        <v>28</v>
      </c>
      <c r="G10" s="14" t="s">
        <v>93</v>
      </c>
      <c r="H10" s="16"/>
      <c r="I10" s="17"/>
    </row>
    <row r="11" spans="1:9" ht="20.399999999999999">
      <c r="A11" s="27" t="s">
        <v>30</v>
      </c>
      <c r="B11" s="28"/>
      <c r="C11" s="29" t="s">
        <v>31</v>
      </c>
      <c r="D11" s="30"/>
      <c r="E11" s="31" t="s">
        <v>32</v>
      </c>
      <c r="F11" s="32" t="s">
        <v>33</v>
      </c>
      <c r="G11" s="33"/>
      <c r="H11" s="34">
        <v>32.5</v>
      </c>
      <c r="I11" s="35" t="s">
        <v>34</v>
      </c>
    </row>
    <row r="12" spans="1:9" ht="20.399999999999999">
      <c r="A12" s="135" t="s">
        <v>35</v>
      </c>
      <c r="B12" s="136"/>
      <c r="C12" s="36" t="s">
        <v>36</v>
      </c>
      <c r="D12" s="37" t="s">
        <v>37</v>
      </c>
      <c r="E12" s="38" t="s">
        <v>38</v>
      </c>
      <c r="F12" s="37" t="s">
        <v>39</v>
      </c>
      <c r="G12" s="137" t="s">
        <v>40</v>
      </c>
      <c r="H12" s="138"/>
      <c r="I12" s="139"/>
    </row>
    <row r="13" spans="1:9" ht="20.399999999999999">
      <c r="A13" s="40"/>
      <c r="B13" s="41"/>
      <c r="C13" s="36" t="s">
        <v>41</v>
      </c>
      <c r="D13" s="37" t="s">
        <v>42</v>
      </c>
      <c r="E13" s="38"/>
      <c r="F13" s="37" t="s">
        <v>43</v>
      </c>
      <c r="G13" s="42" t="s">
        <v>44</v>
      </c>
      <c r="H13" s="39" t="s">
        <v>45</v>
      </c>
      <c r="I13" s="43" t="s">
        <v>46</v>
      </c>
    </row>
    <row r="14" spans="1:9" ht="20.399999999999999">
      <c r="A14" s="44" t="s">
        <v>47</v>
      </c>
      <c r="B14" s="45"/>
      <c r="C14" s="46"/>
      <c r="D14" s="47"/>
      <c r="E14" s="48"/>
      <c r="F14" s="47"/>
      <c r="G14" s="49"/>
      <c r="H14" s="48"/>
      <c r="I14" s="50" t="str">
        <f>IF(G14="","",G14/$G$50)</f>
        <v/>
      </c>
    </row>
    <row r="15" spans="1:9" ht="20.399999999999999">
      <c r="A15" s="51" t="s">
        <v>48</v>
      </c>
      <c r="B15" s="52"/>
      <c r="C15" s="46"/>
      <c r="D15" s="47"/>
      <c r="E15" s="48"/>
      <c r="F15" s="47"/>
      <c r="G15" s="49"/>
      <c r="H15" s="48"/>
      <c r="I15" s="50" t="str">
        <f>IF(G15="","",G15/$G$50)</f>
        <v/>
      </c>
    </row>
    <row r="16" spans="1:9" ht="20.399999999999999">
      <c r="A16" s="51" t="s">
        <v>50</v>
      </c>
      <c r="B16" s="52" t="s">
        <v>14</v>
      </c>
      <c r="C16" s="46">
        <v>7.5</v>
      </c>
      <c r="D16" s="47">
        <v>70</v>
      </c>
      <c r="E16" s="48">
        <f>C16/1000*$B$10/D16%</f>
        <v>0.25714285714285717</v>
      </c>
      <c r="F16" s="47">
        <v>85</v>
      </c>
      <c r="G16" s="49">
        <f>F16*E16</f>
        <v>21.857142857142861</v>
      </c>
      <c r="H16" s="48">
        <f>G16/$H$11</f>
        <v>0.67252747252747269</v>
      </c>
      <c r="I16" s="50">
        <f ca="1">IF(G16="","",G16/$G$50)</f>
        <v>9.6433448534972113E-2</v>
      </c>
    </row>
    <row r="17" spans="1:9" ht="21" thickBot="1">
      <c r="A17" s="53"/>
      <c r="B17" s="54"/>
      <c r="C17" s="46"/>
      <c r="D17" s="55"/>
      <c r="E17" s="46"/>
      <c r="F17" s="48"/>
      <c r="G17" s="56"/>
      <c r="H17" s="57"/>
      <c r="I17" s="50" t="str">
        <f>IF(G17="","",G17/$G$50)</f>
        <v/>
      </c>
    </row>
    <row r="18" spans="1:9" ht="21.6" thickTop="1" thickBot="1">
      <c r="A18" s="153" t="s">
        <v>51</v>
      </c>
      <c r="B18" s="154"/>
      <c r="C18" s="154"/>
      <c r="D18" s="154"/>
      <c r="E18" s="154"/>
      <c r="F18" s="155"/>
      <c r="G18" s="58">
        <f>SUM(G15:G16)</f>
        <v>21.857142857142861</v>
      </c>
      <c r="H18" s="59">
        <f>SUM(H15:H16)</f>
        <v>0.67252747252747269</v>
      </c>
      <c r="I18" s="60">
        <f ca="1">G18/$G$50</f>
        <v>9.6433448534972113E-2</v>
      </c>
    </row>
    <row r="19" spans="1:9" ht="21" thickTop="1">
      <c r="A19" s="32" t="s">
        <v>52</v>
      </c>
      <c r="B19" s="61"/>
      <c r="C19" s="62"/>
      <c r="D19" s="63"/>
      <c r="E19" s="64"/>
      <c r="F19" s="63"/>
      <c r="G19" s="65"/>
      <c r="H19" s="66"/>
      <c r="I19" s="50" t="str">
        <f t="shared" ref="I19:I26" si="0">IF(G19="","",G19/$G$50)</f>
        <v/>
      </c>
    </row>
    <row r="20" spans="1:9" ht="20.399999999999999">
      <c r="A20" s="51" t="s">
        <v>53</v>
      </c>
      <c r="B20" s="52" t="s">
        <v>54</v>
      </c>
      <c r="C20" s="46">
        <v>0.1</v>
      </c>
      <c r="D20" s="47">
        <v>100</v>
      </c>
      <c r="E20" s="48">
        <f t="shared" ref="E20:E25" si="1">C20/1000*$B$10/D20%</f>
        <v>2.4000000000000002E-3</v>
      </c>
      <c r="F20" s="47">
        <v>425.35</v>
      </c>
      <c r="G20" s="49">
        <f t="shared" ref="G20:G25" si="2">E20* F20</f>
        <v>1.0208400000000002</v>
      </c>
      <c r="H20" s="48">
        <f t="shared" ref="H20:H25" si="3">G20/$H$11</f>
        <v>3.1410461538461547E-2</v>
      </c>
      <c r="I20" s="50">
        <f t="shared" ca="1" si="0"/>
        <v>4.503933668085533E-3</v>
      </c>
    </row>
    <row r="21" spans="1:9" ht="20.399999999999999">
      <c r="A21" s="51" t="s">
        <v>55</v>
      </c>
      <c r="B21" s="52" t="s">
        <v>56</v>
      </c>
      <c r="C21" s="46">
        <v>0.57199999999999995</v>
      </c>
      <c r="D21" s="47">
        <v>100</v>
      </c>
      <c r="E21" s="48">
        <f t="shared" si="1"/>
        <v>1.3727999999999997E-2</v>
      </c>
      <c r="F21" s="47">
        <v>46.58</v>
      </c>
      <c r="G21" s="49">
        <f t="shared" si="2"/>
        <v>0.63945023999999984</v>
      </c>
      <c r="H21" s="48">
        <f t="shared" si="3"/>
        <v>1.9675391999999996E-2</v>
      </c>
      <c r="I21" s="50">
        <f t="shared" ca="1" si="0"/>
        <v>2.8212466841046322E-3</v>
      </c>
    </row>
    <row r="22" spans="1:9" ht="20.399999999999999">
      <c r="A22" s="51" t="s">
        <v>57</v>
      </c>
      <c r="B22" s="52" t="s">
        <v>58</v>
      </c>
      <c r="C22" s="46">
        <v>0.85799999999999998</v>
      </c>
      <c r="D22" s="47">
        <v>100</v>
      </c>
      <c r="E22" s="48">
        <f t="shared" si="1"/>
        <v>2.0591999999999999E-2</v>
      </c>
      <c r="F22" s="47">
        <v>23.28</v>
      </c>
      <c r="G22" s="49">
        <f t="shared" si="2"/>
        <v>0.47938175999999999</v>
      </c>
      <c r="H22" s="48">
        <f t="shared" si="3"/>
        <v>1.4750207999999999E-2</v>
      </c>
      <c r="I22" s="50">
        <f t="shared" ca="1" si="0"/>
        <v>2.1150264965421593E-3</v>
      </c>
    </row>
    <row r="23" spans="1:9" ht="20.399999999999999">
      <c r="A23" s="51" t="s">
        <v>59</v>
      </c>
      <c r="B23" s="52" t="s">
        <v>60</v>
      </c>
      <c r="C23" s="46">
        <v>4.29</v>
      </c>
      <c r="D23" s="47">
        <v>100</v>
      </c>
      <c r="E23" s="48">
        <f t="shared" si="1"/>
        <v>0.10296000000000001</v>
      </c>
      <c r="F23" s="47">
        <v>283.25</v>
      </c>
      <c r="G23" s="49">
        <f t="shared" si="2"/>
        <v>29.163420000000002</v>
      </c>
      <c r="H23" s="48">
        <f t="shared" si="3"/>
        <v>0.89733600000000002</v>
      </c>
      <c r="I23" s="50">
        <f t="shared" ca="1" si="0"/>
        <v>0.12866865445566295</v>
      </c>
    </row>
    <row r="24" spans="1:9" ht="20.399999999999999">
      <c r="A24" s="51" t="s">
        <v>61</v>
      </c>
      <c r="B24" s="52" t="s">
        <v>14</v>
      </c>
      <c r="C24" s="46">
        <v>1.73</v>
      </c>
      <c r="D24" s="47">
        <v>100</v>
      </c>
      <c r="E24" s="48">
        <f t="shared" si="1"/>
        <v>4.1520000000000001E-2</v>
      </c>
      <c r="F24" s="47">
        <v>8.24</v>
      </c>
      <c r="G24" s="49">
        <f t="shared" si="2"/>
        <v>0.34212480000000001</v>
      </c>
      <c r="H24" s="48">
        <f t="shared" si="3"/>
        <v>1.0526916923076923E-2</v>
      </c>
      <c r="I24" s="50">
        <f t="shared" ca="1" si="0"/>
        <v>1.5094504578651198E-3</v>
      </c>
    </row>
    <row r="25" spans="1:9" ht="20.399999999999999">
      <c r="A25" s="51" t="s">
        <v>62</v>
      </c>
      <c r="B25" s="52" t="s">
        <v>14</v>
      </c>
      <c r="C25" s="46">
        <v>127.95</v>
      </c>
      <c r="D25" s="47">
        <v>100</v>
      </c>
      <c r="E25" s="48">
        <f t="shared" si="1"/>
        <v>3.0708000000000002</v>
      </c>
      <c r="F25" s="47">
        <v>0</v>
      </c>
      <c r="G25" s="49">
        <f t="shared" si="2"/>
        <v>0</v>
      </c>
      <c r="H25" s="48">
        <f t="shared" si="3"/>
        <v>0</v>
      </c>
      <c r="I25" s="50">
        <f t="shared" ca="1" si="0"/>
        <v>0</v>
      </c>
    </row>
    <row r="26" spans="1:9" ht="21" thickBot="1">
      <c r="A26" s="53"/>
      <c r="B26" s="54"/>
      <c r="C26" s="46"/>
      <c r="D26" s="55"/>
      <c r="E26" s="46"/>
      <c r="F26" s="48"/>
      <c r="G26" s="56"/>
      <c r="H26" s="57"/>
      <c r="I26" s="50" t="str">
        <f t="shared" si="0"/>
        <v/>
      </c>
    </row>
    <row r="27" spans="1:9" ht="21.6" thickTop="1" thickBot="1">
      <c r="A27" s="153" t="s">
        <v>63</v>
      </c>
      <c r="B27" s="154"/>
      <c r="C27" s="154"/>
      <c r="D27" s="154"/>
      <c r="E27" s="154"/>
      <c r="F27" s="155"/>
      <c r="G27" s="58">
        <f>SUM(G19:G25)</f>
        <v>31.645216800000004</v>
      </c>
      <c r="H27" s="59">
        <f>SUM(H19:H25)</f>
        <v>0.97369897846153852</v>
      </c>
      <c r="I27" s="60">
        <f ca="1">G27/$G$50</f>
        <v>0.13961831176226042</v>
      </c>
    </row>
    <row r="28" spans="1:9" ht="21" thickTop="1">
      <c r="A28" s="67" t="s">
        <v>64</v>
      </c>
      <c r="B28" s="68"/>
      <c r="C28" s="69"/>
      <c r="D28" s="14"/>
      <c r="E28" s="70"/>
      <c r="F28" s="71"/>
      <c r="G28" s="72"/>
      <c r="H28" s="73"/>
      <c r="I28" s="74" t="str">
        <f>IF(G28="","",G28/$G$50)</f>
        <v/>
      </c>
    </row>
    <row r="29" spans="1:9" ht="21" thickTop="1">
      <c r="A29" s="75" t="s">
        <v>65</v>
      </c>
      <c r="B29" s="76" t="s">
        <v>14</v>
      </c>
      <c r="C29" s="69"/>
      <c r="D29" s="14"/>
      <c r="E29" s="70">
        <v>24</v>
      </c>
      <c r="F29" s="71">
        <v>1.9363999999999999</v>
      </c>
      <c r="G29" s="77">
        <f>E29 * F29</f>
        <v>46.473599999999998</v>
      </c>
      <c r="H29" s="78">
        <f>G29/$H$11</f>
        <v>1.4299569230769229</v>
      </c>
      <c r="I29" s="79">
        <f ca="1">IF(G29="","",G29/$G$50)</f>
        <v>0.20504095814930817</v>
      </c>
    </row>
    <row r="30" spans="1:9" ht="21" thickTop="1">
      <c r="A30" s="75" t="s">
        <v>66</v>
      </c>
      <c r="B30" s="76" t="s">
        <v>14</v>
      </c>
      <c r="C30" s="69"/>
      <c r="D30" s="14"/>
      <c r="E30" s="70">
        <v>24</v>
      </c>
      <c r="F30" s="71">
        <v>0.97850000000000004</v>
      </c>
      <c r="G30" s="77">
        <f>E30 * F30</f>
        <v>23.484000000000002</v>
      </c>
      <c r="H30" s="78">
        <f>G30/$H$11</f>
        <v>0.72258461538461549</v>
      </c>
      <c r="I30" s="79">
        <f ca="1">IF(G30="","",G30/$G$50)</f>
        <v>0.10361112246906531</v>
      </c>
    </row>
    <row r="31" spans="1:9" ht="21" thickBot="1">
      <c r="A31" s="80"/>
      <c r="B31" s="81"/>
      <c r="C31" s="82"/>
      <c r="D31" s="83"/>
      <c r="E31" s="70"/>
      <c r="F31" s="84"/>
      <c r="G31" s="85"/>
      <c r="H31" s="86"/>
      <c r="I31" s="87" t="str">
        <f>IF(G31="","",G31/$G$50)</f>
        <v/>
      </c>
    </row>
    <row r="32" spans="1:9" ht="21.6" thickTop="1" thickBot="1">
      <c r="A32" s="147" t="s">
        <v>67</v>
      </c>
      <c r="B32" s="148"/>
      <c r="C32" s="148"/>
      <c r="D32" s="148"/>
      <c r="E32" s="148"/>
      <c r="F32" s="149"/>
      <c r="G32" s="58">
        <f>SUM(G28:G30)</f>
        <v>69.957599999999999</v>
      </c>
      <c r="H32" s="59">
        <f>SUM(H28:H30)</f>
        <v>2.1525415384615383</v>
      </c>
      <c r="I32" s="60">
        <f ca="1">G32/$G$50</f>
        <v>0.30865208061837351</v>
      </c>
    </row>
    <row r="33" spans="1:9" ht="21" thickTop="1">
      <c r="A33" s="67" t="s">
        <v>68</v>
      </c>
      <c r="B33" s="68"/>
      <c r="C33" s="69"/>
      <c r="D33" s="14"/>
      <c r="E33" s="70"/>
      <c r="F33" s="71"/>
      <c r="G33" s="72"/>
      <c r="H33" s="73"/>
      <c r="I33" s="74" t="str">
        <f>IF(G33="","",G33/$G$50)</f>
        <v/>
      </c>
    </row>
    <row r="34" spans="1:9" ht="21" thickTop="1">
      <c r="A34" s="75" t="s">
        <v>69</v>
      </c>
      <c r="B34" s="76" t="s">
        <v>14</v>
      </c>
      <c r="C34" s="69"/>
      <c r="D34" s="14"/>
      <c r="E34" s="70">
        <v>24</v>
      </c>
      <c r="F34" s="71">
        <v>0.18334</v>
      </c>
      <c r="G34" s="77">
        <f>E34 * F34</f>
        <v>4.4001599999999996</v>
      </c>
      <c r="H34" s="78">
        <f>G34/$H$11</f>
        <v>0.13538953846153845</v>
      </c>
      <c r="I34" s="79">
        <f ca="1">IF(G34="","",G34/$G$50)</f>
        <v>1.9413452420519603E-2</v>
      </c>
    </row>
    <row r="35" spans="1:9" ht="21" thickTop="1">
      <c r="A35" s="75" t="s">
        <v>70</v>
      </c>
      <c r="B35" s="76" t="s">
        <v>14</v>
      </c>
      <c r="C35" s="69"/>
      <c r="D35" s="14"/>
      <c r="E35" s="70">
        <v>1</v>
      </c>
      <c r="F35" s="71">
        <v>4.0170000000000003</v>
      </c>
      <c r="G35" s="77">
        <f>E35 * F35</f>
        <v>4.0170000000000003</v>
      </c>
      <c r="H35" s="78">
        <f>G35/$H$11</f>
        <v>0.12360000000000002</v>
      </c>
      <c r="I35" s="79">
        <f ca="1">IF(G35="","",G35/$G$50)</f>
        <v>1.7722955159182225E-2</v>
      </c>
    </row>
    <row r="36" spans="1:9" ht="21" thickBot="1">
      <c r="A36" s="80"/>
      <c r="B36" s="81"/>
      <c r="C36" s="82"/>
      <c r="D36" s="83"/>
      <c r="E36" s="70"/>
      <c r="F36" s="84"/>
      <c r="G36" s="85"/>
      <c r="H36" s="86"/>
      <c r="I36" s="87" t="str">
        <f>IF(G36="","",G36/$G$50)</f>
        <v/>
      </c>
    </row>
    <row r="37" spans="1:9" ht="21.6" thickTop="1" thickBot="1">
      <c r="A37" s="147" t="s">
        <v>71</v>
      </c>
      <c r="B37" s="148"/>
      <c r="C37" s="148"/>
      <c r="D37" s="148"/>
      <c r="E37" s="148"/>
      <c r="F37" s="149"/>
      <c r="G37" s="58">
        <f>SUM(G33:G35)</f>
        <v>8.4171599999999991</v>
      </c>
      <c r="H37" s="59">
        <f>SUM(H33:H35)</f>
        <v>0.25898953846153849</v>
      </c>
      <c r="I37" s="60">
        <f ca="1">G37/$G$50</f>
        <v>3.7136407579701824E-2</v>
      </c>
    </row>
    <row r="38" spans="1:9" ht="21" thickTop="1">
      <c r="A38" s="88" t="s">
        <v>72</v>
      </c>
      <c r="B38" s="89"/>
      <c r="C38" s="90"/>
      <c r="D38" s="9"/>
      <c r="E38" s="9"/>
      <c r="F38" s="12"/>
      <c r="G38" s="91"/>
      <c r="H38" s="92"/>
      <c r="I38" s="74" t="str">
        <f>IF(G38="","",G38/$G$50)</f>
        <v/>
      </c>
    </row>
    <row r="39" spans="1:9" ht="21" thickTop="1">
      <c r="A39" s="75" t="s">
        <v>73</v>
      </c>
      <c r="B39" s="76"/>
      <c r="C39" s="69"/>
      <c r="D39" s="14"/>
      <c r="E39" s="70"/>
      <c r="F39" s="71"/>
      <c r="G39" s="93">
        <f>79.86</f>
        <v>79.86</v>
      </c>
      <c r="H39" s="78">
        <f>G39/$H$11</f>
        <v>2.4572307692307693</v>
      </c>
      <c r="I39" s="79">
        <f ca="1">IF(G39="","",G39/$G$50)</f>
        <v>0.35234134901973924</v>
      </c>
    </row>
    <row r="40" spans="1:9" ht="21" thickBot="1">
      <c r="A40" s="13"/>
      <c r="B40" s="14"/>
      <c r="C40" s="69"/>
      <c r="D40" s="14"/>
      <c r="E40" s="14"/>
      <c r="F40" s="17"/>
      <c r="G40" s="94"/>
      <c r="H40" s="86"/>
      <c r="I40" s="87" t="str">
        <f>IF(G40="","",G40/$G$50)</f>
        <v/>
      </c>
    </row>
    <row r="41" spans="1:9" ht="21.6" thickTop="1" thickBot="1">
      <c r="A41" s="147" t="s">
        <v>74</v>
      </c>
      <c r="B41" s="148"/>
      <c r="C41" s="148"/>
      <c r="D41" s="148"/>
      <c r="E41" s="148"/>
      <c r="F41" s="149"/>
      <c r="G41" s="58">
        <f>SUM(G38:G39)</f>
        <v>79.86</v>
      </c>
      <c r="H41" s="59">
        <f>SUM(H38:H39)</f>
        <v>2.4572307692307693</v>
      </c>
      <c r="I41" s="60">
        <f ca="1">G41/$G$50</f>
        <v>0.35234134901973924</v>
      </c>
    </row>
    <row r="42" spans="1:9" ht="21" thickTop="1">
      <c r="A42" s="88" t="s">
        <v>75</v>
      </c>
      <c r="B42" s="89"/>
      <c r="C42" s="90"/>
      <c r="D42" s="9"/>
      <c r="E42" s="9"/>
      <c r="F42" s="12"/>
      <c r="G42" s="91"/>
      <c r="H42" s="92"/>
      <c r="I42" s="50" t="str">
        <f>IF(G42="","",G42/$G$50)</f>
        <v/>
      </c>
    </row>
    <row r="43" spans="1:9" ht="21" thickBot="1">
      <c r="A43" s="13"/>
      <c r="B43" s="14"/>
      <c r="C43" s="69"/>
      <c r="D43" s="14"/>
      <c r="E43" s="14"/>
      <c r="F43" s="95"/>
      <c r="G43" s="96"/>
      <c r="H43" s="57"/>
      <c r="I43" s="50" t="str">
        <f>IF(G43="","",G43/$G$50)</f>
        <v/>
      </c>
    </row>
    <row r="44" spans="1:9" ht="21.6" thickTop="1" thickBot="1">
      <c r="A44" s="147" t="s">
        <v>76</v>
      </c>
      <c r="B44" s="148"/>
      <c r="C44" s="148"/>
      <c r="D44" s="148"/>
      <c r="E44" s="148"/>
      <c r="F44" s="149"/>
      <c r="G44" s="58">
        <f>SUM(G42)</f>
        <v>0</v>
      </c>
      <c r="H44" s="59">
        <f>SUM(H42)</f>
        <v>0</v>
      </c>
      <c r="I44" s="60">
        <f t="shared" ref="I44:I50" ca="1" si="4">G44/$G$50</f>
        <v>0</v>
      </c>
    </row>
    <row r="45" spans="1:9" ht="21" thickTop="1">
      <c r="A45" s="140" t="s">
        <v>77</v>
      </c>
      <c r="B45" s="141"/>
      <c r="C45" s="141"/>
      <c r="D45" s="141"/>
      <c r="E45" s="141"/>
      <c r="F45" s="142"/>
      <c r="G45" s="97">
        <f>SUM(G18,G27,G32,G37,G41,G44)</f>
        <v>211.73711965714284</v>
      </c>
      <c r="H45" s="98">
        <f>SUM(H18,H27,H32,H37,H41,H44)</f>
        <v>6.5149882971428568</v>
      </c>
      <c r="I45" s="99">
        <f t="shared" ca="1" si="4"/>
        <v>0.93418159751504692</v>
      </c>
    </row>
    <row r="46" spans="1:9" ht="21.75" customHeight="1">
      <c r="A46" s="100" t="s">
        <v>78</v>
      </c>
      <c r="B46" s="101">
        <f>1%</f>
        <v>0.01</v>
      </c>
      <c r="C46" s="102" t="s">
        <v>79</v>
      </c>
      <c r="D46" s="103"/>
      <c r="E46" s="103"/>
      <c r="F46" s="104"/>
      <c r="G46" s="56">
        <f>SUM(G18,G27)*B46</f>
        <v>0.53502359657142862</v>
      </c>
      <c r="H46" s="57">
        <f>G46/$H$11</f>
        <v>1.646226450989011E-2</v>
      </c>
      <c r="I46" s="50">
        <f t="shared" ca="1" si="4"/>
        <v>2.3605176029723252E-3</v>
      </c>
    </row>
    <row r="47" spans="1:9" ht="21.75" customHeight="1">
      <c r="A47" s="100" t="s">
        <v>78</v>
      </c>
      <c r="B47" s="101">
        <f>1%</f>
        <v>0.01</v>
      </c>
      <c r="C47" s="102" t="s">
        <v>80</v>
      </c>
      <c r="D47" s="103"/>
      <c r="E47" s="103"/>
      <c r="F47" s="104"/>
      <c r="G47" s="56">
        <f>SUM(G32)*B47</f>
        <v>0.69957599999999998</v>
      </c>
      <c r="H47" s="57">
        <f t="shared" ref="H47:H48" si="5">G47/$H$11</f>
        <v>2.1525415384615384E-2</v>
      </c>
      <c r="I47" s="50">
        <f t="shared" ca="1" si="4"/>
        <v>3.0865208061837349E-3</v>
      </c>
    </row>
    <row r="48" spans="1:9" ht="21.75" customHeight="1">
      <c r="A48" s="100" t="s">
        <v>78</v>
      </c>
      <c r="B48" s="101">
        <f>1%</f>
        <v>0.01</v>
      </c>
      <c r="C48" s="102" t="s">
        <v>81</v>
      </c>
      <c r="D48" s="103"/>
      <c r="E48" s="103"/>
      <c r="F48" s="104"/>
      <c r="G48" s="56">
        <f>SUM(G37)*B48</f>
        <v>8.4171599999999999E-2</v>
      </c>
      <c r="H48" s="57">
        <f t="shared" si="5"/>
        <v>2.5898953846153847E-3</v>
      </c>
      <c r="I48" s="50">
        <f t="shared" ca="1" si="4"/>
        <v>3.713640757970183E-4</v>
      </c>
    </row>
    <row r="49" spans="1:9" ht="21.75" customHeight="1">
      <c r="A49" s="105" t="s">
        <v>82</v>
      </c>
      <c r="B49" s="101">
        <f>6%</f>
        <v>0.06</v>
      </c>
      <c r="C49" s="106"/>
      <c r="D49" s="107"/>
      <c r="E49" s="107"/>
      <c r="F49" s="108"/>
      <c r="G49" s="56">
        <f ca="1">G50*B49</f>
        <v>13.599312182151973</v>
      </c>
      <c r="H49" s="57">
        <f ca="1">G49/$H$11</f>
        <v>0.41844037483544533</v>
      </c>
      <c r="I49" s="50">
        <f t="shared" ca="1" si="4"/>
        <v>0.06</v>
      </c>
    </row>
    <row r="50" spans="1:9" ht="21.75" customHeight="1">
      <c r="A50" s="109" t="s">
        <v>83</v>
      </c>
      <c r="B50" s="110"/>
      <c r="C50" s="111"/>
      <c r="D50" s="110"/>
      <c r="E50" s="110"/>
      <c r="F50" s="112"/>
      <c r="G50" s="113">
        <f ca="1">SUM(G45:G49)</f>
        <v>226.65520303586624</v>
      </c>
      <c r="H50" s="114">
        <f ca="1">SUM(H45:H49)</f>
        <v>6.9740062472574236</v>
      </c>
      <c r="I50" s="115">
        <f t="shared" ca="1" si="4"/>
        <v>1</v>
      </c>
    </row>
    <row r="51" spans="1:9" ht="21.75" customHeight="1">
      <c r="A51" s="100" t="s">
        <v>84</v>
      </c>
      <c r="B51" s="116" t="s">
        <v>14</v>
      </c>
      <c r="C51" s="102"/>
      <c r="D51" s="103"/>
      <c r="E51" s="103"/>
      <c r="F51" s="117"/>
      <c r="G51" s="118"/>
      <c r="H51" s="118"/>
      <c r="I51" s="119"/>
    </row>
    <row r="52" spans="1:9" ht="21.75" customHeight="1">
      <c r="A52" s="100"/>
      <c r="B52" s="120"/>
      <c r="C52" s="102"/>
      <c r="D52" s="103"/>
      <c r="E52" s="103"/>
      <c r="F52" s="117"/>
      <c r="G52" s="121"/>
      <c r="H52" s="121"/>
      <c r="I52" s="122"/>
    </row>
    <row r="53" spans="1:9" ht="21.75" customHeight="1">
      <c r="A53" s="100"/>
      <c r="B53" s="103"/>
      <c r="C53" s="102"/>
      <c r="D53" s="103"/>
      <c r="E53" s="103"/>
      <c r="F53" s="117"/>
      <c r="G53" s="123"/>
      <c r="H53" s="123"/>
      <c r="I53" s="122"/>
    </row>
    <row r="54" spans="1:9" ht="28.8">
      <c r="A54" s="100"/>
      <c r="B54" s="103"/>
      <c r="C54" s="102"/>
      <c r="D54" s="103"/>
      <c r="E54" s="103"/>
      <c r="F54" s="117"/>
      <c r="G54" s="123"/>
      <c r="H54" s="123"/>
      <c r="I54" s="122"/>
    </row>
    <row r="55" spans="1:9" ht="28.8">
      <c r="A55" s="100"/>
      <c r="B55" s="103"/>
      <c r="C55" s="102"/>
      <c r="D55" s="103"/>
      <c r="E55" s="103"/>
      <c r="F55" s="124"/>
      <c r="G55" s="123"/>
      <c r="H55" s="123"/>
      <c r="I55" s="122"/>
    </row>
    <row r="56" spans="1:9" ht="28.8">
      <c r="A56" s="8"/>
      <c r="B56" s="9"/>
      <c r="C56" s="90"/>
      <c r="D56" s="9"/>
      <c r="E56" s="9"/>
      <c r="F56" s="125"/>
      <c r="G56" s="126"/>
      <c r="H56" s="126"/>
      <c r="I56" s="127"/>
    </row>
    <row r="57" spans="1:9" ht="21" thickBot="1">
      <c r="A57" s="27"/>
      <c r="B57" s="29"/>
      <c r="C57" s="128"/>
      <c r="D57" s="29"/>
      <c r="E57" s="29"/>
      <c r="F57" s="129"/>
      <c r="G57" s="16"/>
      <c r="H57" s="16"/>
      <c r="I57" s="16"/>
    </row>
    <row r="58" spans="1:9" ht="24" thickBot="1">
      <c r="A58" s="144" t="s">
        <v>85</v>
      </c>
      <c r="B58" s="145"/>
      <c r="C58" s="145"/>
      <c r="D58" s="145"/>
      <c r="E58" s="145"/>
      <c r="F58" s="146"/>
      <c r="G58" s="150" t="s">
        <v>86</v>
      </c>
      <c r="H58" s="151"/>
      <c r="I58" s="152"/>
    </row>
    <row r="59" spans="1:9" ht="20.399999999999999">
      <c r="G59" s="16"/>
      <c r="H59" s="16"/>
      <c r="I59" s="16"/>
    </row>
    <row r="60" spans="1:9" ht="20.399999999999999">
      <c r="A60" s="14"/>
      <c r="B60" s="14"/>
      <c r="C60" s="69"/>
      <c r="D60" s="14"/>
      <c r="E60" s="14"/>
      <c r="F60" s="130"/>
      <c r="G60" s="16"/>
      <c r="H60" s="16"/>
      <c r="I60" s="16"/>
    </row>
    <row r="61" spans="1:9" ht="20.399999999999999">
      <c r="A61" s="14"/>
      <c r="B61" s="14"/>
      <c r="C61" s="69"/>
      <c r="D61" s="14"/>
      <c r="E61" s="14"/>
      <c r="F61" s="130"/>
      <c r="G61" s="16"/>
      <c r="H61" s="16"/>
      <c r="I61" s="16"/>
    </row>
    <row r="62" spans="1:9" ht="20.399999999999999">
      <c r="A62" s="14"/>
      <c r="B62" s="14"/>
      <c r="C62" s="69"/>
      <c r="D62" s="14"/>
      <c r="E62" s="14"/>
      <c r="F62" s="130"/>
      <c r="G62" s="16"/>
      <c r="H62" s="16"/>
      <c r="I62" s="16"/>
    </row>
    <row r="63" spans="1:9" ht="20.399999999999999">
      <c r="A63" s="14"/>
      <c r="B63" s="14"/>
      <c r="C63" s="69"/>
      <c r="D63" s="14"/>
      <c r="E63" s="14"/>
      <c r="F63" s="130"/>
      <c r="G63" s="16"/>
      <c r="H63" s="16"/>
      <c r="I63" s="16"/>
    </row>
    <row r="64" spans="1:9">
      <c r="A64" s="18"/>
      <c r="B64" s="18"/>
      <c r="C64" s="131"/>
      <c r="D64" s="18"/>
      <c r="E64" s="18"/>
      <c r="F64" s="18"/>
      <c r="G64" s="18"/>
      <c r="H64" s="132"/>
      <c r="I64" s="132"/>
    </row>
    <row r="65" spans="1:9">
      <c r="A65" s="18"/>
      <c r="B65" s="18"/>
      <c r="C65" s="131"/>
      <c r="D65" s="18"/>
      <c r="E65" s="18"/>
      <c r="F65" s="18"/>
      <c r="G65" s="18"/>
      <c r="H65" s="132"/>
      <c r="I65" s="132"/>
    </row>
    <row r="66" spans="1:9">
      <c r="A66" s="18"/>
      <c r="B66" s="18"/>
      <c r="C66" s="131"/>
      <c r="D66" s="18"/>
      <c r="E66" s="18"/>
      <c r="F66" s="18"/>
      <c r="G66" s="18"/>
      <c r="H66" s="132"/>
      <c r="I66" s="132"/>
    </row>
    <row r="67" spans="1:9">
      <c r="A67" s="18"/>
      <c r="B67" s="18"/>
      <c r="C67" s="131"/>
      <c r="D67" s="18"/>
      <c r="E67" s="18"/>
      <c r="F67" s="18"/>
      <c r="G67" s="18"/>
      <c r="H67" s="132"/>
      <c r="I67" s="132"/>
    </row>
    <row r="68" spans="1:9">
      <c r="A68" s="18"/>
      <c r="B68" s="18"/>
      <c r="C68" s="131"/>
      <c r="D68" s="18"/>
      <c r="E68" s="18"/>
      <c r="F68" s="18"/>
      <c r="G68" s="18"/>
      <c r="H68" s="132"/>
      <c r="I68" s="132"/>
    </row>
    <row r="69" spans="1:9">
      <c r="A69" s="18"/>
      <c r="B69" s="18"/>
      <c r="C69" s="131"/>
      <c r="D69" s="18"/>
      <c r="E69" s="18"/>
      <c r="F69" s="18"/>
      <c r="G69" s="18"/>
      <c r="H69" s="132"/>
      <c r="I69" s="132"/>
    </row>
    <row r="70" spans="1:9">
      <c r="A70" s="18"/>
      <c r="B70" s="18"/>
      <c r="C70" s="131"/>
      <c r="D70" s="18"/>
      <c r="E70" s="18"/>
      <c r="F70" s="18"/>
      <c r="G70" s="18"/>
      <c r="H70" s="132"/>
      <c r="I70" s="132"/>
    </row>
    <row r="71" spans="1:9">
      <c r="A71" s="18"/>
      <c r="B71" s="18"/>
      <c r="C71" s="131"/>
      <c r="D71" s="18"/>
      <c r="E71" s="18"/>
      <c r="F71" s="18"/>
      <c r="G71" s="18"/>
      <c r="H71" s="132"/>
      <c r="I71" s="132"/>
    </row>
    <row r="72" spans="1:9">
      <c r="A72" s="18"/>
      <c r="B72" s="18"/>
      <c r="C72" s="131"/>
      <c r="D72" s="18"/>
      <c r="E72" s="18"/>
      <c r="F72" s="18"/>
      <c r="G72" s="18"/>
      <c r="H72" s="132"/>
      <c r="I72" s="132"/>
    </row>
    <row r="73" spans="1:9">
      <c r="A73" s="18"/>
      <c r="B73" s="18"/>
      <c r="C73" s="131"/>
      <c r="D73" s="18"/>
      <c r="E73" s="18"/>
      <c r="F73" s="18"/>
      <c r="G73" s="18"/>
      <c r="H73" s="132"/>
      <c r="I73" s="132"/>
    </row>
    <row r="74" spans="1:9">
      <c r="A74" s="18"/>
      <c r="B74" s="18"/>
      <c r="C74" s="131"/>
      <c r="D74" s="18"/>
      <c r="E74" s="18"/>
      <c r="F74" s="18"/>
      <c r="G74" s="18"/>
      <c r="H74" s="132"/>
      <c r="I74" s="132"/>
    </row>
    <row r="75" spans="1:9">
      <c r="A75" s="18"/>
      <c r="B75" s="18"/>
      <c r="C75" s="131"/>
      <c r="D75" s="18"/>
      <c r="E75" s="18"/>
      <c r="F75" s="18"/>
      <c r="G75" s="18"/>
      <c r="H75" s="132"/>
      <c r="I75" s="132"/>
    </row>
    <row r="76" spans="1:9">
      <c r="A76" s="18"/>
      <c r="B76" s="18"/>
      <c r="C76" s="131"/>
      <c r="D76" s="18"/>
      <c r="E76" s="18"/>
      <c r="F76" s="18"/>
      <c r="G76" s="18"/>
      <c r="H76" s="132"/>
      <c r="I76" s="132"/>
    </row>
    <row r="77" spans="1:9">
      <c r="A77" s="18"/>
      <c r="B77" s="18"/>
      <c r="C77" s="131"/>
      <c r="D77" s="18"/>
      <c r="E77" s="18"/>
      <c r="F77" s="18"/>
      <c r="G77" s="18"/>
      <c r="H77" s="132"/>
      <c r="I77" s="132"/>
    </row>
  </sheetData>
  <mergeCells count="14">
    <mergeCell ref="A58:F58"/>
    <mergeCell ref="A37:F37"/>
    <mergeCell ref="G58:I58"/>
    <mergeCell ref="A18:F18"/>
    <mergeCell ref="A44:F44"/>
    <mergeCell ref="A27:F27"/>
    <mergeCell ref="A32:F32"/>
    <mergeCell ref="A41:F41"/>
    <mergeCell ref="A1:G1"/>
    <mergeCell ref="A3:I3"/>
    <mergeCell ref="A12:B12"/>
    <mergeCell ref="G12:I12"/>
    <mergeCell ref="A45:F45"/>
    <mergeCell ref="H1:I1"/>
  </mergeCells>
  <pageMargins left="1.495833" right="0.70833330000000005" top="0.3541667" bottom="0.3541667" header="0.3152778" footer="0.3152778"/>
  <pageSetup paperSize="9" scale="35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Object 3">
              <controlPr autoPict="0">
                <anchor moveWithCells="1" sizeWithCells="1">
                  <from>
                    <xdr:col>1</xdr:col>
                    <xdr:colOff>1028700</xdr:colOff>
                    <xdr:row>0</xdr:row>
                    <xdr:rowOff>38100</xdr:rowOff>
                  </from>
                  <to>
                    <xdr:col>1</xdr:col>
                    <xdr:colOff>1028700</xdr:colOff>
                    <xdr:row>1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Object 4">
              <controlPr autoPict="0">
                <anchor moveWithCells="1" sizeWithCells="1">
                  <from>
                    <xdr:col>1</xdr:col>
                    <xdr:colOff>1028700</xdr:colOff>
                    <xdr:row>0</xdr:row>
                    <xdr:rowOff>38100</xdr:rowOff>
                  </from>
                  <to>
                    <xdr:col>1</xdr:col>
                    <xdr:colOff>1028700</xdr:colOff>
                    <xdr:row>1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Object 5">
              <controlPr autoPict="0">
                <anchor moveWithCells="1" sizeWithCells="1">
                  <from>
                    <xdr:col>1</xdr:col>
                    <xdr:colOff>1028700</xdr:colOff>
                    <xdr:row>0</xdr:row>
                    <xdr:rowOff>38100</xdr:rowOff>
                  </from>
                  <to>
                    <xdr:col>1</xdr:col>
                    <xdr:colOff>1028700</xdr:colOff>
                    <xdr:row>1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Object 6">
              <controlPr autoPict="0">
                <anchor moveWithCells="1" sizeWithCells="1">
                  <from>
                    <xdr:col>1</xdr:col>
                    <xdr:colOff>1028700</xdr:colOff>
                    <xdr:row>0</xdr:row>
                    <xdr:rowOff>38100</xdr:rowOff>
                  </from>
                  <to>
                    <xdr:col>1</xdr:col>
                    <xdr:colOff>1028700</xdr:colOff>
                    <xdr:row>1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Object 7">
              <controlPr autoPict="0">
                <anchor moveWithCells="1" sizeWithCells="1">
                  <from>
                    <xdr:col>1</xdr:col>
                    <xdr:colOff>1028700</xdr:colOff>
                    <xdr:row>0</xdr:row>
                    <xdr:rowOff>38100</xdr:rowOff>
                  </from>
                  <to>
                    <xdr:col>1</xdr:col>
                    <xdr:colOff>1028700</xdr:colOff>
                    <xdr:row>1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Object 8">
              <controlPr autoPict="0">
                <anchor moveWithCells="1" sizeWithCells="1">
                  <from>
                    <xdr:col>1</xdr:col>
                    <xdr:colOff>1028700</xdr:colOff>
                    <xdr:row>0</xdr:row>
                    <xdr:rowOff>38100</xdr:rowOff>
                  </from>
                  <to>
                    <xdr:col>1</xdr:col>
                    <xdr:colOff>1028700</xdr:colOff>
                    <xdr:row>1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tabColor rgb="FFFF99FF"/>
    <pageSetUpPr fitToPage="1"/>
  </sheetPr>
  <dimension ref="A1:I78"/>
  <sheetViews>
    <sheetView showGridLines="0" topLeftCell="A28" zoomScaleNormal="100" workbookViewId="0">
      <selection sqref="A1:G1"/>
    </sheetView>
  </sheetViews>
  <sheetFormatPr defaultColWidth="9" defaultRowHeight="19.8"/>
  <cols>
    <col min="1" max="1" width="27.6640625" customWidth="1"/>
    <col min="2" max="2" width="15.44140625" customWidth="1"/>
    <col min="3" max="3" width="11" style="1" customWidth="1"/>
    <col min="4" max="4" width="10.44140625" customWidth="1"/>
    <col min="5" max="5" width="12.5546875" customWidth="1"/>
    <col min="6" max="6" width="10.44140625" customWidth="1"/>
    <col min="7" max="7" width="14.109375" customWidth="1"/>
    <col min="8" max="8" width="14.109375" style="2" customWidth="1"/>
    <col min="9" max="9" width="7.33203125" style="2" customWidth="1"/>
    <col min="10" max="16384" width="9" style="3"/>
  </cols>
  <sheetData>
    <row r="1" spans="1:9" ht="32.4">
      <c r="A1" s="133" t="s">
        <v>0</v>
      </c>
      <c r="B1" s="133"/>
      <c r="C1" s="133"/>
      <c r="D1" s="133"/>
      <c r="E1" s="133"/>
      <c r="F1" s="133"/>
      <c r="G1" s="133"/>
      <c r="H1" s="143" t="s">
        <v>1</v>
      </c>
      <c r="I1" s="143"/>
    </row>
    <row r="2" spans="1:9">
      <c r="A2" s="4"/>
      <c r="B2" s="4"/>
      <c r="C2" s="5"/>
      <c r="D2" s="4"/>
      <c r="E2" s="4"/>
      <c r="F2" s="4"/>
      <c r="G2" s="4"/>
      <c r="H2" s="6" t="s">
        <v>2</v>
      </c>
      <c r="I2" s="7" t="s">
        <v>3</v>
      </c>
    </row>
    <row r="3" spans="1:9" ht="26.4">
      <c r="A3" s="134" t="s">
        <v>4</v>
      </c>
      <c r="B3" s="134"/>
      <c r="C3" s="134"/>
      <c r="D3" s="134"/>
      <c r="E3" s="134"/>
      <c r="F3" s="134"/>
      <c r="G3" s="134"/>
      <c r="H3" s="134"/>
      <c r="I3" s="134"/>
    </row>
    <row r="4" spans="1:9" ht="20.399999999999999">
      <c r="A4" s="8" t="s">
        <v>5</v>
      </c>
      <c r="B4" s="9" t="s">
        <v>6</v>
      </c>
      <c r="C4" s="9"/>
      <c r="D4" s="9"/>
      <c r="E4" s="9"/>
      <c r="F4" s="8" t="s">
        <v>7</v>
      </c>
      <c r="G4" s="10" t="s">
        <v>8</v>
      </c>
      <c r="H4" s="11"/>
      <c r="I4" s="12"/>
    </row>
    <row r="5" spans="1:9" ht="20.399999999999999">
      <c r="A5" s="13" t="s">
        <v>9</v>
      </c>
      <c r="B5" s="14" t="s">
        <v>94</v>
      </c>
      <c r="C5" s="14"/>
      <c r="D5" s="14"/>
      <c r="E5" s="15"/>
      <c r="F5" s="13" t="s">
        <v>11</v>
      </c>
      <c r="G5" s="14" t="s">
        <v>12</v>
      </c>
      <c r="H5" s="16"/>
      <c r="I5" s="17"/>
    </row>
    <row r="6" spans="1:9" ht="20.399999999999999">
      <c r="A6" s="13" t="s">
        <v>13</v>
      </c>
      <c r="B6" s="14" t="s">
        <v>14</v>
      </c>
      <c r="C6" s="18"/>
      <c r="D6" s="14"/>
      <c r="E6" s="19"/>
      <c r="F6" s="13" t="s">
        <v>15</v>
      </c>
      <c r="G6" s="14" t="s">
        <v>16</v>
      </c>
      <c r="H6" s="16"/>
      <c r="I6" s="17"/>
    </row>
    <row r="7" spans="1:9" ht="20.399999999999999">
      <c r="A7" s="13" t="s">
        <v>17</v>
      </c>
      <c r="B7" s="20" t="s">
        <v>18</v>
      </c>
      <c r="C7" s="21"/>
      <c r="D7" s="14"/>
      <c r="E7" s="19"/>
      <c r="F7" s="13" t="s">
        <v>19</v>
      </c>
      <c r="G7" s="14" t="s">
        <v>16</v>
      </c>
      <c r="H7" s="16"/>
      <c r="I7" s="17"/>
    </row>
    <row r="8" spans="1:9" ht="20.399999999999999">
      <c r="A8" s="13" t="s">
        <v>20</v>
      </c>
      <c r="B8" s="22">
        <v>140</v>
      </c>
      <c r="C8" s="21"/>
      <c r="D8" s="20"/>
      <c r="E8" s="20"/>
      <c r="F8" s="13" t="s">
        <v>21</v>
      </c>
      <c r="G8" s="23" t="s">
        <v>22</v>
      </c>
      <c r="H8" s="16"/>
      <c r="I8" s="17"/>
    </row>
    <row r="9" spans="1:9" ht="20.399999999999999">
      <c r="A9" s="13" t="s">
        <v>23</v>
      </c>
      <c r="B9" s="24" t="s">
        <v>24</v>
      </c>
      <c r="C9" s="14"/>
      <c r="D9" s="20"/>
      <c r="E9" s="25"/>
      <c r="F9" s="14" t="s">
        <v>25</v>
      </c>
      <c r="G9" s="14" t="s">
        <v>95</v>
      </c>
      <c r="H9" s="16"/>
      <c r="I9" s="17"/>
    </row>
    <row r="10" spans="1:9" ht="20.399999999999999">
      <c r="A10" s="13" t="s">
        <v>27</v>
      </c>
      <c r="B10" s="26">
        <v>24</v>
      </c>
      <c r="C10" s="14"/>
      <c r="D10" s="14"/>
      <c r="E10" s="19"/>
      <c r="F10" s="13" t="s">
        <v>28</v>
      </c>
      <c r="G10" s="14" t="s">
        <v>96</v>
      </c>
      <c r="H10" s="16"/>
      <c r="I10" s="17"/>
    </row>
    <row r="11" spans="1:9" ht="20.399999999999999">
      <c r="A11" s="27" t="s">
        <v>30</v>
      </c>
      <c r="B11" s="28"/>
      <c r="C11" s="29" t="s">
        <v>31</v>
      </c>
      <c r="D11" s="30"/>
      <c r="E11" s="31" t="s">
        <v>32</v>
      </c>
      <c r="F11" s="32" t="s">
        <v>33</v>
      </c>
      <c r="G11" s="33"/>
      <c r="H11" s="34">
        <v>32.5</v>
      </c>
      <c r="I11" s="35" t="s">
        <v>34</v>
      </c>
    </row>
    <row r="12" spans="1:9" ht="20.399999999999999">
      <c r="A12" s="135" t="s">
        <v>35</v>
      </c>
      <c r="B12" s="136"/>
      <c r="C12" s="36" t="s">
        <v>36</v>
      </c>
      <c r="D12" s="37" t="s">
        <v>37</v>
      </c>
      <c r="E12" s="38" t="s">
        <v>38</v>
      </c>
      <c r="F12" s="37" t="s">
        <v>39</v>
      </c>
      <c r="G12" s="137" t="s">
        <v>40</v>
      </c>
      <c r="H12" s="138"/>
      <c r="I12" s="139"/>
    </row>
    <row r="13" spans="1:9" ht="20.399999999999999">
      <c r="A13" s="40"/>
      <c r="B13" s="41"/>
      <c r="C13" s="36" t="s">
        <v>41</v>
      </c>
      <c r="D13" s="37" t="s">
        <v>42</v>
      </c>
      <c r="E13" s="38"/>
      <c r="F13" s="37" t="s">
        <v>43</v>
      </c>
      <c r="G13" s="42" t="s">
        <v>44</v>
      </c>
      <c r="H13" s="39" t="s">
        <v>45</v>
      </c>
      <c r="I13" s="43" t="s">
        <v>46</v>
      </c>
    </row>
    <row r="14" spans="1:9" ht="20.399999999999999">
      <c r="A14" s="44" t="s">
        <v>47</v>
      </c>
      <c r="B14" s="45"/>
      <c r="C14" s="46"/>
      <c r="D14" s="47"/>
      <c r="E14" s="48"/>
      <c r="F14" s="47"/>
      <c r="G14" s="49"/>
      <c r="H14" s="48"/>
      <c r="I14" s="50" t="str">
        <f>IF(G14="","",G14/$G$51)</f>
        <v/>
      </c>
    </row>
    <row r="15" spans="1:9" ht="20.399999999999999">
      <c r="A15" s="51" t="s">
        <v>48</v>
      </c>
      <c r="B15" s="52"/>
      <c r="C15" s="46"/>
      <c r="D15" s="47"/>
      <c r="E15" s="48"/>
      <c r="F15" s="47"/>
      <c r="G15" s="49"/>
      <c r="H15" s="48"/>
      <c r="I15" s="50" t="str">
        <f>IF(G15="","",G15/$G$51)</f>
        <v/>
      </c>
    </row>
    <row r="16" spans="1:9" ht="20.399999999999999">
      <c r="A16" s="51" t="s">
        <v>97</v>
      </c>
      <c r="B16" s="52" t="s">
        <v>14</v>
      </c>
      <c r="C16" s="46">
        <v>1.5</v>
      </c>
      <c r="D16" s="47">
        <v>43</v>
      </c>
      <c r="E16" s="48">
        <f>C16/1000*$B$10/D16%</f>
        <v>8.3720930232558152E-2</v>
      </c>
      <c r="F16" s="47">
        <v>56.875</v>
      </c>
      <c r="G16" s="49">
        <f>F16*E16</f>
        <v>4.7616279069767451</v>
      </c>
      <c r="H16" s="48">
        <f>G16/$H$11</f>
        <v>0.14651162790697678</v>
      </c>
      <c r="I16" s="50">
        <f ca="1">IF(G16="","",G16/$G$51)</f>
        <v>2.0969456062236543E-2</v>
      </c>
    </row>
    <row r="17" spans="1:9" ht="20.399999999999999">
      <c r="A17" s="51" t="s">
        <v>50</v>
      </c>
      <c r="B17" s="52" t="s">
        <v>14</v>
      </c>
      <c r="C17" s="46">
        <v>6</v>
      </c>
      <c r="D17" s="47">
        <v>70</v>
      </c>
      <c r="E17" s="48">
        <f>C17/1000*$B$10/D17%</f>
        <v>0.20571428571428574</v>
      </c>
      <c r="F17" s="47">
        <v>85</v>
      </c>
      <c r="G17" s="49">
        <f>F17*E17</f>
        <v>17.485714285714288</v>
      </c>
      <c r="H17" s="48">
        <f>G17/$H$11</f>
        <v>0.53802197802197804</v>
      </c>
      <c r="I17" s="50">
        <f ca="1">IF(G17="","",G17/$G$51)</f>
        <v>7.7004319655861408E-2</v>
      </c>
    </row>
    <row r="18" spans="1:9" ht="21" thickBot="1">
      <c r="A18" s="53"/>
      <c r="B18" s="54"/>
      <c r="C18" s="46"/>
      <c r="D18" s="55"/>
      <c r="E18" s="46"/>
      <c r="F18" s="48"/>
      <c r="G18" s="56"/>
      <c r="H18" s="57"/>
      <c r="I18" s="50" t="str">
        <f>IF(G18="","",G18/$G$51)</f>
        <v/>
      </c>
    </row>
    <row r="19" spans="1:9" ht="21.6" thickTop="1" thickBot="1">
      <c r="A19" s="153" t="s">
        <v>51</v>
      </c>
      <c r="B19" s="154"/>
      <c r="C19" s="154"/>
      <c r="D19" s="154"/>
      <c r="E19" s="154"/>
      <c r="F19" s="155"/>
      <c r="G19" s="58">
        <f>SUM(G15:G17)</f>
        <v>22.247342192691033</v>
      </c>
      <c r="H19" s="59">
        <f>SUM(H15:H17)</f>
        <v>0.68453360592895485</v>
      </c>
      <c r="I19" s="60">
        <f ca="1">G19/$G$51</f>
        <v>9.7973775718097955E-2</v>
      </c>
    </row>
    <row r="20" spans="1:9" ht="21" thickTop="1">
      <c r="A20" s="32" t="s">
        <v>52</v>
      </c>
      <c r="B20" s="61"/>
      <c r="C20" s="62"/>
      <c r="D20" s="63"/>
      <c r="E20" s="64"/>
      <c r="F20" s="63"/>
      <c r="G20" s="65"/>
      <c r="H20" s="66"/>
      <c r="I20" s="50" t="str">
        <f t="shared" ref="I20:I27" si="0">IF(G20="","",G20/$G$51)</f>
        <v/>
      </c>
    </row>
    <row r="21" spans="1:9" ht="20.399999999999999">
      <c r="A21" s="51" t="s">
        <v>53</v>
      </c>
      <c r="B21" s="52" t="s">
        <v>54</v>
      </c>
      <c r="C21" s="46">
        <v>0.1</v>
      </c>
      <c r="D21" s="47">
        <v>100</v>
      </c>
      <c r="E21" s="48">
        <f t="shared" ref="E21:E26" si="1">C21/1000*$B$10/D21%</f>
        <v>2.4000000000000002E-3</v>
      </c>
      <c r="F21" s="47">
        <v>425.35</v>
      </c>
      <c r="G21" s="49">
        <f t="shared" ref="G21:G26" si="2">E21* F21</f>
        <v>1.0208400000000002</v>
      </c>
      <c r="H21" s="48">
        <f t="shared" ref="H21:H26" si="3">G21/$H$11</f>
        <v>3.1410461538461547E-2</v>
      </c>
      <c r="I21" s="50">
        <f t="shared" ca="1" si="0"/>
        <v>4.4956178737126382E-3</v>
      </c>
    </row>
    <row r="22" spans="1:9" ht="20.399999999999999">
      <c r="A22" s="51" t="s">
        <v>55</v>
      </c>
      <c r="B22" s="52" t="s">
        <v>56</v>
      </c>
      <c r="C22" s="46">
        <v>0.57199999999999995</v>
      </c>
      <c r="D22" s="47">
        <v>100</v>
      </c>
      <c r="E22" s="48">
        <f t="shared" si="1"/>
        <v>1.3727999999999997E-2</v>
      </c>
      <c r="F22" s="47">
        <v>46.58</v>
      </c>
      <c r="G22" s="49">
        <f t="shared" si="2"/>
        <v>0.63945023999999984</v>
      </c>
      <c r="H22" s="48">
        <f t="shared" si="3"/>
        <v>1.9675391999999996E-2</v>
      </c>
      <c r="I22" s="50">
        <f t="shared" ca="1" si="0"/>
        <v>2.81603770257223E-3</v>
      </c>
    </row>
    <row r="23" spans="1:9" ht="20.399999999999999">
      <c r="A23" s="51" t="s">
        <v>57</v>
      </c>
      <c r="B23" s="52" t="s">
        <v>58</v>
      </c>
      <c r="C23" s="46">
        <v>0.85799999999999998</v>
      </c>
      <c r="D23" s="47">
        <v>100</v>
      </c>
      <c r="E23" s="48">
        <f t="shared" si="1"/>
        <v>2.0591999999999999E-2</v>
      </c>
      <c r="F23" s="47">
        <v>23.28</v>
      </c>
      <c r="G23" s="49">
        <f t="shared" si="2"/>
        <v>0.47938175999999999</v>
      </c>
      <c r="H23" s="48">
        <f t="shared" si="3"/>
        <v>1.4750207999999999E-2</v>
      </c>
      <c r="I23" s="50">
        <f t="shared" ca="1" si="0"/>
        <v>2.1111214378235787E-3</v>
      </c>
    </row>
    <row r="24" spans="1:9" ht="20.399999999999999">
      <c r="A24" s="51" t="s">
        <v>59</v>
      </c>
      <c r="B24" s="52" t="s">
        <v>60</v>
      </c>
      <c r="C24" s="46">
        <v>4.29</v>
      </c>
      <c r="D24" s="47">
        <v>100</v>
      </c>
      <c r="E24" s="48">
        <f t="shared" si="1"/>
        <v>0.10296000000000001</v>
      </c>
      <c r="F24" s="47">
        <v>283.25</v>
      </c>
      <c r="G24" s="49">
        <f t="shared" si="2"/>
        <v>29.163420000000002</v>
      </c>
      <c r="H24" s="48">
        <f t="shared" si="3"/>
        <v>0.89733600000000002</v>
      </c>
      <c r="I24" s="50">
        <f t="shared" ca="1" si="0"/>
        <v>0.12843108832979569</v>
      </c>
    </row>
    <row r="25" spans="1:9" ht="20.399999999999999">
      <c r="A25" s="51" t="s">
        <v>61</v>
      </c>
      <c r="B25" s="52" t="s">
        <v>14</v>
      </c>
      <c r="C25" s="46">
        <v>1.73</v>
      </c>
      <c r="D25" s="47">
        <v>100</v>
      </c>
      <c r="E25" s="48">
        <f t="shared" si="1"/>
        <v>4.1520000000000001E-2</v>
      </c>
      <c r="F25" s="47">
        <v>8.24</v>
      </c>
      <c r="G25" s="49">
        <f t="shared" si="2"/>
        <v>0.34212480000000001</v>
      </c>
      <c r="H25" s="48">
        <f t="shared" si="3"/>
        <v>1.0526916923076923E-2</v>
      </c>
      <c r="I25" s="50">
        <f t="shared" ca="1" si="0"/>
        <v>1.5066634986093427E-3</v>
      </c>
    </row>
    <row r="26" spans="1:9" ht="20.399999999999999">
      <c r="A26" s="51" t="s">
        <v>62</v>
      </c>
      <c r="B26" s="52" t="s">
        <v>14</v>
      </c>
      <c r="C26" s="46">
        <v>127.95</v>
      </c>
      <c r="D26" s="47">
        <v>100</v>
      </c>
      <c r="E26" s="48">
        <f t="shared" si="1"/>
        <v>3.0708000000000002</v>
      </c>
      <c r="F26" s="47">
        <v>0</v>
      </c>
      <c r="G26" s="49">
        <f t="shared" si="2"/>
        <v>0</v>
      </c>
      <c r="H26" s="48">
        <f t="shared" si="3"/>
        <v>0</v>
      </c>
      <c r="I26" s="50">
        <f t="shared" ca="1" si="0"/>
        <v>0</v>
      </c>
    </row>
    <row r="27" spans="1:9" ht="21" thickBot="1">
      <c r="A27" s="53"/>
      <c r="B27" s="54"/>
      <c r="C27" s="46"/>
      <c r="D27" s="55"/>
      <c r="E27" s="46"/>
      <c r="F27" s="48"/>
      <c r="G27" s="56"/>
      <c r="H27" s="57"/>
      <c r="I27" s="50" t="str">
        <f t="shared" si="0"/>
        <v/>
      </c>
    </row>
    <row r="28" spans="1:9" ht="21.6" thickTop="1" thickBot="1">
      <c r="A28" s="153" t="s">
        <v>63</v>
      </c>
      <c r="B28" s="154"/>
      <c r="C28" s="154"/>
      <c r="D28" s="154"/>
      <c r="E28" s="154"/>
      <c r="F28" s="155"/>
      <c r="G28" s="58">
        <f>SUM(G20:G26)</f>
        <v>31.645216800000004</v>
      </c>
      <c r="H28" s="59">
        <f>SUM(H20:H26)</f>
        <v>0.97369897846153852</v>
      </c>
      <c r="I28" s="60">
        <f ca="1">G28/$G$51</f>
        <v>0.13936052884251349</v>
      </c>
    </row>
    <row r="29" spans="1:9" ht="21" thickTop="1">
      <c r="A29" s="67" t="s">
        <v>64</v>
      </c>
      <c r="B29" s="68"/>
      <c r="C29" s="69"/>
      <c r="D29" s="14"/>
      <c r="E29" s="70"/>
      <c r="F29" s="71"/>
      <c r="G29" s="72"/>
      <c r="H29" s="73"/>
      <c r="I29" s="74" t="str">
        <f>IF(G29="","",G29/$G$51)</f>
        <v/>
      </c>
    </row>
    <row r="30" spans="1:9" ht="21" thickTop="1">
      <c r="A30" s="75" t="s">
        <v>65</v>
      </c>
      <c r="B30" s="76" t="s">
        <v>14</v>
      </c>
      <c r="C30" s="69"/>
      <c r="D30" s="14"/>
      <c r="E30" s="70">
        <v>24</v>
      </c>
      <c r="F30" s="71">
        <v>1.9363999999999999</v>
      </c>
      <c r="G30" s="77">
        <f>E30 * F30</f>
        <v>46.473599999999998</v>
      </c>
      <c r="H30" s="78">
        <f>G30/$H$11</f>
        <v>1.4299569230769229</v>
      </c>
      <c r="I30" s="79">
        <f ca="1">IF(G30="","",G30/$G$51)</f>
        <v>0.20466238275907256</v>
      </c>
    </row>
    <row r="31" spans="1:9" ht="21" thickTop="1">
      <c r="A31" s="75" t="s">
        <v>66</v>
      </c>
      <c r="B31" s="76" t="s">
        <v>14</v>
      </c>
      <c r="C31" s="69"/>
      <c r="D31" s="14"/>
      <c r="E31" s="70">
        <v>24</v>
      </c>
      <c r="F31" s="71">
        <v>0.97850000000000004</v>
      </c>
      <c r="G31" s="77">
        <f>E31 * F31</f>
        <v>23.484000000000002</v>
      </c>
      <c r="H31" s="78">
        <f>G31/$H$11</f>
        <v>0.72258461538461549</v>
      </c>
      <c r="I31" s="79">
        <f ca="1">IF(G31="","",G31/$G$51)</f>
        <v>0.10341982107506327</v>
      </c>
    </row>
    <row r="32" spans="1:9" ht="21" thickBot="1">
      <c r="A32" s="80"/>
      <c r="B32" s="81"/>
      <c r="C32" s="82"/>
      <c r="D32" s="83"/>
      <c r="E32" s="70"/>
      <c r="F32" s="84"/>
      <c r="G32" s="85"/>
      <c r="H32" s="86"/>
      <c r="I32" s="87" t="str">
        <f>IF(G32="","",G32/$G$51)</f>
        <v/>
      </c>
    </row>
    <row r="33" spans="1:9" ht="21.6" thickTop="1" thickBot="1">
      <c r="A33" s="147" t="s">
        <v>67</v>
      </c>
      <c r="B33" s="148"/>
      <c r="C33" s="148"/>
      <c r="D33" s="148"/>
      <c r="E33" s="148"/>
      <c r="F33" s="149"/>
      <c r="G33" s="58">
        <f>SUM(G29:G31)</f>
        <v>69.957599999999999</v>
      </c>
      <c r="H33" s="59">
        <f>SUM(H29:H31)</f>
        <v>2.1525415384615383</v>
      </c>
      <c r="I33" s="60">
        <f ca="1">G33/$G$51</f>
        <v>0.30808220383413581</v>
      </c>
    </row>
    <row r="34" spans="1:9" ht="21" thickTop="1">
      <c r="A34" s="67" t="s">
        <v>68</v>
      </c>
      <c r="B34" s="68"/>
      <c r="C34" s="69"/>
      <c r="D34" s="14"/>
      <c r="E34" s="70"/>
      <c r="F34" s="71"/>
      <c r="G34" s="72"/>
      <c r="H34" s="73"/>
      <c r="I34" s="74" t="str">
        <f>IF(G34="","",G34/$G$51)</f>
        <v/>
      </c>
    </row>
    <row r="35" spans="1:9" ht="21" thickTop="1">
      <c r="A35" s="75" t="s">
        <v>69</v>
      </c>
      <c r="B35" s="76" t="s">
        <v>14</v>
      </c>
      <c r="C35" s="69"/>
      <c r="D35" s="14"/>
      <c r="E35" s="70">
        <v>24</v>
      </c>
      <c r="F35" s="71">
        <v>0.18334</v>
      </c>
      <c r="G35" s="77">
        <f>E35 * F35</f>
        <v>4.4001599999999996</v>
      </c>
      <c r="H35" s="78">
        <f>G35/$H$11</f>
        <v>0.13538953846153845</v>
      </c>
      <c r="I35" s="79">
        <f ca="1">IF(G35="","",G35/$G$51)</f>
        <v>1.9377608580380273E-2</v>
      </c>
    </row>
    <row r="36" spans="1:9" ht="21" thickTop="1">
      <c r="A36" s="75" t="s">
        <v>70</v>
      </c>
      <c r="B36" s="76" t="s">
        <v>14</v>
      </c>
      <c r="C36" s="69"/>
      <c r="D36" s="14"/>
      <c r="E36" s="70">
        <v>1</v>
      </c>
      <c r="F36" s="71">
        <v>4.0170000000000003</v>
      </c>
      <c r="G36" s="77">
        <f>E36 * F36</f>
        <v>4.0170000000000003</v>
      </c>
      <c r="H36" s="78">
        <f>G36/$H$11</f>
        <v>0.12360000000000002</v>
      </c>
      <c r="I36" s="79">
        <f ca="1">IF(G36="","",G36/$G$51)</f>
        <v>1.7690232552313456E-2</v>
      </c>
    </row>
    <row r="37" spans="1:9" ht="21" thickBot="1">
      <c r="A37" s="80"/>
      <c r="B37" s="81"/>
      <c r="C37" s="82"/>
      <c r="D37" s="83"/>
      <c r="E37" s="70"/>
      <c r="F37" s="84"/>
      <c r="G37" s="85"/>
      <c r="H37" s="86"/>
      <c r="I37" s="87" t="str">
        <f>IF(G37="","",G37/$G$51)</f>
        <v/>
      </c>
    </row>
    <row r="38" spans="1:9" ht="21.6" thickTop="1" thickBot="1">
      <c r="A38" s="147" t="s">
        <v>71</v>
      </c>
      <c r="B38" s="148"/>
      <c r="C38" s="148"/>
      <c r="D38" s="148"/>
      <c r="E38" s="148"/>
      <c r="F38" s="149"/>
      <c r="G38" s="58">
        <f>SUM(G34:G36)</f>
        <v>8.4171599999999991</v>
      </c>
      <c r="H38" s="59">
        <f>SUM(H34:H36)</f>
        <v>0.25898953846153849</v>
      </c>
      <c r="I38" s="60">
        <f ca="1">G38/$G$51</f>
        <v>3.7067841132693721E-2</v>
      </c>
    </row>
    <row r="39" spans="1:9" ht="21" thickTop="1">
      <c r="A39" s="88" t="s">
        <v>72</v>
      </c>
      <c r="B39" s="89"/>
      <c r="C39" s="90"/>
      <c r="D39" s="9"/>
      <c r="E39" s="9"/>
      <c r="F39" s="12"/>
      <c r="G39" s="91"/>
      <c r="H39" s="92"/>
      <c r="I39" s="74" t="str">
        <f>IF(G39="","",G39/$G$51)</f>
        <v/>
      </c>
    </row>
    <row r="40" spans="1:9" ht="21" thickTop="1">
      <c r="A40" s="75" t="s">
        <v>73</v>
      </c>
      <c r="B40" s="76"/>
      <c r="C40" s="69"/>
      <c r="D40" s="14"/>
      <c r="E40" s="70"/>
      <c r="F40" s="71"/>
      <c r="G40" s="93">
        <f>79.86</f>
        <v>79.86</v>
      </c>
      <c r="H40" s="78">
        <f>G40/$H$11</f>
        <v>2.4572307692307693</v>
      </c>
      <c r="I40" s="79">
        <f ca="1">IF(G40="","",G40/$G$51)</f>
        <v>0.35169080697728466</v>
      </c>
    </row>
    <row r="41" spans="1:9" ht="21" thickBot="1">
      <c r="A41" s="13"/>
      <c r="B41" s="14"/>
      <c r="C41" s="69"/>
      <c r="D41" s="14"/>
      <c r="E41" s="14"/>
      <c r="F41" s="17"/>
      <c r="G41" s="94"/>
      <c r="H41" s="86"/>
      <c r="I41" s="87" t="str">
        <f>IF(G41="","",G41/$G$51)</f>
        <v/>
      </c>
    </row>
    <row r="42" spans="1:9" ht="21.6" thickTop="1" thickBot="1">
      <c r="A42" s="147" t="s">
        <v>74</v>
      </c>
      <c r="B42" s="148"/>
      <c r="C42" s="148"/>
      <c r="D42" s="148"/>
      <c r="E42" s="148"/>
      <c r="F42" s="149"/>
      <c r="G42" s="58">
        <f>SUM(G39:G40)</f>
        <v>79.86</v>
      </c>
      <c r="H42" s="59">
        <f>SUM(H39:H40)</f>
        <v>2.4572307692307693</v>
      </c>
      <c r="I42" s="60">
        <f ca="1">G42/$G$51</f>
        <v>0.35169080697728466</v>
      </c>
    </row>
    <row r="43" spans="1:9" ht="21" thickTop="1">
      <c r="A43" s="88" t="s">
        <v>75</v>
      </c>
      <c r="B43" s="89"/>
      <c r="C43" s="90"/>
      <c r="D43" s="9"/>
      <c r="E43" s="9"/>
      <c r="F43" s="12"/>
      <c r="G43" s="91"/>
      <c r="H43" s="92"/>
      <c r="I43" s="50" t="str">
        <f>IF(G43="","",G43/$G$51)</f>
        <v/>
      </c>
    </row>
    <row r="44" spans="1:9" ht="21" thickBot="1">
      <c r="A44" s="13"/>
      <c r="B44" s="14"/>
      <c r="C44" s="69"/>
      <c r="D44" s="14"/>
      <c r="E44" s="14"/>
      <c r="F44" s="95"/>
      <c r="G44" s="96"/>
      <c r="H44" s="57"/>
      <c r="I44" s="50" t="str">
        <f>IF(G44="","",G44/$G$51)</f>
        <v/>
      </c>
    </row>
    <row r="45" spans="1:9" ht="21.6" thickTop="1" thickBot="1">
      <c r="A45" s="147" t="s">
        <v>76</v>
      </c>
      <c r="B45" s="148"/>
      <c r="C45" s="148"/>
      <c r="D45" s="148"/>
      <c r="E45" s="148"/>
      <c r="F45" s="149"/>
      <c r="G45" s="58">
        <f>SUM(G43)</f>
        <v>0</v>
      </c>
      <c r="H45" s="59">
        <f>SUM(H43)</f>
        <v>0</v>
      </c>
      <c r="I45" s="60">
        <f t="shared" ref="I45:I51" ca="1" si="4">G45/$G$51</f>
        <v>0</v>
      </c>
    </row>
    <row r="46" spans="1:9" ht="21" thickTop="1">
      <c r="A46" s="140" t="s">
        <v>77</v>
      </c>
      <c r="B46" s="141"/>
      <c r="C46" s="141"/>
      <c r="D46" s="141"/>
      <c r="E46" s="141"/>
      <c r="F46" s="142"/>
      <c r="G46" s="97">
        <f>SUM(G19,G28,G33,G38,G42,G45)</f>
        <v>212.12731899269102</v>
      </c>
      <c r="H46" s="98">
        <f>SUM(H19,H28,H33,H38,H42,H45)</f>
        <v>6.5269944305443399</v>
      </c>
      <c r="I46" s="99">
        <f t="shared" ca="1" si="4"/>
        <v>0.9341751565047256</v>
      </c>
    </row>
    <row r="47" spans="1:9" ht="21.75" customHeight="1">
      <c r="A47" s="100" t="s">
        <v>78</v>
      </c>
      <c r="B47" s="101">
        <f>1%</f>
        <v>0.01</v>
      </c>
      <c r="C47" s="102" t="s">
        <v>79</v>
      </c>
      <c r="D47" s="103"/>
      <c r="E47" s="103"/>
      <c r="F47" s="104"/>
      <c r="G47" s="56">
        <f>SUM(G19,G28)*B47</f>
        <v>0.53892558992691042</v>
      </c>
      <c r="H47" s="57">
        <f>G47/$H$11</f>
        <v>1.6582325843904937E-2</v>
      </c>
      <c r="I47" s="50">
        <f t="shared" ca="1" si="4"/>
        <v>2.3733430456061144E-3</v>
      </c>
    </row>
    <row r="48" spans="1:9" ht="21.75" customHeight="1">
      <c r="A48" s="100" t="s">
        <v>78</v>
      </c>
      <c r="B48" s="101">
        <f>1%</f>
        <v>0.01</v>
      </c>
      <c r="C48" s="102" t="s">
        <v>80</v>
      </c>
      <c r="D48" s="103"/>
      <c r="E48" s="103"/>
      <c r="F48" s="104"/>
      <c r="G48" s="56">
        <f>SUM(G33)*B48</f>
        <v>0.69957599999999998</v>
      </c>
      <c r="H48" s="57">
        <f t="shared" ref="H48:H49" si="5">G48/$H$11</f>
        <v>2.1525415384615384E-2</v>
      </c>
      <c r="I48" s="50">
        <f t="shared" ca="1" si="4"/>
        <v>3.0808220383413583E-3</v>
      </c>
    </row>
    <row r="49" spans="1:9" ht="21.75" customHeight="1">
      <c r="A49" s="100" t="s">
        <v>78</v>
      </c>
      <c r="B49" s="101">
        <f>1%</f>
        <v>0.01</v>
      </c>
      <c r="C49" s="102" t="s">
        <v>81</v>
      </c>
      <c r="D49" s="103"/>
      <c r="E49" s="103"/>
      <c r="F49" s="104"/>
      <c r="G49" s="56">
        <f>SUM(G38)*B49</f>
        <v>8.4171599999999999E-2</v>
      </c>
      <c r="H49" s="57">
        <f t="shared" si="5"/>
        <v>2.5898953846153847E-3</v>
      </c>
      <c r="I49" s="50">
        <f t="shared" ca="1" si="4"/>
        <v>3.7067841132693729E-4</v>
      </c>
    </row>
    <row r="50" spans="1:9" ht="21.75" customHeight="1">
      <c r="A50" s="105" t="s">
        <v>82</v>
      </c>
      <c r="B50" s="101">
        <f>6%</f>
        <v>0.06</v>
      </c>
      <c r="C50" s="106"/>
      <c r="D50" s="107"/>
      <c r="E50" s="107"/>
      <c r="F50" s="108"/>
      <c r="G50" s="56">
        <f ca="1">G51*B50</f>
        <v>13.624467586124549</v>
      </c>
      <c r="H50" s="57">
        <f ca="1">G50/$H$11</f>
        <v>0.41921438726537075</v>
      </c>
      <c r="I50" s="50">
        <f t="shared" ca="1" si="4"/>
        <v>0.06</v>
      </c>
    </row>
    <row r="51" spans="1:9" ht="21.75" customHeight="1">
      <c r="A51" s="109" t="s">
        <v>83</v>
      </c>
      <c r="B51" s="110"/>
      <c r="C51" s="111"/>
      <c r="D51" s="110"/>
      <c r="E51" s="110"/>
      <c r="F51" s="112"/>
      <c r="G51" s="113">
        <f ca="1">SUM(G46:G50)</f>
        <v>227.07445976874249</v>
      </c>
      <c r="H51" s="114">
        <f ca="1">SUM(H46:H50)</f>
        <v>6.9869064544228472</v>
      </c>
      <c r="I51" s="115">
        <f t="shared" ca="1" si="4"/>
        <v>1</v>
      </c>
    </row>
    <row r="52" spans="1:9" ht="21.75" customHeight="1">
      <c r="A52" s="100" t="s">
        <v>84</v>
      </c>
      <c r="B52" s="116" t="s">
        <v>14</v>
      </c>
      <c r="C52" s="102"/>
      <c r="D52" s="103"/>
      <c r="E52" s="103"/>
      <c r="F52" s="117"/>
      <c r="G52" s="118"/>
      <c r="H52" s="118"/>
      <c r="I52" s="119"/>
    </row>
    <row r="53" spans="1:9" ht="21.75" customHeight="1">
      <c r="A53" s="100"/>
      <c r="B53" s="120"/>
      <c r="C53" s="102"/>
      <c r="D53" s="103"/>
      <c r="E53" s="103"/>
      <c r="F53" s="117"/>
      <c r="G53" s="121"/>
      <c r="H53" s="121"/>
      <c r="I53" s="122"/>
    </row>
    <row r="54" spans="1:9" ht="21.75" customHeight="1">
      <c r="A54" s="100"/>
      <c r="B54" s="103"/>
      <c r="C54" s="102"/>
      <c r="D54" s="103"/>
      <c r="E54" s="103"/>
      <c r="F54" s="117"/>
      <c r="G54" s="123"/>
      <c r="H54" s="123"/>
      <c r="I54" s="122"/>
    </row>
    <row r="55" spans="1:9" ht="28.8">
      <c r="A55" s="100"/>
      <c r="B55" s="103"/>
      <c r="C55" s="102"/>
      <c r="D55" s="103"/>
      <c r="E55" s="103"/>
      <c r="F55" s="117"/>
      <c r="G55" s="123"/>
      <c r="H55" s="123"/>
      <c r="I55" s="122"/>
    </row>
    <row r="56" spans="1:9" ht="28.8">
      <c r="A56" s="100"/>
      <c r="B56" s="103"/>
      <c r="C56" s="102"/>
      <c r="D56" s="103"/>
      <c r="E56" s="103"/>
      <c r="F56" s="124"/>
      <c r="G56" s="123"/>
      <c r="H56" s="123"/>
      <c r="I56" s="122"/>
    </row>
    <row r="57" spans="1:9" ht="28.8">
      <c r="A57" s="8"/>
      <c r="B57" s="9"/>
      <c r="C57" s="90"/>
      <c r="D57" s="9"/>
      <c r="E57" s="9"/>
      <c r="F57" s="125"/>
      <c r="G57" s="126"/>
      <c r="H57" s="126"/>
      <c r="I57" s="127"/>
    </row>
    <row r="58" spans="1:9" ht="21" thickBot="1">
      <c r="A58" s="27"/>
      <c r="B58" s="29"/>
      <c r="C58" s="128"/>
      <c r="D58" s="29"/>
      <c r="E58" s="29"/>
      <c r="F58" s="129"/>
      <c r="G58" s="16"/>
      <c r="H58" s="16"/>
      <c r="I58" s="16"/>
    </row>
    <row r="59" spans="1:9" ht="24" thickBot="1">
      <c r="A59" s="144" t="s">
        <v>85</v>
      </c>
      <c r="B59" s="145"/>
      <c r="C59" s="145"/>
      <c r="D59" s="145"/>
      <c r="E59" s="145"/>
      <c r="F59" s="146"/>
      <c r="G59" s="150" t="s">
        <v>86</v>
      </c>
      <c r="H59" s="151"/>
      <c r="I59" s="152"/>
    </row>
    <row r="60" spans="1:9" ht="20.399999999999999">
      <c r="G60" s="16"/>
      <c r="H60" s="16"/>
      <c r="I60" s="16"/>
    </row>
    <row r="61" spans="1:9" ht="20.399999999999999">
      <c r="A61" s="14"/>
      <c r="B61" s="14"/>
      <c r="C61" s="69"/>
      <c r="D61" s="14"/>
      <c r="E61" s="14"/>
      <c r="F61" s="130"/>
      <c r="G61" s="16"/>
      <c r="H61" s="16"/>
      <c r="I61" s="16"/>
    </row>
    <row r="62" spans="1:9" ht="20.399999999999999">
      <c r="A62" s="14"/>
      <c r="B62" s="14"/>
      <c r="C62" s="69"/>
      <c r="D62" s="14"/>
      <c r="E62" s="14"/>
      <c r="F62" s="130"/>
      <c r="G62" s="16"/>
      <c r="H62" s="16"/>
      <c r="I62" s="16"/>
    </row>
    <row r="63" spans="1:9" ht="20.399999999999999">
      <c r="A63" s="14"/>
      <c r="B63" s="14"/>
      <c r="C63" s="69"/>
      <c r="D63" s="14"/>
      <c r="E63" s="14"/>
      <c r="F63" s="130"/>
      <c r="G63" s="16"/>
      <c r="H63" s="16"/>
      <c r="I63" s="16"/>
    </row>
    <row r="64" spans="1:9" ht="20.399999999999999">
      <c r="A64" s="14"/>
      <c r="B64" s="14"/>
      <c r="C64" s="69"/>
      <c r="D64" s="14"/>
      <c r="E64" s="14"/>
      <c r="F64" s="130"/>
      <c r="G64" s="16"/>
      <c r="H64" s="16"/>
      <c r="I64" s="16"/>
    </row>
    <row r="65" spans="1:9">
      <c r="A65" s="18"/>
      <c r="B65" s="18"/>
      <c r="C65" s="131"/>
      <c r="D65" s="18"/>
      <c r="E65" s="18"/>
      <c r="F65" s="18"/>
      <c r="G65" s="18"/>
      <c r="H65" s="132"/>
      <c r="I65" s="132"/>
    </row>
    <row r="66" spans="1:9">
      <c r="A66" s="18"/>
      <c r="B66" s="18"/>
      <c r="C66" s="131"/>
      <c r="D66" s="18"/>
      <c r="E66" s="18"/>
      <c r="F66" s="18"/>
      <c r="G66" s="18"/>
      <c r="H66" s="132"/>
      <c r="I66" s="132"/>
    </row>
    <row r="67" spans="1:9">
      <c r="A67" s="18"/>
      <c r="B67" s="18"/>
      <c r="C67" s="131"/>
      <c r="D67" s="18"/>
      <c r="E67" s="18"/>
      <c r="F67" s="18"/>
      <c r="G67" s="18"/>
      <c r="H67" s="132"/>
      <c r="I67" s="132"/>
    </row>
    <row r="68" spans="1:9">
      <c r="A68" s="18"/>
      <c r="B68" s="18"/>
      <c r="C68" s="131"/>
      <c r="D68" s="18"/>
      <c r="E68" s="18"/>
      <c r="F68" s="18"/>
      <c r="G68" s="18"/>
      <c r="H68" s="132"/>
      <c r="I68" s="132"/>
    </row>
    <row r="69" spans="1:9">
      <c r="A69" s="18"/>
      <c r="B69" s="18"/>
      <c r="C69" s="131"/>
      <c r="D69" s="18"/>
      <c r="E69" s="18"/>
      <c r="F69" s="18"/>
      <c r="G69" s="18"/>
      <c r="H69" s="132"/>
      <c r="I69" s="132"/>
    </row>
    <row r="70" spans="1:9">
      <c r="A70" s="18"/>
      <c r="B70" s="18"/>
      <c r="C70" s="131"/>
      <c r="D70" s="18"/>
      <c r="E70" s="18"/>
      <c r="F70" s="18"/>
      <c r="G70" s="18"/>
      <c r="H70" s="132"/>
      <c r="I70" s="132"/>
    </row>
    <row r="71" spans="1:9">
      <c r="A71" s="18"/>
      <c r="B71" s="18"/>
      <c r="C71" s="131"/>
      <c r="D71" s="18"/>
      <c r="E71" s="18"/>
      <c r="F71" s="18"/>
      <c r="G71" s="18"/>
      <c r="H71" s="132"/>
      <c r="I71" s="132"/>
    </row>
    <row r="72" spans="1:9">
      <c r="A72" s="18"/>
      <c r="B72" s="18"/>
      <c r="C72" s="131"/>
      <c r="D72" s="18"/>
      <c r="E72" s="18"/>
      <c r="F72" s="18"/>
      <c r="G72" s="18"/>
      <c r="H72" s="132"/>
      <c r="I72" s="132"/>
    </row>
    <row r="73" spans="1:9">
      <c r="A73" s="18"/>
      <c r="B73" s="18"/>
      <c r="C73" s="131"/>
      <c r="D73" s="18"/>
      <c r="E73" s="18"/>
      <c r="F73" s="18"/>
      <c r="G73" s="18"/>
      <c r="H73" s="132"/>
      <c r="I73" s="132"/>
    </row>
    <row r="74" spans="1:9">
      <c r="A74" s="18"/>
      <c r="B74" s="18"/>
      <c r="C74" s="131"/>
      <c r="D74" s="18"/>
      <c r="E74" s="18"/>
      <c r="F74" s="18"/>
      <c r="G74" s="18"/>
      <c r="H74" s="132"/>
      <c r="I74" s="132"/>
    </row>
    <row r="75" spans="1:9">
      <c r="A75" s="18"/>
      <c r="B75" s="18"/>
      <c r="C75" s="131"/>
      <c r="D75" s="18"/>
      <c r="E75" s="18"/>
      <c r="F75" s="18"/>
      <c r="G75" s="18"/>
      <c r="H75" s="132"/>
      <c r="I75" s="132"/>
    </row>
    <row r="76" spans="1:9">
      <c r="A76" s="18"/>
      <c r="B76" s="18"/>
      <c r="C76" s="131"/>
      <c r="D76" s="18"/>
      <c r="E76" s="18"/>
      <c r="F76" s="18"/>
      <c r="G76" s="18"/>
      <c r="H76" s="132"/>
      <c r="I76" s="132"/>
    </row>
    <row r="77" spans="1:9">
      <c r="A77" s="18"/>
      <c r="B77" s="18"/>
      <c r="C77" s="131"/>
      <c r="D77" s="18"/>
      <c r="E77" s="18"/>
      <c r="F77" s="18"/>
      <c r="G77" s="18"/>
      <c r="H77" s="132"/>
      <c r="I77" s="132"/>
    </row>
    <row r="78" spans="1:9">
      <c r="A78" s="18"/>
      <c r="B78" s="18"/>
      <c r="C78" s="131"/>
      <c r="D78" s="18"/>
      <c r="E78" s="18"/>
      <c r="F78" s="18"/>
      <c r="G78" s="18"/>
      <c r="H78" s="132"/>
      <c r="I78" s="132"/>
    </row>
  </sheetData>
  <mergeCells count="14">
    <mergeCell ref="A59:F59"/>
    <mergeCell ref="A38:F38"/>
    <mergeCell ref="G59:I59"/>
    <mergeCell ref="A19:F19"/>
    <mergeCell ref="A45:F45"/>
    <mergeCell ref="A28:F28"/>
    <mergeCell ref="A33:F33"/>
    <mergeCell ref="A42:F42"/>
    <mergeCell ref="A1:G1"/>
    <mergeCell ref="A3:I3"/>
    <mergeCell ref="A12:B12"/>
    <mergeCell ref="G12:I12"/>
    <mergeCell ref="A46:F46"/>
    <mergeCell ref="H1:I1"/>
  </mergeCells>
  <pageMargins left="1.495833" right="0.70833330000000005" top="0.3541667" bottom="0.3541667" header="0.3152778" footer="0.3152778"/>
  <pageSetup paperSize="9" scale="35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Object 3">
              <controlPr autoPict="0">
                <anchor moveWithCells="1" sizeWithCells="1">
                  <from>
                    <xdr:col>1</xdr:col>
                    <xdr:colOff>1028700</xdr:colOff>
                    <xdr:row>0</xdr:row>
                    <xdr:rowOff>38100</xdr:rowOff>
                  </from>
                  <to>
                    <xdr:col>1</xdr:col>
                    <xdr:colOff>1028700</xdr:colOff>
                    <xdr:row>1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Object 4">
              <controlPr autoPict="0">
                <anchor moveWithCells="1" sizeWithCells="1">
                  <from>
                    <xdr:col>1</xdr:col>
                    <xdr:colOff>1028700</xdr:colOff>
                    <xdr:row>0</xdr:row>
                    <xdr:rowOff>38100</xdr:rowOff>
                  </from>
                  <to>
                    <xdr:col>1</xdr:col>
                    <xdr:colOff>1028700</xdr:colOff>
                    <xdr:row>1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Object 5">
              <controlPr autoPict="0">
                <anchor moveWithCells="1" sizeWithCells="1">
                  <from>
                    <xdr:col>1</xdr:col>
                    <xdr:colOff>1028700</xdr:colOff>
                    <xdr:row>0</xdr:row>
                    <xdr:rowOff>38100</xdr:rowOff>
                  </from>
                  <to>
                    <xdr:col>1</xdr:col>
                    <xdr:colOff>1028700</xdr:colOff>
                    <xdr:row>1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7" name="Object 6">
              <controlPr autoPict="0">
                <anchor moveWithCells="1" sizeWithCells="1">
                  <from>
                    <xdr:col>1</xdr:col>
                    <xdr:colOff>1028700</xdr:colOff>
                    <xdr:row>0</xdr:row>
                    <xdr:rowOff>38100</xdr:rowOff>
                  </from>
                  <to>
                    <xdr:col>1</xdr:col>
                    <xdr:colOff>1028700</xdr:colOff>
                    <xdr:row>1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8" name="Object 7">
              <controlPr autoPict="0">
                <anchor moveWithCells="1" sizeWithCells="1">
                  <from>
                    <xdr:col>1</xdr:col>
                    <xdr:colOff>1028700</xdr:colOff>
                    <xdr:row>0</xdr:row>
                    <xdr:rowOff>38100</xdr:rowOff>
                  </from>
                  <to>
                    <xdr:col>1</xdr:col>
                    <xdr:colOff>1028700</xdr:colOff>
                    <xdr:row>1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9" name="Object 8">
              <controlPr autoPict="0">
                <anchor moveWithCells="1" sizeWithCells="1">
                  <from>
                    <xdr:col>1</xdr:col>
                    <xdr:colOff>1028700</xdr:colOff>
                    <xdr:row>0</xdr:row>
                    <xdr:rowOff>38100</xdr:rowOff>
                  </from>
                  <to>
                    <xdr:col>1</xdr:col>
                    <xdr:colOff>1028700</xdr:colOff>
                    <xdr:row>1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GP60000301</vt:lpstr>
      <vt:lpstr>GP60000302</vt:lpstr>
      <vt:lpstr>GP60000303</vt:lpstr>
      <vt:lpstr>GP60000304</vt:lpstr>
      <vt:lpstr>GP60000301!Print_Area</vt:lpstr>
      <vt:lpstr>GP60000302!Print_Area</vt:lpstr>
      <vt:lpstr>GP60000303!Print_Area</vt:lpstr>
      <vt:lpstr>GP60000304!Print_Area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RH12</dc:creator>
  <cp:lastModifiedBy>Voravut Somboornpong (Neung)</cp:lastModifiedBy>
  <cp:lastPrinted>2016-10-18T04:41:09Z</cp:lastPrinted>
  <dcterms:created xsi:type="dcterms:W3CDTF">2014-08-19T13:54:17Z</dcterms:created>
  <dcterms:modified xsi:type="dcterms:W3CDTF">2021-06-17T00:49:32Z</dcterms:modified>
</cp:coreProperties>
</file>