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450" windowWidth="18840" windowHeight="116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19" i="1" l="1"/>
  <c r="C16" i="1"/>
  <c r="C21" i="1" s="1"/>
  <c r="C15" i="1"/>
  <c r="C20" i="1" s="1"/>
  <c r="C14" i="1"/>
</calcChain>
</file>

<file path=xl/sharedStrings.xml><?xml version="1.0" encoding="utf-8"?>
<sst xmlns="http://schemas.openxmlformats.org/spreadsheetml/2006/main" count="33" uniqueCount="31">
  <si>
    <t>Temperature</t>
  </si>
  <si>
    <t>K</t>
  </si>
  <si>
    <t>Fluid density</t>
  </si>
  <si>
    <t>kg/m3</t>
  </si>
  <si>
    <t>Particle density</t>
  </si>
  <si>
    <t>Number conc.</t>
  </si>
  <si>
    <t>#/m3</t>
  </si>
  <si>
    <t>CMD</t>
  </si>
  <si>
    <t>m</t>
  </si>
  <si>
    <t>GSD</t>
  </si>
  <si>
    <t>Moment 0</t>
  </si>
  <si>
    <t>1/m3</t>
  </si>
  <si>
    <t>Moment 2</t>
  </si>
  <si>
    <t>kg^(2/3)/m3</t>
  </si>
  <si>
    <t>Moment 3</t>
  </si>
  <si>
    <t>1/kg</t>
  </si>
  <si>
    <t>kg^(-1/3)</t>
  </si>
  <si>
    <t>Gas molar mass</t>
  </si>
  <si>
    <t>g/mol</t>
  </si>
  <si>
    <t>boundary condition</t>
  </si>
  <si>
    <t>iUdsM0</t>
  </si>
  <si>
    <t>iUdsM23</t>
  </si>
  <si>
    <t>iUdsM1First,…</t>
  </si>
  <si>
    <t>UDS ID</t>
  </si>
  <si>
    <t>default UDS ID</t>
  </si>
  <si>
    <t>sum of 2,3,…</t>
  </si>
  <si>
    <t>Insert the parameters at the boundary to yellow boxes.</t>
  </si>
  <si>
    <t>Put the values from green boxes to Fluent's boundary conditions of UDSs.</t>
  </si>
  <si>
    <t>CFD-TUTMAM UDS boundary conditions calculator</t>
  </si>
  <si>
    <t>Pressure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</si>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</sst>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E+00"/>
    <numFmt numFmtId="166" formatCode="#,##0.00&quot; &quot;[$€-40B];[Red]&quot;-&quot;#,##0.00&quot; &quot;[$€-40B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9C65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0"/>
    <xf numFmtId="0" fontId="1" fillId="0" borderId="0">
      <alignment horizontal="center"/>
    </xf>
    <xf numFmtId="0" fontId="1" fillId="0" borderId="0">
      <alignment horizontal="center" textRotation="90"/>
    </xf>
    <xf numFmtId="0" fontId="3" fillId="0" borderId="0"/>
    <xf numFmtId="166" fontId="3" fillId="0" borderId="0"/>
    <xf numFmtId="0" fontId="4" fillId="3" borderId="0" applyNumberFormat="0" applyBorder="0" applyAlignment="0" applyProtection="0"/>
  </cellStyleXfs>
  <cellXfs count="11">
    <xf numFmtId="0" fontId="0" fillId="0" borderId="0" xfId="0"/>
    <xf numFmtId="0" fontId="2" fillId="2" borderId="0" xfId="1" applyFont="1" applyFill="1"/>
    <xf numFmtId="164" fontId="0" fillId="0" borderId="0" xfId="0" applyNumberFormat="1"/>
    <xf numFmtId="11" fontId="2" fillId="2" borderId="0" xfId="1" applyNumberFormat="1" applyFont="1" applyFill="1"/>
    <xf numFmtId="16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165" fontId="4" fillId="3" borderId="0" xfId="6" applyNumberFormat="1"/>
    <xf numFmtId="0" fontId="5" fillId="0" borderId="0" xfId="0" applyFont="1"/>
  </cellXfs>
  <cellStyles count="7">
    <cellStyle name="Good" xfId="6" builtinId="26"/>
    <cellStyle name="Heading" xfId="2"/>
    <cellStyle name="Heading1" xfId="3"/>
    <cellStyle name="Neutral" xfId="1" builtinId="28" customBuiltin="1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C13" sqref="C13"/>
    </sheetView>
  </sheetViews>
  <sheetFormatPr defaultRowHeight="15" x14ac:dyDescent="0.25"/>
  <cols>
    <col min="1" max="1" width="15.140625" customWidth="1"/>
    <col min="2" max="2" width="16.5703125" customWidth="1"/>
    <col min="3" max="3" width="18.140625" customWidth="1"/>
    <col min="4" max="4" width="9.140625" customWidth="1"/>
    <col min="5" max="5" width="6.28515625" customWidth="1"/>
    <col min="6" max="1024" width="9.140625" customWidth="1"/>
  </cols>
  <sheetData>
    <row r="2" spans="1:6" ht="15.75" x14ac:dyDescent="0.25">
      <c r="A2" s="10" t="s">
        <v>28</v>
      </c>
    </row>
    <row r="4" spans="1:6" x14ac:dyDescent="0.25">
      <c r="B4" t="s">
        <v>0</v>
      </c>
      <c r="C4" s="1">
        <v>300</v>
      </c>
      <c r="D4" t="s">
        <v>1</v>
      </c>
      <c r="F4" t="s">
        <v>26</v>
      </c>
    </row>
    <row r="5" spans="1:6" x14ac:dyDescent="0.25">
      <c r="B5" t="s">
        <v>17</v>
      </c>
      <c r="C5" s="1">
        <v>29</v>
      </c>
      <c r="D5" t="s">
        <v>18</v>
      </c>
    </row>
    <row r="6" spans="1:6" x14ac:dyDescent="0.25">
      <c r="B6" t="s">
        <v>29</v>
      </c>
      <c r="C6" s="1">
        <v>101325</v>
      </c>
      <c r="D6" t="s">
        <v>30</v>
      </c>
    </row>
    <row r="7" spans="1:6" x14ac:dyDescent="0.25">
      <c r="B7" t="s">
        <v>2</v>
      </c>
      <c r="C7" s="2">
        <f>C6*C5/1000/8.3145/C4</f>
        <v>1.1780323531180468</v>
      </c>
      <c r="D7" t="s">
        <v>3</v>
      </c>
    </row>
    <row r="9" spans="1:6" x14ac:dyDescent="0.25">
      <c r="B9" t="s">
        <v>4</v>
      </c>
      <c r="C9" s="1">
        <v>1000</v>
      </c>
      <c r="D9" t="s">
        <v>3</v>
      </c>
    </row>
    <row r="10" spans="1:6" x14ac:dyDescent="0.25">
      <c r="B10" t="s">
        <v>5</v>
      </c>
      <c r="C10" s="3">
        <v>1000000</v>
      </c>
      <c r="D10" t="s">
        <v>6</v>
      </c>
    </row>
    <row r="11" spans="1:6" x14ac:dyDescent="0.25">
      <c r="B11" t="s">
        <v>7</v>
      </c>
      <c r="C11" s="3">
        <v>1E-8</v>
      </c>
      <c r="D11" t="s">
        <v>8</v>
      </c>
    </row>
    <row r="12" spans="1:6" x14ac:dyDescent="0.25">
      <c r="B12" t="s">
        <v>9</v>
      </c>
      <c r="C12" s="1">
        <v>1.4</v>
      </c>
    </row>
    <row r="14" spans="1:6" x14ac:dyDescent="0.25">
      <c r="B14" t="s">
        <v>10</v>
      </c>
      <c r="C14" s="4">
        <f>C10</f>
        <v>1000000</v>
      </c>
      <c r="D14" t="s">
        <v>11</v>
      </c>
    </row>
    <row r="15" spans="1:6" x14ac:dyDescent="0.25">
      <c r="B15" t="s">
        <v>12</v>
      </c>
      <c r="C15" s="4">
        <f>C10*(PI()*C9/6)^0.66667*C11^2*EXP(2*(LN(C12))^2)</f>
        <v>8.1472466720760164E-9</v>
      </c>
      <c r="D15" t="s">
        <v>13</v>
      </c>
    </row>
    <row r="16" spans="1:6" x14ac:dyDescent="0.25">
      <c r="B16" t="s">
        <v>14</v>
      </c>
      <c r="C16" s="4">
        <f>C10*PI()*C9/6*C11^3*EXP(4.5*(LN(C12))^2)</f>
        <v>8.7147462030199291E-16</v>
      </c>
      <c r="D16" t="s">
        <v>3</v>
      </c>
    </row>
    <row r="17" spans="1:6" x14ac:dyDescent="0.25">
      <c r="C17" s="4"/>
    </row>
    <row r="18" spans="1:6" x14ac:dyDescent="0.25">
      <c r="A18" s="7" t="s">
        <v>23</v>
      </c>
      <c r="B18" s="7" t="s">
        <v>24</v>
      </c>
      <c r="C18" s="8" t="s">
        <v>19</v>
      </c>
      <c r="D18" s="7"/>
    </row>
    <row r="19" spans="1:6" x14ac:dyDescent="0.25">
      <c r="A19" t="s">
        <v>20</v>
      </c>
      <c r="B19" s="5">
        <v>0</v>
      </c>
      <c r="C19" s="9">
        <f>C14/C7</f>
        <v>848873.12080451264</v>
      </c>
      <c r="D19" t="s">
        <v>15</v>
      </c>
      <c r="F19" t="s">
        <v>27</v>
      </c>
    </row>
    <row r="20" spans="1:6" x14ac:dyDescent="0.25">
      <c r="A20" t="s">
        <v>21</v>
      </c>
      <c r="B20" s="5">
        <v>1</v>
      </c>
      <c r="C20" s="9">
        <f>C15/C7</f>
        <v>6.9159787084893475E-9</v>
      </c>
      <c r="D20" t="s">
        <v>16</v>
      </c>
    </row>
    <row r="21" spans="1:6" x14ac:dyDescent="0.25">
      <c r="A21" t="s">
        <v>22</v>
      </c>
      <c r="B21" s="6" t="s">
        <v>25</v>
      </c>
      <c r="C21" s="9">
        <f>C16/C7</f>
        <v>7.3977138063768038E-16</v>
      </c>
    </row>
  </sheetData>
  <pageMargins left="0.7" right="0.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4" width="9.140625" customWidth="1"/>
  </cols>
  <sheetData/>
  <pageMargins left="0.7" right="0.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4" width="9.140625" customWidth="1"/>
  </cols>
  <sheetData/>
  <pageMargins left="0.7" right="0.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 Miska</dc:creator>
  <cp:lastModifiedBy>Olin Miska</cp:lastModifiedBy>
  <cp:revision>1</cp:revision>
  <dcterms:created xsi:type="dcterms:W3CDTF">2015-01-20T09:44:49Z</dcterms:created>
  <dcterms:modified xsi:type="dcterms:W3CDTF">2015-08-21T12:28:57Z</dcterms:modified>
</cp:coreProperties>
</file>