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D:\dev\shipping\shipping\raw\"/>
    </mc:Choice>
  </mc:AlternateContent>
  <xr:revisionPtr revIDLastSave="0" documentId="13_ncr:1_{A7E4C61E-3F66-4938-9401-7EC35A459165}" xr6:coauthVersionLast="47" xr6:coauthVersionMax="47" xr10:uidLastSave="{00000000-0000-0000-0000-000000000000}"/>
  <bookViews>
    <workbookView xWindow="-108" yWindow="-108" windowWidth="23256" windowHeight="12456" tabRatio="478" activeTab="2" xr2:uid="{00000000-000D-0000-FFFF-FFFF00000000}"/>
  </bookViews>
  <sheets>
    <sheet name="AM" sheetId="2" r:id="rId1"/>
    <sheet name="Sheet4" sheetId="23" r:id="rId2"/>
    <sheet name="trans_pre" sheetId="20" r:id="rId3"/>
    <sheet name="trans_vol" sheetId="19" r:id="rId4"/>
    <sheet name="WP" sheetId="4" r:id="rId5"/>
    <sheet name="IBS " sheetId="17" r:id="rId6"/>
    <sheet name="IQSH01E" sheetId="18" r:id="rId7"/>
  </sheets>
  <externalReferences>
    <externalReference r:id="rId8"/>
  </externalReferences>
  <definedNames>
    <definedName name="_xlnm.Print_Area" localSheetId="0">AM!$A$1:$CN$49</definedName>
    <definedName name="_xlnm.Print_Area" localSheetId="5">'IBS '!$A$1:$CN$71</definedName>
    <definedName name="_xlnm.Print_Area" localSheetId="4">WP!$A$1:$CN$49</definedName>
  </definedNames>
  <calcPr calcId="181029"/>
</workbook>
</file>

<file path=xl/calcChain.xml><?xml version="1.0" encoding="utf-8"?>
<calcChain xmlns="http://schemas.openxmlformats.org/spreadsheetml/2006/main">
  <c r="CM71" i="23" l="1"/>
  <c r="CM70" i="23"/>
  <c r="CM69" i="23"/>
  <c r="CM68" i="23"/>
  <c r="CN68" i="23" s="1"/>
  <c r="CM67" i="23"/>
  <c r="CM66" i="23"/>
  <c r="CN66" i="23" s="1"/>
  <c r="CM65" i="23"/>
  <c r="CN65" i="23" s="1"/>
  <c r="CM64" i="23"/>
  <c r="CM63" i="23"/>
  <c r="CN63" i="23" s="1"/>
  <c r="CM62" i="23"/>
  <c r="CN62" i="23" s="1"/>
  <c r="CM61" i="23"/>
  <c r="CM60" i="23"/>
  <c r="CM59" i="23"/>
  <c r="CM58" i="23"/>
  <c r="CN57" i="23"/>
  <c r="CM57" i="23"/>
  <c r="CM56" i="23"/>
  <c r="CN56" i="23" s="1"/>
  <c r="CN55" i="23"/>
  <c r="CM55" i="23"/>
  <c r="CN54" i="23"/>
  <c r="CM54" i="23"/>
  <c r="CM53" i="23"/>
  <c r="CN53" i="23" s="1"/>
  <c r="CN52" i="23"/>
  <c r="CM52" i="23"/>
  <c r="CM51" i="23"/>
  <c r="CN51" i="23" s="1"/>
  <c r="CM50" i="23"/>
  <c r="CN50" i="23" s="1"/>
  <c r="CQ38" i="23"/>
  <c r="CQ29" i="23" s="1"/>
  <c r="CK29" i="23" s="1"/>
  <c r="CQ37" i="23"/>
  <c r="CK37" i="23"/>
  <c r="CM37" i="23" s="1"/>
  <c r="CQ36" i="23"/>
  <c r="CK36" i="23" s="1"/>
  <c r="CM36" i="23" s="1"/>
  <c r="CQ35" i="23"/>
  <c r="CQ34" i="23"/>
  <c r="CK34" i="23"/>
  <c r="CM34" i="23" s="1"/>
  <c r="CQ33" i="23"/>
  <c r="CK33" i="23" s="1"/>
  <c r="CQ32" i="23"/>
  <c r="CK32" i="23" s="1"/>
  <c r="CQ31" i="23"/>
  <c r="CK31" i="23" s="1"/>
  <c r="CQ30" i="23"/>
  <c r="CK30" i="23" s="1"/>
  <c r="CQ28" i="23"/>
  <c r="CK28" i="23"/>
  <c r="CM28" i="23" s="1"/>
  <c r="CQ27" i="23"/>
  <c r="CQ18" i="23" s="1"/>
  <c r="CK18" i="23" s="1"/>
  <c r="CQ26" i="23"/>
  <c r="CM26" i="23"/>
  <c r="CK26" i="23"/>
  <c r="CQ25" i="23"/>
  <c r="CK25" i="23" s="1"/>
  <c r="CM25" i="23" s="1"/>
  <c r="CQ24" i="23"/>
  <c r="CQ23" i="23"/>
  <c r="CK23" i="23"/>
  <c r="CM23" i="23" s="1"/>
  <c r="CQ22" i="23"/>
  <c r="CK22" i="23"/>
  <c r="CM22" i="23" s="1"/>
  <c r="CQ21" i="23"/>
  <c r="CK21" i="23" s="1"/>
  <c r="CQ20" i="23"/>
  <c r="CK20" i="23" s="1"/>
  <c r="CQ19" i="23"/>
  <c r="CK19" i="23" s="1"/>
  <c r="CQ17" i="23"/>
  <c r="CK17" i="23"/>
  <c r="CM17" i="23" s="1"/>
  <c r="CQ16" i="23"/>
  <c r="CQ49" i="23" s="1"/>
  <c r="CQ50" i="23" s="1"/>
  <c r="CQ15" i="23"/>
  <c r="CK15" i="23"/>
  <c r="CM15" i="23" s="1"/>
  <c r="CQ14" i="23"/>
  <c r="CK14" i="23"/>
  <c r="CK47" i="23" s="1"/>
  <c r="CM47" i="23" s="1"/>
  <c r="CQ13" i="23"/>
  <c r="CQ12" i="23"/>
  <c r="CK12" i="23" s="1"/>
  <c r="CQ11" i="23"/>
  <c r="CK11" i="23"/>
  <c r="CQ10" i="23"/>
  <c r="CK10" i="23"/>
  <c r="CQ9" i="23"/>
  <c r="CK9" i="23" s="1"/>
  <c r="CQ8" i="23"/>
  <c r="CK8" i="23" s="1"/>
  <c r="CQ6" i="23"/>
  <c r="CK6" i="23" s="1"/>
  <c r="CL32" i="23" l="1"/>
  <c r="CM32" i="23"/>
  <c r="CM19" i="23"/>
  <c r="CM18" i="23"/>
  <c r="CM33" i="23"/>
  <c r="CL33" i="23"/>
  <c r="CK44" i="23"/>
  <c r="CM20" i="23"/>
  <c r="CM29" i="23"/>
  <c r="CL29" i="23"/>
  <c r="CK35" i="23"/>
  <c r="CK39" i="23"/>
  <c r="CM6" i="23"/>
  <c r="CM21" i="23"/>
  <c r="CK43" i="23"/>
  <c r="CK41" i="23"/>
  <c r="CM8" i="23"/>
  <c r="CK45" i="23"/>
  <c r="CM12" i="23"/>
  <c r="CM30" i="23"/>
  <c r="CL30" i="23"/>
  <c r="CM9" i="23"/>
  <c r="CK42" i="23"/>
  <c r="CL31" i="23"/>
  <c r="CM31" i="23"/>
  <c r="CK48" i="23"/>
  <c r="CM48" i="23" s="1"/>
  <c r="CM11" i="23"/>
  <c r="CM10" i="23"/>
  <c r="CK24" i="23"/>
  <c r="CL19" i="23" s="1"/>
  <c r="CN61" i="23"/>
  <c r="CN64" i="23"/>
  <c r="CN67" i="23"/>
  <c r="CQ7" i="23"/>
  <c r="CK7" i="23" s="1"/>
  <c r="CM14" i="23"/>
  <c r="CK109" i="17"/>
  <c r="CI109" i="17"/>
  <c r="CG109" i="17"/>
  <c r="CE109" i="17"/>
  <c r="CC109" i="17"/>
  <c r="CA109" i="17"/>
  <c r="BY109" i="17"/>
  <c r="BW109" i="17"/>
  <c r="CK108" i="17"/>
  <c r="CI108" i="17"/>
  <c r="CG108" i="17"/>
  <c r="CE108" i="17"/>
  <c r="CC108" i="17"/>
  <c r="CA108" i="17"/>
  <c r="BY108" i="17"/>
  <c r="BW108" i="17"/>
  <c r="CK107" i="17"/>
  <c r="CI107" i="17"/>
  <c r="CG107" i="17"/>
  <c r="CE107" i="17"/>
  <c r="CC107" i="17"/>
  <c r="CA107" i="17"/>
  <c r="BY107" i="17"/>
  <c r="BW107" i="17"/>
  <c r="CL106" i="17"/>
  <c r="CK106" i="17"/>
  <c r="CI106" i="17"/>
  <c r="CJ106" i="17" s="1"/>
  <c r="CG106" i="17"/>
  <c r="CH106" i="17" s="1"/>
  <c r="CE106" i="17"/>
  <c r="CF106" i="17" s="1"/>
  <c r="CD106" i="17"/>
  <c r="CC106" i="17"/>
  <c r="CB106" i="17"/>
  <c r="CA106" i="17"/>
  <c r="BY106" i="17"/>
  <c r="BZ106" i="17" s="1"/>
  <c r="BW106" i="17"/>
  <c r="BX106" i="17" s="1"/>
  <c r="CL105" i="17"/>
  <c r="CK105" i="17"/>
  <c r="CJ105" i="17"/>
  <c r="CI105" i="17"/>
  <c r="CG105" i="17"/>
  <c r="CH105" i="17" s="1"/>
  <c r="CE105" i="17"/>
  <c r="CF105" i="17" s="1"/>
  <c r="CD105" i="17"/>
  <c r="CC105" i="17"/>
  <c r="CB105" i="17"/>
  <c r="CA105" i="17"/>
  <c r="BY105" i="17"/>
  <c r="BZ105" i="17" s="1"/>
  <c r="BW105" i="17"/>
  <c r="BX105" i="17" s="1"/>
  <c r="CL104" i="17"/>
  <c r="CK104" i="17"/>
  <c r="CJ104" i="17"/>
  <c r="CI104" i="17"/>
  <c r="CG104" i="17"/>
  <c r="CH104" i="17" s="1"/>
  <c r="CE104" i="17"/>
  <c r="CF104" i="17" s="1"/>
  <c r="CD104" i="17"/>
  <c r="CC104" i="17"/>
  <c r="CB104" i="17"/>
  <c r="CA104" i="17"/>
  <c r="BY104" i="17"/>
  <c r="BZ104" i="17" s="1"/>
  <c r="BW104" i="17"/>
  <c r="BX104" i="17" s="1"/>
  <c r="CL103" i="17"/>
  <c r="CK103" i="17"/>
  <c r="CJ103" i="17"/>
  <c r="CI103" i="17"/>
  <c r="CG103" i="17"/>
  <c r="CH103" i="17" s="1"/>
  <c r="CE103" i="17"/>
  <c r="CF103" i="17" s="1"/>
  <c r="CD103" i="17"/>
  <c r="CC103" i="17"/>
  <c r="CB103" i="17"/>
  <c r="CA103" i="17"/>
  <c r="BY103" i="17"/>
  <c r="BZ103" i="17" s="1"/>
  <c r="BW103" i="17"/>
  <c r="BX103" i="17" s="1"/>
  <c r="CL102" i="17"/>
  <c r="CK102" i="17"/>
  <c r="CJ102" i="17"/>
  <c r="CI102" i="17"/>
  <c r="CG102" i="17"/>
  <c r="CH102" i="17" s="1"/>
  <c r="CE102" i="17"/>
  <c r="CF102" i="17" s="1"/>
  <c r="CD102" i="17"/>
  <c r="CC102" i="17"/>
  <c r="CB102" i="17"/>
  <c r="CA102" i="17"/>
  <c r="BY102" i="17"/>
  <c r="BZ102" i="17" s="1"/>
  <c r="BW102" i="17"/>
  <c r="BX102" i="17" s="1"/>
  <c r="CL101" i="17"/>
  <c r="CK101" i="17"/>
  <c r="CJ101" i="17"/>
  <c r="CI101" i="17"/>
  <c r="CG101" i="17"/>
  <c r="CH101" i="17" s="1"/>
  <c r="CE101" i="17"/>
  <c r="CF101" i="17" s="1"/>
  <c r="CD101" i="17"/>
  <c r="CC101" i="17"/>
  <c r="CB101" i="17"/>
  <c r="CA101" i="17"/>
  <c r="BY101" i="17"/>
  <c r="BZ101" i="17" s="1"/>
  <c r="BW101" i="17"/>
  <c r="BX101" i="17" s="1"/>
  <c r="CL100" i="17"/>
  <c r="CK100" i="17"/>
  <c r="CJ100" i="17"/>
  <c r="CI100" i="17"/>
  <c r="CG100" i="17"/>
  <c r="CH100" i="17" s="1"/>
  <c r="CE100" i="17"/>
  <c r="CF100" i="17" s="1"/>
  <c r="CD100" i="17"/>
  <c r="CC100" i="17"/>
  <c r="CB100" i="17"/>
  <c r="CA100" i="17"/>
  <c r="BY100" i="17"/>
  <c r="BZ100" i="17" s="1"/>
  <c r="BW100" i="17"/>
  <c r="BX100" i="17" s="1"/>
  <c r="CL99" i="17"/>
  <c r="CK99" i="17"/>
  <c r="CJ99" i="17"/>
  <c r="CI99" i="17"/>
  <c r="CG99" i="17"/>
  <c r="CH99" i="17" s="1"/>
  <c r="CE99" i="17"/>
  <c r="CF99" i="17" s="1"/>
  <c r="CD99" i="17"/>
  <c r="CC99" i="17"/>
  <c r="CB99" i="17"/>
  <c r="CA99" i="17"/>
  <c r="BY99" i="17"/>
  <c r="BZ99" i="17" s="1"/>
  <c r="BW99" i="17"/>
  <c r="BX99" i="17" s="1"/>
  <c r="CK98" i="17"/>
  <c r="CI98" i="17"/>
  <c r="CG98" i="17"/>
  <c r="CE98" i="17"/>
  <c r="CC98" i="17"/>
  <c r="CA98" i="17"/>
  <c r="BY98" i="17"/>
  <c r="BW98" i="17"/>
  <c r="CK97" i="17"/>
  <c r="CI97" i="17"/>
  <c r="CG97" i="17"/>
  <c r="CE97" i="17"/>
  <c r="CC97" i="17"/>
  <c r="CA97" i="17"/>
  <c r="BY97" i="17"/>
  <c r="BW97" i="17"/>
  <c r="CK96" i="17"/>
  <c r="CI96" i="17"/>
  <c r="CG96" i="17"/>
  <c r="CE96" i="17"/>
  <c r="CC96" i="17"/>
  <c r="CA96" i="17"/>
  <c r="BY96" i="17"/>
  <c r="BW96" i="17"/>
  <c r="CL95" i="17"/>
  <c r="CK95" i="17"/>
  <c r="CJ95" i="17"/>
  <c r="CI95" i="17"/>
  <c r="CG95" i="17"/>
  <c r="CH95" i="17" s="1"/>
  <c r="CE95" i="17"/>
  <c r="CF95" i="17" s="1"/>
  <c r="CD95" i="17"/>
  <c r="CC95" i="17"/>
  <c r="CB95" i="17"/>
  <c r="CA95" i="17"/>
  <c r="BY95" i="17"/>
  <c r="BZ95" i="17" s="1"/>
  <c r="BW95" i="17"/>
  <c r="BX95" i="17" s="1"/>
  <c r="CL94" i="17"/>
  <c r="CK94" i="17"/>
  <c r="CI94" i="17"/>
  <c r="CJ94" i="17" s="1"/>
  <c r="CG94" i="17"/>
  <c r="CH94" i="17" s="1"/>
  <c r="CE94" i="17"/>
  <c r="CF94" i="17" s="1"/>
  <c r="CD94" i="17"/>
  <c r="CC94" i="17"/>
  <c r="CB94" i="17"/>
  <c r="CA94" i="17"/>
  <c r="BY94" i="17"/>
  <c r="BZ94" i="17" s="1"/>
  <c r="BW94" i="17"/>
  <c r="BX94" i="17" s="1"/>
  <c r="CL93" i="17"/>
  <c r="CK93" i="17"/>
  <c r="CI93" i="17"/>
  <c r="CJ93" i="17" s="1"/>
  <c r="CG93" i="17"/>
  <c r="CH93" i="17" s="1"/>
  <c r="CE93" i="17"/>
  <c r="CF93" i="17" s="1"/>
  <c r="CD93" i="17"/>
  <c r="CC93" i="17"/>
  <c r="CA93" i="17"/>
  <c r="CB93" i="17" s="1"/>
  <c r="BY93" i="17"/>
  <c r="BZ93" i="17" s="1"/>
  <c r="BW93" i="17"/>
  <c r="BX93" i="17" s="1"/>
  <c r="CL92" i="17"/>
  <c r="CK92" i="17"/>
  <c r="CI92" i="17"/>
  <c r="CJ92" i="17" s="1"/>
  <c r="CG92" i="17"/>
  <c r="CH92" i="17" s="1"/>
  <c r="CE92" i="17"/>
  <c r="CF92" i="17" s="1"/>
  <c r="CD92" i="17"/>
  <c r="CC92" i="17"/>
  <c r="CA92" i="17"/>
  <c r="CB92" i="17" s="1"/>
  <c r="BY92" i="17"/>
  <c r="BZ92" i="17" s="1"/>
  <c r="BW92" i="17"/>
  <c r="BX92" i="17" s="1"/>
  <c r="CL91" i="17"/>
  <c r="CK91" i="17"/>
  <c r="CI91" i="17"/>
  <c r="CJ91" i="17" s="1"/>
  <c r="CG91" i="17"/>
  <c r="CH91" i="17" s="1"/>
  <c r="CE91" i="17"/>
  <c r="CF91" i="17" s="1"/>
  <c r="CD91" i="17"/>
  <c r="CC91" i="17"/>
  <c r="CA91" i="17"/>
  <c r="CB91" i="17" s="1"/>
  <c r="BY91" i="17"/>
  <c r="BZ91" i="17" s="1"/>
  <c r="BW91" i="17"/>
  <c r="BX91" i="17" s="1"/>
  <c r="CL90" i="17"/>
  <c r="CK90" i="17"/>
  <c r="CI90" i="17"/>
  <c r="CJ90" i="17" s="1"/>
  <c r="CG90" i="17"/>
  <c r="CH90" i="17" s="1"/>
  <c r="CE90" i="17"/>
  <c r="CF90" i="17" s="1"/>
  <c r="CD90" i="17"/>
  <c r="CC90" i="17"/>
  <c r="CA90" i="17"/>
  <c r="CB90" i="17" s="1"/>
  <c r="BY90" i="17"/>
  <c r="BZ90" i="17" s="1"/>
  <c r="BW90" i="17"/>
  <c r="BX90" i="17" s="1"/>
  <c r="CL89" i="17"/>
  <c r="CK89" i="17"/>
  <c r="CI89" i="17"/>
  <c r="CJ89" i="17" s="1"/>
  <c r="CG89" i="17"/>
  <c r="CH89" i="17" s="1"/>
  <c r="CE89" i="17"/>
  <c r="CF89" i="17" s="1"/>
  <c r="CD89" i="17"/>
  <c r="CC89" i="17"/>
  <c r="CA89" i="17"/>
  <c r="CB89" i="17" s="1"/>
  <c r="BY89" i="17"/>
  <c r="BZ89" i="17" s="1"/>
  <c r="BW89" i="17"/>
  <c r="BX89" i="17" s="1"/>
  <c r="CL88" i="17"/>
  <c r="CK88" i="17"/>
  <c r="CI88" i="17"/>
  <c r="CJ88" i="17" s="1"/>
  <c r="CG88" i="17"/>
  <c r="CH88" i="17" s="1"/>
  <c r="CE88" i="17"/>
  <c r="CF88" i="17" s="1"/>
  <c r="CD88" i="17"/>
  <c r="CC88" i="17"/>
  <c r="CA88" i="17"/>
  <c r="CB88" i="17" s="1"/>
  <c r="BY88" i="17"/>
  <c r="BZ88" i="17" s="1"/>
  <c r="BW88" i="17"/>
  <c r="BX88" i="17" s="1"/>
  <c r="CK87" i="17"/>
  <c r="CK120" i="17" s="1"/>
  <c r="CI87" i="17"/>
  <c r="CI120" i="17" s="1"/>
  <c r="CG87" i="17"/>
  <c r="CG120" i="17" s="1"/>
  <c r="CE87" i="17"/>
  <c r="CE120" i="17" s="1"/>
  <c r="CC87" i="17"/>
  <c r="CC120" i="17" s="1"/>
  <c r="CA87" i="17"/>
  <c r="CA120" i="17" s="1"/>
  <c r="BY87" i="17"/>
  <c r="BY120" i="17" s="1"/>
  <c r="BW87" i="17"/>
  <c r="BW120" i="17" s="1"/>
  <c r="CK86" i="17"/>
  <c r="CK119" i="17" s="1"/>
  <c r="CI86" i="17"/>
  <c r="CI119" i="17" s="1"/>
  <c r="CG86" i="17"/>
  <c r="CG119" i="17" s="1"/>
  <c r="CE86" i="17"/>
  <c r="CE119" i="17" s="1"/>
  <c r="CC86" i="17"/>
  <c r="CC119" i="17" s="1"/>
  <c r="CA86" i="17"/>
  <c r="CA119" i="17" s="1"/>
  <c r="BY86" i="17"/>
  <c r="BY119" i="17" s="1"/>
  <c r="BW86" i="17"/>
  <c r="BW119" i="17" s="1"/>
  <c r="CK85" i="17"/>
  <c r="CK118" i="17" s="1"/>
  <c r="CI85" i="17"/>
  <c r="CI118" i="17" s="1"/>
  <c r="CG85" i="17"/>
  <c r="CG118" i="17" s="1"/>
  <c r="CE85" i="17"/>
  <c r="CE118" i="17" s="1"/>
  <c r="CC85" i="17"/>
  <c r="CC118" i="17" s="1"/>
  <c r="CA85" i="17"/>
  <c r="CA118" i="17" s="1"/>
  <c r="BY85" i="17"/>
  <c r="BY118" i="17" s="1"/>
  <c r="BW85" i="17"/>
  <c r="BW118" i="17" s="1"/>
  <c r="CL84" i="17"/>
  <c r="CK84" i="17"/>
  <c r="CK117" i="17" s="1"/>
  <c r="CL117" i="17" s="1"/>
  <c r="CI84" i="17"/>
  <c r="CJ84" i="17" s="1"/>
  <c r="CG84" i="17"/>
  <c r="CH84" i="17" s="1"/>
  <c r="CE84" i="17"/>
  <c r="CE117" i="17" s="1"/>
  <c r="CF117" i="17" s="1"/>
  <c r="CD84" i="17"/>
  <c r="CC84" i="17"/>
  <c r="CC117" i="17" s="1"/>
  <c r="CD117" i="17" s="1"/>
  <c r="CA84" i="17"/>
  <c r="CB84" i="17" s="1"/>
  <c r="BY84" i="17"/>
  <c r="BZ84" i="17" s="1"/>
  <c r="BW84" i="17"/>
  <c r="BW117" i="17" s="1"/>
  <c r="BX117" i="17" s="1"/>
  <c r="CL83" i="17"/>
  <c r="CK83" i="17"/>
  <c r="CK116" i="17" s="1"/>
  <c r="CL116" i="17" s="1"/>
  <c r="CI83" i="17"/>
  <c r="CJ83" i="17" s="1"/>
  <c r="CG83" i="17"/>
  <c r="CH83" i="17" s="1"/>
  <c r="CE83" i="17"/>
  <c r="CE116" i="17" s="1"/>
  <c r="CD83" i="17"/>
  <c r="CC83" i="17"/>
  <c r="CC116" i="17" s="1"/>
  <c r="CD116" i="17" s="1"/>
  <c r="CA83" i="17"/>
  <c r="CB83" i="17" s="1"/>
  <c r="BY83" i="17"/>
  <c r="BZ83" i="17" s="1"/>
  <c r="BW83" i="17"/>
  <c r="BW116" i="17" s="1"/>
  <c r="BX116" i="17" s="1"/>
  <c r="CL82" i="17"/>
  <c r="CK82" i="17"/>
  <c r="CK115" i="17" s="1"/>
  <c r="CL115" i="17" s="1"/>
  <c r="CI82" i="17"/>
  <c r="CJ82" i="17" s="1"/>
  <c r="CG82" i="17"/>
  <c r="CH82" i="17" s="1"/>
  <c r="CE82" i="17"/>
  <c r="CE115" i="17" s="1"/>
  <c r="CD82" i="17"/>
  <c r="CC82" i="17"/>
  <c r="CC115" i="17" s="1"/>
  <c r="CD115" i="17" s="1"/>
  <c r="CA82" i="17"/>
  <c r="CB82" i="17" s="1"/>
  <c r="BY82" i="17"/>
  <c r="BZ82" i="17" s="1"/>
  <c r="BW82" i="17"/>
  <c r="BW115" i="17" s="1"/>
  <c r="BX115" i="17" s="1"/>
  <c r="CL81" i="17"/>
  <c r="CK81" i="17"/>
  <c r="CK114" i="17" s="1"/>
  <c r="CL114" i="17" s="1"/>
  <c r="CI81" i="17"/>
  <c r="CJ81" i="17" s="1"/>
  <c r="CG81" i="17"/>
  <c r="CH81" i="17" s="1"/>
  <c r="CE81" i="17"/>
  <c r="CE114" i="17" s="1"/>
  <c r="CD81" i="17"/>
  <c r="CC81" i="17"/>
  <c r="CC114" i="17" s="1"/>
  <c r="CD114" i="17" s="1"/>
  <c r="CA81" i="17"/>
  <c r="CB81" i="17" s="1"/>
  <c r="BY81" i="17"/>
  <c r="BZ81" i="17" s="1"/>
  <c r="BW81" i="17"/>
  <c r="BW114" i="17" s="1"/>
  <c r="BX114" i="17" s="1"/>
  <c r="CL80" i="17"/>
  <c r="CK80" i="17"/>
  <c r="CK113" i="17" s="1"/>
  <c r="CL113" i="17" s="1"/>
  <c r="CI80" i="17"/>
  <c r="CJ80" i="17" s="1"/>
  <c r="CG80" i="17"/>
  <c r="CH80" i="17" s="1"/>
  <c r="CE80" i="17"/>
  <c r="CE113" i="17" s="1"/>
  <c r="CF113" i="17" s="1"/>
  <c r="CD80" i="17"/>
  <c r="CC80" i="17"/>
  <c r="CC113" i="17" s="1"/>
  <c r="CD113" i="17" s="1"/>
  <c r="CA80" i="17"/>
  <c r="CB80" i="17" s="1"/>
  <c r="BY80" i="17"/>
  <c r="BZ80" i="17" s="1"/>
  <c r="BW80" i="17"/>
  <c r="BW113" i="17" s="1"/>
  <c r="BX113" i="17" s="1"/>
  <c r="CL79" i="17"/>
  <c r="CK79" i="17"/>
  <c r="CK112" i="17" s="1"/>
  <c r="CL112" i="17" s="1"/>
  <c r="CI79" i="17"/>
  <c r="CJ79" i="17" s="1"/>
  <c r="CG79" i="17"/>
  <c r="CH79" i="17" s="1"/>
  <c r="CE79" i="17"/>
  <c r="CF79" i="17" s="1"/>
  <c r="CD79" i="17"/>
  <c r="CC79" i="17"/>
  <c r="CC112" i="17" s="1"/>
  <c r="CD112" i="17" s="1"/>
  <c r="CA79" i="17"/>
  <c r="CB79" i="17" s="1"/>
  <c r="BY79" i="17"/>
  <c r="BZ79" i="17" s="1"/>
  <c r="BW79" i="17"/>
  <c r="BW112" i="17" s="1"/>
  <c r="BX112" i="17" s="1"/>
  <c r="CL78" i="17"/>
  <c r="CK78" i="17"/>
  <c r="CK111" i="17" s="1"/>
  <c r="CL111" i="17" s="1"/>
  <c r="CI78" i="17"/>
  <c r="CJ78" i="17" s="1"/>
  <c r="CG78" i="17"/>
  <c r="CH78" i="17" s="1"/>
  <c r="CE78" i="17"/>
  <c r="CE111" i="17" s="1"/>
  <c r="CD78" i="17"/>
  <c r="CC78" i="17"/>
  <c r="CC111" i="17" s="1"/>
  <c r="CD111" i="17" s="1"/>
  <c r="CA78" i="17"/>
  <c r="CB78" i="17" s="1"/>
  <c r="BY78" i="17"/>
  <c r="BZ78" i="17" s="1"/>
  <c r="BW78" i="17"/>
  <c r="BW111" i="17" s="1"/>
  <c r="BX111" i="17" s="1"/>
  <c r="CL77" i="17"/>
  <c r="CK77" i="17"/>
  <c r="CK110" i="17" s="1"/>
  <c r="CL110" i="17" s="1"/>
  <c r="CI77" i="17"/>
  <c r="CJ77" i="17" s="1"/>
  <c r="CG77" i="17"/>
  <c r="CH77" i="17" s="1"/>
  <c r="CE77" i="17"/>
  <c r="CE110" i="17" s="1"/>
  <c r="CD77" i="17"/>
  <c r="CC77" i="17"/>
  <c r="CC110" i="17" s="1"/>
  <c r="CD110" i="17" s="1"/>
  <c r="CA77" i="17"/>
  <c r="CB77" i="17" s="1"/>
  <c r="BY77" i="17"/>
  <c r="BZ77" i="17" s="1"/>
  <c r="BW77" i="17"/>
  <c r="BW110" i="17" s="1"/>
  <c r="BX110" i="17" s="1"/>
  <c r="CK75" i="17"/>
  <c r="CI75" i="17"/>
  <c r="CG75" i="17"/>
  <c r="CE75" i="17"/>
  <c r="CC75" i="17"/>
  <c r="CA75" i="17"/>
  <c r="BY75" i="17"/>
  <c r="BW75" i="17"/>
  <c r="CM100" i="17"/>
  <c r="CN100" i="17" s="1"/>
  <c r="CM101" i="17"/>
  <c r="CM102" i="17"/>
  <c r="CM103" i="17"/>
  <c r="CN103" i="17" s="1"/>
  <c r="CM104" i="17"/>
  <c r="CN104" i="17" s="1"/>
  <c r="CM105" i="17"/>
  <c r="CM106" i="17"/>
  <c r="CM107" i="17"/>
  <c r="CM108" i="17"/>
  <c r="CM99" i="17"/>
  <c r="CN99" i="17" s="1"/>
  <c r="CM89" i="17"/>
  <c r="CM90" i="17"/>
  <c r="CN90" i="17" s="1"/>
  <c r="CM91" i="17"/>
  <c r="CM92" i="17"/>
  <c r="CM93" i="17"/>
  <c r="CN93" i="17" s="1"/>
  <c r="CM94" i="17"/>
  <c r="CM95" i="17"/>
  <c r="CN91" i="17" s="1"/>
  <c r="CM96" i="17"/>
  <c r="CM97" i="17"/>
  <c r="CM98" i="17"/>
  <c r="CM88" i="17"/>
  <c r="CM71" i="2"/>
  <c r="CM70" i="2"/>
  <c r="CM69" i="2"/>
  <c r="CM68" i="2"/>
  <c r="CN68" i="2" s="1"/>
  <c r="CM67" i="2"/>
  <c r="CN67" i="2" s="1"/>
  <c r="CM66" i="2"/>
  <c r="CN65" i="2"/>
  <c r="CM65" i="2"/>
  <c r="CM64" i="2"/>
  <c r="CN64" i="2" s="1"/>
  <c r="CM63" i="2"/>
  <c r="CN63" i="2" s="1"/>
  <c r="CN62" i="2"/>
  <c r="CM62" i="2"/>
  <c r="CN61" i="2"/>
  <c r="CM61" i="2"/>
  <c r="CM60" i="2"/>
  <c r="CM59" i="2"/>
  <c r="CM58" i="2"/>
  <c r="CM57" i="2"/>
  <c r="CN54" i="2" s="1"/>
  <c r="CM56" i="2"/>
  <c r="CN56" i="2" s="1"/>
  <c r="CM55" i="2"/>
  <c r="CN55" i="2" s="1"/>
  <c r="CM54" i="2"/>
  <c r="CM53" i="2"/>
  <c r="CN53" i="2" s="1"/>
  <c r="CM52" i="2"/>
  <c r="CN52" i="2" s="1"/>
  <c r="CM51" i="2"/>
  <c r="CN51" i="2" s="1"/>
  <c r="CM50" i="2"/>
  <c r="CM49" i="2"/>
  <c r="CM48" i="2"/>
  <c r="CM47" i="2"/>
  <c r="CN46" i="2"/>
  <c r="CM46" i="2"/>
  <c r="CM45" i="2"/>
  <c r="CN45" i="2" s="1"/>
  <c r="CM44" i="2"/>
  <c r="CN44" i="2" s="1"/>
  <c r="CN43" i="2"/>
  <c r="CM43" i="2"/>
  <c r="CN42" i="2"/>
  <c r="CM42" i="2"/>
  <c r="CM41" i="2"/>
  <c r="CN41" i="2" s="1"/>
  <c r="CM40" i="2"/>
  <c r="CN40" i="2" s="1"/>
  <c r="CN39" i="2"/>
  <c r="CM39" i="2"/>
  <c r="CM38" i="2"/>
  <c r="CM37" i="2"/>
  <c r="CM36" i="2"/>
  <c r="CN35" i="2"/>
  <c r="CM35" i="2"/>
  <c r="CM34" i="2"/>
  <c r="CN34" i="2" s="1"/>
  <c r="CM33" i="2"/>
  <c r="CN33" i="2" s="1"/>
  <c r="CM32" i="2"/>
  <c r="CN32" i="2" s="1"/>
  <c r="CN31" i="2"/>
  <c r="CM31" i="2"/>
  <c r="CM30" i="2"/>
  <c r="CN30" i="2" s="1"/>
  <c r="CM29" i="2"/>
  <c r="CN29" i="2" s="1"/>
  <c r="CM28" i="2"/>
  <c r="CN28" i="2" s="1"/>
  <c r="CM27" i="2"/>
  <c r="CM26" i="2"/>
  <c r="CM25" i="2"/>
  <c r="CN24" i="2"/>
  <c r="CM24" i="2"/>
  <c r="CN23" i="2"/>
  <c r="CM23" i="2"/>
  <c r="CM22" i="2"/>
  <c r="CN22" i="2" s="1"/>
  <c r="CM21" i="2"/>
  <c r="CN21" i="2" s="1"/>
  <c r="CN20" i="2"/>
  <c r="CM20" i="2"/>
  <c r="CN19" i="2"/>
  <c r="CM19" i="2"/>
  <c r="CM18" i="2"/>
  <c r="CN18" i="2" s="1"/>
  <c r="CM17" i="2"/>
  <c r="CN17" i="2" s="1"/>
  <c r="CM16" i="2"/>
  <c r="CM15" i="2"/>
  <c r="CM14" i="2"/>
  <c r="CM13" i="2"/>
  <c r="CN13" i="2" s="1"/>
  <c r="CN12" i="2"/>
  <c r="CM12" i="2"/>
  <c r="CM11" i="2"/>
  <c r="CN11" i="2" s="1"/>
  <c r="CM10" i="2"/>
  <c r="CN10" i="2" s="1"/>
  <c r="CM9" i="2"/>
  <c r="CN9" i="2" s="1"/>
  <c r="CN8" i="2"/>
  <c r="CM8" i="2"/>
  <c r="CM7" i="2"/>
  <c r="CN7" i="2" s="1"/>
  <c r="CM6" i="2"/>
  <c r="CN6" i="2" s="1"/>
  <c r="CM71" i="4"/>
  <c r="CM70" i="4"/>
  <c r="CM69" i="4"/>
  <c r="CM68" i="4"/>
  <c r="CN68" i="4" s="1"/>
  <c r="CM67" i="4"/>
  <c r="CN67" i="4" s="1"/>
  <c r="CN66" i="4"/>
  <c r="CM66" i="4"/>
  <c r="CM65" i="4"/>
  <c r="CN65" i="4" s="1"/>
  <c r="CM64" i="4"/>
  <c r="CN64" i="4" s="1"/>
  <c r="CM63" i="4"/>
  <c r="CN63" i="4" s="1"/>
  <c r="CN62" i="4"/>
  <c r="CM62" i="4"/>
  <c r="CM61" i="4"/>
  <c r="CN61" i="4" s="1"/>
  <c r="CM60" i="4"/>
  <c r="CM59" i="4"/>
  <c r="CM58" i="4"/>
  <c r="CN57" i="4"/>
  <c r="CM57" i="4"/>
  <c r="CN51" i="4" s="1"/>
  <c r="CM56" i="4"/>
  <c r="CN56" i="4" s="1"/>
  <c r="CM55" i="4"/>
  <c r="CN55" i="4" s="1"/>
  <c r="CM54" i="4"/>
  <c r="CN53" i="4"/>
  <c r="CM53" i="4"/>
  <c r="CM52" i="4"/>
  <c r="CN52" i="4" s="1"/>
  <c r="CM51" i="4"/>
  <c r="CM50" i="4"/>
  <c r="CM49" i="4"/>
  <c r="CM48" i="4"/>
  <c r="CM47" i="4"/>
  <c r="CM46" i="4"/>
  <c r="CN46" i="4" s="1"/>
  <c r="CM45" i="4"/>
  <c r="CN45" i="4" s="1"/>
  <c r="CM44" i="4"/>
  <c r="CN44" i="4" s="1"/>
  <c r="CN43" i="4"/>
  <c r="CM43" i="4"/>
  <c r="CM42" i="4"/>
  <c r="CN42" i="4" s="1"/>
  <c r="CM41" i="4"/>
  <c r="CN41" i="4" s="1"/>
  <c r="CM40" i="4"/>
  <c r="CN40" i="4" s="1"/>
  <c r="CN39" i="4"/>
  <c r="CM39" i="4"/>
  <c r="CM38" i="4"/>
  <c r="CM37" i="4"/>
  <c r="CM36" i="4"/>
  <c r="CN35" i="4"/>
  <c r="CM35" i="4"/>
  <c r="CN33" i="4" s="1"/>
  <c r="CN34" i="4"/>
  <c r="CM34" i="4"/>
  <c r="CM33" i="4"/>
  <c r="CN32" i="4"/>
  <c r="CM32" i="4"/>
  <c r="CN31" i="4"/>
  <c r="CM31" i="4"/>
  <c r="CN30" i="4"/>
  <c r="CM30" i="4"/>
  <c r="CM29" i="4"/>
  <c r="CN28" i="4"/>
  <c r="CM28" i="4"/>
  <c r="CM27" i="4"/>
  <c r="CM26" i="4"/>
  <c r="CM25" i="4"/>
  <c r="CN24" i="4"/>
  <c r="CM24" i="4"/>
  <c r="CM23" i="4"/>
  <c r="CN23" i="4" s="1"/>
  <c r="CM22" i="4"/>
  <c r="CN22" i="4" s="1"/>
  <c r="CM21" i="4"/>
  <c r="CN21" i="4" s="1"/>
  <c r="CN20" i="4"/>
  <c r="CM20" i="4"/>
  <c r="CM19" i="4"/>
  <c r="CN19" i="4" s="1"/>
  <c r="CM18" i="4"/>
  <c r="CN18" i="4" s="1"/>
  <c r="CM17" i="4"/>
  <c r="CN17" i="4" s="1"/>
  <c r="CM16" i="4"/>
  <c r="CM15" i="4"/>
  <c r="CM14" i="4"/>
  <c r="CN13" i="4"/>
  <c r="CM13" i="4"/>
  <c r="CN12" i="4"/>
  <c r="CM12" i="4"/>
  <c r="CM11" i="4"/>
  <c r="CN11" i="4" s="1"/>
  <c r="CN10" i="4"/>
  <c r="CM10" i="4"/>
  <c r="CN9" i="4"/>
  <c r="CM9" i="4"/>
  <c r="CN8" i="4"/>
  <c r="CM8" i="4"/>
  <c r="CM7" i="4"/>
  <c r="CN7" i="4" s="1"/>
  <c r="CM6" i="4"/>
  <c r="CN6" i="4" s="1"/>
  <c r="CM109" i="17"/>
  <c r="CN106" i="17"/>
  <c r="CN105" i="17"/>
  <c r="CN102" i="17"/>
  <c r="CN101" i="17"/>
  <c r="CN95" i="17"/>
  <c r="CN94" i="17"/>
  <c r="CM80" i="17"/>
  <c r="CM77" i="17"/>
  <c r="CM75" i="17"/>
  <c r="CM71" i="17"/>
  <c r="CM87" i="17" s="1"/>
  <c r="CM120" i="17" s="1"/>
  <c r="CM70" i="17"/>
  <c r="CM86" i="17" s="1"/>
  <c r="CM119" i="17" s="1"/>
  <c r="CM69" i="17"/>
  <c r="CM85" i="17" s="1"/>
  <c r="CM68" i="17"/>
  <c r="CN68" i="17" s="1"/>
  <c r="CM67" i="17"/>
  <c r="CM66" i="17"/>
  <c r="CM65" i="17"/>
  <c r="CN65" i="17" s="1"/>
  <c r="CM64" i="17"/>
  <c r="CM63" i="17"/>
  <c r="CM62" i="17"/>
  <c r="CM78" i="17" s="1"/>
  <c r="CN61" i="17"/>
  <c r="CM61" i="17"/>
  <c r="CM60" i="17"/>
  <c r="CM59" i="17"/>
  <c r="CM58" i="17"/>
  <c r="CM57" i="17"/>
  <c r="CN57" i="17" s="1"/>
  <c r="CM56" i="17"/>
  <c r="CM55" i="17"/>
  <c r="CM54" i="17"/>
  <c r="CN54" i="17" s="1"/>
  <c r="CM53" i="17"/>
  <c r="CN53" i="17" s="1"/>
  <c r="CM52" i="17"/>
  <c r="CN52" i="17" s="1"/>
  <c r="CM51" i="17"/>
  <c r="CM50" i="17"/>
  <c r="CM49" i="17"/>
  <c r="CM48" i="17"/>
  <c r="CM47" i="17"/>
  <c r="CM46" i="17"/>
  <c r="CN46" i="17" s="1"/>
  <c r="CM45" i="17"/>
  <c r="CN45" i="17" s="1"/>
  <c r="CM44" i="17"/>
  <c r="CM43" i="17"/>
  <c r="CM42" i="17"/>
  <c r="CN42" i="17" s="1"/>
  <c r="CM41" i="17"/>
  <c r="CM40" i="17"/>
  <c r="CM39" i="17"/>
  <c r="CN39" i="17" s="1"/>
  <c r="CM38" i="17"/>
  <c r="CM37" i="17"/>
  <c r="CM36" i="17"/>
  <c r="CM35" i="17"/>
  <c r="CN35" i="17" s="1"/>
  <c r="CM34" i="17"/>
  <c r="CN34" i="17" s="1"/>
  <c r="CM33" i="17"/>
  <c r="CN33" i="17" s="1"/>
  <c r="CM32" i="17"/>
  <c r="CM31" i="17"/>
  <c r="CN31" i="17" s="1"/>
  <c r="CM30" i="17"/>
  <c r="CN30" i="17" s="1"/>
  <c r="CN29" i="17"/>
  <c r="CM29" i="17"/>
  <c r="CM28" i="17"/>
  <c r="CM27" i="17"/>
  <c r="CM26" i="17"/>
  <c r="CM25" i="17"/>
  <c r="CM24" i="17"/>
  <c r="CN24" i="17" s="1"/>
  <c r="CM23" i="17"/>
  <c r="CM22" i="17"/>
  <c r="CM21" i="17"/>
  <c r="CM20" i="17"/>
  <c r="CM19" i="17"/>
  <c r="CM18" i="17"/>
  <c r="CM17" i="17"/>
  <c r="CM16" i="17"/>
  <c r="CM15" i="17"/>
  <c r="CM14" i="17"/>
  <c r="CM13" i="17"/>
  <c r="CN9" i="17" s="1"/>
  <c r="CM12" i="17"/>
  <c r="CN12" i="17" s="1"/>
  <c r="CM11" i="17"/>
  <c r="CN11" i="17" s="1"/>
  <c r="CM10" i="17"/>
  <c r="CN10" i="17" s="1"/>
  <c r="CM9" i="17"/>
  <c r="CM8" i="17"/>
  <c r="CM7" i="17"/>
  <c r="CN7" i="17" s="1"/>
  <c r="CM6" i="17"/>
  <c r="CN6" i="17" s="1"/>
  <c r="CL7" i="23" l="1"/>
  <c r="CK40" i="23"/>
  <c r="CM7" i="23"/>
  <c r="CM39" i="23"/>
  <c r="CL17" i="23"/>
  <c r="CM42" i="23"/>
  <c r="CM41" i="23"/>
  <c r="CL21" i="23"/>
  <c r="CL34" i="23"/>
  <c r="CL28" i="23"/>
  <c r="CL35" i="23"/>
  <c r="CK38" i="23"/>
  <c r="CM38" i="23" s="1"/>
  <c r="CM35" i="23"/>
  <c r="CN30" i="23" s="1"/>
  <c r="CL20" i="23"/>
  <c r="CM45" i="23"/>
  <c r="CM44" i="23"/>
  <c r="CK27" i="23"/>
  <c r="CM27" i="23" s="1"/>
  <c r="CL22" i="23"/>
  <c r="CL24" i="23"/>
  <c r="CM24" i="23"/>
  <c r="CN18" i="23" s="1"/>
  <c r="CL23" i="23"/>
  <c r="CM43" i="23"/>
  <c r="CK13" i="23"/>
  <c r="CL18" i="23"/>
  <c r="CF110" i="17"/>
  <c r="CF114" i="17"/>
  <c r="CF111" i="17"/>
  <c r="CF115" i="17"/>
  <c r="CF116" i="17"/>
  <c r="CE112" i="17"/>
  <c r="CF112" i="17" s="1"/>
  <c r="BX77" i="17"/>
  <c r="CF77" i="17"/>
  <c r="BX78" i="17"/>
  <c r="CF78" i="17"/>
  <c r="BX79" i="17"/>
  <c r="BX80" i="17"/>
  <c r="CF80" i="17"/>
  <c r="BX81" i="17"/>
  <c r="CF81" i="17"/>
  <c r="BX82" i="17"/>
  <c r="CF82" i="17"/>
  <c r="BX83" i="17"/>
  <c r="CF83" i="17"/>
  <c r="BX84" i="17"/>
  <c r="CF84" i="17"/>
  <c r="BY110" i="17"/>
  <c r="BZ110" i="17" s="1"/>
  <c r="CG110" i="17"/>
  <c r="BY111" i="17"/>
  <c r="BZ111" i="17" s="1"/>
  <c r="CG111" i="17"/>
  <c r="BY112" i="17"/>
  <c r="BZ112" i="17" s="1"/>
  <c r="CG112" i="17"/>
  <c r="BY113" i="17"/>
  <c r="CG113" i="17"/>
  <c r="BY114" i="17"/>
  <c r="BZ114" i="17" s="1"/>
  <c r="CG114" i="17"/>
  <c r="BY115" i="17"/>
  <c r="BZ115" i="17" s="1"/>
  <c r="CG115" i="17"/>
  <c r="BY116" i="17"/>
  <c r="BZ116" i="17" s="1"/>
  <c r="CG116" i="17"/>
  <c r="BY117" i="17"/>
  <c r="BZ117" i="17" s="1"/>
  <c r="CG117" i="17"/>
  <c r="CH117" i="17" s="1"/>
  <c r="CA110" i="17"/>
  <c r="CB110" i="17" s="1"/>
  <c r="CI110" i="17"/>
  <c r="CA111" i="17"/>
  <c r="CB111" i="17" s="1"/>
  <c r="CI111" i="17"/>
  <c r="CA112" i="17"/>
  <c r="CB112" i="17" s="1"/>
  <c r="CI112" i="17"/>
  <c r="CA113" i="17"/>
  <c r="CI113" i="17"/>
  <c r="CA114" i="17"/>
  <c r="CB114" i="17" s="1"/>
  <c r="CI114" i="17"/>
  <c r="CA115" i="17"/>
  <c r="CB115" i="17" s="1"/>
  <c r="CI115" i="17"/>
  <c r="CA116" i="17"/>
  <c r="CB116" i="17" s="1"/>
  <c r="CI116" i="17"/>
  <c r="CA117" i="17"/>
  <c r="CB117" i="17" s="1"/>
  <c r="CI117" i="17"/>
  <c r="CJ117" i="17" s="1"/>
  <c r="CN89" i="17"/>
  <c r="CM118" i="17"/>
  <c r="CM110" i="17"/>
  <c r="CN57" i="2"/>
  <c r="CN66" i="2"/>
  <c r="CN50" i="2"/>
  <c r="CN50" i="4"/>
  <c r="CN54" i="4"/>
  <c r="CN29" i="4"/>
  <c r="CN18" i="17"/>
  <c r="CN40" i="17"/>
  <c r="CN66" i="17"/>
  <c r="CN80" i="17"/>
  <c r="CN17" i="17"/>
  <c r="CN41" i="17"/>
  <c r="CN67" i="17"/>
  <c r="CM81" i="17"/>
  <c r="CM114" i="17" s="1"/>
  <c r="CN20" i="17"/>
  <c r="CM84" i="17"/>
  <c r="CM117" i="17" s="1"/>
  <c r="CN117" i="17" s="1"/>
  <c r="CN8" i="17"/>
  <c r="CN13" i="17"/>
  <c r="CN21" i="17"/>
  <c r="CN22" i="17"/>
  <c r="CN43" i="17"/>
  <c r="CN50" i="17"/>
  <c r="CN56" i="17"/>
  <c r="CN63" i="17"/>
  <c r="CN44" i="17"/>
  <c r="CN64" i="17"/>
  <c r="CM111" i="17"/>
  <c r="CN111" i="17" s="1"/>
  <c r="CN78" i="17"/>
  <c r="CM113" i="17"/>
  <c r="CN113" i="17" s="1"/>
  <c r="CN28" i="17"/>
  <c r="CN32" i="17"/>
  <c r="CN51" i="17"/>
  <c r="CN55" i="17"/>
  <c r="CM79" i="17"/>
  <c r="CM83" i="17"/>
  <c r="CN88" i="17"/>
  <c r="CN92" i="17"/>
  <c r="CN19" i="17"/>
  <c r="CN23" i="17"/>
  <c r="CN62" i="17"/>
  <c r="CN77" i="17"/>
  <c r="CM82" i="17"/>
  <c r="CN29" i="23" l="1"/>
  <c r="CN35" i="23"/>
  <c r="CN34" i="23"/>
  <c r="CN28" i="23"/>
  <c r="CN24" i="23"/>
  <c r="CN17" i="23"/>
  <c r="CN23" i="23"/>
  <c r="CN22" i="23"/>
  <c r="CM40" i="23"/>
  <c r="CN20" i="23"/>
  <c r="CN33" i="23"/>
  <c r="CN32" i="23"/>
  <c r="CN21" i="23"/>
  <c r="CK46" i="23"/>
  <c r="CM13" i="23"/>
  <c r="CL13" i="23"/>
  <c r="CK16" i="23"/>
  <c r="CM16" i="23" s="1"/>
  <c r="CL10" i="23"/>
  <c r="CL12" i="23"/>
  <c r="CL9" i="23"/>
  <c r="CL11" i="23"/>
  <c r="CL6" i="23"/>
  <c r="CL8" i="23"/>
  <c r="CN19" i="23"/>
  <c r="CN31" i="23"/>
  <c r="CJ114" i="17"/>
  <c r="CJ110" i="17"/>
  <c r="CH114" i="17"/>
  <c r="CH110" i="17"/>
  <c r="CJ113" i="17"/>
  <c r="CH113" i="17"/>
  <c r="CB113" i="17"/>
  <c r="BZ113" i="17"/>
  <c r="CJ116" i="17"/>
  <c r="CJ112" i="17"/>
  <c r="CH116" i="17"/>
  <c r="CH112" i="17"/>
  <c r="CJ115" i="17"/>
  <c r="CJ111" i="17"/>
  <c r="CH115" i="17"/>
  <c r="CH111" i="17"/>
  <c r="CN114" i="17"/>
  <c r="CN81" i="17"/>
  <c r="CN84" i="17"/>
  <c r="CN110" i="17"/>
  <c r="CM112" i="17"/>
  <c r="CN112" i="17" s="1"/>
  <c r="CN79" i="17"/>
  <c r="CM115" i="17"/>
  <c r="CN115" i="17" s="1"/>
  <c r="CN82" i="17"/>
  <c r="CM116" i="17"/>
  <c r="CN116" i="17" s="1"/>
  <c r="CN83" i="17"/>
  <c r="CN13" i="23" l="1"/>
  <c r="CN6" i="23"/>
  <c r="CN10" i="23"/>
  <c r="CN11" i="23"/>
  <c r="CN9" i="23"/>
  <c r="CN12" i="23"/>
  <c r="CN8" i="23"/>
  <c r="CK49" i="23"/>
  <c r="CL46" i="23"/>
  <c r="CM46" i="23"/>
  <c r="CL42" i="23"/>
  <c r="CL41" i="23"/>
  <c r="CL39" i="23"/>
  <c r="CL44" i="23"/>
  <c r="CL43" i="23"/>
  <c r="CL45" i="23"/>
  <c r="CL40" i="23"/>
  <c r="CN40" i="23"/>
  <c r="CN7" i="23"/>
  <c r="CK4" i="17"/>
  <c r="CK4" i="4"/>
  <c r="CN46" i="23" l="1"/>
  <c r="CN41" i="23"/>
  <c r="CN44" i="23"/>
  <c r="CN45" i="23"/>
  <c r="CN42" i="23"/>
  <c r="CN39" i="23"/>
  <c r="CN43" i="23"/>
  <c r="CM49" i="23"/>
  <c r="CQ52" i="23"/>
  <c r="CQ53" i="23" s="1"/>
  <c r="CR49" i="23"/>
  <c r="CQ28" i="17"/>
  <c r="CQ6" i="2"/>
  <c r="CQ8" i="2"/>
  <c r="CQ9" i="2"/>
  <c r="CQ10" i="2"/>
  <c r="CQ11" i="2"/>
  <c r="CQ12" i="2"/>
  <c r="CQ13" i="2"/>
  <c r="CQ14" i="2"/>
  <c r="CQ15" i="2"/>
  <c r="CQ16" i="2"/>
  <c r="CQ17" i="2"/>
  <c r="CQ19" i="2"/>
  <c r="CQ20" i="2"/>
  <c r="CQ21" i="2"/>
  <c r="CQ22" i="2"/>
  <c r="CQ23" i="2"/>
  <c r="CQ24" i="2"/>
  <c r="CQ25" i="2"/>
  <c r="CQ26" i="2"/>
  <c r="CQ27" i="2"/>
  <c r="CQ28" i="2"/>
  <c r="CQ30" i="2"/>
  <c r="CQ31" i="2"/>
  <c r="CQ32" i="2"/>
  <c r="CQ33" i="2"/>
  <c r="CQ34" i="2"/>
  <c r="CQ35" i="2"/>
  <c r="CQ36" i="2"/>
  <c r="CQ37" i="2"/>
  <c r="CQ38" i="2"/>
  <c r="CQ6" i="17"/>
  <c r="CQ8" i="17"/>
  <c r="CQ9" i="17"/>
  <c r="CQ10" i="17"/>
  <c r="CQ11" i="17"/>
  <c r="CQ12" i="17"/>
  <c r="CQ13" i="17"/>
  <c r="CQ14" i="17"/>
  <c r="CQ15" i="17"/>
  <c r="CQ16" i="17"/>
  <c r="CQ17" i="17"/>
  <c r="CQ19" i="17"/>
  <c r="CQ20" i="17"/>
  <c r="CQ21" i="17"/>
  <c r="CQ22" i="17"/>
  <c r="CQ23" i="17"/>
  <c r="CQ24" i="17"/>
  <c r="CQ25" i="17"/>
  <c r="CQ26" i="17"/>
  <c r="CQ27" i="17"/>
  <c r="CQ30" i="17"/>
  <c r="CQ31" i="17"/>
  <c r="CQ32" i="17"/>
  <c r="CQ33" i="17"/>
  <c r="CQ34" i="17"/>
  <c r="CQ35" i="17"/>
  <c r="CQ36" i="17"/>
  <c r="CQ37" i="17"/>
  <c r="CQ38" i="17"/>
  <c r="CQ39" i="17"/>
  <c r="CQ41" i="17"/>
  <c r="CQ42" i="17"/>
  <c r="CQ43" i="17"/>
  <c r="CQ44" i="17"/>
  <c r="CQ45" i="17"/>
  <c r="CQ46" i="17"/>
  <c r="CQ47" i="17"/>
  <c r="CQ48" i="17"/>
  <c r="CQ49" i="17"/>
  <c r="CQ50" i="17"/>
  <c r="CQ52" i="17"/>
  <c r="CQ53" i="17"/>
  <c r="CQ54" i="17"/>
  <c r="CQ55" i="17"/>
  <c r="CQ56" i="17"/>
  <c r="CQ57" i="17"/>
  <c r="CQ58" i="17"/>
  <c r="CQ59" i="17"/>
  <c r="CQ60" i="17"/>
  <c r="CS6" i="4"/>
  <c r="CS8" i="4"/>
  <c r="CS9" i="4"/>
  <c r="CS10" i="4"/>
  <c r="CS11" i="4"/>
  <c r="CS12" i="4"/>
  <c r="CS13" i="4"/>
  <c r="CQ14" i="4"/>
  <c r="CS14" i="4"/>
  <c r="CQ15" i="4"/>
  <c r="CS15" i="4"/>
  <c r="CQ16" i="4"/>
  <c r="CS16" i="4"/>
  <c r="CQ25" i="4"/>
  <c r="CQ26" i="4"/>
  <c r="CQ27" i="4"/>
  <c r="CQ36" i="4"/>
  <c r="CQ37" i="4"/>
  <c r="CQ38" i="4"/>
  <c r="CQ35" i="4"/>
  <c r="CQ13" i="4"/>
  <c r="CQ30" i="4"/>
  <c r="CQ20" i="4"/>
  <c r="CQ22" i="4"/>
  <c r="CQ31" i="4"/>
  <c r="CQ34" i="4"/>
  <c r="CQ12" i="4"/>
  <c r="CQ21" i="4"/>
  <c r="CQ8" i="4"/>
  <c r="CQ11" i="4"/>
  <c r="CQ9" i="4"/>
  <c r="CQ10" i="4"/>
  <c r="CQ23" i="4"/>
  <c r="CQ24" i="4"/>
  <c r="CQ17" i="4"/>
  <c r="CQ6" i="4"/>
  <c r="CQ32" i="4"/>
  <c r="CQ28" i="4"/>
  <c r="CQ33" i="4"/>
  <c r="CQ19" i="4"/>
  <c r="CQ49" i="2" l="1"/>
  <c r="CK34" i="17"/>
  <c r="CK59" i="17"/>
  <c r="CK50" i="17"/>
  <c r="CK42" i="17"/>
  <c r="CK33" i="17"/>
  <c r="CK23" i="17"/>
  <c r="CK14" i="17"/>
  <c r="CK58" i="17"/>
  <c r="CK41" i="17"/>
  <c r="CK32" i="17"/>
  <c r="CK22" i="17"/>
  <c r="CK53" i="17"/>
  <c r="CK6" i="17"/>
  <c r="CK8" i="17"/>
  <c r="CK43" i="17"/>
  <c r="CK48" i="17"/>
  <c r="CK39" i="17"/>
  <c r="CK31" i="17"/>
  <c r="CK21" i="17"/>
  <c r="CK12" i="17"/>
  <c r="CK56" i="17"/>
  <c r="CK47" i="17"/>
  <c r="CK30" i="17"/>
  <c r="CK20" i="17"/>
  <c r="CK11" i="17"/>
  <c r="CK44" i="17"/>
  <c r="CK15" i="17"/>
  <c r="CK55" i="17"/>
  <c r="CK37" i="17"/>
  <c r="CK19" i="17"/>
  <c r="CK10" i="17"/>
  <c r="CK25" i="17"/>
  <c r="CK52" i="17"/>
  <c r="CK54" i="17"/>
  <c r="CK45" i="17"/>
  <c r="CK36" i="17"/>
  <c r="CK26" i="17"/>
  <c r="CK17" i="17"/>
  <c r="CK9" i="17"/>
  <c r="CK28" i="17"/>
  <c r="CK30" i="4"/>
  <c r="CK25" i="4"/>
  <c r="CK19" i="4"/>
  <c r="CK28" i="4"/>
  <c r="CK32" i="4"/>
  <c r="CK26" i="4"/>
  <c r="CK21" i="4"/>
  <c r="CK22" i="4"/>
  <c r="CK33" i="4"/>
  <c r="CK20" i="4"/>
  <c r="CK17" i="4"/>
  <c r="CK34" i="4"/>
  <c r="CK37" i="4"/>
  <c r="CK23" i="4"/>
  <c r="CK31" i="4"/>
  <c r="CK36" i="4"/>
  <c r="CK22" i="2"/>
  <c r="CK30" i="2"/>
  <c r="CK21" i="2"/>
  <c r="CK12" i="2"/>
  <c r="CK31" i="2"/>
  <c r="CK11" i="2"/>
  <c r="CK19" i="2"/>
  <c r="CK26" i="2"/>
  <c r="CK17" i="2"/>
  <c r="CK9" i="2"/>
  <c r="CK37" i="2"/>
  <c r="CK34" i="2"/>
  <c r="CK25" i="2"/>
  <c r="CK8" i="2"/>
  <c r="CK28" i="2"/>
  <c r="CK36" i="2"/>
  <c r="CK33" i="2"/>
  <c r="CK15" i="2"/>
  <c r="CK6" i="2"/>
  <c r="CK20" i="2"/>
  <c r="CK10" i="2"/>
  <c r="CK32" i="2"/>
  <c r="CK23" i="2"/>
  <c r="CK14" i="2"/>
  <c r="CQ49" i="4"/>
  <c r="CT6" i="4"/>
  <c r="CT14" i="4"/>
  <c r="CQ71" i="17"/>
  <c r="CT8" i="4"/>
  <c r="CT15" i="4"/>
  <c r="CQ40" i="17"/>
  <c r="CT16" i="4"/>
  <c r="CT13" i="4"/>
  <c r="CT10" i="4"/>
  <c r="CQ29" i="4"/>
  <c r="CT9" i="4"/>
  <c r="CQ51" i="17"/>
  <c r="CQ7" i="17"/>
  <c r="CQ18" i="17"/>
  <c r="CQ29" i="17"/>
  <c r="CQ7" i="4"/>
  <c r="CQ18" i="4"/>
  <c r="CT12" i="4"/>
  <c r="CQ18" i="2"/>
  <c r="CQ7" i="2"/>
  <c r="CT11" i="4"/>
  <c r="CS7" i="4"/>
  <c r="CQ29" i="2"/>
  <c r="CK47" i="2" l="1"/>
  <c r="CK42" i="2"/>
  <c r="CK41" i="2"/>
  <c r="CK44" i="2"/>
  <c r="CK61" i="17"/>
  <c r="CK66" i="17"/>
  <c r="CK67" i="17"/>
  <c r="CK39" i="2"/>
  <c r="CK48" i="2"/>
  <c r="CK69" i="17"/>
  <c r="CK63" i="17"/>
  <c r="CK45" i="2"/>
  <c r="CK43" i="2"/>
  <c r="CK64" i="17"/>
  <c r="CK65" i="17"/>
  <c r="CK70" i="17"/>
  <c r="CK18" i="17"/>
  <c r="CK24" i="17" s="1"/>
  <c r="CK27" i="17" s="1"/>
  <c r="CK7" i="17"/>
  <c r="CK13" i="17" s="1"/>
  <c r="CL13" i="17" s="1"/>
  <c r="CK51" i="17"/>
  <c r="CK57" i="17" s="1"/>
  <c r="CK60" i="17" s="1"/>
  <c r="CK40" i="17"/>
  <c r="CK46" i="17" s="1"/>
  <c r="CL40" i="17" s="1"/>
  <c r="CK29" i="17"/>
  <c r="CK35" i="17" s="1"/>
  <c r="CL29" i="17" s="1"/>
  <c r="CK8" i="4"/>
  <c r="CK41" i="4" s="1"/>
  <c r="CK14" i="4"/>
  <c r="CK47" i="4" s="1"/>
  <c r="CK6" i="4"/>
  <c r="CK39" i="4" s="1"/>
  <c r="CK29" i="4"/>
  <c r="CK35" i="4" s="1"/>
  <c r="CL31" i="4" s="1"/>
  <c r="CK18" i="4"/>
  <c r="CK24" i="4" s="1"/>
  <c r="CL24" i="4" s="1"/>
  <c r="CK9" i="4"/>
  <c r="CK42" i="4" s="1"/>
  <c r="CK12" i="4"/>
  <c r="CK45" i="4" s="1"/>
  <c r="CK10" i="4"/>
  <c r="CK43" i="4" s="1"/>
  <c r="CK11" i="4"/>
  <c r="CK44" i="4" s="1"/>
  <c r="CK15" i="4"/>
  <c r="CK48" i="4" s="1"/>
  <c r="CK18" i="2"/>
  <c r="CK24" i="2" s="1"/>
  <c r="CL17" i="2" s="1"/>
  <c r="CK7" i="2"/>
  <c r="CK13" i="2" s="1"/>
  <c r="CL10" i="2" s="1"/>
  <c r="CK29" i="2"/>
  <c r="CK35" i="2" s="1"/>
  <c r="CQ50" i="2"/>
  <c r="CR27" i="17"/>
  <c r="CR49" i="17"/>
  <c r="CR60" i="17"/>
  <c r="CR16" i="17"/>
  <c r="CR38" i="17"/>
  <c r="CT7" i="4"/>
  <c r="CL18" i="2" l="1"/>
  <c r="CK27" i="4"/>
  <c r="CL30" i="4"/>
  <c r="CL32" i="4"/>
  <c r="CL21" i="2"/>
  <c r="CL35" i="4"/>
  <c r="CL7" i="2"/>
  <c r="CL20" i="2"/>
  <c r="CK16" i="2"/>
  <c r="CL12" i="2"/>
  <c r="CL8" i="17"/>
  <c r="CL9" i="17"/>
  <c r="CL24" i="2"/>
  <c r="CK27" i="2"/>
  <c r="CL23" i="2"/>
  <c r="CL19" i="4"/>
  <c r="CL11" i="17"/>
  <c r="CK40" i="2"/>
  <c r="CL20" i="4"/>
  <c r="CK38" i="4"/>
  <c r="CL10" i="17"/>
  <c r="CL23" i="4"/>
  <c r="CL17" i="4"/>
  <c r="CL13" i="2"/>
  <c r="CL18" i="4"/>
  <c r="CL21" i="4"/>
  <c r="CL6" i="2"/>
  <c r="CL22" i="2"/>
  <c r="CL22" i="4"/>
  <c r="CL19" i="17"/>
  <c r="CL11" i="2"/>
  <c r="CL19" i="2"/>
  <c r="CL7" i="17"/>
  <c r="CL9" i="2"/>
  <c r="CK62" i="17"/>
  <c r="CK68" i="17" s="1"/>
  <c r="CL64" i="17" s="1"/>
  <c r="CL22" i="17"/>
  <c r="CL18" i="17"/>
  <c r="CL24" i="17"/>
  <c r="CK16" i="17"/>
  <c r="CL23" i="17"/>
  <c r="CL20" i="17"/>
  <c r="CL12" i="17"/>
  <c r="CL17" i="17"/>
  <c r="CL6" i="17"/>
  <c r="CL21" i="17"/>
  <c r="CL29" i="4"/>
  <c r="CL28" i="4"/>
  <c r="CL34" i="4"/>
  <c r="CL33" i="4"/>
  <c r="CK7" i="4"/>
  <c r="CK13" i="4" s="1"/>
  <c r="CL10" i="4" s="1"/>
  <c r="CL8" i="2"/>
  <c r="CL9" i="4"/>
  <c r="CL46" i="17"/>
  <c r="CK49" i="17"/>
  <c r="CL45" i="17"/>
  <c r="CL43" i="17"/>
  <c r="CL39" i="17"/>
  <c r="CL44" i="17"/>
  <c r="CL42" i="17"/>
  <c r="CL41" i="17"/>
  <c r="CK38" i="17"/>
  <c r="CL35" i="17"/>
  <c r="CL28" i="17"/>
  <c r="CL32" i="17"/>
  <c r="CL31" i="17"/>
  <c r="CL33" i="17"/>
  <c r="CL34" i="17"/>
  <c r="CL30" i="17"/>
  <c r="CL13" i="4"/>
  <c r="CL12" i="4"/>
  <c r="CK38" i="2"/>
  <c r="CL35" i="2"/>
  <c r="CL31" i="2"/>
  <c r="CL34" i="2"/>
  <c r="CL32" i="2"/>
  <c r="CL30" i="2"/>
  <c r="CL33" i="2"/>
  <c r="CL28" i="2"/>
  <c r="CK46" i="2"/>
  <c r="CL29" i="2"/>
  <c r="CL63" i="17" l="1"/>
  <c r="CL40" i="2"/>
  <c r="CL6" i="4"/>
  <c r="CL62" i="17"/>
  <c r="CL68" i="17"/>
  <c r="CK71" i="17"/>
  <c r="CR71" i="17" s="1"/>
  <c r="CL66" i="17"/>
  <c r="CL67" i="17"/>
  <c r="CL61" i="17"/>
  <c r="CL65" i="17"/>
  <c r="CL11" i="4"/>
  <c r="CL8" i="4"/>
  <c r="CL7" i="4"/>
  <c r="CK40" i="4"/>
  <c r="CK46" i="4" s="1"/>
  <c r="CL45" i="4" s="1"/>
  <c r="CK16" i="4"/>
  <c r="CQ72" i="17"/>
  <c r="CL46" i="2"/>
  <c r="CK49" i="2"/>
  <c r="CR49" i="2" s="1"/>
  <c r="CL39" i="2"/>
  <c r="CL41" i="2"/>
  <c r="CL44" i="2"/>
  <c r="CL42" i="2"/>
  <c r="CL43" i="2"/>
  <c r="CL45" i="2"/>
  <c r="CL39" i="4" l="1"/>
  <c r="CL43" i="4"/>
  <c r="CL41" i="4"/>
  <c r="CL44" i="4"/>
  <c r="CL42" i="4"/>
  <c r="CK49" i="4"/>
  <c r="CQ52" i="2" s="1"/>
  <c r="CQ53" i="2" s="1"/>
  <c r="CL40" i="4"/>
  <c r="CL46" i="4"/>
  <c r="CR49" i="4" l="1"/>
  <c r="CQ5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I-Fen Chen</author>
  </authors>
  <commentList>
    <comment ref="A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I-Fen Chen: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rFont val="Arial"/>
            <family val="2"/>
          </rPr>
          <t>Watch out Heading format while Printing!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I-Fen Chen</author>
  </authors>
  <commentList>
    <comment ref="A1" authorId="0" shapeId="0" xr:uid="{AC8B1ECD-1659-4085-8C17-8B6852A07B11}">
      <text>
        <r>
          <rPr>
            <b/>
            <sz val="8"/>
            <color indexed="81"/>
            <rFont val="Tahoma"/>
            <family val="2"/>
          </rPr>
          <t>I-Fen Chen: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rFont val="Arial"/>
            <family val="2"/>
          </rPr>
          <t>Watch out Heading format while Printing!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chenjohn</author>
  </authors>
  <commentList>
    <comment ref="C2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E2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G29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I29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K29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M29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O29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Q29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S29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U29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W29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Y29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A29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C29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E29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G29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I29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K29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M29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O29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Q29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S29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U29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W29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Y29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A29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C29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E29" authorId="0" shapeId="0" xr:uid="{C3F93575-3B4B-4825-84C0-9F6AEDDBE6DA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G29" authorId="0" shapeId="0" xr:uid="{F0DDCFA7-F5CB-4313-8F74-26AF0A547C4F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I29" authorId="0" shapeId="0" xr:uid="{77C33809-4565-4F63-AFA7-9AC79D66B685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K29" authorId="0" shapeId="0" xr:uid="{71D8AEF6-5835-4CA2-AC49-CF9D343E529E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M29" authorId="0" shapeId="0" xr:uid="{679301CB-499D-4B75-8CC8-D72CD9D48143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O29" authorId="0" shapeId="0" xr:uid="{F652D3AC-D414-4696-B484-0CC6FDA17AB5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Q29" authorId="0" shapeId="0" xr:uid="{5566C761-A990-414C-A0A2-2E07E38B2B5F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S29" authorId="0" shapeId="0" xr:uid="{F2B91636-DBF3-4600-9B57-3304B905E22E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U29" authorId="0" shapeId="0" xr:uid="{3B394792-CCAE-4AF0-84E9-9A28AF82BE5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W29" authorId="0" shapeId="0" xr:uid="{00000000-0006-0000-0300-00001C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Y29" authorId="0" shapeId="0" xr:uid="{296046CE-F48D-45C0-A9C2-92ADCDB81531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CA29" authorId="0" shapeId="0" xr:uid="{999A5A25-4428-4B5C-84D8-4A46D1A57CFB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CC29" authorId="0" shapeId="0" xr:uid="{C52E48BA-7EFD-4700-BA7D-E47808F31AAE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CE29" authorId="0" shapeId="0" xr:uid="{B2EFF046-0DBE-43AC-BA37-B23A79EED9BD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CG29" authorId="0" shapeId="0" xr:uid="{FD91D275-CDA8-4221-BBA9-4F50EC79190E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CI29" authorId="0" shapeId="0" xr:uid="{620059EF-DD8E-40FF-8B7D-22AB91D7DD31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CK29" authorId="0" shapeId="0" xr:uid="{DFF12A1D-B786-469B-A45C-92F5D4DBF3E4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</commentList>
</comments>
</file>

<file path=xl/sharedStrings.xml><?xml version="1.0" encoding="utf-8"?>
<sst xmlns="http://schemas.openxmlformats.org/spreadsheetml/2006/main" count="1620" uniqueCount="219">
  <si>
    <t>AMB  OS</t>
  </si>
  <si>
    <t>AMD  OS</t>
  </si>
  <si>
    <t>AMW  OS</t>
  </si>
  <si>
    <t>WPH  OS</t>
  </si>
  <si>
    <t>WPV  OS</t>
  </si>
  <si>
    <t>AMB C</t>
  </si>
  <si>
    <t>AMD C</t>
  </si>
  <si>
    <t>AMW C</t>
  </si>
  <si>
    <t>BSG C</t>
  </si>
  <si>
    <t>BSL C</t>
  </si>
  <si>
    <t>BSP C</t>
  </si>
  <si>
    <t>BSS C</t>
  </si>
  <si>
    <t>BST C</t>
  </si>
  <si>
    <t>WPH C</t>
  </si>
  <si>
    <t>WPS C</t>
  </si>
  <si>
    <t>WPV C</t>
  </si>
  <si>
    <t>AMB F</t>
  </si>
  <si>
    <t>AMD F</t>
  </si>
  <si>
    <t>AMW F</t>
  </si>
  <si>
    <t>BSL F</t>
  </si>
  <si>
    <t>BST F</t>
  </si>
  <si>
    <t>WPH F</t>
  </si>
  <si>
    <t>WPS F</t>
  </si>
  <si>
    <t>WPX F</t>
  </si>
  <si>
    <t>AMBE</t>
  </si>
  <si>
    <t>BSGE</t>
  </si>
  <si>
    <t>AMBI</t>
  </si>
  <si>
    <t>AMDI</t>
  </si>
  <si>
    <t>BSLI</t>
  </si>
  <si>
    <t>BSSI</t>
  </si>
  <si>
    <t>BSTI</t>
  </si>
  <si>
    <t>WPHI</t>
  </si>
  <si>
    <t>WPVI</t>
  </si>
  <si>
    <t>AMB L</t>
  </si>
  <si>
    <t>AMD L</t>
  </si>
  <si>
    <t>AMW L</t>
  </si>
  <si>
    <t>BSL L</t>
  </si>
  <si>
    <t>BSP L</t>
  </si>
  <si>
    <t>BSS L</t>
  </si>
  <si>
    <t>BST L</t>
  </si>
  <si>
    <t>WPH L</t>
  </si>
  <si>
    <t>WPS L</t>
  </si>
  <si>
    <t>WPV L</t>
  </si>
  <si>
    <t>WPX L</t>
  </si>
  <si>
    <t>AMB T</t>
  </si>
  <si>
    <t>AMD T</t>
  </si>
  <si>
    <t>AMW T</t>
  </si>
  <si>
    <t>BSG T</t>
  </si>
  <si>
    <t>BSL T</t>
  </si>
  <si>
    <t>BSP T</t>
  </si>
  <si>
    <t>BSS T</t>
  </si>
  <si>
    <t>BST T</t>
  </si>
  <si>
    <t>WPH T</t>
  </si>
  <si>
    <t>WPS T</t>
  </si>
  <si>
    <t>WPV T</t>
  </si>
  <si>
    <t>WPX T</t>
  </si>
  <si>
    <t>AMDE</t>
  </si>
  <si>
    <t>AMWE</t>
  </si>
  <si>
    <t>AMWI</t>
  </si>
  <si>
    <t>WPX  OS</t>
  </si>
  <si>
    <t>WPX C</t>
  </si>
  <si>
    <t>WPXI</t>
  </si>
  <si>
    <t>WPV F</t>
  </si>
  <si>
    <t>WPS  OS</t>
  </si>
  <si>
    <t>WPSI</t>
  </si>
  <si>
    <t>BSP F</t>
  </si>
  <si>
    <t>BSPI</t>
  </si>
  <si>
    <t>BSS F</t>
  </si>
  <si>
    <t>BSGI</t>
  </si>
  <si>
    <t>BSG L</t>
  </si>
  <si>
    <t>BSG F</t>
  </si>
  <si>
    <t>Wharehouse</t>
  </si>
  <si>
    <t>1. FTL - FULL TRUCK LOAD, LTL - LESS THAN TRUCK LOAD, CPU - CUSTOMER PICK UP</t>
  </si>
  <si>
    <t>SW</t>
  </si>
  <si>
    <t>XF</t>
  </si>
  <si>
    <t>PCR</t>
  </si>
  <si>
    <t>Type</t>
  </si>
  <si>
    <t>Weight</t>
  </si>
  <si>
    <t>%</t>
  </si>
  <si>
    <t>FTL</t>
  </si>
  <si>
    <t>LTL</t>
  </si>
  <si>
    <t>Export</t>
  </si>
  <si>
    <t>Sample</t>
  </si>
  <si>
    <t>Prepaid Total</t>
  </si>
  <si>
    <t>Grand Total</t>
  </si>
  <si>
    <t>BOPP</t>
  </si>
  <si>
    <t>PROFILE</t>
  </si>
  <si>
    <t>PVC</t>
  </si>
  <si>
    <t>CPU (Lolita)</t>
  </si>
  <si>
    <t>Intermodal</t>
  </si>
  <si>
    <t xml:space="preserve">NOTE : </t>
  </si>
  <si>
    <t>Product</t>
  </si>
  <si>
    <t>TOTAL</t>
  </si>
  <si>
    <t>2. The shipping weight is based on AS400 Key-in information including Lolita, Outside Warehouses, and Reconsigned shipments.</t>
  </si>
  <si>
    <t>Transportation</t>
  </si>
  <si>
    <t>CT</t>
  </si>
  <si>
    <t>T-Shirt</t>
  </si>
  <si>
    <t>Produce</t>
  </si>
  <si>
    <t>ITCL</t>
  </si>
  <si>
    <t>CTCL</t>
  </si>
  <si>
    <t>3. The total shipping weight did not subtract the return and reconsign shipment(s).</t>
  </si>
  <si>
    <t xml:space="preserve"> Weight </t>
  </si>
  <si>
    <t>Reconsignment</t>
  </si>
  <si>
    <t>BST  OS</t>
  </si>
  <si>
    <t>BSS  OS</t>
  </si>
  <si>
    <t>N/A</t>
  </si>
  <si>
    <t xml:space="preserve"> </t>
  </si>
  <si>
    <t>Railcar</t>
  </si>
  <si>
    <t>BSL  OS</t>
  </si>
  <si>
    <t>WPHR</t>
  </si>
  <si>
    <t>WPHE</t>
  </si>
  <si>
    <t>AMD  RC</t>
  </si>
  <si>
    <t>WPV  RC</t>
  </si>
  <si>
    <t>All Others</t>
  </si>
  <si>
    <t>AMB  RC</t>
  </si>
  <si>
    <t>AMBR</t>
  </si>
  <si>
    <t>AMW  RC</t>
  </si>
  <si>
    <t>2 spaces</t>
  </si>
  <si>
    <t>1 space</t>
  </si>
  <si>
    <t>AMWR</t>
  </si>
  <si>
    <t>AMDR</t>
  </si>
  <si>
    <t>WPH  RC</t>
  </si>
  <si>
    <t>WPS  RC</t>
  </si>
  <si>
    <t>no</t>
  </si>
  <si>
    <t>WPVE</t>
  </si>
  <si>
    <t>WPVR</t>
  </si>
  <si>
    <t>WPXR</t>
  </si>
  <si>
    <t>WPXE</t>
  </si>
  <si>
    <t>H+S</t>
  </si>
  <si>
    <t>WPSE</t>
  </si>
  <si>
    <t>WPSR</t>
  </si>
  <si>
    <t>WPX  RC</t>
  </si>
  <si>
    <t>BSTE</t>
  </si>
  <si>
    <t>BSTR</t>
  </si>
  <si>
    <t>BST  RC</t>
  </si>
  <si>
    <t>BSP  RC</t>
  </si>
  <si>
    <t>BSPE</t>
  </si>
  <si>
    <t>BSPR</t>
  </si>
  <si>
    <t>BSP  OS</t>
  </si>
  <si>
    <t>BSS  RC</t>
  </si>
  <si>
    <t>BSSR</t>
  </si>
  <si>
    <t>BSSE</t>
  </si>
  <si>
    <t>BSL  RC</t>
  </si>
  <si>
    <t>BSG  RC</t>
  </si>
  <si>
    <t>BSG  OS</t>
  </si>
  <si>
    <t>BSGR</t>
  </si>
  <si>
    <t>BSLR</t>
  </si>
  <si>
    <t>BSLE</t>
  </si>
  <si>
    <t>&lt;--sub-total</t>
  </si>
  <si>
    <t>TRANSPORTATION TYPE FOR SHIPPING VOLUME   (IBS)</t>
  </si>
  <si>
    <t>TRANSPORTATION TYPE FOR SHIPPING VOLUME  (AMTOPP)</t>
  </si>
  <si>
    <t>TRANSPORTATION TYPE FOR SHIPPING VOLUME  (WORLD-PAK)</t>
  </si>
  <si>
    <t>BS</t>
  </si>
  <si>
    <t>AM</t>
  </si>
  <si>
    <t>WP</t>
  </si>
  <si>
    <t>IP</t>
  </si>
  <si>
    <t>Space</t>
  </si>
  <si>
    <t>with sample</t>
  </si>
  <si>
    <t>AMY C</t>
  </si>
  <si>
    <t>AMY T</t>
  </si>
  <si>
    <t>20/01</t>
  </si>
  <si>
    <t>20/02</t>
  </si>
  <si>
    <t>20/03</t>
  </si>
  <si>
    <t>20/04</t>
  </si>
  <si>
    <t>20/05</t>
  </si>
  <si>
    <t>20/06</t>
  </si>
  <si>
    <t>BSY C</t>
  </si>
  <si>
    <t>BSY T</t>
  </si>
  <si>
    <t>20/07</t>
  </si>
  <si>
    <t>20/08</t>
  </si>
  <si>
    <t>20/09</t>
  </si>
  <si>
    <t>20/10</t>
  </si>
  <si>
    <t>20/11</t>
  </si>
  <si>
    <t>20/12</t>
  </si>
  <si>
    <t>21/01</t>
  </si>
  <si>
    <t>21/02</t>
  </si>
  <si>
    <t>21/03</t>
  </si>
  <si>
    <t>21/04</t>
  </si>
  <si>
    <t>21/05</t>
  </si>
  <si>
    <t>_x001A_</t>
  </si>
  <si>
    <t>21/06</t>
  </si>
  <si>
    <t>21/07</t>
  </si>
  <si>
    <t>AM1 C</t>
  </si>
  <si>
    <t>AM1 T</t>
  </si>
  <si>
    <t>21/08</t>
  </si>
  <si>
    <t>21/09</t>
  </si>
  <si>
    <t>AM3 C</t>
  </si>
  <si>
    <t>AM3 T</t>
  </si>
  <si>
    <t>21/10</t>
  </si>
  <si>
    <t>21/11</t>
  </si>
  <si>
    <t>AMS T</t>
  </si>
  <si>
    <t>21/12</t>
  </si>
  <si>
    <t>22/01</t>
  </si>
  <si>
    <t>22/02</t>
  </si>
  <si>
    <t>22/03</t>
  </si>
  <si>
    <t>22/04</t>
  </si>
  <si>
    <t>22/05</t>
  </si>
  <si>
    <t>22/06</t>
  </si>
  <si>
    <t>22/07</t>
  </si>
  <si>
    <t>22/08</t>
  </si>
  <si>
    <t>22/09</t>
  </si>
  <si>
    <t>22/10</t>
  </si>
  <si>
    <t>22/11</t>
  </si>
  <si>
    <t>22/12</t>
  </si>
  <si>
    <t>23/01</t>
  </si>
  <si>
    <t>BS3  OS</t>
  </si>
  <si>
    <t>BS3 C</t>
  </si>
  <si>
    <t>BS3 L</t>
  </si>
  <si>
    <t>BS3 T</t>
  </si>
  <si>
    <t>23/02</t>
  </si>
  <si>
    <t>23/03</t>
  </si>
  <si>
    <t>23/04</t>
  </si>
  <si>
    <t>23/05</t>
  </si>
  <si>
    <t>23/06</t>
  </si>
  <si>
    <t>23/07</t>
  </si>
  <si>
    <t>23/08</t>
  </si>
  <si>
    <t>AMS  OS</t>
  </si>
  <si>
    <t xml:space="preserve"> 2023 YTD-Avg </t>
  </si>
  <si>
    <t># of Mons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</si>
</sst>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mm/dd/yy"/>
    <numFmt numFmtId="167" formatCode="_(* #,##0.000000_);_(* \(#,##0.000000\);_(* &quot;-&quot;??_);_(@_)"/>
    <numFmt numFmtId="168" formatCode="_-&quot;$&quot;* #,##0_-;\-&quot;$&quot;* #,##0_-;_-&quot;$&quot;* &quot;-&quot;_-;_-@_-"/>
    <numFmt numFmtId="169" formatCode="_(* #,##0.000000000_);_(* \(#,##0.000000000\);_(* &quot;-&quot;??_);_(@_)"/>
    <numFmt numFmtId="170" formatCode="_(* #,##0.000000000000000_);_(* \(#,##0.000000000000000\);_(* &quot;-&quot;??_);_(@_)"/>
    <numFmt numFmtId="171" formatCode="0.0000"/>
    <numFmt numFmtId="172" formatCode="0.000000"/>
  </numFmts>
  <fonts count="42" x14ac:knownFonts="1">
    <font>
      <sz val="10"/>
      <name val="Arial"/>
    </font>
    <font>
      <sz val="10"/>
      <name val="Arial"/>
      <family val="2"/>
    </font>
    <font>
      <sz val="8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color indexed="8"/>
      <name val="Times New Roman"/>
      <family val="1"/>
    </font>
    <font>
      <b/>
      <sz val="8"/>
      <name val="Times New Roman"/>
      <family val="1"/>
    </font>
    <font>
      <b/>
      <sz val="10"/>
      <color indexed="10"/>
      <name val="Arial"/>
      <family val="2"/>
    </font>
    <font>
      <b/>
      <sz val="10"/>
      <color indexed="10"/>
      <name val="Times New Roman"/>
      <family val="1"/>
    </font>
    <font>
      <b/>
      <sz val="10"/>
      <color indexed="12"/>
      <name val="Times New Roman"/>
      <family val="1"/>
    </font>
    <font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10"/>
      <color indexed="16"/>
      <name val="Times New Roman"/>
      <family val="1"/>
    </font>
    <font>
      <b/>
      <sz val="10"/>
      <color indexed="16"/>
      <name val="Times New Roman"/>
      <family val="1"/>
    </font>
    <font>
      <sz val="10"/>
      <color indexed="17"/>
      <name val="Times New Roman"/>
      <family val="1"/>
    </font>
    <font>
      <b/>
      <sz val="10"/>
      <color indexed="17"/>
      <name val="Times New Roman"/>
      <family val="1"/>
    </font>
    <font>
      <sz val="10"/>
      <color indexed="10"/>
      <name val="Arial"/>
      <family val="2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FF"/>
      <name val="Times New Roman"/>
      <family val="1"/>
    </font>
    <font>
      <sz val="10"/>
      <color rgb="FF0000FF"/>
      <name val="Times New Roman"/>
      <family val="1"/>
    </font>
    <font>
      <b/>
      <u/>
      <sz val="14"/>
      <color indexed="12"/>
      <name val="Arial"/>
      <family val="2"/>
    </font>
    <font>
      <b/>
      <u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2">
    <xf numFmtId="0" fontId="0" fillId="0" borderId="0"/>
    <xf numFmtId="0" fontId="7" fillId="0" borderId="0">
      <alignment horizontal="center" wrapText="1"/>
      <protection locked="0"/>
    </xf>
    <xf numFmtId="167" fontId="1" fillId="0" borderId="0" applyFill="0" applyBorder="0" applyAlignment="0"/>
    <xf numFmtId="43" fontId="1" fillId="0" borderId="0" applyFont="0" applyFill="0" applyBorder="0" applyAlignment="0" applyProtection="0"/>
    <xf numFmtId="0" fontId="8" fillId="0" borderId="0" applyNumberFormat="0" applyAlignment="0">
      <alignment horizontal="left"/>
    </xf>
    <xf numFmtId="0" fontId="9" fillId="0" borderId="0" applyNumberFormat="0" applyAlignment="0">
      <alignment horizontal="left"/>
    </xf>
    <xf numFmtId="38" fontId="10" fillId="2" borderId="0" applyNumberFormat="0" applyBorder="0" applyAlignment="0" applyProtection="0"/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0" fontId="12" fillId="0" borderId="3">
      <alignment horizontal="center"/>
    </xf>
    <xf numFmtId="0" fontId="12" fillId="0" borderId="0">
      <alignment horizontal="center"/>
    </xf>
    <xf numFmtId="10" fontId="10" fillId="3" borderId="4" applyNumberFormat="0" applyBorder="0" applyAlignment="0" applyProtection="0"/>
    <xf numFmtId="168" fontId="1" fillId="0" borderId="0"/>
    <xf numFmtId="0" fontId="1" fillId="0" borderId="0"/>
    <xf numFmtId="14" fontId="7" fillId="0" borderId="0">
      <alignment horizontal="center" wrapText="1"/>
      <protection locked="0"/>
    </xf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3" fillId="4" borderId="0" applyNumberFormat="0" applyFont="0" applyBorder="0" applyAlignment="0">
      <alignment horizontal="center"/>
    </xf>
    <xf numFmtId="166" fontId="14" fillId="0" borderId="0" applyNumberFormat="0" applyFill="0" applyBorder="0" applyAlignment="0" applyProtection="0">
      <alignment horizontal="left"/>
    </xf>
    <xf numFmtId="0" fontId="13" fillId="1" borderId="2" applyNumberFormat="0" applyFont="0" applyAlignment="0">
      <alignment horizontal="center"/>
    </xf>
    <xf numFmtId="0" fontId="15" fillId="0" borderId="0" applyNumberFormat="0" applyFill="0" applyBorder="0" applyAlignment="0">
      <alignment horizontal="center"/>
    </xf>
    <xf numFmtId="40" fontId="16" fillId="0" borderId="0" applyBorder="0">
      <alignment horizontal="right"/>
    </xf>
  </cellStyleXfs>
  <cellXfs count="256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164" fontId="3" fillId="0" borderId="4" xfId="3" applyNumberFormat="1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164" fontId="3" fillId="0" borderId="6" xfId="3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13" applyFont="1" applyAlignment="1">
      <alignment vertical="center"/>
    </xf>
    <xf numFmtId="0" fontId="2" fillId="0" borderId="0" xfId="13" applyFont="1" applyAlignment="1">
      <alignment vertical="center"/>
    </xf>
    <xf numFmtId="0" fontId="3" fillId="0" borderId="5" xfId="13" applyFont="1" applyBorder="1" applyAlignment="1">
      <alignment vertical="center"/>
    </xf>
    <xf numFmtId="0" fontId="5" fillId="0" borderId="5" xfId="13" applyFont="1" applyBorder="1" applyAlignment="1">
      <alignment horizontal="center" vertical="center"/>
    </xf>
    <xf numFmtId="0" fontId="3" fillId="0" borderId="7" xfId="13" applyFont="1" applyBorder="1" applyAlignment="1">
      <alignment vertical="center"/>
    </xf>
    <xf numFmtId="0" fontId="6" fillId="0" borderId="0" xfId="13" applyFont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4" fontId="3" fillId="0" borderId="10" xfId="3" applyNumberFormat="1" applyFont="1" applyBorder="1" applyAlignment="1">
      <alignment vertical="center"/>
    </xf>
    <xf numFmtId="164" fontId="3" fillId="0" borderId="11" xfId="3" applyNumberFormat="1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164" fontId="3" fillId="0" borderId="13" xfId="3" applyNumberFormat="1" applyFont="1" applyBorder="1" applyAlignment="1">
      <alignment vertical="center"/>
    </xf>
    <xf numFmtId="165" fontId="3" fillId="0" borderId="0" xfId="15" applyNumberFormat="1" applyFont="1" applyBorder="1" applyAlignment="1">
      <alignment vertical="center"/>
    </xf>
    <xf numFmtId="165" fontId="3" fillId="0" borderId="12" xfId="15" applyNumberFormat="1" applyFont="1" applyBorder="1" applyAlignment="1">
      <alignment vertical="center"/>
    </xf>
    <xf numFmtId="165" fontId="3" fillId="0" borderId="8" xfId="15" applyNumberFormat="1" applyFont="1" applyBorder="1" applyAlignment="1">
      <alignment vertical="center"/>
    </xf>
    <xf numFmtId="165" fontId="3" fillId="0" borderId="9" xfId="15" applyNumberFormat="1" applyFont="1" applyBorder="1" applyAlignment="1">
      <alignment vertical="center"/>
    </xf>
    <xf numFmtId="165" fontId="3" fillId="0" borderId="0" xfId="15" applyNumberFormat="1" applyFont="1" applyAlignment="1">
      <alignment vertical="center"/>
    </xf>
    <xf numFmtId="165" fontId="3" fillId="0" borderId="14" xfId="15" applyNumberFormat="1" applyFont="1" applyBorder="1" applyAlignment="1">
      <alignment horizontal="center" vertical="center"/>
    </xf>
    <xf numFmtId="165" fontId="3" fillId="0" borderId="8" xfId="15" applyNumberFormat="1" applyFont="1" applyBorder="1" applyAlignment="1">
      <alignment horizontal="center" vertical="center"/>
    </xf>
    <xf numFmtId="165" fontId="3" fillId="0" borderId="9" xfId="15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13" applyFont="1" applyAlignment="1">
      <alignment horizontal="right" vertical="center"/>
    </xf>
    <xf numFmtId="165" fontId="21" fillId="0" borderId="0" xfId="15" applyNumberFormat="1" applyFont="1" applyAlignment="1">
      <alignment horizontal="right" vertical="center"/>
    </xf>
    <xf numFmtId="164" fontId="23" fillId="0" borderId="0" xfId="3" applyNumberFormat="1" applyFont="1" applyBorder="1" applyAlignment="1">
      <alignment vertical="center"/>
    </xf>
    <xf numFmtId="164" fontId="20" fillId="0" borderId="0" xfId="3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7" xfId="0" applyFont="1" applyBorder="1" applyAlignment="1">
      <alignment vertical="center"/>
    </xf>
    <xf numFmtId="164" fontId="20" fillId="0" borderId="3" xfId="3" applyNumberFormat="1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7" xfId="0" applyFont="1" applyBorder="1" applyAlignment="1">
      <alignment vertical="center"/>
    </xf>
    <xf numFmtId="164" fontId="5" fillId="0" borderId="3" xfId="0" applyNumberFormat="1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13" applyFont="1" applyAlignment="1">
      <alignment vertical="center"/>
    </xf>
    <xf numFmtId="0" fontId="22" fillId="0" borderId="0" xfId="13" applyFont="1" applyAlignment="1">
      <alignment vertical="center"/>
    </xf>
    <xf numFmtId="164" fontId="5" fillId="0" borderId="3" xfId="13" applyNumberFormat="1" applyFont="1" applyBorder="1" applyAlignment="1">
      <alignment vertical="center"/>
    </xf>
    <xf numFmtId="0" fontId="5" fillId="0" borderId="7" xfId="13" applyFont="1" applyBorder="1" applyAlignment="1">
      <alignment vertical="center"/>
    </xf>
    <xf numFmtId="164" fontId="20" fillId="0" borderId="3" xfId="13" applyNumberFormat="1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3" fillId="0" borderId="0" xfId="13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13" xfId="3" applyNumberFormat="1" applyFont="1" applyFill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3" fillId="0" borderId="15" xfId="0" applyFont="1" applyBorder="1" applyAlignment="1">
      <alignment vertical="center"/>
    </xf>
    <xf numFmtId="0" fontId="20" fillId="0" borderId="16" xfId="0" applyFont="1" applyBorder="1" applyAlignment="1">
      <alignment vertical="center"/>
    </xf>
    <xf numFmtId="165" fontId="21" fillId="0" borderId="0" xfId="15" applyNumberFormat="1" applyFont="1" applyBorder="1" applyAlignment="1">
      <alignment horizontal="right" vertical="center"/>
    </xf>
    <xf numFmtId="164" fontId="3" fillId="0" borderId="10" xfId="3" applyNumberFormat="1" applyFont="1" applyFill="1" applyBorder="1" applyAlignment="1">
      <alignment vertical="center"/>
    </xf>
    <xf numFmtId="165" fontId="3" fillId="0" borderId="3" xfId="15" applyNumberFormat="1" applyFont="1" applyBorder="1" applyAlignment="1">
      <alignment vertical="center"/>
    </xf>
    <xf numFmtId="165" fontId="3" fillId="0" borderId="0" xfId="15" applyNumberFormat="1" applyFont="1" applyBorder="1" applyAlignment="1">
      <alignment horizontal="center" vertical="center"/>
    </xf>
    <xf numFmtId="0" fontId="24" fillId="0" borderId="17" xfId="13" applyFont="1" applyBorder="1" applyAlignment="1">
      <alignment horizontal="center" vertical="center"/>
    </xf>
    <xf numFmtId="0" fontId="24" fillId="0" borderId="18" xfId="13" applyFont="1" applyBorder="1" applyAlignment="1">
      <alignment horizontal="center" vertical="center"/>
    </xf>
    <xf numFmtId="0" fontId="27" fillId="0" borderId="7" xfId="13" applyFont="1" applyBorder="1" applyAlignment="1">
      <alignment vertical="center"/>
    </xf>
    <xf numFmtId="0" fontId="24" fillId="0" borderId="19" xfId="13" applyFont="1" applyBorder="1" applyAlignment="1">
      <alignment horizontal="center" vertical="center"/>
    </xf>
    <xf numFmtId="0" fontId="27" fillId="0" borderId="5" xfId="13" applyFont="1" applyBorder="1" applyAlignment="1">
      <alignment vertical="center"/>
    </xf>
    <xf numFmtId="0" fontId="24" fillId="0" borderId="12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5" xfId="13" applyFont="1" applyBorder="1" applyAlignment="1">
      <alignment horizontal="center" vertical="center"/>
    </xf>
    <xf numFmtId="0" fontId="24" fillId="0" borderId="9" xfId="0" quotePrefix="1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8" fillId="0" borderId="5" xfId="13" applyFont="1" applyBorder="1" applyAlignment="1">
      <alignment vertical="center"/>
    </xf>
    <xf numFmtId="0" fontId="29" fillId="0" borderId="8" xfId="0" applyFont="1" applyBorder="1" applyAlignment="1">
      <alignment horizontal="center" vertical="center"/>
    </xf>
    <xf numFmtId="0" fontId="29" fillId="0" borderId="5" xfId="13" applyFont="1" applyBorder="1" applyAlignment="1">
      <alignment horizontal="center" vertical="center"/>
    </xf>
    <xf numFmtId="0" fontId="29" fillId="0" borderId="9" xfId="0" quotePrefix="1" applyFont="1" applyBorder="1" applyAlignment="1">
      <alignment horizontal="center" vertical="center"/>
    </xf>
    <xf numFmtId="0" fontId="28" fillId="0" borderId="7" xfId="13" applyFont="1" applyBorder="1" applyAlignment="1">
      <alignment vertical="center"/>
    </xf>
    <xf numFmtId="0" fontId="29" fillId="0" borderId="9" xfId="0" applyFont="1" applyBorder="1" applyAlignment="1">
      <alignment horizontal="center" vertical="center"/>
    </xf>
    <xf numFmtId="0" fontId="30" fillId="0" borderId="5" xfId="13" applyFont="1" applyBorder="1" applyAlignment="1">
      <alignment vertical="center"/>
    </xf>
    <xf numFmtId="0" fontId="31" fillId="0" borderId="8" xfId="0" applyFont="1" applyBorder="1" applyAlignment="1">
      <alignment horizontal="center" vertical="center"/>
    </xf>
    <xf numFmtId="0" fontId="31" fillId="0" borderId="5" xfId="13" applyFont="1" applyBorder="1" applyAlignment="1">
      <alignment horizontal="center" vertical="center"/>
    </xf>
    <xf numFmtId="0" fontId="31" fillId="0" borderId="9" xfId="0" quotePrefix="1" applyFont="1" applyBorder="1" applyAlignment="1">
      <alignment horizontal="center" vertical="center"/>
    </xf>
    <xf numFmtId="0" fontId="30" fillId="0" borderId="7" xfId="13" applyFont="1" applyBorder="1" applyAlignment="1">
      <alignment vertical="center"/>
    </xf>
    <xf numFmtId="0" fontId="31" fillId="0" borderId="9" xfId="0" applyFont="1" applyBorder="1" applyAlignment="1">
      <alignment horizontal="center" vertical="center"/>
    </xf>
    <xf numFmtId="0" fontId="26" fillId="0" borderId="5" xfId="13" applyFont="1" applyBorder="1" applyAlignment="1">
      <alignment vertical="center"/>
    </xf>
    <xf numFmtId="0" fontId="25" fillId="0" borderId="8" xfId="0" applyFont="1" applyBorder="1" applyAlignment="1">
      <alignment horizontal="center" vertical="center"/>
    </xf>
    <xf numFmtId="0" fontId="25" fillId="0" borderId="5" xfId="13" applyFont="1" applyBorder="1" applyAlignment="1">
      <alignment horizontal="center" vertical="center"/>
    </xf>
    <xf numFmtId="0" fontId="25" fillId="0" borderId="5" xfId="13" applyFont="1" applyBorder="1" applyAlignment="1">
      <alignment vertical="center"/>
    </xf>
    <xf numFmtId="0" fontId="25" fillId="0" borderId="9" xfId="0" quotePrefix="1" applyFont="1" applyBorder="1" applyAlignment="1">
      <alignment horizontal="center" vertical="center"/>
    </xf>
    <xf numFmtId="0" fontId="26" fillId="0" borderId="7" xfId="13" applyFont="1" applyBorder="1" applyAlignment="1">
      <alignment vertical="center"/>
    </xf>
    <xf numFmtId="0" fontId="25" fillId="0" borderId="9" xfId="0" applyFont="1" applyBorder="1" applyAlignment="1">
      <alignment horizontal="center" vertical="center"/>
    </xf>
    <xf numFmtId="10" fontId="3" fillId="0" borderId="8" xfId="15" applyNumberFormat="1" applyFont="1" applyBorder="1" applyAlignment="1">
      <alignment vertical="center"/>
    </xf>
    <xf numFmtId="10" fontId="3" fillId="0" borderId="12" xfId="15" applyNumberFormat="1" applyFont="1" applyBorder="1" applyAlignment="1">
      <alignment vertical="center"/>
    </xf>
    <xf numFmtId="10" fontId="3" fillId="0" borderId="9" xfId="15" applyNumberFormat="1" applyFont="1" applyBorder="1" applyAlignment="1">
      <alignment vertical="center"/>
    </xf>
    <xf numFmtId="9" fontId="3" fillId="0" borderId="9" xfId="15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5" xfId="13" applyFont="1" applyBorder="1" applyAlignment="1">
      <alignment vertical="center"/>
    </xf>
    <xf numFmtId="10" fontId="3" fillId="0" borderId="8" xfId="15" applyNumberFormat="1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164" fontId="20" fillId="5" borderId="20" xfId="3" applyNumberFormat="1" applyFont="1" applyFill="1" applyBorder="1" applyAlignment="1">
      <alignment vertical="center"/>
    </xf>
    <xf numFmtId="0" fontId="5" fillId="5" borderId="0" xfId="0" applyFont="1" applyFill="1" applyAlignment="1">
      <alignment vertical="center"/>
    </xf>
    <xf numFmtId="164" fontId="20" fillId="5" borderId="0" xfId="3" applyNumberFormat="1" applyFont="1" applyFill="1" applyBorder="1" applyAlignment="1">
      <alignment vertical="center"/>
    </xf>
    <xf numFmtId="0" fontId="5" fillId="5" borderId="15" xfId="0" applyFont="1" applyFill="1" applyBorder="1" applyAlignment="1">
      <alignment vertical="center"/>
    </xf>
    <xf numFmtId="0" fontId="36" fillId="0" borderId="0" xfId="0" applyFont="1"/>
    <xf numFmtId="43" fontId="36" fillId="0" borderId="0" xfId="3" applyFont="1" applyBorder="1"/>
    <xf numFmtId="43" fontId="36" fillId="0" borderId="0" xfId="0" applyNumberFormat="1" applyFont="1"/>
    <xf numFmtId="165" fontId="3" fillId="0" borderId="0" xfId="15" applyNumberFormat="1" applyFont="1" applyFill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4" fontId="5" fillId="0" borderId="21" xfId="3" quotePrefix="1" applyNumberFormat="1" applyFont="1" applyFill="1" applyBorder="1" applyAlignment="1">
      <alignment horizontal="center" vertical="center"/>
    </xf>
    <xf numFmtId="165" fontId="5" fillId="0" borderId="22" xfId="15" quotePrefix="1" applyNumberFormat="1" applyFont="1" applyFill="1" applyBorder="1" applyAlignment="1">
      <alignment horizontal="center" vertical="center"/>
    </xf>
    <xf numFmtId="165" fontId="5" fillId="0" borderId="0" xfId="15" quotePrefix="1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164" fontId="5" fillId="0" borderId="23" xfId="3" applyNumberFormat="1" applyFont="1" applyFill="1" applyBorder="1" applyAlignment="1">
      <alignment horizontal="center" vertical="center"/>
    </xf>
    <xf numFmtId="165" fontId="5" fillId="0" borderId="9" xfId="15" applyNumberFormat="1" applyFont="1" applyFill="1" applyBorder="1" applyAlignment="1">
      <alignment horizontal="center" vertical="center"/>
    </xf>
    <xf numFmtId="165" fontId="5" fillId="0" borderId="3" xfId="15" applyNumberFormat="1" applyFont="1" applyFill="1" applyBorder="1" applyAlignment="1">
      <alignment horizontal="center" vertical="center"/>
    </xf>
    <xf numFmtId="0" fontId="22" fillId="0" borderId="7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5" fontId="3" fillId="0" borderId="0" xfId="15" applyNumberFormat="1" applyFont="1" applyFill="1" applyAlignment="1">
      <alignment vertical="center"/>
    </xf>
    <xf numFmtId="0" fontId="22" fillId="0" borderId="16" xfId="0" applyFont="1" applyBorder="1" applyAlignment="1">
      <alignment vertical="center"/>
    </xf>
    <xf numFmtId="0" fontId="22" fillId="0" borderId="3" xfId="0" quotePrefix="1" applyFont="1" applyBorder="1" applyAlignment="1">
      <alignment horizontal="center" vertical="center"/>
    </xf>
    <xf numFmtId="0" fontId="4" fillId="0" borderId="0" xfId="0" applyFont="1" applyAlignment="1">
      <alignment horizontal="centerContinuous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5" fontId="4" fillId="0" borderId="0" xfId="15" applyNumberFormat="1" applyFont="1" applyFill="1" applyAlignment="1">
      <alignment vertical="center"/>
    </xf>
    <xf numFmtId="0" fontId="4" fillId="0" borderId="0" xfId="13" applyFont="1" applyAlignment="1">
      <alignment horizontal="left" vertical="center"/>
    </xf>
    <xf numFmtId="0" fontId="4" fillId="0" borderId="0" xfId="13" applyFont="1" applyAlignment="1">
      <alignment horizontal="center" vertical="center"/>
    </xf>
    <xf numFmtId="0" fontId="22" fillId="0" borderId="7" xfId="13" applyFont="1" applyBorder="1" applyAlignment="1">
      <alignment vertical="center"/>
    </xf>
    <xf numFmtId="0" fontId="22" fillId="0" borderId="3" xfId="13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164" fontId="1" fillId="5" borderId="20" xfId="3" applyNumberFormat="1" applyFont="1" applyFill="1" applyBorder="1" applyAlignment="1">
      <alignment vertical="center"/>
    </xf>
    <xf numFmtId="164" fontId="32" fillId="0" borderId="0" xfId="3" applyNumberFormat="1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164" fontId="1" fillId="0" borderId="0" xfId="3" applyNumberFormat="1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5" borderId="0" xfId="0" applyFont="1" applyFill="1" applyAlignment="1">
      <alignment vertical="center"/>
    </xf>
    <xf numFmtId="164" fontId="32" fillId="5" borderId="20" xfId="3" applyNumberFormat="1" applyFont="1" applyFill="1" applyBorder="1" applyAlignment="1">
      <alignment vertical="center"/>
    </xf>
    <xf numFmtId="0" fontId="27" fillId="0" borderId="0" xfId="0" applyFont="1" applyAlignment="1">
      <alignment vertical="center"/>
    </xf>
    <xf numFmtId="164" fontId="3" fillId="0" borderId="15" xfId="0" applyNumberFormat="1" applyFont="1" applyBorder="1" applyAlignment="1">
      <alignment vertical="center"/>
    </xf>
    <xf numFmtId="164" fontId="1" fillId="5" borderId="0" xfId="3" applyNumberFormat="1" applyFont="1" applyFill="1" applyBorder="1" applyAlignment="1">
      <alignment vertical="center"/>
    </xf>
    <xf numFmtId="164" fontId="3" fillId="5" borderId="20" xfId="0" applyNumberFormat="1" applyFont="1" applyFill="1" applyBorder="1" applyAlignment="1">
      <alignment vertical="center"/>
    </xf>
    <xf numFmtId="0" fontId="32" fillId="0" borderId="15" xfId="0" applyFont="1" applyBorder="1" applyAlignment="1">
      <alignment vertical="center"/>
    </xf>
    <xf numFmtId="164" fontId="27" fillId="5" borderId="20" xfId="0" applyNumberFormat="1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164" fontId="33" fillId="0" borderId="0" xfId="3" applyNumberFormat="1" applyFont="1" applyAlignment="1">
      <alignment vertical="center"/>
    </xf>
    <xf numFmtId="169" fontId="5" fillId="0" borderId="0" xfId="3" applyNumberFormat="1" applyFont="1" applyBorder="1" applyAlignment="1">
      <alignment vertical="center"/>
    </xf>
    <xf numFmtId="164" fontId="1" fillId="0" borderId="0" xfId="3" applyNumberFormat="1" applyFont="1" applyFill="1" applyBorder="1" applyAlignment="1">
      <alignment vertical="center"/>
    </xf>
    <xf numFmtId="164" fontId="1" fillId="0" borderId="20" xfId="3" applyNumberFormat="1" applyFont="1" applyFill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3" xfId="13" applyFont="1" applyBorder="1" applyAlignment="1">
      <alignment vertical="center"/>
    </xf>
    <xf numFmtId="0" fontId="3" fillId="0" borderId="3" xfId="13" applyFont="1" applyBorder="1" applyAlignment="1">
      <alignment horizontal="center" vertical="center"/>
    </xf>
    <xf numFmtId="0" fontId="22" fillId="0" borderId="17" xfId="0" applyFont="1" applyBorder="1" applyAlignment="1">
      <alignment vertical="center"/>
    </xf>
    <xf numFmtId="0" fontId="22" fillId="0" borderId="24" xfId="0" applyFont="1" applyBorder="1" applyAlignment="1">
      <alignment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164" fontId="5" fillId="6" borderId="3" xfId="0" applyNumberFormat="1" applyFont="1" applyFill="1" applyBorder="1" applyAlignment="1">
      <alignment vertical="center"/>
    </xf>
    <xf numFmtId="0" fontId="22" fillId="0" borderId="27" xfId="0" applyFont="1" applyBorder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5" fillId="5" borderId="0" xfId="0" applyNumberFormat="1" applyFont="1" applyFill="1" applyAlignment="1">
      <alignment vertical="center"/>
    </xf>
    <xf numFmtId="164" fontId="24" fillId="5" borderId="0" xfId="0" applyNumberFormat="1" applyFont="1" applyFill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22" fillId="0" borderId="17" xfId="13" applyFont="1" applyBorder="1" applyAlignment="1">
      <alignment vertical="center"/>
    </xf>
    <xf numFmtId="0" fontId="22" fillId="0" borderId="24" xfId="13" applyFont="1" applyBorder="1" applyAlignment="1">
      <alignment vertical="center"/>
    </xf>
    <xf numFmtId="0" fontId="2" fillId="0" borderId="18" xfId="13" applyFont="1" applyBorder="1" applyAlignment="1">
      <alignment horizontal="center" vertical="center"/>
    </xf>
    <xf numFmtId="0" fontId="22" fillId="0" borderId="19" xfId="13" applyFont="1" applyBorder="1" applyAlignment="1">
      <alignment horizontal="center" vertical="center"/>
    </xf>
    <xf numFmtId="0" fontId="5" fillId="5" borderId="0" xfId="13" applyFont="1" applyFill="1" applyAlignment="1">
      <alignment vertical="center"/>
    </xf>
    <xf numFmtId="0" fontId="24" fillId="0" borderId="0" xfId="13" applyFont="1" applyAlignment="1">
      <alignment vertical="center"/>
    </xf>
    <xf numFmtId="0" fontId="3" fillId="0" borderId="25" xfId="13" applyFont="1" applyBorder="1" applyAlignment="1">
      <alignment horizontal="center" vertical="center"/>
    </xf>
    <xf numFmtId="0" fontId="5" fillId="0" borderId="19" xfId="13" applyFont="1" applyBorder="1" applyAlignment="1">
      <alignment horizontal="center" vertical="center"/>
    </xf>
    <xf numFmtId="0" fontId="3" fillId="0" borderId="28" xfId="13" applyFont="1" applyBorder="1" applyAlignment="1">
      <alignment horizontal="center" vertical="center"/>
    </xf>
    <xf numFmtId="165" fontId="3" fillId="0" borderId="0" xfId="15" applyNumberFormat="1" applyFont="1" applyAlignment="1">
      <alignment horizontal="right" vertical="center"/>
    </xf>
    <xf numFmtId="0" fontId="1" fillId="0" borderId="0" xfId="0" applyFont="1"/>
    <xf numFmtId="170" fontId="5" fillId="0" borderId="3" xfId="3" applyNumberFormat="1" applyFont="1" applyBorder="1" applyAlignment="1">
      <alignment vertical="center"/>
    </xf>
    <xf numFmtId="0" fontId="37" fillId="0" borderId="0" xfId="0" applyFont="1"/>
    <xf numFmtId="164" fontId="38" fillId="7" borderId="21" xfId="3" applyNumberFormat="1" applyFont="1" applyFill="1" applyBorder="1" applyAlignment="1" applyProtection="1">
      <alignment horizontal="left" vertical="center"/>
      <protection locked="0"/>
    </xf>
    <xf numFmtId="0" fontId="38" fillId="7" borderId="22" xfId="0" applyFont="1" applyFill="1" applyBorder="1" applyAlignment="1" applyProtection="1">
      <alignment horizontal="center" vertical="center"/>
      <protection locked="0"/>
    </xf>
    <xf numFmtId="164" fontId="38" fillId="7" borderId="11" xfId="3" applyNumberFormat="1" applyFont="1" applyFill="1" applyBorder="1" applyAlignment="1" applyProtection="1">
      <alignment horizontal="center" vertical="center"/>
      <protection locked="0"/>
    </xf>
    <xf numFmtId="165" fontId="38" fillId="7" borderId="9" xfId="15" applyNumberFormat="1" applyFont="1" applyFill="1" applyBorder="1" applyAlignment="1" applyProtection="1">
      <alignment horizontal="center" vertical="center"/>
      <protection locked="0"/>
    </xf>
    <xf numFmtId="164" fontId="39" fillId="0" borderId="13" xfId="3" applyNumberFormat="1" applyFont="1" applyFill="1" applyBorder="1" applyAlignment="1" applyProtection="1">
      <alignment vertical="center"/>
      <protection locked="0"/>
    </xf>
    <xf numFmtId="10" fontId="38" fillId="0" borderId="12" xfId="15" applyNumberFormat="1" applyFont="1" applyBorder="1" applyAlignment="1" applyProtection="1">
      <alignment horizontal="center" vertical="center"/>
      <protection locked="0"/>
    </xf>
    <xf numFmtId="9" fontId="39" fillId="0" borderId="8" xfId="15" applyFont="1" applyBorder="1" applyAlignment="1" applyProtection="1">
      <alignment horizontal="center" vertical="center"/>
      <protection locked="0"/>
    </xf>
    <xf numFmtId="10" fontId="39" fillId="0" borderId="8" xfId="15" applyNumberFormat="1" applyFont="1" applyBorder="1" applyAlignment="1" applyProtection="1">
      <alignment horizontal="center" vertical="center"/>
      <protection locked="0"/>
    </xf>
    <xf numFmtId="164" fontId="39" fillId="0" borderId="11" xfId="3" applyNumberFormat="1" applyFont="1" applyFill="1" applyBorder="1" applyAlignment="1" applyProtection="1">
      <alignment vertical="center"/>
      <protection locked="0"/>
    </xf>
    <xf numFmtId="9" fontId="39" fillId="0" borderId="9" xfId="15" applyFont="1" applyBorder="1" applyAlignment="1" applyProtection="1">
      <alignment horizontal="center" vertical="center"/>
      <protection locked="0"/>
    </xf>
    <xf numFmtId="10" fontId="39" fillId="0" borderId="12" xfId="15" applyNumberFormat="1" applyFont="1" applyBorder="1" applyAlignment="1" applyProtection="1">
      <alignment horizontal="center" vertical="center"/>
      <protection locked="0"/>
    </xf>
    <xf numFmtId="10" fontId="39" fillId="0" borderId="9" xfId="15" applyNumberFormat="1" applyFont="1" applyBorder="1" applyAlignment="1" applyProtection="1">
      <alignment horizontal="center" vertical="center"/>
      <protection locked="0"/>
    </xf>
    <xf numFmtId="10" fontId="38" fillId="0" borderId="12" xfId="15" applyNumberFormat="1" applyFont="1" applyFill="1" applyBorder="1" applyAlignment="1" applyProtection="1">
      <alignment horizontal="center" vertical="center"/>
      <protection locked="0"/>
    </xf>
    <xf numFmtId="10" fontId="39" fillId="0" borderId="8" xfId="15" applyNumberFormat="1" applyFont="1" applyFill="1" applyBorder="1" applyAlignment="1" applyProtection="1">
      <alignment horizontal="center" vertical="center"/>
      <protection locked="0"/>
    </xf>
    <xf numFmtId="10" fontId="38" fillId="0" borderId="8" xfId="15" applyNumberFormat="1" applyFont="1" applyBorder="1" applyAlignment="1" applyProtection="1">
      <alignment horizontal="center" vertical="center"/>
      <protection locked="0"/>
    </xf>
    <xf numFmtId="164" fontId="25" fillId="0" borderId="0" xfId="3" applyNumberFormat="1" applyFont="1" applyAlignment="1" applyProtection="1">
      <alignment horizontal="center"/>
      <protection locked="0"/>
    </xf>
    <xf numFmtId="0" fontId="26" fillId="0" borderId="0" xfId="0" applyFont="1" applyAlignment="1" applyProtection="1">
      <alignment horizontal="center"/>
      <protection locked="0"/>
    </xf>
    <xf numFmtId="164" fontId="25" fillId="0" borderId="29" xfId="3" applyNumberFormat="1" applyFont="1" applyBorder="1" applyAlignment="1" applyProtection="1">
      <alignment horizontal="center" vertical="center"/>
      <protection locked="0"/>
    </xf>
    <xf numFmtId="0" fontId="26" fillId="0" borderId="0" xfId="13" applyFont="1" applyAlignment="1" applyProtection="1">
      <alignment horizontal="center" vertical="center"/>
      <protection locked="0"/>
    </xf>
    <xf numFmtId="0" fontId="40" fillId="6" borderId="30" xfId="3" applyNumberFormat="1" applyFont="1" applyFill="1" applyBorder="1" applyAlignment="1" applyProtection="1">
      <alignment horizontal="center" vertical="center"/>
      <protection locked="0"/>
    </xf>
    <xf numFmtId="164" fontId="24" fillId="0" borderId="21" xfId="3" applyNumberFormat="1" applyFont="1" applyFill="1" applyBorder="1" applyAlignment="1" applyProtection="1">
      <alignment horizontal="center" vertical="center"/>
      <protection locked="0"/>
    </xf>
    <xf numFmtId="164" fontId="24" fillId="0" borderId="22" xfId="3" applyNumberFormat="1" applyFont="1" applyFill="1" applyBorder="1" applyAlignment="1" applyProtection="1">
      <alignment horizontal="center" vertical="center"/>
      <protection locked="0"/>
    </xf>
    <xf numFmtId="164" fontId="24" fillId="0" borderId="11" xfId="3" applyNumberFormat="1" applyFont="1" applyFill="1" applyBorder="1" applyAlignment="1" applyProtection="1">
      <alignment horizontal="center" vertical="center"/>
      <protection locked="0"/>
    </xf>
    <xf numFmtId="10" fontId="24" fillId="0" borderId="9" xfId="15" applyNumberFormat="1" applyFont="1" applyFill="1" applyBorder="1" applyAlignment="1" applyProtection="1">
      <alignment horizontal="center" vertical="center"/>
      <protection locked="0"/>
    </xf>
    <xf numFmtId="164" fontId="27" fillId="0" borderId="13" xfId="3" applyNumberFormat="1" applyFont="1" applyFill="1" applyBorder="1" applyAlignment="1" applyProtection="1">
      <alignment horizontal="left" vertical="center"/>
      <protection locked="0"/>
    </xf>
    <xf numFmtId="10" fontId="24" fillId="0" borderId="12" xfId="15" applyNumberFormat="1" applyFont="1" applyFill="1" applyBorder="1" applyAlignment="1" applyProtection="1">
      <alignment horizontal="center" vertical="center"/>
      <protection locked="0"/>
    </xf>
    <xf numFmtId="164" fontId="27" fillId="0" borderId="10" xfId="3" applyNumberFormat="1" applyFont="1" applyFill="1" applyBorder="1" applyAlignment="1" applyProtection="1">
      <alignment horizontal="left" vertical="center"/>
      <protection locked="0"/>
    </xf>
    <xf numFmtId="10" fontId="24" fillId="0" borderId="8" xfId="15" applyNumberFormat="1" applyFont="1" applyFill="1" applyBorder="1" applyAlignment="1" applyProtection="1">
      <alignment horizontal="center" vertical="center"/>
      <protection locked="0"/>
    </xf>
    <xf numFmtId="10" fontId="27" fillId="0" borderId="8" xfId="15" applyNumberFormat="1" applyFont="1" applyFill="1" applyBorder="1" applyAlignment="1" applyProtection="1">
      <alignment horizontal="center" vertical="center"/>
      <protection locked="0"/>
    </xf>
    <xf numFmtId="164" fontId="27" fillId="0" borderId="11" xfId="3" applyNumberFormat="1" applyFont="1" applyFill="1" applyBorder="1" applyAlignment="1" applyProtection="1">
      <alignment horizontal="left" vertical="center"/>
      <protection locked="0"/>
    </xf>
    <xf numFmtId="9" fontId="27" fillId="0" borderId="9" xfId="15" applyFont="1" applyFill="1" applyBorder="1" applyAlignment="1" applyProtection="1">
      <alignment horizontal="center" vertical="center"/>
      <protection locked="0"/>
    </xf>
    <xf numFmtId="164" fontId="27" fillId="0" borderId="31" xfId="3" applyNumberFormat="1" applyFont="1" applyFill="1" applyBorder="1" applyAlignment="1" applyProtection="1">
      <alignment horizontal="left" vertical="center"/>
      <protection locked="0"/>
    </xf>
    <xf numFmtId="10" fontId="27" fillId="0" borderId="14" xfId="15" applyNumberFormat="1" applyFont="1" applyFill="1" applyBorder="1" applyAlignment="1" applyProtection="1">
      <alignment horizontal="center" vertical="center"/>
      <protection locked="0"/>
    </xf>
    <xf numFmtId="164" fontId="27" fillId="0" borderId="32" xfId="3" applyNumberFormat="1" applyFont="1" applyFill="1" applyBorder="1" applyAlignment="1" applyProtection="1">
      <alignment horizontal="left" vertical="center"/>
      <protection locked="0"/>
    </xf>
    <xf numFmtId="10" fontId="27" fillId="0" borderId="33" xfId="15" applyNumberFormat="1" applyFont="1" applyFill="1" applyBorder="1" applyAlignment="1" applyProtection="1">
      <alignment horizontal="center" vertical="center"/>
      <protection locked="0"/>
    </xf>
    <xf numFmtId="164" fontId="28" fillId="0" borderId="13" xfId="3" applyNumberFormat="1" applyFont="1" applyFill="1" applyBorder="1" applyAlignment="1" applyProtection="1">
      <alignment horizontal="left" vertical="center"/>
      <protection locked="0"/>
    </xf>
    <xf numFmtId="10" fontId="29" fillId="0" borderId="12" xfId="15" applyNumberFormat="1" applyFont="1" applyFill="1" applyBorder="1" applyAlignment="1" applyProtection="1">
      <alignment horizontal="center" vertical="center"/>
      <protection locked="0"/>
    </xf>
    <xf numFmtId="10" fontId="29" fillId="0" borderId="8" xfId="15" applyNumberFormat="1" applyFont="1" applyFill="1" applyBorder="1" applyAlignment="1" applyProtection="1">
      <alignment horizontal="center" vertical="center"/>
      <protection locked="0"/>
    </xf>
    <xf numFmtId="10" fontId="28" fillId="0" borderId="8" xfId="15" applyNumberFormat="1" applyFont="1" applyFill="1" applyBorder="1" applyAlignment="1" applyProtection="1">
      <alignment horizontal="center" vertical="center"/>
      <protection locked="0"/>
    </xf>
    <xf numFmtId="9" fontId="28" fillId="0" borderId="9" xfId="15" applyFont="1" applyFill="1" applyBorder="1" applyAlignment="1" applyProtection="1">
      <alignment horizontal="center" vertical="center"/>
      <protection locked="0"/>
    </xf>
    <xf numFmtId="10" fontId="28" fillId="0" borderId="14" xfId="15" applyNumberFormat="1" applyFont="1" applyFill="1" applyBorder="1" applyAlignment="1" applyProtection="1">
      <alignment horizontal="center" vertical="center"/>
      <protection locked="0"/>
    </xf>
    <xf numFmtId="164" fontId="28" fillId="0" borderId="32" xfId="3" applyNumberFormat="1" applyFont="1" applyFill="1" applyBorder="1" applyAlignment="1" applyProtection="1">
      <alignment horizontal="left" vertical="center"/>
      <protection locked="0"/>
    </xf>
    <xf numFmtId="10" fontId="28" fillId="0" borderId="33" xfId="15" applyNumberFormat="1" applyFont="1" applyFill="1" applyBorder="1" applyAlignment="1" applyProtection="1">
      <alignment horizontal="center" vertical="center"/>
      <protection locked="0"/>
    </xf>
    <xf numFmtId="164" fontId="30" fillId="0" borderId="13" xfId="3" applyNumberFormat="1" applyFont="1" applyFill="1" applyBorder="1" applyAlignment="1" applyProtection="1">
      <alignment horizontal="left" vertical="center"/>
      <protection locked="0"/>
    </xf>
    <xf numFmtId="10" fontId="31" fillId="0" borderId="12" xfId="15" applyNumberFormat="1" applyFont="1" applyFill="1" applyBorder="1" applyAlignment="1" applyProtection="1">
      <alignment horizontal="center" vertical="center"/>
      <protection locked="0"/>
    </xf>
    <xf numFmtId="10" fontId="31" fillId="0" borderId="8" xfId="15" applyNumberFormat="1" applyFont="1" applyFill="1" applyBorder="1" applyAlignment="1" applyProtection="1">
      <alignment horizontal="center" vertical="center"/>
      <protection locked="0"/>
    </xf>
    <xf numFmtId="10" fontId="30" fillId="0" borderId="8" xfId="15" applyNumberFormat="1" applyFont="1" applyFill="1" applyBorder="1" applyAlignment="1" applyProtection="1">
      <alignment horizontal="center" vertical="center"/>
      <protection locked="0"/>
    </xf>
    <xf numFmtId="9" fontId="30" fillId="0" borderId="9" xfId="15" applyFont="1" applyFill="1" applyBorder="1" applyAlignment="1" applyProtection="1">
      <alignment horizontal="center" vertical="center"/>
      <protection locked="0"/>
    </xf>
    <xf numFmtId="164" fontId="30" fillId="0" borderId="32" xfId="3" applyNumberFormat="1" applyFont="1" applyFill="1" applyBorder="1" applyAlignment="1" applyProtection="1">
      <alignment horizontal="left" vertical="center"/>
      <protection locked="0"/>
    </xf>
    <xf numFmtId="10" fontId="30" fillId="0" borderId="33" xfId="15" applyNumberFormat="1" applyFont="1" applyFill="1" applyBorder="1" applyAlignment="1" applyProtection="1">
      <alignment horizontal="center" vertical="center"/>
      <protection locked="0"/>
    </xf>
    <xf numFmtId="164" fontId="26" fillId="0" borderId="13" xfId="3" applyNumberFormat="1" applyFont="1" applyFill="1" applyBorder="1" applyAlignment="1" applyProtection="1">
      <alignment horizontal="left" vertical="center"/>
      <protection locked="0"/>
    </xf>
    <xf numFmtId="164" fontId="26" fillId="0" borderId="10" xfId="3" applyNumberFormat="1" applyFont="1" applyFill="1" applyBorder="1" applyAlignment="1" applyProtection="1">
      <alignment horizontal="left" vertical="center"/>
      <protection locked="0"/>
    </xf>
    <xf numFmtId="164" fontId="26" fillId="0" borderId="11" xfId="3" applyNumberFormat="1" applyFont="1" applyFill="1" applyBorder="1" applyAlignment="1" applyProtection="1">
      <alignment horizontal="left" vertical="center"/>
      <protection locked="0"/>
    </xf>
    <xf numFmtId="164" fontId="26" fillId="0" borderId="32" xfId="3" applyNumberFormat="1" applyFont="1" applyFill="1" applyBorder="1" applyAlignment="1" applyProtection="1">
      <alignment horizontal="left" vertical="center"/>
      <protection locked="0"/>
    </xf>
    <xf numFmtId="1" fontId="3" fillId="0" borderId="10" xfId="3" applyNumberFormat="1" applyFont="1" applyFill="1" applyBorder="1" applyAlignment="1">
      <alignment vertical="center"/>
    </xf>
    <xf numFmtId="1" fontId="3" fillId="0" borderId="10" xfId="3" applyNumberFormat="1" applyFont="1" applyBorder="1" applyAlignment="1">
      <alignment vertical="center"/>
    </xf>
    <xf numFmtId="1" fontId="3" fillId="0" borderId="11" xfId="3" applyNumberFormat="1" applyFont="1" applyBorder="1" applyAlignment="1">
      <alignment vertical="center"/>
    </xf>
    <xf numFmtId="14" fontId="5" fillId="0" borderId="21" xfId="3" quotePrefix="1" applyNumberFormat="1" applyFont="1" applyFill="1" applyBorder="1" applyAlignment="1">
      <alignment horizontal="center" vertical="center"/>
    </xf>
    <xf numFmtId="14" fontId="5" fillId="0" borderId="22" xfId="15" quotePrefix="1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vertical="center"/>
    </xf>
    <xf numFmtId="171" fontId="3" fillId="0" borderId="8" xfId="15" applyNumberFormat="1" applyFont="1" applyBorder="1" applyAlignment="1">
      <alignment vertical="center"/>
    </xf>
    <xf numFmtId="171" fontId="3" fillId="0" borderId="8" xfId="15" applyNumberFormat="1" applyFont="1" applyFill="1" applyBorder="1" applyAlignment="1">
      <alignment vertical="center"/>
    </xf>
    <xf numFmtId="172" fontId="3" fillId="0" borderId="0" xfId="0" applyNumberFormat="1" applyFont="1" applyAlignment="1">
      <alignment vertical="center"/>
    </xf>
    <xf numFmtId="2" fontId="3" fillId="0" borderId="8" xfId="15" applyNumberFormat="1" applyFont="1" applyFill="1" applyBorder="1" applyAlignment="1">
      <alignment vertical="center"/>
    </xf>
    <xf numFmtId="2" fontId="3" fillId="0" borderId="8" xfId="15" applyNumberFormat="1" applyFont="1" applyBorder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13" applyFont="1" applyAlignment="1">
      <alignment horizontal="center" vertical="center"/>
    </xf>
  </cellXfs>
  <cellStyles count="22">
    <cellStyle name="args.style" xfId="1" xr:uid="{00000000-0005-0000-0000-000000000000}"/>
    <cellStyle name="Calc Currency (0)" xfId="2" xr:uid="{00000000-0005-0000-0000-000001000000}"/>
    <cellStyle name="Comma" xfId="3" builtinId="3"/>
    <cellStyle name="Copied" xfId="4" xr:uid="{00000000-0005-0000-0000-000003000000}"/>
    <cellStyle name="Entered" xfId="5" xr:uid="{00000000-0005-0000-0000-000004000000}"/>
    <cellStyle name="Grey" xfId="6" xr:uid="{00000000-0005-0000-0000-000005000000}"/>
    <cellStyle name="Header1" xfId="7" xr:uid="{00000000-0005-0000-0000-000006000000}"/>
    <cellStyle name="Header2" xfId="8" xr:uid="{00000000-0005-0000-0000-000007000000}"/>
    <cellStyle name="HEADINGS" xfId="9" xr:uid="{00000000-0005-0000-0000-000008000000}"/>
    <cellStyle name="HEADINGSTOP" xfId="10" xr:uid="{00000000-0005-0000-0000-000009000000}"/>
    <cellStyle name="Input [yellow]" xfId="11" xr:uid="{00000000-0005-0000-0000-00000A000000}"/>
    <cellStyle name="Normal" xfId="0" builtinId="0"/>
    <cellStyle name="Normal - Style1" xfId="12" xr:uid="{00000000-0005-0000-0000-00000C000000}"/>
    <cellStyle name="Normal_Transportation Type for Shipping Volume" xfId="13" xr:uid="{00000000-0005-0000-0000-00000D000000}"/>
    <cellStyle name="per.style" xfId="14" xr:uid="{00000000-0005-0000-0000-00000E000000}"/>
    <cellStyle name="Percent" xfId="15" builtinId="5"/>
    <cellStyle name="Percent [2]" xfId="16" xr:uid="{00000000-0005-0000-0000-000010000000}"/>
    <cellStyle name="regstoresfromspecstores" xfId="17" xr:uid="{00000000-0005-0000-0000-000011000000}"/>
    <cellStyle name="RevList" xfId="18" xr:uid="{00000000-0005-0000-0000-000012000000}"/>
    <cellStyle name="SHADEDSTORES" xfId="19" xr:uid="{00000000-0005-0000-0000-000013000000}"/>
    <cellStyle name="specstores" xfId="20" xr:uid="{00000000-0005-0000-0000-000014000000}"/>
    <cellStyle name="Subtotal" xfId="21" xr:uid="{00000000-0005-0000-0000-000015000000}"/>
  </cellStyles>
  <dxfs count="3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-Chenjohn_Documents/A03-Monthly%20Report-Adm%20&amp;%20Traffic/Monthly-03-NJ-Transport%20Type-IP%20Organic/Transp%20Type-2023-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"/>
      <sheetName val="AM"/>
      <sheetName val="WP"/>
      <sheetName val="IBS "/>
      <sheetName val="IQSH01E"/>
    </sheetNames>
    <sheetDataSet>
      <sheetData sheetId="0"/>
      <sheetData sheetId="1"/>
      <sheetData sheetId="2">
        <row r="49">
          <cell r="BW49">
            <v>14354337.529999999</v>
          </cell>
          <cell r="BY49">
            <v>15479487.120000001</v>
          </cell>
          <cell r="CA49">
            <v>20082721.82</v>
          </cell>
          <cell r="CC49">
            <v>13859380.970000003</v>
          </cell>
          <cell r="CE49">
            <v>20215099.09</v>
          </cell>
          <cell r="CG49">
            <v>21537338.34</v>
          </cell>
          <cell r="CI49">
            <v>17807709.469999999</v>
          </cell>
          <cell r="CK49">
            <v>17619439.191428572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R74"/>
  <sheetViews>
    <sheetView zoomScale="80" zoomScaleNormal="80" workbookViewId="0">
      <pane xSplit="64" ySplit="5" topLeftCell="CR18" activePane="bottomRight" state="frozen"/>
      <selection pane="topRight" activeCell="BM1" sqref="BM1"/>
      <selection pane="bottomLeft" activeCell="A6" sqref="A6"/>
      <selection pane="bottomRight" activeCell="L23" sqref="L23"/>
    </sheetView>
  </sheetViews>
  <sheetFormatPr defaultColWidth="9.109375" defaultRowHeight="13.2" x14ac:dyDescent="0.25"/>
  <cols>
    <col min="1" max="1" width="6.44140625" style="2" customWidth="1"/>
    <col min="2" max="2" width="12.6640625" style="35" customWidth="1"/>
    <col min="3" max="3" width="10.21875" style="1" customWidth="1"/>
    <col min="4" max="4" width="7" style="1" customWidth="1"/>
    <col min="5" max="5" width="10.21875" style="1" customWidth="1"/>
    <col min="6" max="6" width="7" style="1" customWidth="1"/>
    <col min="7" max="7" width="10.21875" style="1" customWidth="1"/>
    <col min="8" max="8" width="7" style="1" customWidth="1"/>
    <col min="9" max="9" width="10.21875" style="1" customWidth="1"/>
    <col min="10" max="10" width="7" style="1" customWidth="1"/>
    <col min="11" max="11" width="10.21875" style="1" customWidth="1"/>
    <col min="12" max="12" width="7" style="1" customWidth="1"/>
    <col min="13" max="13" width="10.21875" style="1" customWidth="1"/>
    <col min="14" max="14" width="7" style="1" customWidth="1"/>
    <col min="15" max="15" width="10.21875" style="1" customWidth="1"/>
    <col min="16" max="16" width="7" style="1" customWidth="1"/>
    <col min="17" max="17" width="10.21875" style="1" customWidth="1"/>
    <col min="18" max="18" width="7" style="1" customWidth="1"/>
    <col min="19" max="19" width="10.21875" style="1" customWidth="1"/>
    <col min="20" max="20" width="7" style="1" customWidth="1"/>
    <col min="21" max="21" width="10.21875" style="1" customWidth="1"/>
    <col min="22" max="22" width="7" style="1" customWidth="1"/>
    <col min="23" max="23" width="10.21875" style="1" customWidth="1"/>
    <col min="24" max="24" width="7" style="1" customWidth="1"/>
    <col min="25" max="25" width="10.21875" style="1" customWidth="1"/>
    <col min="26" max="26" width="7" style="1" customWidth="1"/>
    <col min="27" max="27" width="10.21875" style="1" customWidth="1"/>
    <col min="28" max="28" width="7" style="1" customWidth="1"/>
    <col min="29" max="29" width="10.21875" style="1" customWidth="1"/>
    <col min="30" max="30" width="7" style="1" customWidth="1"/>
    <col min="31" max="31" width="10.21875" style="1" customWidth="1"/>
    <col min="32" max="32" width="7" style="1" customWidth="1"/>
    <col min="33" max="33" width="10.21875" style="1" customWidth="1"/>
    <col min="34" max="34" width="7" style="1" customWidth="1"/>
    <col min="35" max="35" width="10.21875" style="1" customWidth="1"/>
    <col min="36" max="36" width="7" style="1" customWidth="1"/>
    <col min="37" max="37" width="10.21875" style="1" customWidth="1"/>
    <col min="38" max="38" width="7" style="1" customWidth="1"/>
    <col min="39" max="39" width="10.21875" style="1" customWidth="1"/>
    <col min="40" max="40" width="7" style="1" customWidth="1"/>
    <col min="41" max="41" width="10.21875" style="1" customWidth="1"/>
    <col min="42" max="42" width="7" style="1" customWidth="1"/>
    <col min="43" max="43" width="10.21875" style="1" customWidth="1"/>
    <col min="44" max="44" width="7" style="1" customWidth="1"/>
    <col min="45" max="45" width="10.21875" style="1" customWidth="1"/>
    <col min="46" max="46" width="7" style="1" customWidth="1"/>
    <col min="47" max="47" width="10.21875" style="1" customWidth="1"/>
    <col min="48" max="48" width="7" style="1" customWidth="1"/>
    <col min="49" max="49" width="10.21875" style="1" customWidth="1"/>
    <col min="50" max="50" width="7" style="1" customWidth="1"/>
    <col min="51" max="51" width="10.21875" style="1" customWidth="1"/>
    <col min="52" max="52" width="7" style="1" customWidth="1"/>
    <col min="53" max="53" width="10.21875" style="1" customWidth="1"/>
    <col min="54" max="54" width="7" style="1" customWidth="1"/>
    <col min="55" max="55" width="10.88671875" style="1" customWidth="1"/>
    <col min="56" max="56" width="7" style="1" customWidth="1"/>
    <col min="57" max="57" width="10.88671875" style="1" customWidth="1"/>
    <col min="58" max="58" width="7" style="1" customWidth="1"/>
    <col min="59" max="59" width="10.88671875" style="1" customWidth="1"/>
    <col min="60" max="60" width="7" style="1" customWidth="1"/>
    <col min="61" max="61" width="10.88671875" style="1" customWidth="1"/>
    <col min="62" max="62" width="7" style="1" customWidth="1"/>
    <col min="63" max="63" width="10.88671875" style="1" customWidth="1"/>
    <col min="64" max="64" width="7" style="1" customWidth="1"/>
    <col min="65" max="65" width="10.88671875" style="1" customWidth="1"/>
    <col min="66" max="66" width="7" style="1" customWidth="1"/>
    <col min="67" max="67" width="10.88671875" style="1" customWidth="1"/>
    <col min="68" max="68" width="7" style="1" customWidth="1"/>
    <col min="69" max="69" width="10.88671875" style="1" customWidth="1"/>
    <col min="70" max="70" width="7" style="1" customWidth="1"/>
    <col min="71" max="71" width="10.88671875" style="1" customWidth="1"/>
    <col min="72" max="72" width="7" style="1" customWidth="1"/>
    <col min="73" max="73" width="10.88671875" style="1" customWidth="1"/>
    <col min="74" max="74" width="7" style="1" customWidth="1"/>
    <col min="75" max="75" width="10.88671875" style="1" customWidth="1"/>
    <col min="76" max="76" width="7" style="1" customWidth="1"/>
    <col min="77" max="77" width="10.88671875" style="1" customWidth="1"/>
    <col min="78" max="78" width="7" style="1" customWidth="1"/>
    <col min="79" max="79" width="10.88671875" style="1" customWidth="1"/>
    <col min="80" max="80" width="7" style="1" customWidth="1"/>
    <col min="81" max="81" width="10.88671875" style="1" customWidth="1"/>
    <col min="82" max="82" width="7" style="1" customWidth="1"/>
    <col min="83" max="83" width="10.88671875" style="1" customWidth="1"/>
    <col min="84" max="84" width="7" style="1" customWidth="1"/>
    <col min="85" max="85" width="10.88671875" style="1" customWidth="1"/>
    <col min="86" max="86" width="7" style="1" customWidth="1"/>
    <col min="87" max="87" width="10.88671875" style="1" customWidth="1"/>
    <col min="88" max="88" width="7" style="1" customWidth="1"/>
    <col min="89" max="89" width="10.88671875" style="1" customWidth="1"/>
    <col min="90" max="90" width="7" style="1" customWidth="1"/>
    <col min="91" max="91" width="10.21875" customWidth="1"/>
    <col min="92" max="92" width="7" customWidth="1"/>
    <col min="93" max="93" width="7" style="1" customWidth="1"/>
    <col min="94" max="94" width="10.5546875" style="29" customWidth="1"/>
    <col min="95" max="95" width="13.44140625" style="29" customWidth="1"/>
    <col min="96" max="96" width="9.109375" style="52"/>
    <col min="97" max="16384" width="9.109375" style="1"/>
  </cols>
  <sheetData>
    <row r="1" spans="1:96" s="128" customFormat="1" ht="18.600000000000001" customHeight="1" x14ac:dyDescent="0.25">
      <c r="A1" s="254" t="s">
        <v>150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4"/>
      <c r="AJ1" s="254"/>
      <c r="AK1" s="254"/>
      <c r="AL1" s="254"/>
      <c r="AM1" s="254"/>
      <c r="AN1" s="254"/>
      <c r="AO1" s="254"/>
      <c r="AP1" s="254"/>
      <c r="AQ1" s="254"/>
      <c r="AR1" s="254"/>
      <c r="AS1" s="254"/>
      <c r="AT1" s="254"/>
      <c r="AU1" s="254"/>
      <c r="AV1" s="254"/>
      <c r="AW1" s="254"/>
      <c r="AX1" s="254"/>
      <c r="AY1" s="254"/>
      <c r="AZ1" s="254"/>
      <c r="BA1" s="254"/>
      <c r="BB1" s="254"/>
      <c r="BC1" s="254"/>
      <c r="BD1" s="254"/>
      <c r="BE1" s="254"/>
      <c r="BF1" s="254"/>
      <c r="BG1" s="254"/>
      <c r="BH1" s="254"/>
      <c r="BI1" s="254"/>
      <c r="BJ1" s="254"/>
      <c r="BK1" s="254"/>
      <c r="BL1" s="254"/>
      <c r="BM1" s="254"/>
      <c r="BN1" s="254"/>
      <c r="BO1" s="254"/>
      <c r="BP1" s="254"/>
      <c r="BQ1" s="254"/>
      <c r="BR1" s="254"/>
      <c r="BS1" s="254"/>
      <c r="BT1" s="254"/>
      <c r="BU1" s="254"/>
      <c r="BV1" s="254"/>
      <c r="BW1" s="254"/>
      <c r="BX1" s="254"/>
      <c r="BY1" s="254"/>
      <c r="BZ1" s="254"/>
      <c r="CA1" s="254"/>
      <c r="CB1" s="254"/>
      <c r="CC1" s="254"/>
      <c r="CD1" s="254"/>
      <c r="CE1" s="254"/>
      <c r="CF1" s="254"/>
      <c r="CG1" s="254"/>
      <c r="CH1" s="254"/>
      <c r="CI1" s="254"/>
      <c r="CJ1" s="254"/>
      <c r="CK1" s="254"/>
      <c r="CL1" s="254"/>
      <c r="CM1" s="254"/>
      <c r="CN1" s="254"/>
      <c r="CO1" s="121"/>
      <c r="CP1" s="126"/>
      <c r="CQ1" s="126"/>
      <c r="CR1" s="127"/>
    </row>
    <row r="2" spans="1:96" s="128" customFormat="1" ht="4.5" customHeight="1" x14ac:dyDescent="0.2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1"/>
      <c r="BY2" s="121"/>
      <c r="BZ2" s="121"/>
      <c r="CA2" s="121"/>
      <c r="CB2" s="121"/>
      <c r="CC2" s="121"/>
      <c r="CD2" s="121"/>
      <c r="CE2" s="121"/>
      <c r="CF2" s="121"/>
      <c r="CG2" s="121"/>
      <c r="CH2" s="121"/>
      <c r="CI2" s="121"/>
      <c r="CJ2" s="121"/>
      <c r="CK2" s="121"/>
      <c r="CL2" s="121"/>
      <c r="CM2"/>
      <c r="CN2"/>
      <c r="CO2" s="125"/>
      <c r="CP2" s="126"/>
      <c r="CQ2" s="126"/>
      <c r="CR2" s="127"/>
    </row>
    <row r="3" spans="1:96" ht="6.75" customHeight="1" thickBot="1" x14ac:dyDescent="0.3">
      <c r="CP3" s="43"/>
      <c r="CQ3" s="43"/>
      <c r="CR3" s="153"/>
    </row>
    <row r="4" spans="1:96" s="2" customFormat="1" ht="24" customHeight="1" x14ac:dyDescent="0.25">
      <c r="A4" s="107" t="s">
        <v>91</v>
      </c>
      <c r="B4" s="108" t="s">
        <v>94</v>
      </c>
      <c r="C4" s="109" t="s">
        <v>160</v>
      </c>
      <c r="D4" s="110"/>
      <c r="E4" s="109" t="s">
        <v>161</v>
      </c>
      <c r="F4" s="110"/>
      <c r="G4" s="109" t="s">
        <v>162</v>
      </c>
      <c r="H4" s="110"/>
      <c r="I4" s="109" t="s">
        <v>163</v>
      </c>
      <c r="J4" s="110"/>
      <c r="K4" s="109" t="s">
        <v>164</v>
      </c>
      <c r="L4" s="110"/>
      <c r="M4" s="109" t="s">
        <v>165</v>
      </c>
      <c r="N4" s="110"/>
      <c r="O4" s="109" t="s">
        <v>168</v>
      </c>
      <c r="P4" s="110"/>
      <c r="Q4" s="109" t="s">
        <v>169</v>
      </c>
      <c r="R4" s="110"/>
      <c r="S4" s="109" t="s">
        <v>170</v>
      </c>
      <c r="T4" s="110"/>
      <c r="U4" s="109" t="s">
        <v>171</v>
      </c>
      <c r="V4" s="110"/>
      <c r="W4" s="109" t="s">
        <v>172</v>
      </c>
      <c r="X4" s="110"/>
      <c r="Y4" s="109" t="s">
        <v>173</v>
      </c>
      <c r="Z4" s="110"/>
      <c r="AA4" s="109" t="s">
        <v>174</v>
      </c>
      <c r="AB4" s="110"/>
      <c r="AC4" s="109" t="s">
        <v>175</v>
      </c>
      <c r="AD4" s="110"/>
      <c r="AE4" s="109" t="s">
        <v>176</v>
      </c>
      <c r="AF4" s="110"/>
      <c r="AG4" s="109" t="s">
        <v>177</v>
      </c>
      <c r="AH4" s="110"/>
      <c r="AI4" s="109" t="s">
        <v>178</v>
      </c>
      <c r="AJ4" s="110"/>
      <c r="AK4" s="109" t="s">
        <v>180</v>
      </c>
      <c r="AL4" s="110"/>
      <c r="AM4" s="109" t="s">
        <v>181</v>
      </c>
      <c r="AN4" s="110"/>
      <c r="AO4" s="109" t="s">
        <v>184</v>
      </c>
      <c r="AP4" s="110"/>
      <c r="AQ4" s="109" t="s">
        <v>185</v>
      </c>
      <c r="AR4" s="110"/>
      <c r="AS4" s="109" t="s">
        <v>188</v>
      </c>
      <c r="AT4" s="110"/>
      <c r="AU4" s="109" t="s">
        <v>189</v>
      </c>
      <c r="AV4" s="110"/>
      <c r="AW4" s="109" t="s">
        <v>191</v>
      </c>
      <c r="AX4" s="110"/>
      <c r="AY4" s="109" t="s">
        <v>192</v>
      </c>
      <c r="AZ4" s="110"/>
      <c r="BA4" s="109" t="s">
        <v>193</v>
      </c>
      <c r="BB4" s="110"/>
      <c r="BC4" s="109" t="s">
        <v>194</v>
      </c>
      <c r="BD4" s="110"/>
      <c r="BE4" s="109" t="s">
        <v>195</v>
      </c>
      <c r="BF4" s="110"/>
      <c r="BG4" s="109" t="s">
        <v>196</v>
      </c>
      <c r="BH4" s="110"/>
      <c r="BI4" s="109" t="s">
        <v>197</v>
      </c>
      <c r="BJ4" s="110"/>
      <c r="BK4" s="109" t="s">
        <v>198</v>
      </c>
      <c r="BL4" s="110"/>
      <c r="BM4" s="109" t="s">
        <v>199</v>
      </c>
      <c r="BN4" s="110"/>
      <c r="BO4" s="109" t="s">
        <v>200</v>
      </c>
      <c r="BP4" s="110"/>
      <c r="BQ4" s="109" t="s">
        <v>201</v>
      </c>
      <c r="BR4" s="110"/>
      <c r="BS4" s="109" t="s">
        <v>202</v>
      </c>
      <c r="BT4" s="110"/>
      <c r="BU4" s="109" t="s">
        <v>203</v>
      </c>
      <c r="BV4" s="110"/>
      <c r="BW4" s="109" t="s">
        <v>204</v>
      </c>
      <c r="BX4" s="110"/>
      <c r="BY4" s="109" t="s">
        <v>209</v>
      </c>
      <c r="BZ4" s="110"/>
      <c r="CA4" s="109" t="s">
        <v>210</v>
      </c>
      <c r="CB4" s="110"/>
      <c r="CC4" s="109" t="s">
        <v>211</v>
      </c>
      <c r="CD4" s="110"/>
      <c r="CE4" s="109" t="s">
        <v>212</v>
      </c>
      <c r="CF4" s="110"/>
      <c r="CG4" s="109" t="s">
        <v>213</v>
      </c>
      <c r="CH4" s="110"/>
      <c r="CI4" s="109" t="s">
        <v>214</v>
      </c>
      <c r="CJ4" s="110"/>
      <c r="CK4" s="109" t="s">
        <v>215</v>
      </c>
      <c r="CL4" s="110"/>
      <c r="CM4" s="189" t="s">
        <v>217</v>
      </c>
      <c r="CN4" s="190"/>
      <c r="CO4" s="111"/>
      <c r="CP4" s="157"/>
      <c r="CQ4" s="158"/>
      <c r="CR4" s="159"/>
    </row>
    <row r="5" spans="1:96" s="2" customFormat="1" ht="24" customHeight="1" thickBot="1" x14ac:dyDescent="0.3">
      <c r="A5" s="7"/>
      <c r="B5" s="112" t="s">
        <v>76</v>
      </c>
      <c r="C5" s="113" t="s">
        <v>101</v>
      </c>
      <c r="D5" s="114" t="s">
        <v>78</v>
      </c>
      <c r="E5" s="113" t="s">
        <v>101</v>
      </c>
      <c r="F5" s="114" t="s">
        <v>78</v>
      </c>
      <c r="G5" s="113" t="s">
        <v>101</v>
      </c>
      <c r="H5" s="114" t="s">
        <v>78</v>
      </c>
      <c r="I5" s="113" t="s">
        <v>101</v>
      </c>
      <c r="J5" s="114" t="s">
        <v>78</v>
      </c>
      <c r="K5" s="113" t="s">
        <v>101</v>
      </c>
      <c r="L5" s="114" t="s">
        <v>78</v>
      </c>
      <c r="M5" s="113" t="s">
        <v>101</v>
      </c>
      <c r="N5" s="114" t="s">
        <v>78</v>
      </c>
      <c r="O5" s="113" t="s">
        <v>101</v>
      </c>
      <c r="P5" s="114" t="s">
        <v>78</v>
      </c>
      <c r="Q5" s="113" t="s">
        <v>101</v>
      </c>
      <c r="R5" s="114" t="s">
        <v>78</v>
      </c>
      <c r="S5" s="113" t="s">
        <v>101</v>
      </c>
      <c r="T5" s="114" t="s">
        <v>78</v>
      </c>
      <c r="U5" s="113" t="s">
        <v>101</v>
      </c>
      <c r="V5" s="114" t="s">
        <v>78</v>
      </c>
      <c r="W5" s="113" t="s">
        <v>101</v>
      </c>
      <c r="X5" s="114" t="s">
        <v>78</v>
      </c>
      <c r="Y5" s="113" t="s">
        <v>101</v>
      </c>
      <c r="Z5" s="114" t="s">
        <v>78</v>
      </c>
      <c r="AA5" s="113" t="s">
        <v>101</v>
      </c>
      <c r="AB5" s="114" t="s">
        <v>78</v>
      </c>
      <c r="AC5" s="113" t="s">
        <v>101</v>
      </c>
      <c r="AD5" s="114" t="s">
        <v>78</v>
      </c>
      <c r="AE5" s="113" t="s">
        <v>101</v>
      </c>
      <c r="AF5" s="114" t="s">
        <v>78</v>
      </c>
      <c r="AG5" s="113" t="s">
        <v>101</v>
      </c>
      <c r="AH5" s="114" t="s">
        <v>78</v>
      </c>
      <c r="AI5" s="113" t="s">
        <v>101</v>
      </c>
      <c r="AJ5" s="114" t="s">
        <v>78</v>
      </c>
      <c r="AK5" s="113" t="s">
        <v>101</v>
      </c>
      <c r="AL5" s="114" t="s">
        <v>78</v>
      </c>
      <c r="AM5" s="113" t="s">
        <v>101</v>
      </c>
      <c r="AN5" s="114" t="s">
        <v>78</v>
      </c>
      <c r="AO5" s="113" t="s">
        <v>101</v>
      </c>
      <c r="AP5" s="114" t="s">
        <v>78</v>
      </c>
      <c r="AQ5" s="113" t="s">
        <v>101</v>
      </c>
      <c r="AR5" s="114" t="s">
        <v>78</v>
      </c>
      <c r="AS5" s="113" t="s">
        <v>101</v>
      </c>
      <c r="AT5" s="114" t="s">
        <v>78</v>
      </c>
      <c r="AU5" s="113" t="s">
        <v>101</v>
      </c>
      <c r="AV5" s="114" t="s">
        <v>78</v>
      </c>
      <c r="AW5" s="113" t="s">
        <v>101</v>
      </c>
      <c r="AX5" s="114" t="s">
        <v>78</v>
      </c>
      <c r="AY5" s="113" t="s">
        <v>101</v>
      </c>
      <c r="AZ5" s="114" t="s">
        <v>78</v>
      </c>
      <c r="BA5" s="113" t="s">
        <v>101</v>
      </c>
      <c r="BB5" s="114" t="s">
        <v>78</v>
      </c>
      <c r="BC5" s="113" t="s">
        <v>101</v>
      </c>
      <c r="BD5" s="114" t="s">
        <v>78</v>
      </c>
      <c r="BE5" s="113" t="s">
        <v>101</v>
      </c>
      <c r="BF5" s="114" t="s">
        <v>78</v>
      </c>
      <c r="BG5" s="113" t="s">
        <v>101</v>
      </c>
      <c r="BH5" s="114" t="s">
        <v>78</v>
      </c>
      <c r="BI5" s="113" t="s">
        <v>101</v>
      </c>
      <c r="BJ5" s="114" t="s">
        <v>78</v>
      </c>
      <c r="BK5" s="113" t="s">
        <v>101</v>
      </c>
      <c r="BL5" s="114" t="s">
        <v>78</v>
      </c>
      <c r="BM5" s="113" t="s">
        <v>101</v>
      </c>
      <c r="BN5" s="114" t="s">
        <v>78</v>
      </c>
      <c r="BO5" s="113" t="s">
        <v>101</v>
      </c>
      <c r="BP5" s="114" t="s">
        <v>78</v>
      </c>
      <c r="BQ5" s="113" t="s">
        <v>101</v>
      </c>
      <c r="BR5" s="114" t="s">
        <v>78</v>
      </c>
      <c r="BS5" s="113" t="s">
        <v>101</v>
      </c>
      <c r="BT5" s="114" t="s">
        <v>78</v>
      </c>
      <c r="BU5" s="113" t="s">
        <v>101</v>
      </c>
      <c r="BV5" s="114" t="s">
        <v>78</v>
      </c>
      <c r="BW5" s="113" t="s">
        <v>101</v>
      </c>
      <c r="BX5" s="114" t="s">
        <v>78</v>
      </c>
      <c r="BY5" s="113" t="s">
        <v>101</v>
      </c>
      <c r="BZ5" s="114" t="s">
        <v>78</v>
      </c>
      <c r="CA5" s="113" t="s">
        <v>101</v>
      </c>
      <c r="CB5" s="114" t="s">
        <v>78</v>
      </c>
      <c r="CC5" s="113" t="s">
        <v>101</v>
      </c>
      <c r="CD5" s="114" t="s">
        <v>78</v>
      </c>
      <c r="CE5" s="113" t="s">
        <v>101</v>
      </c>
      <c r="CF5" s="114" t="s">
        <v>78</v>
      </c>
      <c r="CG5" s="113" t="s">
        <v>101</v>
      </c>
      <c r="CH5" s="114" t="s">
        <v>78</v>
      </c>
      <c r="CI5" s="113" t="s">
        <v>101</v>
      </c>
      <c r="CJ5" s="114" t="s">
        <v>78</v>
      </c>
      <c r="CK5" s="113" t="s">
        <v>101</v>
      </c>
      <c r="CL5" s="114" t="s">
        <v>78</v>
      </c>
      <c r="CM5" s="191" t="s">
        <v>77</v>
      </c>
      <c r="CN5" s="192" t="s">
        <v>78</v>
      </c>
      <c r="CO5" s="115"/>
      <c r="CP5" s="116" t="s">
        <v>76</v>
      </c>
      <c r="CQ5" s="117"/>
      <c r="CR5" s="160" t="s">
        <v>156</v>
      </c>
    </row>
    <row r="6" spans="1:96" ht="24" customHeight="1" thickBot="1" x14ac:dyDescent="0.3">
      <c r="A6" s="3"/>
      <c r="B6" s="19" t="s">
        <v>89</v>
      </c>
      <c r="C6" s="20">
        <v>0</v>
      </c>
      <c r="D6" s="91">
        <v>0</v>
      </c>
      <c r="E6" s="20">
        <v>0</v>
      </c>
      <c r="F6" s="91">
        <v>0</v>
      </c>
      <c r="G6" s="20">
        <v>0</v>
      </c>
      <c r="H6" s="91">
        <v>0</v>
      </c>
      <c r="I6" s="20">
        <v>0</v>
      </c>
      <c r="J6" s="91">
        <v>0</v>
      </c>
      <c r="K6" s="20">
        <v>0</v>
      </c>
      <c r="L6" s="91">
        <v>0</v>
      </c>
      <c r="M6" s="20">
        <v>0</v>
      </c>
      <c r="N6" s="91">
        <v>0</v>
      </c>
      <c r="O6" s="20">
        <v>0</v>
      </c>
      <c r="P6" s="91">
        <v>0</v>
      </c>
      <c r="Q6" s="20">
        <v>0</v>
      </c>
      <c r="R6" s="91">
        <v>0</v>
      </c>
      <c r="S6" s="20">
        <v>0</v>
      </c>
      <c r="T6" s="91">
        <v>0</v>
      </c>
      <c r="U6" s="20">
        <v>0</v>
      </c>
      <c r="V6" s="91">
        <v>0</v>
      </c>
      <c r="W6" s="20">
        <v>0</v>
      </c>
      <c r="X6" s="91">
        <v>0</v>
      </c>
      <c r="Y6" s="20">
        <v>74629</v>
      </c>
      <c r="Z6" s="91">
        <v>5.1750584221511835E-3</v>
      </c>
      <c r="AA6" s="20">
        <v>37449</v>
      </c>
      <c r="AB6" s="91">
        <v>2.1498628155711174E-3</v>
      </c>
      <c r="AC6" s="20">
        <v>0</v>
      </c>
      <c r="AD6" s="91">
        <v>0</v>
      </c>
      <c r="AE6" s="20">
        <v>0</v>
      </c>
      <c r="AF6" s="91">
        <v>0</v>
      </c>
      <c r="AG6" s="20">
        <v>0</v>
      </c>
      <c r="AH6" s="91">
        <v>0</v>
      </c>
      <c r="AI6" s="20">
        <v>0</v>
      </c>
      <c r="AJ6" s="91">
        <v>0</v>
      </c>
      <c r="AK6" s="20">
        <v>0</v>
      </c>
      <c r="AL6" s="91">
        <v>0</v>
      </c>
      <c r="AM6" s="20">
        <v>0</v>
      </c>
      <c r="AN6" s="91">
        <v>0</v>
      </c>
      <c r="AO6" s="20">
        <v>0</v>
      </c>
      <c r="AP6" s="91">
        <v>0</v>
      </c>
      <c r="AQ6" s="20">
        <v>0</v>
      </c>
      <c r="AR6" s="91">
        <v>0</v>
      </c>
      <c r="AS6" s="20">
        <v>0</v>
      </c>
      <c r="AT6" s="91">
        <v>0</v>
      </c>
      <c r="AU6" s="20">
        <v>0</v>
      </c>
      <c r="AV6" s="91">
        <v>0</v>
      </c>
      <c r="AW6" s="20">
        <v>0</v>
      </c>
      <c r="AX6" s="91">
        <v>0</v>
      </c>
      <c r="AY6" s="20">
        <v>0</v>
      </c>
      <c r="AZ6" s="91">
        <v>0</v>
      </c>
      <c r="BA6" s="20">
        <v>0</v>
      </c>
      <c r="BB6" s="91">
        <v>0</v>
      </c>
      <c r="BC6" s="20">
        <v>0</v>
      </c>
      <c r="BD6" s="91">
        <v>0</v>
      </c>
      <c r="BE6" s="20">
        <v>0</v>
      </c>
      <c r="BF6" s="91">
        <v>0</v>
      </c>
      <c r="BG6" s="20">
        <v>0</v>
      </c>
      <c r="BH6" s="91">
        <v>0</v>
      </c>
      <c r="BI6" s="20">
        <v>0</v>
      </c>
      <c r="BJ6" s="91">
        <v>0</v>
      </c>
      <c r="BK6" s="20">
        <v>0</v>
      </c>
      <c r="BL6" s="91">
        <v>0</v>
      </c>
      <c r="BM6" s="20">
        <v>0</v>
      </c>
      <c r="BN6" s="91">
        <v>0</v>
      </c>
      <c r="BO6" s="20">
        <v>0</v>
      </c>
      <c r="BP6" s="91">
        <v>0</v>
      </c>
      <c r="BQ6" s="20">
        <v>0</v>
      </c>
      <c r="BR6" s="91">
        <v>0</v>
      </c>
      <c r="BS6" s="20">
        <v>0</v>
      </c>
      <c r="BT6" s="91">
        <v>0</v>
      </c>
      <c r="BU6" s="20">
        <v>0</v>
      </c>
      <c r="BV6" s="91">
        <v>0</v>
      </c>
      <c r="BW6" s="20">
        <v>0</v>
      </c>
      <c r="BX6" s="91">
        <v>0</v>
      </c>
      <c r="BY6" s="20">
        <v>0</v>
      </c>
      <c r="BZ6" s="91">
        <v>0</v>
      </c>
      <c r="CA6" s="20">
        <v>0</v>
      </c>
      <c r="CB6" s="91">
        <v>0</v>
      </c>
      <c r="CC6" s="20">
        <v>0</v>
      </c>
      <c r="CD6" s="91">
        <v>0</v>
      </c>
      <c r="CE6" s="20">
        <v>0</v>
      </c>
      <c r="CF6" s="91">
        <v>0</v>
      </c>
      <c r="CG6" s="20">
        <v>0</v>
      </c>
      <c r="CH6" s="91">
        <v>0</v>
      </c>
      <c r="CI6" s="20">
        <v>0</v>
      </c>
      <c r="CJ6" s="91">
        <v>0</v>
      </c>
      <c r="CK6" s="20">
        <f t="shared" ref="CK6:CK12" si="0">+$CQ6</f>
        <v>0</v>
      </c>
      <c r="CL6" s="91">
        <f>CK6/CK13</f>
        <v>0</v>
      </c>
      <c r="CM6" s="193">
        <f>IF( SUM($BW6:CK6)&lt;0, "n/a", SUM($BW6:CK6)/CM$74)</f>
        <v>0</v>
      </c>
      <c r="CN6" s="194">
        <f>CM6/CM13</f>
        <v>0</v>
      </c>
      <c r="CO6" s="21"/>
      <c r="CP6" s="94" t="s">
        <v>26</v>
      </c>
      <c r="CQ6" s="34">
        <f>IF(ISERROR(VLOOKUP(CP6,IQSH01E!$A$1:$M$400,2,0)),0,VLOOKUP(CP6,IQSH01E!$A$1:$M$400,2,0))</f>
        <v>0</v>
      </c>
      <c r="CR6" s="161" t="s">
        <v>123</v>
      </c>
    </row>
    <row r="7" spans="1:96" ht="24" customHeight="1" thickBot="1" x14ac:dyDescent="0.3">
      <c r="A7" s="3"/>
      <c r="B7" s="14" t="s">
        <v>79</v>
      </c>
      <c r="C7" s="58">
        <v>17926960</v>
      </c>
      <c r="D7" s="97">
        <v>0.94436454586194152</v>
      </c>
      <c r="E7" s="58">
        <v>14757649</v>
      </c>
      <c r="F7" s="97">
        <v>0.92598855142718761</v>
      </c>
      <c r="G7" s="58">
        <v>18016503</v>
      </c>
      <c r="H7" s="97">
        <v>0.93788087007053011</v>
      </c>
      <c r="I7" s="58">
        <v>20241203</v>
      </c>
      <c r="J7" s="97">
        <v>0.97198940095109077</v>
      </c>
      <c r="K7" s="58">
        <v>17563611</v>
      </c>
      <c r="L7" s="97">
        <v>0.96731643822277713</v>
      </c>
      <c r="M7" s="58">
        <v>16544199</v>
      </c>
      <c r="N7" s="97">
        <v>0.94564455441266138</v>
      </c>
      <c r="O7" s="58">
        <v>19119684</v>
      </c>
      <c r="P7" s="97">
        <v>0.92215143221117579</v>
      </c>
      <c r="Q7" s="58">
        <v>17440860</v>
      </c>
      <c r="R7" s="97">
        <v>0.92341380261901973</v>
      </c>
      <c r="S7" s="58">
        <v>16221820</v>
      </c>
      <c r="T7" s="97">
        <v>0.88934773059756367</v>
      </c>
      <c r="U7" s="58">
        <v>14767751</v>
      </c>
      <c r="V7" s="97">
        <v>0.8990892306313566</v>
      </c>
      <c r="W7" s="58">
        <v>12597716</v>
      </c>
      <c r="X7" s="97">
        <v>0.91064030342831492</v>
      </c>
      <c r="Y7" s="58">
        <v>13079418</v>
      </c>
      <c r="Z7" s="97">
        <v>0.90697654099258718</v>
      </c>
      <c r="AA7" s="58">
        <v>16339316</v>
      </c>
      <c r="AB7" s="97">
        <v>0.93800336191263334</v>
      </c>
      <c r="AC7" s="58">
        <v>12209783</v>
      </c>
      <c r="AD7" s="97">
        <v>0.91449081766743778</v>
      </c>
      <c r="AE7" s="58">
        <v>10897718.879999999</v>
      </c>
      <c r="AF7" s="97">
        <v>0.90107998338107009</v>
      </c>
      <c r="AG7" s="58">
        <v>15419469</v>
      </c>
      <c r="AH7" s="97">
        <v>0.94789939305915805</v>
      </c>
      <c r="AI7" s="58">
        <v>14387713</v>
      </c>
      <c r="AJ7" s="97">
        <v>0.92196140757120482</v>
      </c>
      <c r="AK7" s="58">
        <v>11868724</v>
      </c>
      <c r="AL7" s="97">
        <v>0.898702193576428</v>
      </c>
      <c r="AM7" s="58">
        <v>14270149</v>
      </c>
      <c r="AN7" s="97">
        <v>0.94123838239022717</v>
      </c>
      <c r="AO7" s="58">
        <v>13769270</v>
      </c>
      <c r="AP7" s="97">
        <v>0.96331195954686821</v>
      </c>
      <c r="AQ7" s="58">
        <v>14072832</v>
      </c>
      <c r="AR7" s="97">
        <v>0.94554685652813064</v>
      </c>
      <c r="AS7" s="58">
        <v>14038582</v>
      </c>
      <c r="AT7" s="97">
        <v>0.96043977259907365</v>
      </c>
      <c r="AU7" s="58">
        <v>14699148</v>
      </c>
      <c r="AV7" s="97">
        <v>0.96509261224086751</v>
      </c>
      <c r="AW7" s="58">
        <v>14322845</v>
      </c>
      <c r="AX7" s="97">
        <v>0.95562867242638838</v>
      </c>
      <c r="AY7" s="58">
        <v>14395924</v>
      </c>
      <c r="AZ7" s="97">
        <v>0.95991609024832525</v>
      </c>
      <c r="BA7" s="58">
        <v>13011428</v>
      </c>
      <c r="BB7" s="97">
        <v>0.948834968016249</v>
      </c>
      <c r="BC7" s="58">
        <v>16081880</v>
      </c>
      <c r="BD7" s="97">
        <v>0.94503861894285934</v>
      </c>
      <c r="BE7" s="58">
        <v>15064453</v>
      </c>
      <c r="BF7" s="97">
        <v>0.95105683201788316</v>
      </c>
      <c r="BG7" s="58">
        <v>14718908</v>
      </c>
      <c r="BH7" s="97">
        <v>0.93858393523749495</v>
      </c>
      <c r="BI7" s="58">
        <v>15878802</v>
      </c>
      <c r="BJ7" s="97">
        <v>0.93071117911832968</v>
      </c>
      <c r="BK7" s="58">
        <v>13620471</v>
      </c>
      <c r="BL7" s="97">
        <v>0.92851366872105146</v>
      </c>
      <c r="BM7" s="58">
        <v>13541155</v>
      </c>
      <c r="BN7" s="97">
        <v>0.92552832292031906</v>
      </c>
      <c r="BO7" s="58">
        <v>13392133</v>
      </c>
      <c r="BP7" s="97">
        <v>0.94825397178306869</v>
      </c>
      <c r="BQ7" s="58">
        <v>12948095</v>
      </c>
      <c r="BR7" s="97">
        <v>0.89412536736177706</v>
      </c>
      <c r="BS7" s="58">
        <v>12326265</v>
      </c>
      <c r="BT7" s="97">
        <v>0.91283467879626012</v>
      </c>
      <c r="BU7" s="58">
        <v>9917416</v>
      </c>
      <c r="BV7" s="97">
        <v>0.90516600205120978</v>
      </c>
      <c r="BW7" s="58">
        <v>13127731</v>
      </c>
      <c r="BX7" s="97">
        <v>0.92829390749384288</v>
      </c>
      <c r="BY7" s="58">
        <v>10939993</v>
      </c>
      <c r="BZ7" s="97">
        <v>0.92906917484931706</v>
      </c>
      <c r="CA7" s="58">
        <v>14198672</v>
      </c>
      <c r="CB7" s="97">
        <v>0.9304025881240825</v>
      </c>
      <c r="CC7" s="58">
        <v>10525066</v>
      </c>
      <c r="CD7" s="97">
        <v>0.94890402497770199</v>
      </c>
      <c r="CE7" s="58">
        <v>12518070</v>
      </c>
      <c r="CF7" s="97">
        <v>0.95415544262297836</v>
      </c>
      <c r="CG7" s="58">
        <v>11553940</v>
      </c>
      <c r="CH7" s="97">
        <v>0.91770114431270944</v>
      </c>
      <c r="CI7" s="58">
        <v>11196745</v>
      </c>
      <c r="CJ7" s="97">
        <v>0.95451911626413322</v>
      </c>
      <c r="CK7" s="58">
        <f t="shared" si="0"/>
        <v>12662929</v>
      </c>
      <c r="CL7" s="97">
        <f>CK7/CK13</f>
        <v>0.93925445490077286</v>
      </c>
      <c r="CM7" s="193">
        <f>IF( SUM($BW7:CK7)&lt;0, "n/a", SUM($BW7:CK7)/CM$74)</f>
        <v>12090394.070380675</v>
      </c>
      <c r="CN7" s="195">
        <f>CM7/CM13</f>
        <v>0.93731827816257107</v>
      </c>
      <c r="CO7" s="21"/>
      <c r="CP7" s="98" t="s">
        <v>113</v>
      </c>
      <c r="CQ7" s="135">
        <f>+CQ16-CQ15-CQ14-CQ6-CQ9-CQ10-CQ11-CQ12-CQ8</f>
        <v>12662929</v>
      </c>
      <c r="CR7" s="162"/>
    </row>
    <row r="8" spans="1:96" ht="24" customHeight="1" x14ac:dyDescent="0.25">
      <c r="A8" s="3"/>
      <c r="B8" s="14" t="s">
        <v>107</v>
      </c>
      <c r="C8" s="17">
        <v>0</v>
      </c>
      <c r="D8" s="90">
        <v>0</v>
      </c>
      <c r="E8" s="17">
        <v>0</v>
      </c>
      <c r="F8" s="90">
        <v>0</v>
      </c>
      <c r="G8" s="17">
        <v>0</v>
      </c>
      <c r="H8" s="90">
        <v>0</v>
      </c>
      <c r="I8" s="17">
        <v>0</v>
      </c>
      <c r="J8" s="90">
        <v>0</v>
      </c>
      <c r="K8" s="17">
        <v>0</v>
      </c>
      <c r="L8" s="90">
        <v>0</v>
      </c>
      <c r="M8" s="17">
        <v>0</v>
      </c>
      <c r="N8" s="90">
        <v>0</v>
      </c>
      <c r="O8" s="17">
        <v>0</v>
      </c>
      <c r="P8" s="90">
        <v>0</v>
      </c>
      <c r="Q8" s="17">
        <v>0</v>
      </c>
      <c r="R8" s="90">
        <v>0</v>
      </c>
      <c r="S8" s="17">
        <v>0</v>
      </c>
      <c r="T8" s="90">
        <v>0</v>
      </c>
      <c r="U8" s="17">
        <v>0</v>
      </c>
      <c r="V8" s="90">
        <v>0</v>
      </c>
      <c r="W8" s="17">
        <v>0</v>
      </c>
      <c r="X8" s="90">
        <v>0</v>
      </c>
      <c r="Y8" s="17">
        <v>0</v>
      </c>
      <c r="Z8" s="90">
        <v>0</v>
      </c>
      <c r="AA8" s="17">
        <v>0</v>
      </c>
      <c r="AB8" s="90">
        <v>0</v>
      </c>
      <c r="AC8" s="17">
        <v>0</v>
      </c>
      <c r="AD8" s="90">
        <v>0</v>
      </c>
      <c r="AE8" s="17">
        <v>0</v>
      </c>
      <c r="AF8" s="90">
        <v>0</v>
      </c>
      <c r="AG8" s="17">
        <v>0</v>
      </c>
      <c r="AH8" s="90">
        <v>0</v>
      </c>
      <c r="AI8" s="17">
        <v>0</v>
      </c>
      <c r="AJ8" s="90">
        <v>0</v>
      </c>
      <c r="AK8" s="17">
        <v>0</v>
      </c>
      <c r="AL8" s="90">
        <v>0</v>
      </c>
      <c r="AM8" s="17">
        <v>0</v>
      </c>
      <c r="AN8" s="90">
        <v>0</v>
      </c>
      <c r="AO8" s="17">
        <v>0</v>
      </c>
      <c r="AP8" s="90">
        <v>0</v>
      </c>
      <c r="AQ8" s="17">
        <v>0</v>
      </c>
      <c r="AR8" s="90">
        <v>0</v>
      </c>
      <c r="AS8" s="17">
        <v>0</v>
      </c>
      <c r="AT8" s="90">
        <v>0</v>
      </c>
      <c r="AU8" s="17">
        <v>0</v>
      </c>
      <c r="AV8" s="90">
        <v>0</v>
      </c>
      <c r="AW8" s="17">
        <v>0</v>
      </c>
      <c r="AX8" s="90">
        <v>0</v>
      </c>
      <c r="AY8" s="17">
        <v>0</v>
      </c>
      <c r="AZ8" s="90">
        <v>0</v>
      </c>
      <c r="BA8" s="17">
        <v>0</v>
      </c>
      <c r="BB8" s="90">
        <v>0</v>
      </c>
      <c r="BC8" s="17">
        <v>0</v>
      </c>
      <c r="BD8" s="90">
        <v>0</v>
      </c>
      <c r="BE8" s="17">
        <v>0</v>
      </c>
      <c r="BF8" s="90">
        <v>0</v>
      </c>
      <c r="BG8" s="17">
        <v>0</v>
      </c>
      <c r="BH8" s="90">
        <v>0</v>
      </c>
      <c r="BI8" s="17">
        <v>0</v>
      </c>
      <c r="BJ8" s="90">
        <v>0</v>
      </c>
      <c r="BK8" s="17">
        <v>0</v>
      </c>
      <c r="BL8" s="90">
        <v>0</v>
      </c>
      <c r="BM8" s="17">
        <v>0</v>
      </c>
      <c r="BN8" s="90">
        <v>0</v>
      </c>
      <c r="BO8" s="17">
        <v>0</v>
      </c>
      <c r="BP8" s="90">
        <v>0</v>
      </c>
      <c r="BQ8" s="17">
        <v>0</v>
      </c>
      <c r="BR8" s="90">
        <v>0</v>
      </c>
      <c r="BS8" s="17">
        <v>0</v>
      </c>
      <c r="BT8" s="90">
        <v>0</v>
      </c>
      <c r="BU8" s="17">
        <v>0</v>
      </c>
      <c r="BV8" s="90">
        <v>0</v>
      </c>
      <c r="BW8" s="17">
        <v>0</v>
      </c>
      <c r="BX8" s="90">
        <v>0</v>
      </c>
      <c r="BY8" s="17">
        <v>0</v>
      </c>
      <c r="BZ8" s="90">
        <v>0</v>
      </c>
      <c r="CA8" s="17">
        <v>0</v>
      </c>
      <c r="CB8" s="90">
        <v>0</v>
      </c>
      <c r="CC8" s="17">
        <v>0</v>
      </c>
      <c r="CD8" s="90">
        <v>0</v>
      </c>
      <c r="CE8" s="17">
        <v>0</v>
      </c>
      <c r="CF8" s="90">
        <v>0</v>
      </c>
      <c r="CG8" s="17">
        <v>0</v>
      </c>
      <c r="CH8" s="90">
        <v>0</v>
      </c>
      <c r="CI8" s="17">
        <v>0</v>
      </c>
      <c r="CJ8" s="90">
        <v>0</v>
      </c>
      <c r="CK8" s="17">
        <f t="shared" si="0"/>
        <v>0</v>
      </c>
      <c r="CL8" s="90">
        <f>CK8/CK13</f>
        <v>0</v>
      </c>
      <c r="CM8" s="193">
        <f>IF( SUM($BW8:CK8)&lt;0, "n/a", SUM($BW8:CK8)/CM$74)</f>
        <v>0</v>
      </c>
      <c r="CN8" s="196">
        <f>CM8/CM13</f>
        <v>0</v>
      </c>
      <c r="CO8" s="21"/>
      <c r="CP8" s="134" t="s">
        <v>114</v>
      </c>
      <c r="CQ8" s="136">
        <f>IF(ISERROR(VLOOKUP(CP8,IQSH01E!$A$1:$M$400,2,0)),0,VLOOKUP(CP8,IQSH01E!$A$1:$M$400,2,0))</f>
        <v>0</v>
      </c>
      <c r="CR8" s="163" t="s">
        <v>117</v>
      </c>
    </row>
    <row r="9" spans="1:96" ht="24" customHeight="1" x14ac:dyDescent="0.25">
      <c r="A9" s="137"/>
      <c r="B9" s="14" t="s">
        <v>80</v>
      </c>
      <c r="C9" s="58">
        <v>308616</v>
      </c>
      <c r="D9" s="97">
        <v>1.6257413899831815E-2</v>
      </c>
      <c r="E9" s="58">
        <v>208608</v>
      </c>
      <c r="F9" s="97">
        <v>1.3089389762293626E-2</v>
      </c>
      <c r="G9" s="58">
        <v>295848</v>
      </c>
      <c r="H9" s="97">
        <v>1.5400889931227287E-2</v>
      </c>
      <c r="I9" s="58">
        <v>389602</v>
      </c>
      <c r="J9" s="97">
        <v>1.8708819559259737E-2</v>
      </c>
      <c r="K9" s="58">
        <v>251722</v>
      </c>
      <c r="L9" s="97">
        <v>1.3863597210295418E-2</v>
      </c>
      <c r="M9" s="58">
        <v>314430</v>
      </c>
      <c r="N9" s="97">
        <v>1.7972403332671055E-2</v>
      </c>
      <c r="O9" s="58">
        <v>368155</v>
      </c>
      <c r="P9" s="97">
        <v>1.7756290351122195E-2</v>
      </c>
      <c r="Q9" s="58">
        <v>331899</v>
      </c>
      <c r="R9" s="97">
        <v>1.7572534707316612E-2</v>
      </c>
      <c r="S9" s="58">
        <v>488051</v>
      </c>
      <c r="T9" s="97">
        <v>2.675698838144373E-2</v>
      </c>
      <c r="U9" s="58">
        <v>610068</v>
      </c>
      <c r="V9" s="97">
        <v>3.7142119253826156E-2</v>
      </c>
      <c r="W9" s="58">
        <v>477027</v>
      </c>
      <c r="X9" s="97">
        <v>3.4482442057234726E-2</v>
      </c>
      <c r="Y9" s="58">
        <v>512781</v>
      </c>
      <c r="Z9" s="97">
        <v>3.5558182915074649E-2</v>
      </c>
      <c r="AA9" s="58">
        <v>327005</v>
      </c>
      <c r="AB9" s="97">
        <v>1.8772621164939871E-2</v>
      </c>
      <c r="AC9" s="58">
        <v>348770</v>
      </c>
      <c r="AD9" s="97">
        <v>2.6122246601587618E-2</v>
      </c>
      <c r="AE9" s="58">
        <v>477903</v>
      </c>
      <c r="AF9" s="97">
        <v>3.9515501550335785E-2</v>
      </c>
      <c r="AG9" s="58">
        <v>379079</v>
      </c>
      <c r="AH9" s="97">
        <v>2.3303575111534164E-2</v>
      </c>
      <c r="AI9" s="58">
        <v>372609</v>
      </c>
      <c r="AJ9" s="97">
        <v>2.3876700773340354E-2</v>
      </c>
      <c r="AK9" s="58">
        <v>450811</v>
      </c>
      <c r="AL9" s="97">
        <v>3.4135500546510565E-2</v>
      </c>
      <c r="AM9" s="58">
        <v>545091</v>
      </c>
      <c r="AN9" s="97">
        <v>3.5953413737689163E-2</v>
      </c>
      <c r="AO9" s="58">
        <v>329851</v>
      </c>
      <c r="AP9" s="97">
        <v>2.3076707274132472E-2</v>
      </c>
      <c r="AQ9" s="58">
        <v>392295</v>
      </c>
      <c r="AR9" s="97">
        <v>2.6358113568164743E-2</v>
      </c>
      <c r="AS9" s="58">
        <v>382415</v>
      </c>
      <c r="AT9" s="97">
        <v>2.6162654863466608E-2</v>
      </c>
      <c r="AU9" s="58">
        <v>257945</v>
      </c>
      <c r="AV9" s="97">
        <v>1.693573082361444E-2</v>
      </c>
      <c r="AW9" s="58">
        <v>396921</v>
      </c>
      <c r="AX9" s="97">
        <v>2.6482803401709262E-2</v>
      </c>
      <c r="AY9" s="58">
        <v>245984</v>
      </c>
      <c r="AZ9" s="97">
        <v>1.6402142685918879E-2</v>
      </c>
      <c r="BA9" s="58">
        <v>287236</v>
      </c>
      <c r="BB9" s="97">
        <v>2.094616831243391E-2</v>
      </c>
      <c r="BC9" s="58">
        <v>392906</v>
      </c>
      <c r="BD9" s="97">
        <v>2.3088802031501484E-2</v>
      </c>
      <c r="BE9" s="58">
        <v>338374</v>
      </c>
      <c r="BF9" s="97">
        <v>2.136240223771943E-2</v>
      </c>
      <c r="BG9" s="58">
        <v>303251</v>
      </c>
      <c r="BH9" s="97">
        <v>1.9337475099695276E-2</v>
      </c>
      <c r="BI9" s="58">
        <v>354265</v>
      </c>
      <c r="BJ9" s="97">
        <v>2.0764689670565516E-2</v>
      </c>
      <c r="BK9" s="58">
        <v>269449</v>
      </c>
      <c r="BL9" s="97">
        <v>1.8368460203998713E-2</v>
      </c>
      <c r="BM9" s="58">
        <v>357509</v>
      </c>
      <c r="BN9" s="97">
        <v>2.4435486130903926E-2</v>
      </c>
      <c r="BO9" s="58">
        <v>259589</v>
      </c>
      <c r="BP9" s="97">
        <v>1.8380664251258182E-2</v>
      </c>
      <c r="BQ9" s="58">
        <v>337199</v>
      </c>
      <c r="BR9" s="97">
        <v>2.3285138064636061E-2</v>
      </c>
      <c r="BS9" s="58">
        <v>248594</v>
      </c>
      <c r="BT9" s="97">
        <v>1.8409893357045098E-2</v>
      </c>
      <c r="BU9" s="58">
        <v>262899</v>
      </c>
      <c r="BV9" s="97">
        <v>2.3994883019252292E-2</v>
      </c>
      <c r="BW9" s="58">
        <v>240751</v>
      </c>
      <c r="BX9" s="97">
        <v>1.7024090950907674E-2</v>
      </c>
      <c r="BY9" s="58">
        <v>169317</v>
      </c>
      <c r="BZ9" s="97">
        <v>1.4379095624463545E-2</v>
      </c>
      <c r="CA9" s="58">
        <v>322774</v>
      </c>
      <c r="CB9" s="97">
        <v>2.115055302208281E-2</v>
      </c>
      <c r="CC9" s="58">
        <v>273458</v>
      </c>
      <c r="CD9" s="97">
        <v>2.465403987607797E-2</v>
      </c>
      <c r="CE9" s="58">
        <v>319066</v>
      </c>
      <c r="CF9" s="97">
        <v>2.4319927948632913E-2</v>
      </c>
      <c r="CG9" s="58">
        <v>348652</v>
      </c>
      <c r="CH9" s="97">
        <v>2.7692574080089974E-2</v>
      </c>
      <c r="CI9" s="58">
        <v>259715</v>
      </c>
      <c r="CJ9" s="97">
        <v>2.2140625001332025E-2</v>
      </c>
      <c r="CK9" s="58">
        <f t="shared" si="0"/>
        <v>282685</v>
      </c>
      <c r="CL9" s="97">
        <f>CK9/CK13</f>
        <v>2.0967751266995571E-2</v>
      </c>
      <c r="CM9" s="193">
        <f>IF( SUM($BW9:CK9)&lt;0, "n/a", SUM($BW9:CK9)/CM$74)</f>
        <v>277052.26892011333</v>
      </c>
      <c r="CN9" s="196">
        <f>CM9/CM13</f>
        <v>2.1478717248879366E-2</v>
      </c>
      <c r="CO9" s="21"/>
      <c r="CP9" s="94" t="s">
        <v>33</v>
      </c>
      <c r="CQ9" s="138">
        <f>IF(ISERROR(VLOOKUP(CP9,IQSH01E!$A$1:$M$400,2,0)),0,VLOOKUP(CP9,IQSH01E!$A$1:$M$400,2,0))</f>
        <v>282685</v>
      </c>
      <c r="CR9" s="164" t="s">
        <v>118</v>
      </c>
    </row>
    <row r="10" spans="1:96" ht="24" customHeight="1" x14ac:dyDescent="0.25">
      <c r="A10" s="5"/>
      <c r="B10" s="14" t="s">
        <v>81</v>
      </c>
      <c r="C10" s="17">
        <v>734203</v>
      </c>
      <c r="D10" s="90">
        <v>3.8676679295623739E-2</v>
      </c>
      <c r="E10" s="17">
        <v>960281</v>
      </c>
      <c r="F10" s="90">
        <v>6.0254123956536107E-2</v>
      </c>
      <c r="G10" s="17">
        <v>890325</v>
      </c>
      <c r="H10" s="90">
        <v>4.6347439658270241E-2</v>
      </c>
      <c r="I10" s="17">
        <v>189422</v>
      </c>
      <c r="J10" s="90">
        <v>9.096108383822717E-3</v>
      </c>
      <c r="K10" s="17">
        <v>289729</v>
      </c>
      <c r="L10" s="90">
        <v>1.5956833952303261E-2</v>
      </c>
      <c r="M10" s="17">
        <v>628390</v>
      </c>
      <c r="N10" s="90">
        <v>3.591794208636951E-2</v>
      </c>
      <c r="O10" s="17">
        <v>1232639</v>
      </c>
      <c r="P10" s="90">
        <v>5.9450763895959345E-2</v>
      </c>
      <c r="Q10" s="17">
        <v>1110142</v>
      </c>
      <c r="R10" s="90">
        <v>5.877694366373469E-2</v>
      </c>
      <c r="S10" s="17">
        <v>1523341</v>
      </c>
      <c r="T10" s="90">
        <v>8.3515897801616792E-2</v>
      </c>
      <c r="U10" s="17">
        <v>1035547</v>
      </c>
      <c r="V10" s="90">
        <v>6.3046103331008865E-2</v>
      </c>
      <c r="W10" s="17">
        <v>751933</v>
      </c>
      <c r="X10" s="90">
        <v>5.435433655416292E-2</v>
      </c>
      <c r="Y10" s="17">
        <v>747907</v>
      </c>
      <c r="Z10" s="90">
        <v>5.1862713145504093E-2</v>
      </c>
      <c r="AA10" s="17">
        <v>709138</v>
      </c>
      <c r="AB10" s="90">
        <v>4.0710016751007265E-2</v>
      </c>
      <c r="AC10" s="17">
        <v>786952</v>
      </c>
      <c r="AD10" s="90">
        <v>5.8941291417302456E-2</v>
      </c>
      <c r="AE10" s="17">
        <v>708372</v>
      </c>
      <c r="AF10" s="90">
        <v>5.857187518014003E-2</v>
      </c>
      <c r="AG10" s="17">
        <v>461298</v>
      </c>
      <c r="AH10" s="90">
        <v>2.8357921678068387E-2</v>
      </c>
      <c r="AI10" s="17">
        <v>841299</v>
      </c>
      <c r="AJ10" s="90">
        <v>5.3910250380185307E-2</v>
      </c>
      <c r="AK10" s="17">
        <v>882264</v>
      </c>
      <c r="AL10" s="90">
        <v>6.6805209398543064E-2</v>
      </c>
      <c r="AM10" s="17">
        <v>340715</v>
      </c>
      <c r="AN10" s="90">
        <v>2.2473068463131411E-2</v>
      </c>
      <c r="AO10" s="17">
        <v>189050</v>
      </c>
      <c r="AP10" s="90">
        <v>1.3226127888576187E-2</v>
      </c>
      <c r="AQ10" s="17">
        <v>418146</v>
      </c>
      <c r="AR10" s="90">
        <v>2.809502990370465E-2</v>
      </c>
      <c r="AS10" s="17">
        <v>191320</v>
      </c>
      <c r="AT10" s="90">
        <v>1.3089024040580079E-2</v>
      </c>
      <c r="AU10" s="17">
        <v>270601</v>
      </c>
      <c r="AV10" s="90">
        <v>1.7766677766969281E-2</v>
      </c>
      <c r="AW10" s="17">
        <v>263567</v>
      </c>
      <c r="AX10" s="90">
        <v>1.7585345809816827E-2</v>
      </c>
      <c r="AY10" s="17">
        <v>349008</v>
      </c>
      <c r="AZ10" s="90">
        <v>2.3271753506436094E-2</v>
      </c>
      <c r="BA10" s="17">
        <v>412060</v>
      </c>
      <c r="BB10" s="90">
        <v>3.0048733845414628E-2</v>
      </c>
      <c r="BC10" s="17">
        <v>533661</v>
      </c>
      <c r="BD10" s="90">
        <v>3.1360155306697057E-2</v>
      </c>
      <c r="BE10" s="17">
        <v>433203</v>
      </c>
      <c r="BF10" s="90">
        <v>2.7349195672796287E-2</v>
      </c>
      <c r="BG10" s="17">
        <v>620090</v>
      </c>
      <c r="BH10" s="90">
        <v>3.9541419268427948E-2</v>
      </c>
      <c r="BI10" s="17">
        <v>809420</v>
      </c>
      <c r="BJ10" s="90">
        <v>4.7442889117324992E-2</v>
      </c>
      <c r="BK10" s="17">
        <v>774601</v>
      </c>
      <c r="BL10" s="90">
        <v>5.2804900528402809E-2</v>
      </c>
      <c r="BM10" s="17">
        <v>726886</v>
      </c>
      <c r="BN10" s="90">
        <v>4.968214162929669E-2</v>
      </c>
      <c r="BO10" s="17">
        <v>457657</v>
      </c>
      <c r="BP10" s="90">
        <v>3.2405223870187357E-2</v>
      </c>
      <c r="BQ10" s="17">
        <v>1187749</v>
      </c>
      <c r="BR10" s="90">
        <v>8.2019518003118089E-2</v>
      </c>
      <c r="BS10" s="17">
        <v>913902</v>
      </c>
      <c r="BT10" s="90">
        <v>6.7679985674594836E-2</v>
      </c>
      <c r="BU10" s="17">
        <v>770476</v>
      </c>
      <c r="BV10" s="90">
        <v>7.0321612060682728E-2</v>
      </c>
      <c r="BW10" s="17">
        <v>769665</v>
      </c>
      <c r="BX10" s="90">
        <v>5.4424891118750728E-2</v>
      </c>
      <c r="BY10" s="17">
        <v>658854</v>
      </c>
      <c r="BZ10" s="90">
        <v>5.5952589926352964E-2</v>
      </c>
      <c r="CA10" s="17">
        <v>731322</v>
      </c>
      <c r="CB10" s="90">
        <v>4.7921656444495669E-2</v>
      </c>
      <c r="CC10" s="17">
        <v>266825</v>
      </c>
      <c r="CD10" s="90">
        <v>2.4056031236732896E-2</v>
      </c>
      <c r="CE10" s="17">
        <v>268493</v>
      </c>
      <c r="CF10" s="90">
        <v>2.0465140173858375E-2</v>
      </c>
      <c r="CG10" s="17">
        <v>683839</v>
      </c>
      <c r="CH10" s="90">
        <v>5.4315656202616504E-2</v>
      </c>
      <c r="CI10" s="17">
        <v>269412</v>
      </c>
      <c r="CJ10" s="90">
        <v>2.2967291311086629E-2</v>
      </c>
      <c r="CK10" s="17">
        <f t="shared" si="0"/>
        <v>532727</v>
      </c>
      <c r="CL10" s="90">
        <f>CK10/CK13</f>
        <v>3.9514255192927637E-2</v>
      </c>
      <c r="CM10" s="193">
        <f>IF( SUM($BW10:CK10)&lt;0, "n/a", SUM($BW10:CK10)/CM$74)</f>
        <v>522642.16001290717</v>
      </c>
      <c r="CN10" s="196">
        <f>CM10/CM13</f>
        <v>4.0518286390564338E-2</v>
      </c>
      <c r="CO10" s="21"/>
      <c r="CP10" s="94" t="s">
        <v>24</v>
      </c>
      <c r="CQ10" s="34">
        <f>IF(ISERROR(VLOOKUP(CP10,IQSH01E!$A$1:$M$400,2,0)),0,VLOOKUP(CP10,IQSH01E!$A$1:$M$400,2,0))</f>
        <v>532727</v>
      </c>
      <c r="CR10" s="161" t="s">
        <v>123</v>
      </c>
    </row>
    <row r="11" spans="1:96" ht="24" customHeight="1" x14ac:dyDescent="0.25">
      <c r="A11" s="5" t="s">
        <v>85</v>
      </c>
      <c r="B11" s="14" t="s">
        <v>82</v>
      </c>
      <c r="C11" s="17">
        <v>13314</v>
      </c>
      <c r="D11" s="90">
        <v>7.0136094260297836E-4</v>
      </c>
      <c r="E11" s="17">
        <v>10645</v>
      </c>
      <c r="F11" s="90">
        <v>6.6793485398266433E-4</v>
      </c>
      <c r="G11" s="17">
        <v>7123</v>
      </c>
      <c r="H11" s="90">
        <v>3.7080033997232347E-4</v>
      </c>
      <c r="I11" s="17">
        <v>4283</v>
      </c>
      <c r="J11" s="90">
        <v>2.0567110582673975E-4</v>
      </c>
      <c r="K11" s="17">
        <v>51986</v>
      </c>
      <c r="L11" s="90">
        <v>2.8631306146241395E-3</v>
      </c>
      <c r="M11" s="17">
        <v>8137</v>
      </c>
      <c r="N11" s="90">
        <v>4.6510016829801347E-4</v>
      </c>
      <c r="O11" s="17">
        <v>13301</v>
      </c>
      <c r="P11" s="90">
        <v>6.4151354174267993E-4</v>
      </c>
      <c r="Q11" s="17">
        <v>4471</v>
      </c>
      <c r="R11" s="90">
        <v>2.3671900992896207E-4</v>
      </c>
      <c r="S11" s="17">
        <v>6920</v>
      </c>
      <c r="T11" s="90">
        <v>3.793832193758247E-4</v>
      </c>
      <c r="U11" s="17">
        <v>11868</v>
      </c>
      <c r="V11" s="90">
        <v>7.2254678380837684E-4</v>
      </c>
      <c r="W11" s="17">
        <v>7234</v>
      </c>
      <c r="X11" s="90">
        <v>5.2291796028743867E-4</v>
      </c>
      <c r="Y11" s="17">
        <v>6165</v>
      </c>
      <c r="Z11" s="90">
        <v>4.2750452468292546E-4</v>
      </c>
      <c r="AA11" s="17">
        <v>6343</v>
      </c>
      <c r="AB11" s="90">
        <v>3.641373558484231E-4</v>
      </c>
      <c r="AC11" s="17">
        <v>5950</v>
      </c>
      <c r="AD11" s="90">
        <v>4.4564431367218028E-4</v>
      </c>
      <c r="AE11" s="17">
        <v>10070</v>
      </c>
      <c r="AF11" s="90">
        <v>8.326398884541034E-4</v>
      </c>
      <c r="AG11" s="17">
        <v>7143</v>
      </c>
      <c r="AH11" s="90">
        <v>4.3911015123942115E-4</v>
      </c>
      <c r="AI11" s="17">
        <v>3927</v>
      </c>
      <c r="AJ11" s="90">
        <v>2.5164127526953876E-4</v>
      </c>
      <c r="AK11" s="17">
        <v>4716</v>
      </c>
      <c r="AL11" s="90">
        <v>3.5709647851836761E-4</v>
      </c>
      <c r="AM11" s="17">
        <v>5081</v>
      </c>
      <c r="AN11" s="90">
        <v>3.3513540895226422E-4</v>
      </c>
      <c r="AO11" s="17">
        <v>5506</v>
      </c>
      <c r="AP11" s="90">
        <v>3.8520529042317104E-4</v>
      </c>
      <c r="AQ11" s="17">
        <v>0</v>
      </c>
      <c r="AR11" s="90">
        <v>0</v>
      </c>
      <c r="AS11" s="17">
        <v>4510</v>
      </c>
      <c r="AT11" s="90">
        <v>3.0854849687965793E-4</v>
      </c>
      <c r="AU11" s="17">
        <v>3122</v>
      </c>
      <c r="AV11" s="90">
        <v>2.0497916854881576E-4</v>
      </c>
      <c r="AW11" s="17">
        <v>4544</v>
      </c>
      <c r="AX11" s="90">
        <v>3.0317836208557087E-4</v>
      </c>
      <c r="AY11" s="17">
        <v>6149</v>
      </c>
      <c r="AZ11" s="90">
        <v>4.1001355931977358E-4</v>
      </c>
      <c r="BA11" s="17">
        <v>2333</v>
      </c>
      <c r="BB11" s="90">
        <v>1.7012982590242277E-4</v>
      </c>
      <c r="BC11" s="17">
        <v>8720</v>
      </c>
      <c r="BD11" s="90">
        <v>5.1242371894217177E-4</v>
      </c>
      <c r="BE11" s="17">
        <v>3668</v>
      </c>
      <c r="BF11" s="90">
        <v>2.3157007160111261E-4</v>
      </c>
      <c r="BG11" s="17">
        <v>39788</v>
      </c>
      <c r="BH11" s="90">
        <v>2.5371703943818011E-3</v>
      </c>
      <c r="BI11" s="17">
        <v>18447</v>
      </c>
      <c r="BJ11" s="90">
        <v>1.0812420937798598E-3</v>
      </c>
      <c r="BK11" s="17">
        <v>4591</v>
      </c>
      <c r="BL11" s="90">
        <v>3.1297054654705754E-4</v>
      </c>
      <c r="BM11" s="17">
        <v>5180</v>
      </c>
      <c r="BN11" s="90">
        <v>3.5404931948029936E-4</v>
      </c>
      <c r="BO11" s="17">
        <v>13560</v>
      </c>
      <c r="BP11" s="90">
        <v>9.6014009548579088E-4</v>
      </c>
      <c r="BQ11" s="17">
        <v>8254</v>
      </c>
      <c r="BR11" s="90">
        <v>5.699765704687916E-4</v>
      </c>
      <c r="BS11" s="17">
        <v>14522</v>
      </c>
      <c r="BT11" s="90">
        <v>1.0754421720999257E-3</v>
      </c>
      <c r="BU11" s="17">
        <v>5670</v>
      </c>
      <c r="BV11" s="90">
        <v>5.175028688551896E-4</v>
      </c>
      <c r="BW11" s="17">
        <v>3636</v>
      </c>
      <c r="BX11" s="90">
        <v>2.5711043649870741E-4</v>
      </c>
      <c r="BY11" s="17">
        <v>7055</v>
      </c>
      <c r="BZ11" s="90">
        <v>5.9913959986646536E-4</v>
      </c>
      <c r="CA11" s="17">
        <v>8015</v>
      </c>
      <c r="CB11" s="90">
        <v>5.2520240933902275E-4</v>
      </c>
      <c r="CC11" s="17">
        <v>26464</v>
      </c>
      <c r="CD11" s="90">
        <v>2.3859039094871145E-3</v>
      </c>
      <c r="CE11" s="17">
        <v>13900</v>
      </c>
      <c r="CF11" s="90">
        <v>1.0594892545304027E-3</v>
      </c>
      <c r="CG11" s="17">
        <v>3659</v>
      </c>
      <c r="CH11" s="90">
        <v>2.906254045840816E-4</v>
      </c>
      <c r="CI11" s="17">
        <v>4375</v>
      </c>
      <c r="CJ11" s="90">
        <v>3.7296742344811667E-4</v>
      </c>
      <c r="CK11" s="17">
        <f t="shared" si="0"/>
        <v>3553</v>
      </c>
      <c r="CL11" s="90">
        <f>CK11/CK13</f>
        <v>2.6353863930394351E-4</v>
      </c>
      <c r="CM11" s="193">
        <f>IF( SUM($BW11:CK11)&lt;0, "n/a", SUM($BW11:CK11)/CM$74)</f>
        <v>8832.1256863048038</v>
      </c>
      <c r="CN11" s="196">
        <f>CM11/CM13</f>
        <v>6.8471819798525228E-4</v>
      </c>
      <c r="CO11" s="21"/>
      <c r="CP11" s="94" t="s">
        <v>16</v>
      </c>
      <c r="CQ11" s="34">
        <f>IF(ISERROR(VLOOKUP(CP11,IQSH01E!$A$1:$M$400,2,0)),0,VLOOKUP(CP11,IQSH01E!$A$1:$M$400,2,0))</f>
        <v>3553</v>
      </c>
      <c r="CR11" s="161" t="s">
        <v>118</v>
      </c>
    </row>
    <row r="12" spans="1:96" ht="24" customHeight="1" x14ac:dyDescent="0.25">
      <c r="A12" s="3"/>
      <c r="B12" s="14" t="s">
        <v>102</v>
      </c>
      <c r="C12" s="17">
        <v>0</v>
      </c>
      <c r="D12" s="90">
        <v>0</v>
      </c>
      <c r="E12" s="17">
        <v>0</v>
      </c>
      <c r="F12" s="90">
        <v>0</v>
      </c>
      <c r="G12" s="17">
        <v>0</v>
      </c>
      <c r="H12" s="90">
        <v>0</v>
      </c>
      <c r="I12" s="17">
        <v>0</v>
      </c>
      <c r="J12" s="90">
        <v>0</v>
      </c>
      <c r="K12" s="17">
        <v>0</v>
      </c>
      <c r="L12" s="90">
        <v>0</v>
      </c>
      <c r="M12" s="17">
        <v>0</v>
      </c>
      <c r="N12" s="90">
        <v>0</v>
      </c>
      <c r="O12" s="17">
        <v>0</v>
      </c>
      <c r="P12" s="90">
        <v>0</v>
      </c>
      <c r="Q12" s="17">
        <v>0</v>
      </c>
      <c r="R12" s="90">
        <v>0</v>
      </c>
      <c r="S12" s="17">
        <v>0</v>
      </c>
      <c r="T12" s="90">
        <v>0</v>
      </c>
      <c r="U12" s="17">
        <v>0</v>
      </c>
      <c r="V12" s="90">
        <v>0</v>
      </c>
      <c r="W12" s="17">
        <v>0</v>
      </c>
      <c r="X12" s="90">
        <v>0</v>
      </c>
      <c r="Y12" s="17">
        <v>0</v>
      </c>
      <c r="Z12" s="90">
        <v>0</v>
      </c>
      <c r="AA12" s="17">
        <v>0</v>
      </c>
      <c r="AB12" s="90">
        <v>0</v>
      </c>
      <c r="AC12" s="17">
        <v>0</v>
      </c>
      <c r="AD12" s="90">
        <v>0</v>
      </c>
      <c r="AE12" s="17">
        <v>0</v>
      </c>
      <c r="AF12" s="90">
        <v>0</v>
      </c>
      <c r="AG12" s="17">
        <v>0</v>
      </c>
      <c r="AH12" s="90">
        <v>0</v>
      </c>
      <c r="AI12" s="17">
        <v>0</v>
      </c>
      <c r="AJ12" s="90">
        <v>0</v>
      </c>
      <c r="AK12" s="17">
        <v>0</v>
      </c>
      <c r="AL12" s="90">
        <v>0</v>
      </c>
      <c r="AM12" s="17">
        <v>0</v>
      </c>
      <c r="AN12" s="90">
        <v>0</v>
      </c>
      <c r="AO12" s="17">
        <v>0</v>
      </c>
      <c r="AP12" s="90">
        <v>0</v>
      </c>
      <c r="AQ12" s="17">
        <v>0</v>
      </c>
      <c r="AR12" s="90">
        <v>0</v>
      </c>
      <c r="AS12" s="17">
        <v>0</v>
      </c>
      <c r="AT12" s="90">
        <v>0</v>
      </c>
      <c r="AU12" s="17">
        <v>0</v>
      </c>
      <c r="AV12" s="90">
        <v>0</v>
      </c>
      <c r="AW12" s="17">
        <v>0</v>
      </c>
      <c r="AX12" s="90">
        <v>0</v>
      </c>
      <c r="AY12" s="17">
        <v>0</v>
      </c>
      <c r="AZ12" s="90">
        <v>0</v>
      </c>
      <c r="BA12" s="17">
        <v>0</v>
      </c>
      <c r="BB12" s="90">
        <v>0</v>
      </c>
      <c r="BC12" s="17">
        <v>0</v>
      </c>
      <c r="BD12" s="90">
        <v>0</v>
      </c>
      <c r="BE12" s="17">
        <v>0</v>
      </c>
      <c r="BF12" s="90">
        <v>0</v>
      </c>
      <c r="BG12" s="17">
        <v>0</v>
      </c>
      <c r="BH12" s="90">
        <v>0</v>
      </c>
      <c r="BI12" s="17">
        <v>0</v>
      </c>
      <c r="BJ12" s="90">
        <v>0</v>
      </c>
      <c r="BK12" s="17">
        <v>0</v>
      </c>
      <c r="BL12" s="90">
        <v>0</v>
      </c>
      <c r="BM12" s="17">
        <v>0</v>
      </c>
      <c r="BN12" s="90">
        <v>0</v>
      </c>
      <c r="BO12" s="17">
        <v>0</v>
      </c>
      <c r="BP12" s="90">
        <v>0</v>
      </c>
      <c r="BQ12" s="17">
        <v>0</v>
      </c>
      <c r="BR12" s="90">
        <v>0</v>
      </c>
      <c r="BS12" s="17">
        <v>0</v>
      </c>
      <c r="BT12" s="90">
        <v>0</v>
      </c>
      <c r="BU12" s="17">
        <v>0</v>
      </c>
      <c r="BV12" s="90">
        <v>0</v>
      </c>
      <c r="BW12" s="17">
        <v>0</v>
      </c>
      <c r="BX12" s="90">
        <v>0</v>
      </c>
      <c r="BY12" s="17">
        <v>0</v>
      </c>
      <c r="BZ12" s="90">
        <v>0</v>
      </c>
      <c r="CA12" s="17">
        <v>0</v>
      </c>
      <c r="CB12" s="90">
        <v>0</v>
      </c>
      <c r="CC12" s="17">
        <v>0</v>
      </c>
      <c r="CD12" s="90">
        <v>0</v>
      </c>
      <c r="CE12" s="17">
        <v>0</v>
      </c>
      <c r="CF12" s="90">
        <v>0</v>
      </c>
      <c r="CG12" s="17">
        <v>0</v>
      </c>
      <c r="CH12" s="90">
        <v>0</v>
      </c>
      <c r="CI12" s="17">
        <v>0</v>
      </c>
      <c r="CJ12" s="90">
        <v>0</v>
      </c>
      <c r="CK12" s="17">
        <f t="shared" si="0"/>
        <v>0</v>
      </c>
      <c r="CL12" s="90">
        <f>CK12/CK13</f>
        <v>0</v>
      </c>
      <c r="CM12" s="193">
        <f>IF( SUM($BW12:CK12)&lt;0, "n/a", SUM($BW12:CK12)/CM$74)</f>
        <v>0</v>
      </c>
      <c r="CN12" s="196">
        <f>CM12/CM13</f>
        <v>0</v>
      </c>
      <c r="CO12" s="21"/>
      <c r="CP12" s="94" t="s">
        <v>115</v>
      </c>
      <c r="CQ12" s="34">
        <f>IF(ISERROR(VLOOKUP(CP12,IQSH01E!$A$1:$M$400,2,0)),0,VLOOKUP(CP12,IQSH01E!$A$1:$M$400,2,0))</f>
        <v>0</v>
      </c>
      <c r="CR12" s="161" t="s">
        <v>123</v>
      </c>
    </row>
    <row r="13" spans="1:96" ht="24" customHeight="1" thickBot="1" x14ac:dyDescent="0.3">
      <c r="A13" s="3"/>
      <c r="B13" s="15" t="s">
        <v>83</v>
      </c>
      <c r="C13" s="18">
        <v>18983093</v>
      </c>
      <c r="D13" s="93">
        <v>1</v>
      </c>
      <c r="E13" s="18">
        <v>15937183</v>
      </c>
      <c r="F13" s="93">
        <v>1</v>
      </c>
      <c r="G13" s="18">
        <v>19209799</v>
      </c>
      <c r="H13" s="93">
        <v>1</v>
      </c>
      <c r="I13" s="18">
        <v>20824510</v>
      </c>
      <c r="J13" s="93">
        <v>1</v>
      </c>
      <c r="K13" s="18">
        <v>18157048</v>
      </c>
      <c r="L13" s="93">
        <v>1</v>
      </c>
      <c r="M13" s="18">
        <v>17495156</v>
      </c>
      <c r="N13" s="93">
        <v>1</v>
      </c>
      <c r="O13" s="18">
        <v>20733779</v>
      </c>
      <c r="P13" s="93">
        <v>1</v>
      </c>
      <c r="Q13" s="18">
        <v>18887372</v>
      </c>
      <c r="R13" s="93">
        <v>1</v>
      </c>
      <c r="S13" s="18">
        <v>18240132</v>
      </c>
      <c r="T13" s="93">
        <v>1</v>
      </c>
      <c r="U13" s="18">
        <v>16425234</v>
      </c>
      <c r="V13" s="93">
        <v>1</v>
      </c>
      <c r="W13" s="18">
        <v>13833910</v>
      </c>
      <c r="X13" s="93">
        <v>1</v>
      </c>
      <c r="Y13" s="18">
        <v>14420900</v>
      </c>
      <c r="Z13" s="93">
        <v>1</v>
      </c>
      <c r="AA13" s="18">
        <v>17419251</v>
      </c>
      <c r="AB13" s="93">
        <v>1</v>
      </c>
      <c r="AC13" s="18">
        <v>13351455</v>
      </c>
      <c r="AD13" s="93">
        <v>1</v>
      </c>
      <c r="AE13" s="18">
        <v>12094063.879999999</v>
      </c>
      <c r="AF13" s="93">
        <v>1</v>
      </c>
      <c r="AG13" s="18">
        <v>16266989</v>
      </c>
      <c r="AH13" s="93">
        <v>1</v>
      </c>
      <c r="AI13" s="18">
        <v>15605548</v>
      </c>
      <c r="AJ13" s="93">
        <v>1</v>
      </c>
      <c r="AK13" s="18">
        <v>13206515</v>
      </c>
      <c r="AL13" s="93">
        <v>1</v>
      </c>
      <c r="AM13" s="18">
        <v>15161036</v>
      </c>
      <c r="AN13" s="93">
        <v>1</v>
      </c>
      <c r="AO13" s="18">
        <v>14293677</v>
      </c>
      <c r="AP13" s="93">
        <v>1</v>
      </c>
      <c r="AQ13" s="18">
        <v>14883273</v>
      </c>
      <c r="AR13" s="93">
        <v>1</v>
      </c>
      <c r="AS13" s="18">
        <v>14616827</v>
      </c>
      <c r="AT13" s="93">
        <v>1</v>
      </c>
      <c r="AU13" s="18">
        <v>15230816</v>
      </c>
      <c r="AV13" s="93">
        <v>1</v>
      </c>
      <c r="AW13" s="18">
        <v>14987877</v>
      </c>
      <c r="AX13" s="93">
        <v>1</v>
      </c>
      <c r="AY13" s="18">
        <v>14997065</v>
      </c>
      <c r="AZ13" s="93">
        <v>1</v>
      </c>
      <c r="BA13" s="18">
        <v>13713057</v>
      </c>
      <c r="BB13" s="93">
        <v>1</v>
      </c>
      <c r="BC13" s="18">
        <v>17017167</v>
      </c>
      <c r="BD13" s="93">
        <v>1</v>
      </c>
      <c r="BE13" s="18">
        <v>15839698</v>
      </c>
      <c r="BF13" s="93">
        <v>1</v>
      </c>
      <c r="BG13" s="18">
        <v>15682037</v>
      </c>
      <c r="BH13" s="93">
        <v>1</v>
      </c>
      <c r="BI13" s="18">
        <v>17060934</v>
      </c>
      <c r="BJ13" s="93">
        <v>1</v>
      </c>
      <c r="BK13" s="18">
        <v>14669112</v>
      </c>
      <c r="BL13" s="93">
        <v>1</v>
      </c>
      <c r="BM13" s="18">
        <v>14630730</v>
      </c>
      <c r="BN13" s="93">
        <v>1</v>
      </c>
      <c r="BO13" s="18">
        <v>14122939</v>
      </c>
      <c r="BP13" s="93">
        <v>1</v>
      </c>
      <c r="BQ13" s="18">
        <v>14481297</v>
      </c>
      <c r="BR13" s="93">
        <v>1</v>
      </c>
      <c r="BS13" s="18">
        <v>13503283</v>
      </c>
      <c r="BT13" s="93">
        <v>1</v>
      </c>
      <c r="BU13" s="18">
        <v>10956461</v>
      </c>
      <c r="BV13" s="93">
        <v>1</v>
      </c>
      <c r="BW13" s="18">
        <v>14141783</v>
      </c>
      <c r="BX13" s="93">
        <v>1</v>
      </c>
      <c r="BY13" s="18">
        <v>11775219</v>
      </c>
      <c r="BZ13" s="93">
        <v>1</v>
      </c>
      <c r="CA13" s="18">
        <v>15260783</v>
      </c>
      <c r="CB13" s="93">
        <v>1</v>
      </c>
      <c r="CC13" s="18">
        <v>11091813</v>
      </c>
      <c r="CD13" s="93">
        <v>1</v>
      </c>
      <c r="CE13" s="18">
        <v>13119529</v>
      </c>
      <c r="CF13" s="93">
        <v>1</v>
      </c>
      <c r="CG13" s="18">
        <v>12590090</v>
      </c>
      <c r="CH13" s="93">
        <v>1</v>
      </c>
      <c r="CI13" s="18">
        <v>11730247</v>
      </c>
      <c r="CJ13" s="93">
        <v>1</v>
      </c>
      <c r="CK13" s="18">
        <f>SUM(CK6:CK12)</f>
        <v>13481894</v>
      </c>
      <c r="CL13" s="93">
        <f>CK13/CK13</f>
        <v>1</v>
      </c>
      <c r="CM13" s="197">
        <f>IF( SUM($BW13:CK13)&lt;0, "n/a", SUM($BW13:CK13)/CM$74)</f>
        <v>12898920.625</v>
      </c>
      <c r="CN13" s="198">
        <f>CM13/CM13</f>
        <v>1</v>
      </c>
      <c r="CO13" s="21"/>
      <c r="CP13" s="98" t="s">
        <v>148</v>
      </c>
      <c r="CQ13" s="101">
        <f>IF(ISERROR(VLOOKUP(CP13,IQSH01E!$A$1:$M$400,2,0)),0,VLOOKUP(CP13,IQSH01E!$A$1:$M$400,2,0))</f>
        <v>0</v>
      </c>
      <c r="CR13" s="165"/>
    </row>
    <row r="14" spans="1:96" ht="24" customHeight="1" x14ac:dyDescent="0.25">
      <c r="A14" s="3"/>
      <c r="B14" s="14" t="s">
        <v>88</v>
      </c>
      <c r="C14" s="17">
        <v>5653768</v>
      </c>
      <c r="D14" s="23"/>
      <c r="E14" s="17">
        <v>5544713</v>
      </c>
      <c r="F14" s="23"/>
      <c r="G14" s="17">
        <v>6537194</v>
      </c>
      <c r="H14" s="23"/>
      <c r="I14" s="17">
        <v>6810598</v>
      </c>
      <c r="J14" s="23"/>
      <c r="K14" s="17">
        <v>6468231.6299999999</v>
      </c>
      <c r="L14" s="23"/>
      <c r="M14" s="17">
        <v>6883904</v>
      </c>
      <c r="N14" s="23"/>
      <c r="O14" s="17">
        <v>7093821.0700000003</v>
      </c>
      <c r="P14" s="23"/>
      <c r="Q14" s="17">
        <v>6752947</v>
      </c>
      <c r="R14" s="23"/>
      <c r="S14" s="17">
        <v>6957022</v>
      </c>
      <c r="T14" s="23"/>
      <c r="U14" s="17">
        <v>5547692</v>
      </c>
      <c r="V14" s="23"/>
      <c r="W14" s="17">
        <v>5691593</v>
      </c>
      <c r="X14" s="23"/>
      <c r="Y14" s="17">
        <v>7519782</v>
      </c>
      <c r="Z14" s="23"/>
      <c r="AA14" s="17">
        <v>4467588</v>
      </c>
      <c r="AB14" s="23"/>
      <c r="AC14" s="17">
        <v>5335139</v>
      </c>
      <c r="AD14" s="23"/>
      <c r="AE14" s="17">
        <v>5036998</v>
      </c>
      <c r="AF14" s="23"/>
      <c r="AG14" s="17">
        <v>3770097</v>
      </c>
      <c r="AH14" s="23"/>
      <c r="AI14" s="17">
        <v>5012428</v>
      </c>
      <c r="AJ14" s="23"/>
      <c r="AK14" s="17">
        <v>5158826</v>
      </c>
      <c r="AL14" s="23"/>
      <c r="AM14" s="17">
        <v>3942653</v>
      </c>
      <c r="AN14" s="23"/>
      <c r="AO14" s="17">
        <v>4801601</v>
      </c>
      <c r="AP14" s="23"/>
      <c r="AQ14" s="17">
        <v>5264835</v>
      </c>
      <c r="AR14" s="23"/>
      <c r="AS14" s="17">
        <v>4275476</v>
      </c>
      <c r="AT14" s="23"/>
      <c r="AU14" s="17">
        <v>5463657</v>
      </c>
      <c r="AV14" s="23"/>
      <c r="AW14" s="17">
        <v>5205630</v>
      </c>
      <c r="AX14" s="23"/>
      <c r="AY14" s="17">
        <v>5769592</v>
      </c>
      <c r="AZ14" s="23"/>
      <c r="BA14" s="17">
        <v>5320721</v>
      </c>
      <c r="BB14" s="23"/>
      <c r="BC14" s="17">
        <v>5968050</v>
      </c>
      <c r="BD14" s="23"/>
      <c r="BE14" s="17">
        <v>4333602</v>
      </c>
      <c r="BF14" s="23"/>
      <c r="BG14" s="17">
        <v>4146596</v>
      </c>
      <c r="BH14" s="23"/>
      <c r="BI14" s="17">
        <v>6235083</v>
      </c>
      <c r="BJ14" s="23"/>
      <c r="BK14" s="17">
        <v>4892717</v>
      </c>
      <c r="BL14" s="23"/>
      <c r="BM14" s="17">
        <v>6292716</v>
      </c>
      <c r="BN14" s="23"/>
      <c r="BO14" s="17">
        <v>6712833</v>
      </c>
      <c r="BP14" s="23"/>
      <c r="BQ14" s="17">
        <v>7063107</v>
      </c>
      <c r="BR14" s="23"/>
      <c r="BS14" s="17">
        <v>4910750</v>
      </c>
      <c r="BT14" s="23"/>
      <c r="BU14" s="17">
        <v>3536263</v>
      </c>
      <c r="BV14" s="23"/>
      <c r="BW14" s="17">
        <v>6248750</v>
      </c>
      <c r="BX14" s="23"/>
      <c r="BY14" s="17">
        <v>4791092</v>
      </c>
      <c r="BZ14" s="23"/>
      <c r="CA14" s="17">
        <v>6513822</v>
      </c>
      <c r="CB14" s="23"/>
      <c r="CC14" s="17">
        <v>4132551</v>
      </c>
      <c r="CD14" s="23"/>
      <c r="CE14" s="17">
        <v>5057896</v>
      </c>
      <c r="CF14" s="23"/>
      <c r="CG14" s="17">
        <v>5039634</v>
      </c>
      <c r="CH14" s="23"/>
      <c r="CI14" s="17">
        <v>5148549</v>
      </c>
      <c r="CJ14" s="23"/>
      <c r="CK14" s="17">
        <f>+$CQ14</f>
        <v>4985148</v>
      </c>
      <c r="CL14" s="23"/>
      <c r="CM14" s="193">
        <f>IF( SUM($BW14:CK14)&lt;0, "n/a", SUM($BW14:CK14)/CM$74)</f>
        <v>5239680.25</v>
      </c>
      <c r="CN14" s="199"/>
      <c r="CO14" s="21"/>
      <c r="CP14" s="94" t="s">
        <v>5</v>
      </c>
      <c r="CQ14" s="34">
        <f>IF(ISERROR(VLOOKUP(CP14,IQSH01E!$A$1:$M$400,2,0)),0,VLOOKUP(CP14,IQSH01E!$A$1:$M$400,2,0))</f>
        <v>4985148</v>
      </c>
      <c r="CR14" s="161" t="s">
        <v>118</v>
      </c>
    </row>
    <row r="15" spans="1:96" ht="24" customHeight="1" x14ac:dyDescent="0.25">
      <c r="A15" s="3"/>
      <c r="B15" s="14" t="s">
        <v>71</v>
      </c>
      <c r="C15" s="17">
        <v>1117689</v>
      </c>
      <c r="D15" s="23"/>
      <c r="E15" s="17">
        <v>908985</v>
      </c>
      <c r="F15" s="23"/>
      <c r="G15" s="17">
        <v>1353690</v>
      </c>
      <c r="H15" s="23"/>
      <c r="I15" s="17">
        <v>900528</v>
      </c>
      <c r="J15" s="23"/>
      <c r="K15" s="17">
        <v>813322</v>
      </c>
      <c r="L15" s="23"/>
      <c r="M15" s="17">
        <v>925838</v>
      </c>
      <c r="N15" s="23"/>
      <c r="O15" s="17">
        <v>1262388</v>
      </c>
      <c r="P15" s="23"/>
      <c r="Q15" s="17">
        <v>922899</v>
      </c>
      <c r="R15" s="23"/>
      <c r="S15" s="17">
        <v>417839</v>
      </c>
      <c r="T15" s="23"/>
      <c r="U15" s="17">
        <v>374329</v>
      </c>
      <c r="V15" s="23"/>
      <c r="W15" s="17">
        <v>291822</v>
      </c>
      <c r="X15" s="23"/>
      <c r="Y15" s="17">
        <v>422641</v>
      </c>
      <c r="Z15" s="23"/>
      <c r="AA15" s="17">
        <v>491368</v>
      </c>
      <c r="AB15" s="23"/>
      <c r="AC15" s="17">
        <v>496550</v>
      </c>
      <c r="AD15" s="23"/>
      <c r="AE15" s="17">
        <v>324991</v>
      </c>
      <c r="AF15" s="23"/>
      <c r="AG15" s="17">
        <v>704065</v>
      </c>
      <c r="AH15" s="23"/>
      <c r="AI15" s="17">
        <v>1034418</v>
      </c>
      <c r="AJ15" s="23"/>
      <c r="AK15" s="17">
        <v>1035594</v>
      </c>
      <c r="AL15" s="23"/>
      <c r="AM15" s="17">
        <v>314992</v>
      </c>
      <c r="AN15" s="23"/>
      <c r="AO15" s="17">
        <v>221458</v>
      </c>
      <c r="AP15" s="23"/>
      <c r="AQ15" s="17">
        <v>381600</v>
      </c>
      <c r="AR15" s="23"/>
      <c r="AS15" s="17">
        <v>230857</v>
      </c>
      <c r="AT15" s="23"/>
      <c r="AU15" s="17">
        <v>581177</v>
      </c>
      <c r="AV15" s="23"/>
      <c r="AW15" s="17">
        <v>645572</v>
      </c>
      <c r="AX15" s="23"/>
      <c r="AY15" s="17">
        <v>899557</v>
      </c>
      <c r="AZ15" s="23"/>
      <c r="BA15" s="17">
        <v>797185</v>
      </c>
      <c r="BB15" s="23"/>
      <c r="BC15" s="17">
        <v>1145458</v>
      </c>
      <c r="BD15" s="23"/>
      <c r="BE15" s="17">
        <v>884424</v>
      </c>
      <c r="BF15" s="23"/>
      <c r="BG15" s="17">
        <v>999199</v>
      </c>
      <c r="BH15" s="23"/>
      <c r="BI15" s="17">
        <v>1131623</v>
      </c>
      <c r="BJ15" s="23"/>
      <c r="BK15" s="17">
        <v>1165090</v>
      </c>
      <c r="BL15" s="23"/>
      <c r="BM15" s="17">
        <v>1331563</v>
      </c>
      <c r="BN15" s="23"/>
      <c r="BO15" s="17">
        <v>953499</v>
      </c>
      <c r="BP15" s="23"/>
      <c r="BQ15" s="17">
        <v>1406257</v>
      </c>
      <c r="BR15" s="23"/>
      <c r="BS15" s="17">
        <v>1022813</v>
      </c>
      <c r="BT15" s="23"/>
      <c r="BU15" s="17">
        <v>1234312</v>
      </c>
      <c r="BV15" s="23"/>
      <c r="BW15" s="17">
        <v>1041298</v>
      </c>
      <c r="BX15" s="23"/>
      <c r="BY15" s="17">
        <v>1130394</v>
      </c>
      <c r="BZ15" s="23"/>
      <c r="CA15" s="17">
        <v>1358598</v>
      </c>
      <c r="CB15" s="23"/>
      <c r="CC15" s="17">
        <v>1062974</v>
      </c>
      <c r="CD15" s="23"/>
      <c r="CE15" s="17">
        <v>789501</v>
      </c>
      <c r="CF15" s="23"/>
      <c r="CG15" s="17">
        <v>1424713</v>
      </c>
      <c r="CH15" s="23"/>
      <c r="CI15" s="17">
        <v>853728</v>
      </c>
      <c r="CJ15" s="23"/>
      <c r="CK15" s="17">
        <f>+$CQ15</f>
        <v>1143529</v>
      </c>
      <c r="CL15" s="23"/>
      <c r="CM15" s="193">
        <f>IF( SUM($BW15:CK15)&lt;0, "n/a", SUM($BW15:CK15)/CM$74)</f>
        <v>1100591.875</v>
      </c>
      <c r="CN15" s="196"/>
      <c r="CO15" s="21"/>
      <c r="CP15" s="134" t="s">
        <v>0</v>
      </c>
      <c r="CQ15" s="33">
        <f>IF(ISERROR(VLOOKUP(CP15,IQSH01E!$A$1:$M$400,2,0)),0,VLOOKUP(CP15,IQSH01E!$A$1:$M$400,2,0))</f>
        <v>1143529</v>
      </c>
      <c r="CR15" s="166" t="s">
        <v>117</v>
      </c>
    </row>
    <row r="16" spans="1:96" ht="24" customHeight="1" thickBot="1" x14ac:dyDescent="0.3">
      <c r="A16" s="7"/>
      <c r="B16" s="16" t="s">
        <v>84</v>
      </c>
      <c r="C16" s="18">
        <v>25754550</v>
      </c>
      <c r="D16" s="24"/>
      <c r="E16" s="18">
        <v>22390881</v>
      </c>
      <c r="F16" s="24"/>
      <c r="G16" s="18">
        <v>27100683</v>
      </c>
      <c r="H16" s="24"/>
      <c r="I16" s="18">
        <v>28535636</v>
      </c>
      <c r="J16" s="24"/>
      <c r="K16" s="18">
        <v>25438601.629999999</v>
      </c>
      <c r="L16" s="24"/>
      <c r="M16" s="18">
        <v>25304898</v>
      </c>
      <c r="N16" s="24"/>
      <c r="O16" s="18">
        <v>29089988.07</v>
      </c>
      <c r="P16" s="24"/>
      <c r="Q16" s="18">
        <v>26563218</v>
      </c>
      <c r="R16" s="24"/>
      <c r="S16" s="18">
        <v>25614993</v>
      </c>
      <c r="T16" s="24"/>
      <c r="U16" s="18">
        <v>22347255</v>
      </c>
      <c r="V16" s="24"/>
      <c r="W16" s="18">
        <v>19817325</v>
      </c>
      <c r="X16" s="24"/>
      <c r="Y16" s="18">
        <v>22363323</v>
      </c>
      <c r="Z16" s="24"/>
      <c r="AA16" s="18">
        <v>22378207</v>
      </c>
      <c r="AB16" s="24"/>
      <c r="AC16" s="18">
        <v>19183144</v>
      </c>
      <c r="AD16" s="24"/>
      <c r="AE16" s="18">
        <v>17456052.879999999</v>
      </c>
      <c r="AF16" s="24"/>
      <c r="AG16" s="18">
        <v>20741151</v>
      </c>
      <c r="AH16" s="24"/>
      <c r="AI16" s="18">
        <v>21652394</v>
      </c>
      <c r="AJ16" s="24"/>
      <c r="AK16" s="18">
        <v>19400935</v>
      </c>
      <c r="AL16" s="24"/>
      <c r="AM16" s="18">
        <v>19418681</v>
      </c>
      <c r="AN16" s="24"/>
      <c r="AO16" s="18">
        <v>19316736</v>
      </c>
      <c r="AP16" s="24"/>
      <c r="AQ16" s="18">
        <v>20529708</v>
      </c>
      <c r="AR16" s="24"/>
      <c r="AS16" s="18">
        <v>19123160</v>
      </c>
      <c r="AT16" s="24"/>
      <c r="AU16" s="18">
        <v>21275650</v>
      </c>
      <c r="AV16" s="24"/>
      <c r="AW16" s="18">
        <v>20839079</v>
      </c>
      <c r="AX16" s="24"/>
      <c r="AY16" s="18">
        <v>21666214</v>
      </c>
      <c r="AZ16" s="24"/>
      <c r="BA16" s="18">
        <v>19830963</v>
      </c>
      <c r="BB16" s="24"/>
      <c r="BC16" s="18">
        <v>24130675</v>
      </c>
      <c r="BD16" s="24"/>
      <c r="BE16" s="18">
        <v>21057724</v>
      </c>
      <c r="BF16" s="24"/>
      <c r="BG16" s="18">
        <v>20827832</v>
      </c>
      <c r="BH16" s="24"/>
      <c r="BI16" s="18">
        <v>24427640</v>
      </c>
      <c r="BJ16" s="24"/>
      <c r="BK16" s="18">
        <v>20726919</v>
      </c>
      <c r="BL16" s="24"/>
      <c r="BM16" s="18">
        <v>22255009</v>
      </c>
      <c r="BN16" s="24"/>
      <c r="BO16" s="18">
        <v>21789271</v>
      </c>
      <c r="BP16" s="24"/>
      <c r="BQ16" s="18">
        <v>22950661</v>
      </c>
      <c r="BR16" s="24"/>
      <c r="BS16" s="18">
        <v>19436846</v>
      </c>
      <c r="BT16" s="24"/>
      <c r="BU16" s="18">
        <v>15727036</v>
      </c>
      <c r="BV16" s="24"/>
      <c r="BW16" s="18">
        <v>21431831</v>
      </c>
      <c r="BX16" s="24"/>
      <c r="BY16" s="18">
        <v>17696705</v>
      </c>
      <c r="BZ16" s="24"/>
      <c r="CA16" s="18">
        <v>23133203</v>
      </c>
      <c r="CB16" s="24"/>
      <c r="CC16" s="18">
        <v>16287338</v>
      </c>
      <c r="CD16" s="24"/>
      <c r="CE16" s="18">
        <v>18966926</v>
      </c>
      <c r="CF16" s="24"/>
      <c r="CG16" s="18">
        <v>19054437</v>
      </c>
      <c r="CH16" s="24"/>
      <c r="CI16" s="18">
        <v>17732524</v>
      </c>
      <c r="CJ16" s="24"/>
      <c r="CK16" s="18">
        <f>SUM(CK13:CK15)</f>
        <v>19610571</v>
      </c>
      <c r="CL16" s="24"/>
      <c r="CM16" s="197">
        <f>IF( SUM($BW16:CK16)&lt;0, "n/a", SUM($BW16:CK16)/CM$74)</f>
        <v>19239191.875</v>
      </c>
      <c r="CN16" s="200"/>
      <c r="CO16" s="59"/>
      <c r="CP16" s="36" t="s">
        <v>44</v>
      </c>
      <c r="CQ16" s="37">
        <f>IF(ISERROR(VLOOKUP(CP16,IQSH01E!$A$1:$M$400,2,0)),0,VLOOKUP(CP16,IQSH01E!$A$1:$M$400,2,0))</f>
        <v>19610571</v>
      </c>
      <c r="CR16" s="112" t="s">
        <v>118</v>
      </c>
    </row>
    <row r="17" spans="1:96" ht="24" customHeight="1" thickBot="1" x14ac:dyDescent="0.3">
      <c r="A17" s="3"/>
      <c r="B17" s="14" t="s">
        <v>89</v>
      </c>
      <c r="C17" s="17">
        <v>186858</v>
      </c>
      <c r="D17" s="90">
        <v>1.0327841977670412E-2</v>
      </c>
      <c r="E17" s="17">
        <v>484266</v>
      </c>
      <c r="F17" s="90">
        <v>2.7981993014930293E-2</v>
      </c>
      <c r="G17" s="17">
        <v>226131</v>
      </c>
      <c r="H17" s="90">
        <v>1.332700397052379E-2</v>
      </c>
      <c r="I17" s="17">
        <v>151404</v>
      </c>
      <c r="J17" s="90">
        <v>1.1655995945889961E-2</v>
      </c>
      <c r="K17" s="17">
        <v>0</v>
      </c>
      <c r="L17" s="90">
        <v>0</v>
      </c>
      <c r="M17" s="17">
        <v>146479</v>
      </c>
      <c r="N17" s="90">
        <v>1.0083039359067972E-2</v>
      </c>
      <c r="O17" s="17">
        <v>75917</v>
      </c>
      <c r="P17" s="90">
        <v>4.4131169611061633E-3</v>
      </c>
      <c r="Q17" s="17">
        <v>205969</v>
      </c>
      <c r="R17" s="90">
        <v>1.272041499977053E-2</v>
      </c>
      <c r="S17" s="17">
        <v>183644</v>
      </c>
      <c r="T17" s="90">
        <v>9.9078150065097376E-3</v>
      </c>
      <c r="U17" s="17">
        <v>35268</v>
      </c>
      <c r="V17" s="90">
        <v>1.9086214253548224E-3</v>
      </c>
      <c r="W17" s="17">
        <v>0</v>
      </c>
      <c r="X17" s="90">
        <v>0</v>
      </c>
      <c r="Y17" s="17">
        <v>0</v>
      </c>
      <c r="Z17" s="90">
        <v>0</v>
      </c>
      <c r="AA17" s="17">
        <v>76557</v>
      </c>
      <c r="AB17" s="90">
        <v>4.2079204133136528E-3</v>
      </c>
      <c r="AC17" s="17">
        <v>96188</v>
      </c>
      <c r="AD17" s="90">
        <v>6.3729918335875208E-3</v>
      </c>
      <c r="AE17" s="17">
        <v>74898</v>
      </c>
      <c r="AF17" s="90">
        <v>3.5289073150953803E-3</v>
      </c>
      <c r="AG17" s="17">
        <v>38157</v>
      </c>
      <c r="AH17" s="90">
        <v>2.0129423738136426E-3</v>
      </c>
      <c r="AI17" s="17">
        <v>38400</v>
      </c>
      <c r="AJ17" s="90">
        <v>2.4293030059415995E-3</v>
      </c>
      <c r="AK17" s="17">
        <v>33998</v>
      </c>
      <c r="AL17" s="90">
        <v>1.6353544306500346E-3</v>
      </c>
      <c r="AM17" s="17">
        <v>0</v>
      </c>
      <c r="AN17" s="90">
        <v>0</v>
      </c>
      <c r="AO17" s="17">
        <v>38586</v>
      </c>
      <c r="AP17" s="90">
        <v>2.0451065360634971E-3</v>
      </c>
      <c r="AQ17" s="17">
        <v>0</v>
      </c>
      <c r="AR17" s="90">
        <v>0</v>
      </c>
      <c r="AS17" s="17">
        <v>0</v>
      </c>
      <c r="AT17" s="90">
        <v>0</v>
      </c>
      <c r="AU17" s="17">
        <v>0</v>
      </c>
      <c r="AV17" s="90">
        <v>0</v>
      </c>
      <c r="AW17" s="17">
        <v>0</v>
      </c>
      <c r="AX17" s="90">
        <v>0</v>
      </c>
      <c r="AY17" s="17">
        <v>0</v>
      </c>
      <c r="AZ17" s="90">
        <v>0</v>
      </c>
      <c r="BA17" s="17">
        <v>0</v>
      </c>
      <c r="BB17" s="90">
        <v>0</v>
      </c>
      <c r="BC17" s="17">
        <v>0</v>
      </c>
      <c r="BD17" s="90">
        <v>0</v>
      </c>
      <c r="BE17" s="17">
        <v>0</v>
      </c>
      <c r="BF17" s="90">
        <v>0</v>
      </c>
      <c r="BG17" s="17">
        <v>0</v>
      </c>
      <c r="BH17" s="90">
        <v>0</v>
      </c>
      <c r="BI17" s="17">
        <v>0</v>
      </c>
      <c r="BJ17" s="90">
        <v>0</v>
      </c>
      <c r="BK17" s="17">
        <v>0</v>
      </c>
      <c r="BL17" s="90">
        <v>0</v>
      </c>
      <c r="BM17" s="17">
        <v>0</v>
      </c>
      <c r="BN17" s="90">
        <v>0</v>
      </c>
      <c r="BO17" s="17">
        <v>0</v>
      </c>
      <c r="BP17" s="90">
        <v>0</v>
      </c>
      <c r="BQ17" s="17">
        <v>0</v>
      </c>
      <c r="BR17" s="90">
        <v>0</v>
      </c>
      <c r="BS17" s="17">
        <v>0</v>
      </c>
      <c r="BT17" s="90">
        <v>0</v>
      </c>
      <c r="BU17" s="17">
        <v>0</v>
      </c>
      <c r="BV17" s="90">
        <v>0</v>
      </c>
      <c r="BW17" s="17">
        <v>0</v>
      </c>
      <c r="BX17" s="90">
        <v>0</v>
      </c>
      <c r="BY17" s="17">
        <v>0</v>
      </c>
      <c r="BZ17" s="90">
        <v>0</v>
      </c>
      <c r="CA17" s="17">
        <v>0</v>
      </c>
      <c r="CB17" s="90">
        <v>0</v>
      </c>
      <c r="CC17" s="17">
        <v>0</v>
      </c>
      <c r="CD17" s="90">
        <v>0</v>
      </c>
      <c r="CE17" s="17">
        <v>0</v>
      </c>
      <c r="CF17" s="90">
        <v>0</v>
      </c>
      <c r="CG17" s="17">
        <v>0</v>
      </c>
      <c r="CH17" s="90">
        <v>0</v>
      </c>
      <c r="CI17" s="17">
        <v>0</v>
      </c>
      <c r="CJ17" s="90">
        <v>0</v>
      </c>
      <c r="CK17" s="17">
        <f t="shared" ref="CK17:CK23" si="1">+$CQ17</f>
        <v>0</v>
      </c>
      <c r="CL17" s="90">
        <f>CK17/CK24</f>
        <v>0</v>
      </c>
      <c r="CM17" s="193">
        <f>IF( SUM($BW17:CK17)&lt;0, "n/a", SUM($BW17:CK17)/CM$74)</f>
        <v>0</v>
      </c>
      <c r="CN17" s="194">
        <f>CM17/CM24</f>
        <v>0</v>
      </c>
      <c r="CO17" s="21"/>
      <c r="CP17" s="94" t="s">
        <v>58</v>
      </c>
      <c r="CQ17" s="34">
        <f>IF(ISERROR(VLOOKUP(CP17,IQSH01E!$A$1:$M$400,2,0)),0,VLOOKUP(CP17,IQSH01E!$A$1:$M$400,2,0))</f>
        <v>0</v>
      </c>
      <c r="CR17" s="161" t="s">
        <v>123</v>
      </c>
    </row>
    <row r="18" spans="1:96" ht="24" customHeight="1" thickBot="1" x14ac:dyDescent="0.3">
      <c r="A18" s="3"/>
      <c r="B18" s="14" t="s">
        <v>79</v>
      </c>
      <c r="C18" s="58">
        <v>16202369.120000001</v>
      </c>
      <c r="D18" s="97">
        <v>0.89552231071319843</v>
      </c>
      <c r="E18" s="58">
        <v>15321662.689999999</v>
      </c>
      <c r="F18" s="97">
        <v>0.88532058490312771</v>
      </c>
      <c r="G18" s="58">
        <v>14833164.860000001</v>
      </c>
      <c r="H18" s="97">
        <v>0.87419083179508328</v>
      </c>
      <c r="I18" s="58">
        <v>11334155.140000001</v>
      </c>
      <c r="J18" s="97">
        <v>0.87257183668811822</v>
      </c>
      <c r="K18" s="58">
        <v>11060998.76</v>
      </c>
      <c r="L18" s="97">
        <v>0.90090303643957625</v>
      </c>
      <c r="M18" s="58">
        <v>12905141.76</v>
      </c>
      <c r="N18" s="97">
        <v>0.88833929983432236</v>
      </c>
      <c r="O18" s="58">
        <v>15596671.180000002</v>
      </c>
      <c r="P18" s="97">
        <v>0.90664718207059936</v>
      </c>
      <c r="Q18" s="58">
        <v>14296036.110000001</v>
      </c>
      <c r="R18" s="97">
        <v>0.88290719560179032</v>
      </c>
      <c r="S18" s="58">
        <v>16351935.720000001</v>
      </c>
      <c r="T18" s="97">
        <v>0.8822066286516228</v>
      </c>
      <c r="U18" s="58">
        <v>16306751.259999996</v>
      </c>
      <c r="V18" s="97">
        <v>0.88248312444050525</v>
      </c>
      <c r="W18" s="58">
        <v>13344123.689999999</v>
      </c>
      <c r="X18" s="97">
        <v>0.8840404127299184</v>
      </c>
      <c r="Y18" s="58">
        <v>13012978.639999999</v>
      </c>
      <c r="Z18" s="97">
        <v>0.87836512369608466</v>
      </c>
      <c r="AA18" s="58">
        <v>16403167.68</v>
      </c>
      <c r="AB18" s="97">
        <v>0.90159259275675319</v>
      </c>
      <c r="AC18" s="58">
        <v>13307694.310000001</v>
      </c>
      <c r="AD18" s="97">
        <v>0.88170901943599123</v>
      </c>
      <c r="AE18" s="58">
        <v>19168221.610000003</v>
      </c>
      <c r="AF18" s="97">
        <v>0.90313329403853726</v>
      </c>
      <c r="AG18" s="58">
        <v>17504932.739999998</v>
      </c>
      <c r="AH18" s="97">
        <v>0.92345888993117242</v>
      </c>
      <c r="AI18" s="58">
        <v>14429543.219999999</v>
      </c>
      <c r="AJ18" s="97">
        <v>0.91285762288307881</v>
      </c>
      <c r="AK18" s="58">
        <v>18762586.150000002</v>
      </c>
      <c r="AL18" s="97">
        <v>0.90250833551548559</v>
      </c>
      <c r="AM18" s="58">
        <v>17478652.399999999</v>
      </c>
      <c r="AN18" s="97">
        <v>0.90548227741932674</v>
      </c>
      <c r="AO18" s="58">
        <v>17000714.649999999</v>
      </c>
      <c r="AP18" s="97">
        <v>0.90105926109121048</v>
      </c>
      <c r="AQ18" s="58">
        <v>18288450.159999996</v>
      </c>
      <c r="AR18" s="97">
        <v>0.91473363680925468</v>
      </c>
      <c r="AS18" s="58">
        <v>17054961.640000001</v>
      </c>
      <c r="AT18" s="97">
        <v>0.93545602823185114</v>
      </c>
      <c r="AU18" s="58">
        <v>15047202.049999999</v>
      </c>
      <c r="AV18" s="97">
        <v>0.91908124616945575</v>
      </c>
      <c r="AW18" s="58">
        <v>14251928.530000001</v>
      </c>
      <c r="AX18" s="97">
        <v>0.91554639931188431</v>
      </c>
      <c r="AY18" s="58">
        <v>16930063.43</v>
      </c>
      <c r="AZ18" s="97">
        <v>0.92763726905297172</v>
      </c>
      <c r="BA18" s="58">
        <v>14859222.49</v>
      </c>
      <c r="BB18" s="97">
        <v>0.92940123371734951</v>
      </c>
      <c r="BC18" s="58">
        <v>20820667.419999998</v>
      </c>
      <c r="BD18" s="97">
        <v>0.94411330744297284</v>
      </c>
      <c r="BE18" s="58">
        <v>18346817.509999998</v>
      </c>
      <c r="BF18" s="97">
        <v>0.92894917064588534</v>
      </c>
      <c r="BG18" s="58">
        <v>17193174.219999999</v>
      </c>
      <c r="BH18" s="97">
        <v>0.93131157038254442</v>
      </c>
      <c r="BI18" s="58">
        <v>18760701.699999999</v>
      </c>
      <c r="BJ18" s="97">
        <v>0.93415601801584147</v>
      </c>
      <c r="BK18" s="58">
        <v>14170367.84</v>
      </c>
      <c r="BL18" s="97">
        <v>0.91701469782254774</v>
      </c>
      <c r="BM18" s="58">
        <v>17168359.030000001</v>
      </c>
      <c r="BN18" s="97">
        <v>0.92627737619186101</v>
      </c>
      <c r="BO18" s="58">
        <v>15865198.810000001</v>
      </c>
      <c r="BP18" s="97">
        <v>0.93051453126039896</v>
      </c>
      <c r="BQ18" s="58">
        <v>16568542.140000001</v>
      </c>
      <c r="BR18" s="97">
        <v>0.93303938381067852</v>
      </c>
      <c r="BS18" s="58">
        <v>15537557.530000001</v>
      </c>
      <c r="BT18" s="97">
        <v>0.93353428828944118</v>
      </c>
      <c r="BU18" s="58">
        <v>14339897.48</v>
      </c>
      <c r="BV18" s="97">
        <v>0.93815186106466697</v>
      </c>
      <c r="BW18" s="58">
        <v>15806641.27</v>
      </c>
      <c r="BX18" s="97">
        <v>0.93286258127880273</v>
      </c>
      <c r="BY18" s="58">
        <v>16597934.48</v>
      </c>
      <c r="BZ18" s="97">
        <v>0.93213027857329345</v>
      </c>
      <c r="CA18" s="58">
        <v>19408377.759999998</v>
      </c>
      <c r="CB18" s="97">
        <v>0.93054191024913846</v>
      </c>
      <c r="CC18" s="58">
        <v>14889383.4</v>
      </c>
      <c r="CD18" s="97">
        <v>0.93151916935629731</v>
      </c>
      <c r="CE18" s="58">
        <v>14348763.57</v>
      </c>
      <c r="CF18" s="97">
        <v>0.92521128373776496</v>
      </c>
      <c r="CG18" s="58">
        <v>16335198.439999998</v>
      </c>
      <c r="CH18" s="97">
        <v>0.92295448548442072</v>
      </c>
      <c r="CI18" s="58">
        <v>14924383.77</v>
      </c>
      <c r="CJ18" s="97">
        <v>0.92647601994234408</v>
      </c>
      <c r="CK18" s="58">
        <f t="shared" si="1"/>
        <v>18249206.199999999</v>
      </c>
      <c r="CL18" s="97">
        <f>CK18/CK24</f>
        <v>0.9363780362685814</v>
      </c>
      <c r="CM18" s="193">
        <f>IF( SUM($BW18:CK18)&lt;0, "n/a", SUM($BW18:CK18)/CM$74)</f>
        <v>16319986.923961964</v>
      </c>
      <c r="CN18" s="196">
        <f>CM18/CM24</f>
        <v>0.92993300279418312</v>
      </c>
      <c r="CO18" s="21"/>
      <c r="CP18" s="98" t="s">
        <v>113</v>
      </c>
      <c r="CQ18" s="135">
        <f>+CQ27-CQ26-CQ25-CQ17-CQ20-CQ21-CQ22-CQ23-CQ19</f>
        <v>18249206.199999999</v>
      </c>
      <c r="CR18" s="162"/>
    </row>
    <row r="19" spans="1:96" ht="24" customHeight="1" x14ac:dyDescent="0.25">
      <c r="A19" s="3"/>
      <c r="B19" s="14" t="s">
        <v>107</v>
      </c>
      <c r="C19" s="58">
        <v>0</v>
      </c>
      <c r="D19" s="97">
        <v>0</v>
      </c>
      <c r="E19" s="58">
        <v>0</v>
      </c>
      <c r="F19" s="97">
        <v>0</v>
      </c>
      <c r="G19" s="58">
        <v>0</v>
      </c>
      <c r="H19" s="97">
        <v>0</v>
      </c>
      <c r="I19" s="58">
        <v>0</v>
      </c>
      <c r="J19" s="97">
        <v>0</v>
      </c>
      <c r="K19" s="58">
        <v>0</v>
      </c>
      <c r="L19" s="97">
        <v>0</v>
      </c>
      <c r="M19" s="58">
        <v>0</v>
      </c>
      <c r="N19" s="97">
        <v>0</v>
      </c>
      <c r="O19" s="58">
        <v>0</v>
      </c>
      <c r="P19" s="97">
        <v>0</v>
      </c>
      <c r="Q19" s="58">
        <v>0</v>
      </c>
      <c r="R19" s="97">
        <v>0</v>
      </c>
      <c r="S19" s="58">
        <v>0</v>
      </c>
      <c r="T19" s="97">
        <v>0</v>
      </c>
      <c r="U19" s="58">
        <v>0</v>
      </c>
      <c r="V19" s="97">
        <v>0</v>
      </c>
      <c r="W19" s="58">
        <v>0</v>
      </c>
      <c r="X19" s="97">
        <v>0</v>
      </c>
      <c r="Y19" s="58">
        <v>0</v>
      </c>
      <c r="Z19" s="97">
        <v>0</v>
      </c>
      <c r="AA19" s="58">
        <v>0</v>
      </c>
      <c r="AB19" s="97">
        <v>0</v>
      </c>
      <c r="AC19" s="58">
        <v>0</v>
      </c>
      <c r="AD19" s="97">
        <v>0</v>
      </c>
      <c r="AE19" s="58">
        <v>0</v>
      </c>
      <c r="AF19" s="97">
        <v>0</v>
      </c>
      <c r="AG19" s="58">
        <v>0</v>
      </c>
      <c r="AH19" s="97">
        <v>0</v>
      </c>
      <c r="AI19" s="58">
        <v>0</v>
      </c>
      <c r="AJ19" s="97">
        <v>0</v>
      </c>
      <c r="AK19" s="58">
        <v>0</v>
      </c>
      <c r="AL19" s="97">
        <v>0</v>
      </c>
      <c r="AM19" s="58">
        <v>0</v>
      </c>
      <c r="AN19" s="97">
        <v>0</v>
      </c>
      <c r="AO19" s="58">
        <v>0</v>
      </c>
      <c r="AP19" s="97">
        <v>0</v>
      </c>
      <c r="AQ19" s="58">
        <v>0</v>
      </c>
      <c r="AR19" s="97">
        <v>0</v>
      </c>
      <c r="AS19" s="58">
        <v>0</v>
      </c>
      <c r="AT19" s="97">
        <v>0</v>
      </c>
      <c r="AU19" s="58">
        <v>0</v>
      </c>
      <c r="AV19" s="97">
        <v>0</v>
      </c>
      <c r="AW19" s="58">
        <v>0</v>
      </c>
      <c r="AX19" s="97">
        <v>0</v>
      </c>
      <c r="AY19" s="58">
        <v>0</v>
      </c>
      <c r="AZ19" s="97">
        <v>0</v>
      </c>
      <c r="BA19" s="58">
        <v>0</v>
      </c>
      <c r="BB19" s="97">
        <v>0</v>
      </c>
      <c r="BC19" s="58">
        <v>0</v>
      </c>
      <c r="BD19" s="97">
        <v>0</v>
      </c>
      <c r="BE19" s="58">
        <v>0</v>
      </c>
      <c r="BF19" s="97">
        <v>0</v>
      </c>
      <c r="BG19" s="58">
        <v>0</v>
      </c>
      <c r="BH19" s="97">
        <v>0</v>
      </c>
      <c r="BI19" s="58">
        <v>0</v>
      </c>
      <c r="BJ19" s="97">
        <v>0</v>
      </c>
      <c r="BK19" s="58">
        <v>0</v>
      </c>
      <c r="BL19" s="97">
        <v>0</v>
      </c>
      <c r="BM19" s="58">
        <v>0</v>
      </c>
      <c r="BN19" s="97">
        <v>0</v>
      </c>
      <c r="BO19" s="58">
        <v>0</v>
      </c>
      <c r="BP19" s="97">
        <v>0</v>
      </c>
      <c r="BQ19" s="58">
        <v>0</v>
      </c>
      <c r="BR19" s="97">
        <v>0</v>
      </c>
      <c r="BS19" s="58">
        <v>0</v>
      </c>
      <c r="BT19" s="97">
        <v>0</v>
      </c>
      <c r="BU19" s="58">
        <v>0</v>
      </c>
      <c r="BV19" s="97">
        <v>0</v>
      </c>
      <c r="BW19" s="58">
        <v>0</v>
      </c>
      <c r="BX19" s="97">
        <v>0</v>
      </c>
      <c r="BY19" s="58">
        <v>0</v>
      </c>
      <c r="BZ19" s="97">
        <v>0</v>
      </c>
      <c r="CA19" s="58">
        <v>0</v>
      </c>
      <c r="CB19" s="97">
        <v>0</v>
      </c>
      <c r="CC19" s="58">
        <v>0</v>
      </c>
      <c r="CD19" s="97">
        <v>0</v>
      </c>
      <c r="CE19" s="58">
        <v>0</v>
      </c>
      <c r="CF19" s="97">
        <v>0</v>
      </c>
      <c r="CG19" s="58">
        <v>0</v>
      </c>
      <c r="CH19" s="97">
        <v>0</v>
      </c>
      <c r="CI19" s="58">
        <v>0</v>
      </c>
      <c r="CJ19" s="97">
        <v>0</v>
      </c>
      <c r="CK19" s="58">
        <f t="shared" si="1"/>
        <v>0</v>
      </c>
      <c r="CL19" s="97">
        <f>CK19/CK24</f>
        <v>0</v>
      </c>
      <c r="CM19" s="193">
        <f>IF( SUM($BW19:CK19)&lt;0, "n/a", SUM($BW19:CK19)/CM$74)</f>
        <v>0</v>
      </c>
      <c r="CN19" s="196">
        <f>CM19/CM24</f>
        <v>0</v>
      </c>
      <c r="CO19" s="21"/>
      <c r="CP19" s="134" t="s">
        <v>116</v>
      </c>
      <c r="CQ19" s="136">
        <f>IF(ISERROR(VLOOKUP(CP19,IQSH01E!$A$1:$M$400,2,0)),0,VLOOKUP(CP19,IQSH01E!$A$1:$M$400,2,0))</f>
        <v>0</v>
      </c>
      <c r="CR19" s="163" t="s">
        <v>117</v>
      </c>
    </row>
    <row r="20" spans="1:96" ht="24" customHeight="1" x14ac:dyDescent="0.25">
      <c r="A20" s="137"/>
      <c r="B20" s="14" t="s">
        <v>80</v>
      </c>
      <c r="C20" s="58">
        <v>1562031.4</v>
      </c>
      <c r="D20" s="97">
        <v>8.6335150024934887E-2</v>
      </c>
      <c r="E20" s="58">
        <v>1367145.91</v>
      </c>
      <c r="F20" s="97">
        <v>7.8996806102453021E-2</v>
      </c>
      <c r="G20" s="58">
        <v>1704613.65</v>
      </c>
      <c r="H20" s="97">
        <v>0.10046120559215256</v>
      </c>
      <c r="I20" s="58">
        <v>1328700.26</v>
      </c>
      <c r="J20" s="97">
        <v>0.10229138492947965</v>
      </c>
      <c r="K20" s="58">
        <v>1137361.8799999999</v>
      </c>
      <c r="L20" s="97">
        <v>9.2636550591442685E-2</v>
      </c>
      <c r="M20" s="58">
        <v>1280980.42</v>
      </c>
      <c r="N20" s="97">
        <v>8.8177663644996351E-2</v>
      </c>
      <c r="O20" s="58">
        <v>1381909.28</v>
      </c>
      <c r="P20" s="97">
        <v>8.0331510495383202E-2</v>
      </c>
      <c r="Q20" s="58">
        <v>1461765.85</v>
      </c>
      <c r="R20" s="97">
        <v>9.0277023457376204E-2</v>
      </c>
      <c r="S20" s="58">
        <v>1951289.97</v>
      </c>
      <c r="T20" s="97">
        <v>0.10527444428795897</v>
      </c>
      <c r="U20" s="58">
        <v>1892452.74</v>
      </c>
      <c r="V20" s="97">
        <v>0.10241510281375295</v>
      </c>
      <c r="W20" s="58">
        <v>1606212.49</v>
      </c>
      <c r="X20" s="97">
        <v>0.10641064078682487</v>
      </c>
      <c r="Y20" s="58">
        <v>1571705.84</v>
      </c>
      <c r="Z20" s="97">
        <v>0.10608882353206252</v>
      </c>
      <c r="AA20" s="58">
        <v>1678014.42</v>
      </c>
      <c r="AB20" s="97">
        <v>9.2231293438257367E-2</v>
      </c>
      <c r="AC20" s="58">
        <v>1515205.9</v>
      </c>
      <c r="AD20" s="97">
        <v>0.10039084737081164</v>
      </c>
      <c r="AE20" s="58">
        <v>1846255.32</v>
      </c>
      <c r="AF20" s="97">
        <v>8.6988489736465099E-2</v>
      </c>
      <c r="AG20" s="58">
        <v>1221785.26</v>
      </c>
      <c r="AH20" s="97">
        <v>6.4454315631598882E-2</v>
      </c>
      <c r="AI20" s="58">
        <v>1252015.57</v>
      </c>
      <c r="AJ20" s="97">
        <v>7.9206385096007428E-2</v>
      </c>
      <c r="AK20" s="58">
        <v>1670968.49</v>
      </c>
      <c r="AL20" s="97">
        <v>8.0376072815992058E-2</v>
      </c>
      <c r="AM20" s="58">
        <v>1678964.48</v>
      </c>
      <c r="AN20" s="97">
        <v>8.69788211507974E-2</v>
      </c>
      <c r="AO20" s="58">
        <v>1668281.22</v>
      </c>
      <c r="AP20" s="97">
        <v>8.8421003136214815E-2</v>
      </c>
      <c r="AQ20" s="58">
        <v>1482770.23</v>
      </c>
      <c r="AR20" s="97">
        <v>7.4163736848896294E-2</v>
      </c>
      <c r="AS20" s="58">
        <v>1090485.72</v>
      </c>
      <c r="AT20" s="97">
        <v>5.9812590729154548E-2</v>
      </c>
      <c r="AU20" s="58">
        <v>1134816.1100000001</v>
      </c>
      <c r="AV20" s="97">
        <v>6.9314428096748676E-2</v>
      </c>
      <c r="AW20" s="58">
        <v>1157576.8700000001</v>
      </c>
      <c r="AX20" s="97">
        <v>7.4362942041446042E-2</v>
      </c>
      <c r="AY20" s="58">
        <v>1194785.57</v>
      </c>
      <c r="AZ20" s="97">
        <v>6.5465060295919877E-2</v>
      </c>
      <c r="BA20" s="58">
        <v>912830.85</v>
      </c>
      <c r="BB20" s="97">
        <v>5.7094919921698864E-2</v>
      </c>
      <c r="BC20" s="58">
        <v>1195174</v>
      </c>
      <c r="BD20" s="97">
        <v>5.4195173254914214E-2</v>
      </c>
      <c r="BE20" s="58">
        <v>1124464.45</v>
      </c>
      <c r="BF20" s="97">
        <v>5.6934687319963519E-2</v>
      </c>
      <c r="BG20" s="58">
        <v>1167407.58</v>
      </c>
      <c r="BH20" s="97">
        <v>6.323557085471597E-2</v>
      </c>
      <c r="BI20" s="58">
        <v>1240229.98</v>
      </c>
      <c r="BJ20" s="97">
        <v>6.1755062154240571E-2</v>
      </c>
      <c r="BK20" s="58">
        <v>1218844.1599999999</v>
      </c>
      <c r="BL20" s="97">
        <v>7.8875723036641851E-2</v>
      </c>
      <c r="BM20" s="58">
        <v>1315311.27</v>
      </c>
      <c r="BN20" s="97">
        <v>7.0964445112212005E-2</v>
      </c>
      <c r="BO20" s="58">
        <v>1138683.4099999999</v>
      </c>
      <c r="BP20" s="97">
        <v>6.6785262019048261E-2</v>
      </c>
      <c r="BQ20" s="58">
        <v>1160871.1200000001</v>
      </c>
      <c r="BR20" s="97">
        <v>6.5373191276345596E-2</v>
      </c>
      <c r="BS20" s="58">
        <v>1105639.99</v>
      </c>
      <c r="BT20" s="97">
        <v>6.6429542685593188E-2</v>
      </c>
      <c r="BU20" s="58">
        <v>923280.52</v>
      </c>
      <c r="BV20" s="97">
        <v>6.0403314551643043E-2</v>
      </c>
      <c r="BW20" s="58">
        <v>1060205.3600000001</v>
      </c>
      <c r="BX20" s="97">
        <v>6.25702761213624E-2</v>
      </c>
      <c r="BY20" s="58">
        <v>1139234.52</v>
      </c>
      <c r="BZ20" s="97">
        <v>6.3978743365175172E-2</v>
      </c>
      <c r="CA20" s="58">
        <v>1426088.96</v>
      </c>
      <c r="CB20" s="97">
        <v>6.8374367061145205E-2</v>
      </c>
      <c r="CC20" s="58">
        <v>1028040.6</v>
      </c>
      <c r="CD20" s="97">
        <v>6.4316936440534503E-2</v>
      </c>
      <c r="CE20" s="58">
        <v>1080440.43</v>
      </c>
      <c r="CF20" s="97">
        <v>6.9667025480334308E-2</v>
      </c>
      <c r="CG20" s="58">
        <v>1362353.56</v>
      </c>
      <c r="CH20" s="97">
        <v>7.6974291658355218E-2</v>
      </c>
      <c r="CI20" s="58">
        <v>1109401.23</v>
      </c>
      <c r="CJ20" s="97">
        <v>6.8869418793399279E-2</v>
      </c>
      <c r="CK20" s="58">
        <f t="shared" si="1"/>
        <v>1160322.8</v>
      </c>
      <c r="CL20" s="97">
        <f>CK20/CK24</f>
        <v>5.9536879193225513E-2</v>
      </c>
      <c r="CM20" s="193">
        <f>IF( SUM($BW20:CK20)&lt;0, "n/a", SUM($BW20:CK20)/CM$74)</f>
        <v>1170760.9918438822</v>
      </c>
      <c r="CN20" s="196">
        <f>CM20/CM24</f>
        <v>6.6711406680181912E-2</v>
      </c>
      <c r="CO20" s="21"/>
      <c r="CP20" s="94" t="s">
        <v>35</v>
      </c>
      <c r="CQ20" s="138">
        <f>IF(ISERROR(VLOOKUP(CP20,IQSH01E!$A$1:$M$400,2,0)),0,VLOOKUP(CP20,IQSH01E!$A$1:$M$400,2,0))</f>
        <v>1160322.8</v>
      </c>
      <c r="CR20" s="164" t="s">
        <v>118</v>
      </c>
    </row>
    <row r="21" spans="1:96" ht="24" customHeight="1" x14ac:dyDescent="0.25">
      <c r="A21" s="5"/>
      <c r="B21" s="14" t="s">
        <v>81</v>
      </c>
      <c r="C21" s="17">
        <v>133295</v>
      </c>
      <c r="D21" s="90">
        <v>7.3673575464447746E-3</v>
      </c>
      <c r="E21" s="17">
        <v>110892</v>
      </c>
      <c r="F21" s="90">
        <v>6.4075924583011194E-3</v>
      </c>
      <c r="G21" s="17">
        <v>188359</v>
      </c>
      <c r="H21" s="90">
        <v>1.1100915579393762E-2</v>
      </c>
      <c r="I21" s="17">
        <v>172824</v>
      </c>
      <c r="J21" s="90">
        <v>1.3305037141373321E-2</v>
      </c>
      <c r="K21" s="17">
        <v>77504</v>
      </c>
      <c r="L21" s="90">
        <v>6.3125935054541959E-3</v>
      </c>
      <c r="M21" s="17">
        <v>188310</v>
      </c>
      <c r="N21" s="90">
        <v>1.296252119215785E-2</v>
      </c>
      <c r="O21" s="17">
        <v>147113</v>
      </c>
      <c r="P21" s="90">
        <v>8.5517983521373481E-3</v>
      </c>
      <c r="Q21" s="17">
        <v>209637</v>
      </c>
      <c r="R21" s="90">
        <v>1.2946946575974514E-2</v>
      </c>
      <c r="S21" s="17">
        <v>15799</v>
      </c>
      <c r="T21" s="90">
        <v>8.5237508052453306E-4</v>
      </c>
      <c r="U21" s="17">
        <v>240928</v>
      </c>
      <c r="V21" s="90">
        <v>1.3038458170803183E-2</v>
      </c>
      <c r="W21" s="17">
        <v>143564</v>
      </c>
      <c r="X21" s="90">
        <v>9.511031279503826E-3</v>
      </c>
      <c r="Y21" s="17">
        <v>210074</v>
      </c>
      <c r="Z21" s="90">
        <v>1.4179818479693693E-2</v>
      </c>
      <c r="AA21" s="17">
        <v>25040</v>
      </c>
      <c r="AB21" s="90">
        <v>1.3763121223320386E-3</v>
      </c>
      <c r="AC21" s="17">
        <v>173212</v>
      </c>
      <c r="AD21" s="90">
        <v>1.1476261711225535E-2</v>
      </c>
      <c r="AE21" s="17">
        <v>129694</v>
      </c>
      <c r="AF21" s="90">
        <v>6.110685269619753E-3</v>
      </c>
      <c r="AG21" s="17">
        <v>190698</v>
      </c>
      <c r="AH21" s="90">
        <v>1.006012225283733E-2</v>
      </c>
      <c r="AI21" s="17">
        <v>83560</v>
      </c>
      <c r="AJ21" s="90">
        <v>5.2862645618875015E-3</v>
      </c>
      <c r="AK21" s="17">
        <v>320454</v>
      </c>
      <c r="AL21" s="90">
        <v>1.5414314627905353E-2</v>
      </c>
      <c r="AM21" s="17">
        <v>139364</v>
      </c>
      <c r="AN21" s="90">
        <v>7.2197575203376127E-3</v>
      </c>
      <c r="AO21" s="17">
        <v>158630</v>
      </c>
      <c r="AP21" s="90">
        <v>8.4075895354727773E-3</v>
      </c>
      <c r="AQ21" s="17">
        <v>212681</v>
      </c>
      <c r="AR21" s="90">
        <v>1.0637668195402138E-2</v>
      </c>
      <c r="AS21" s="17">
        <v>61588</v>
      </c>
      <c r="AT21" s="90">
        <v>3.3780706801251562E-3</v>
      </c>
      <c r="AU21" s="17">
        <v>189157</v>
      </c>
      <c r="AV21" s="90">
        <v>1.155368624040479E-2</v>
      </c>
      <c r="AW21" s="17">
        <v>116144</v>
      </c>
      <c r="AX21" s="90">
        <v>7.4611110193154671E-3</v>
      </c>
      <c r="AY21" s="17">
        <v>124606</v>
      </c>
      <c r="AZ21" s="90">
        <v>6.8274504714962306E-3</v>
      </c>
      <c r="BA21" s="17">
        <v>213960</v>
      </c>
      <c r="BB21" s="90">
        <v>1.3382576921503792E-2</v>
      </c>
      <c r="BC21" s="17">
        <v>34124</v>
      </c>
      <c r="BD21" s="90">
        <v>1.5473530148335662E-3</v>
      </c>
      <c r="BE21" s="17">
        <v>277758</v>
      </c>
      <c r="BF21" s="90">
        <v>1.4063641478944424E-2</v>
      </c>
      <c r="BG21" s="17">
        <v>100263</v>
      </c>
      <c r="BH21" s="90">
        <v>5.4309978359112472E-3</v>
      </c>
      <c r="BI21" s="17">
        <v>80580</v>
      </c>
      <c r="BJ21" s="90">
        <v>4.0123388312131476E-3</v>
      </c>
      <c r="BK21" s="17">
        <v>25040</v>
      </c>
      <c r="BL21" s="90">
        <v>1.6204270977821416E-3</v>
      </c>
      <c r="BM21" s="17">
        <v>34048</v>
      </c>
      <c r="BN21" s="90">
        <v>1.8369776662679963E-3</v>
      </c>
      <c r="BO21" s="17">
        <v>22805</v>
      </c>
      <c r="BP21" s="90">
        <v>1.3375428911749892E-3</v>
      </c>
      <c r="BQ21" s="17">
        <v>22728</v>
      </c>
      <c r="BR21" s="90">
        <v>1.2799025367508346E-3</v>
      </c>
      <c r="BS21" s="17">
        <v>0</v>
      </c>
      <c r="BT21" s="90">
        <v>0</v>
      </c>
      <c r="BU21" s="17">
        <v>21280</v>
      </c>
      <c r="BV21" s="90">
        <v>1.3921906785805077E-3</v>
      </c>
      <c r="BW21" s="17">
        <v>61672</v>
      </c>
      <c r="BX21" s="90">
        <v>3.6397043578016448E-3</v>
      </c>
      <c r="BY21" s="17">
        <v>44920</v>
      </c>
      <c r="BZ21" s="90">
        <v>2.5226808892375107E-3</v>
      </c>
      <c r="CA21" s="17">
        <v>21768</v>
      </c>
      <c r="CB21" s="90">
        <v>1.0436748785903293E-3</v>
      </c>
      <c r="CC21" s="17">
        <v>65104</v>
      </c>
      <c r="CD21" s="90">
        <v>4.0730782714462422E-3</v>
      </c>
      <c r="CE21" s="17">
        <v>42066</v>
      </c>
      <c r="CF21" s="90">
        <v>2.7124245006786198E-3</v>
      </c>
      <c r="CG21" s="17">
        <v>0</v>
      </c>
      <c r="CH21" s="90">
        <v>0</v>
      </c>
      <c r="CI21" s="17">
        <v>73738</v>
      </c>
      <c r="CJ21" s="90">
        <v>4.5775081779814465E-3</v>
      </c>
      <c r="CK21" s="17">
        <f t="shared" si="1"/>
        <v>75904</v>
      </c>
      <c r="CL21" s="90">
        <f>CK21/CK24</f>
        <v>3.8946810993307976E-3</v>
      </c>
      <c r="CM21" s="193">
        <f>IF( SUM($BW21:CK21)&lt;0, "n/a", SUM($BW21:CK21)/CM$74)</f>
        <v>48146.502321133885</v>
      </c>
      <c r="CN21" s="196">
        <f>CM21/CM24</f>
        <v>2.7434471416022252E-3</v>
      </c>
      <c r="CO21" s="21"/>
      <c r="CP21" s="94" t="s">
        <v>57</v>
      </c>
      <c r="CQ21" s="34">
        <f>IF(ISERROR(VLOOKUP(CP21,IQSH01E!$A$1:$M$400,2,0)),0,VLOOKUP(CP21,IQSH01E!$A$1:$M$400,2,0))</f>
        <v>75904</v>
      </c>
      <c r="CR21" s="161" t="s">
        <v>123</v>
      </c>
    </row>
    <row r="22" spans="1:96" ht="24" customHeight="1" x14ac:dyDescent="0.25">
      <c r="A22" s="5" t="s">
        <v>73</v>
      </c>
      <c r="B22" s="14" t="s">
        <v>82</v>
      </c>
      <c r="C22" s="17">
        <v>8093.56</v>
      </c>
      <c r="D22" s="90">
        <v>4.473397377516304E-4</v>
      </c>
      <c r="E22" s="17">
        <v>9600.51</v>
      </c>
      <c r="F22" s="90">
        <v>5.5473934523540456E-4</v>
      </c>
      <c r="G22" s="17">
        <v>784.12</v>
      </c>
      <c r="H22" s="90">
        <v>4.6212020259792397E-5</v>
      </c>
      <c r="I22" s="17">
        <v>2282.8200000000002</v>
      </c>
      <c r="J22" s="90">
        <v>1.7574529513881087E-4</v>
      </c>
      <c r="K22" s="17">
        <v>1814.88</v>
      </c>
      <c r="L22" s="90">
        <v>1.4781946352676909E-4</v>
      </c>
      <c r="M22" s="17">
        <v>567.33000000000004</v>
      </c>
      <c r="N22" s="90">
        <v>3.9052770155312589E-5</v>
      </c>
      <c r="O22" s="17">
        <v>970.09</v>
      </c>
      <c r="P22" s="90">
        <v>5.6392120773996318E-5</v>
      </c>
      <c r="Q22" s="17">
        <v>1071.21</v>
      </c>
      <c r="R22" s="90">
        <v>6.6156731119266441E-5</v>
      </c>
      <c r="S22" s="17">
        <v>1286.6600000000001</v>
      </c>
      <c r="T22" s="90">
        <v>6.9416856833198035E-5</v>
      </c>
      <c r="U22" s="17">
        <v>2858.46</v>
      </c>
      <c r="V22" s="90">
        <v>1.5469314958375144E-4</v>
      </c>
      <c r="W22" s="17">
        <v>572.30999999999995</v>
      </c>
      <c r="X22" s="90">
        <v>3.7915203752840784E-5</v>
      </c>
      <c r="Y22" s="17">
        <v>388.76</v>
      </c>
      <c r="Z22" s="90">
        <v>2.624097333399526E-5</v>
      </c>
      <c r="AA22" s="17">
        <v>1868.42</v>
      </c>
      <c r="AB22" s="90">
        <v>1.026968488661193E-4</v>
      </c>
      <c r="AC22" s="17">
        <v>767.93</v>
      </c>
      <c r="AD22" s="90">
        <v>5.0879648384069375E-5</v>
      </c>
      <c r="AE22" s="17">
        <v>696.58</v>
      </c>
      <c r="AF22" s="90">
        <v>3.2820185553007293E-5</v>
      </c>
      <c r="AG22" s="17">
        <v>260.26</v>
      </c>
      <c r="AH22" s="90">
        <v>1.3729810577580485E-5</v>
      </c>
      <c r="AI22" s="17">
        <v>1825.25</v>
      </c>
      <c r="AJ22" s="90">
        <v>1.154709716561173E-4</v>
      </c>
      <c r="AK22" s="17">
        <v>1370.49</v>
      </c>
      <c r="AL22" s="90">
        <v>6.5922609967102947E-5</v>
      </c>
      <c r="AM22" s="17">
        <v>4501.6000000000004</v>
      </c>
      <c r="AN22" s="90">
        <v>2.3320556566654084E-4</v>
      </c>
      <c r="AO22" s="17">
        <v>1264.8699999999999</v>
      </c>
      <c r="AP22" s="90">
        <v>6.7039701038476015E-5</v>
      </c>
      <c r="AQ22" s="17">
        <v>368</v>
      </c>
      <c r="AR22" s="90">
        <v>1.8406260530597404E-5</v>
      </c>
      <c r="AS22" s="17">
        <v>953.16</v>
      </c>
      <c r="AT22" s="90">
        <v>5.2280344376633331E-5</v>
      </c>
      <c r="AU22" s="17">
        <v>829.07</v>
      </c>
      <c r="AV22" s="90">
        <v>5.0639493390846754E-5</v>
      </c>
      <c r="AW22" s="17">
        <v>40933.07</v>
      </c>
      <c r="AX22" s="90">
        <v>2.6295476273540722E-3</v>
      </c>
      <c r="AY22" s="17">
        <v>1281.57</v>
      </c>
      <c r="AZ22" s="90">
        <v>7.0220179612180979E-5</v>
      </c>
      <c r="BA22" s="17">
        <v>1938.85</v>
      </c>
      <c r="BB22" s="90">
        <v>1.2126943944782961E-4</v>
      </c>
      <c r="BC22" s="17">
        <v>1520.32</v>
      </c>
      <c r="BD22" s="90">
        <v>6.8938920862494639E-5</v>
      </c>
      <c r="BE22" s="17">
        <v>1036.8900000000001</v>
      </c>
      <c r="BF22" s="90">
        <v>5.2500555206700387E-5</v>
      </c>
      <c r="BG22" s="17">
        <v>403.58</v>
      </c>
      <c r="BH22" s="90">
        <v>2.1860926828611364E-5</v>
      </c>
      <c r="BI22" s="17">
        <v>1537.98</v>
      </c>
      <c r="BJ22" s="90">
        <v>7.658099870475548E-5</v>
      </c>
      <c r="BK22" s="17">
        <v>36000.160000000003</v>
      </c>
      <c r="BL22" s="90">
        <v>2.3296978749398063E-3</v>
      </c>
      <c r="BM22" s="17">
        <v>17074.27</v>
      </c>
      <c r="BN22" s="90">
        <v>9.2120102965900091E-4</v>
      </c>
      <c r="BO22" s="17">
        <v>23233.31</v>
      </c>
      <c r="BP22" s="90">
        <v>1.362663829377978E-3</v>
      </c>
      <c r="BQ22" s="17">
        <v>5460.86</v>
      </c>
      <c r="BR22" s="90">
        <v>3.0752237622497193E-4</v>
      </c>
      <c r="BS22" s="17">
        <v>601.99</v>
      </c>
      <c r="BT22" s="90">
        <v>3.6169024965622165E-5</v>
      </c>
      <c r="BU22" s="17">
        <v>804.52</v>
      </c>
      <c r="BV22" s="90">
        <v>5.2633705109567199E-5</v>
      </c>
      <c r="BW22" s="17">
        <v>4118.7299999999996</v>
      </c>
      <c r="BX22" s="90">
        <v>2.4307561826450197E-4</v>
      </c>
      <c r="BY22" s="17">
        <v>1172.52</v>
      </c>
      <c r="BZ22" s="90">
        <v>6.5848036425840734E-5</v>
      </c>
      <c r="CA22" s="17">
        <v>835.28</v>
      </c>
      <c r="CB22" s="90">
        <v>4.0047811125915577E-5</v>
      </c>
      <c r="CC22" s="17">
        <v>1451.6</v>
      </c>
      <c r="CD22" s="90">
        <v>9.0815931722034978E-5</v>
      </c>
      <c r="CE22" s="17">
        <v>37364.43</v>
      </c>
      <c r="CF22" s="90">
        <v>2.4092662812221569E-3</v>
      </c>
      <c r="CG22" s="17">
        <v>1260.56</v>
      </c>
      <c r="CH22" s="90">
        <v>7.1222857224270209E-5</v>
      </c>
      <c r="CI22" s="17">
        <v>1241.23</v>
      </c>
      <c r="CJ22" s="90">
        <v>7.7053086275135089E-5</v>
      </c>
      <c r="CK22" s="17">
        <f t="shared" si="1"/>
        <v>3710.8</v>
      </c>
      <c r="CL22" s="90">
        <f>CK22/CK24</f>
        <v>1.9040343886220389E-4</v>
      </c>
      <c r="CM22" s="193">
        <f>IF( SUM($BW22:CK22)&lt;0, "n/a", SUM($BW22:CK22)/CM$74)</f>
        <v>6394.3941246662034</v>
      </c>
      <c r="CN22" s="196">
        <f>CM22/CM24</f>
        <v>3.6436047143331544E-4</v>
      </c>
      <c r="CO22" s="21"/>
      <c r="CP22" s="94" t="s">
        <v>18</v>
      </c>
      <c r="CQ22" s="34">
        <f>IF(ISERROR(VLOOKUP(CP22,IQSH01E!$A$1:$M$400,2,0)),0,VLOOKUP(CP22,IQSH01E!$A$1:$M$400,2,0))</f>
        <v>3710.8</v>
      </c>
      <c r="CR22" s="161" t="s">
        <v>118</v>
      </c>
    </row>
    <row r="23" spans="1:96" ht="24" customHeight="1" x14ac:dyDescent="0.25">
      <c r="A23" s="3"/>
      <c r="B23" s="14" t="s">
        <v>102</v>
      </c>
      <c r="C23" s="17">
        <v>0</v>
      </c>
      <c r="D23" s="90">
        <v>0</v>
      </c>
      <c r="E23" s="17">
        <v>12777</v>
      </c>
      <c r="F23" s="90">
        <v>7.3828417595239878E-4</v>
      </c>
      <c r="G23" s="17">
        <v>14827.06</v>
      </c>
      <c r="H23" s="90">
        <v>8.738310425867947E-4</v>
      </c>
      <c r="I23" s="17">
        <v>0</v>
      </c>
      <c r="J23" s="90">
        <v>0</v>
      </c>
      <c r="K23" s="17">
        <v>0</v>
      </c>
      <c r="L23" s="90">
        <v>0</v>
      </c>
      <c r="M23" s="17">
        <v>5788</v>
      </c>
      <c r="N23" s="90">
        <v>3.9842319930014146E-4</v>
      </c>
      <c r="O23" s="17">
        <v>0</v>
      </c>
      <c r="P23" s="90">
        <v>0</v>
      </c>
      <c r="Q23" s="17">
        <v>17524</v>
      </c>
      <c r="R23" s="90">
        <v>1.0822626339690865E-3</v>
      </c>
      <c r="S23" s="17">
        <v>31312</v>
      </c>
      <c r="T23" s="90">
        <v>1.6893201165506791E-3</v>
      </c>
      <c r="U23" s="17">
        <v>0</v>
      </c>
      <c r="V23" s="90">
        <v>0</v>
      </c>
      <c r="W23" s="17">
        <v>0</v>
      </c>
      <c r="X23" s="90">
        <v>0</v>
      </c>
      <c r="Y23" s="17">
        <v>19852</v>
      </c>
      <c r="Z23" s="90">
        <v>1.339993318825172E-3</v>
      </c>
      <c r="AA23" s="17">
        <v>8900</v>
      </c>
      <c r="AB23" s="90">
        <v>4.8918442047744175E-4</v>
      </c>
      <c r="AC23" s="17">
        <v>0</v>
      </c>
      <c r="AD23" s="90">
        <v>0</v>
      </c>
      <c r="AE23" s="17">
        <v>4368</v>
      </c>
      <c r="AF23" s="90">
        <v>2.0580345472958719E-4</v>
      </c>
      <c r="AG23" s="17">
        <v>0</v>
      </c>
      <c r="AH23" s="90">
        <v>0</v>
      </c>
      <c r="AI23" s="17">
        <v>1659</v>
      </c>
      <c r="AJ23" s="90">
        <v>1.0495348142857067E-4</v>
      </c>
      <c r="AK23" s="17">
        <v>0</v>
      </c>
      <c r="AL23" s="90">
        <v>0</v>
      </c>
      <c r="AM23" s="17">
        <v>1658.88</v>
      </c>
      <c r="AN23" s="90">
        <v>8.5938343871714784E-5</v>
      </c>
      <c r="AO23" s="17">
        <v>0</v>
      </c>
      <c r="AP23" s="90">
        <v>0</v>
      </c>
      <c r="AQ23" s="17">
        <v>8928</v>
      </c>
      <c r="AR23" s="90">
        <v>4.4655188591623268E-4</v>
      </c>
      <c r="AS23" s="17">
        <v>23720</v>
      </c>
      <c r="AT23" s="90">
        <v>1.3010300144925748E-3</v>
      </c>
      <c r="AU23" s="17">
        <v>0</v>
      </c>
      <c r="AV23" s="90">
        <v>0</v>
      </c>
      <c r="AW23" s="17">
        <v>0</v>
      </c>
      <c r="AX23" s="90">
        <v>0</v>
      </c>
      <c r="AY23" s="17">
        <v>0</v>
      </c>
      <c r="AZ23" s="90">
        <v>0</v>
      </c>
      <c r="BA23" s="17">
        <v>0</v>
      </c>
      <c r="BB23" s="90">
        <v>0</v>
      </c>
      <c r="BC23" s="17">
        <v>1659</v>
      </c>
      <c r="BD23" s="90">
        <v>7.5227366416858704E-5</v>
      </c>
      <c r="BE23" s="17">
        <v>0</v>
      </c>
      <c r="BF23" s="90">
        <v>0</v>
      </c>
      <c r="BG23" s="17">
        <v>0</v>
      </c>
      <c r="BH23" s="90">
        <v>0</v>
      </c>
      <c r="BI23" s="17">
        <v>0</v>
      </c>
      <c r="BJ23" s="90">
        <v>0</v>
      </c>
      <c r="BK23" s="17">
        <v>2464</v>
      </c>
      <c r="BL23" s="90">
        <v>1.5945416808846633E-4</v>
      </c>
      <c r="BM23" s="17">
        <v>0</v>
      </c>
      <c r="BN23" s="90">
        <v>0</v>
      </c>
      <c r="BO23" s="17">
        <v>0</v>
      </c>
      <c r="BP23" s="90">
        <v>0</v>
      </c>
      <c r="BQ23" s="17">
        <v>0</v>
      </c>
      <c r="BR23" s="90">
        <v>0</v>
      </c>
      <c r="BS23" s="17">
        <v>0</v>
      </c>
      <c r="BT23" s="90">
        <v>0</v>
      </c>
      <c r="BU23" s="17">
        <v>0</v>
      </c>
      <c r="BV23" s="90">
        <v>0</v>
      </c>
      <c r="BW23" s="17">
        <v>11596</v>
      </c>
      <c r="BX23" s="90">
        <v>6.8436262376877469E-4</v>
      </c>
      <c r="BY23" s="17">
        <v>23192</v>
      </c>
      <c r="BZ23" s="90">
        <v>1.3024491358681288E-3</v>
      </c>
      <c r="CA23" s="17">
        <v>0</v>
      </c>
      <c r="CB23" s="90">
        <v>0</v>
      </c>
      <c r="CC23" s="17">
        <v>0</v>
      </c>
      <c r="CD23" s="90">
        <v>0</v>
      </c>
      <c r="CE23" s="17">
        <v>0</v>
      </c>
      <c r="CF23" s="90">
        <v>0</v>
      </c>
      <c r="CG23" s="17">
        <v>0</v>
      </c>
      <c r="CH23" s="90">
        <v>0</v>
      </c>
      <c r="CI23" s="17">
        <v>0</v>
      </c>
      <c r="CJ23" s="90">
        <v>0</v>
      </c>
      <c r="CK23" s="17">
        <f t="shared" si="1"/>
        <v>0</v>
      </c>
      <c r="CL23" s="90">
        <f>CK23/CK24</f>
        <v>0</v>
      </c>
      <c r="CM23" s="193">
        <f>IF( SUM($BW23:CK23)&lt;0, "n/a", SUM($BW23:CK23)/CM$74)</f>
        <v>4348.50024835147</v>
      </c>
      <c r="CN23" s="196">
        <f>CM23/CM24</f>
        <v>2.4778291259923554E-4</v>
      </c>
      <c r="CO23" s="21"/>
      <c r="CP23" s="94" t="s">
        <v>119</v>
      </c>
      <c r="CQ23" s="34">
        <f>IF(ISERROR(VLOOKUP(CP23,IQSH01E!$A$1:$M$400,2,0)),0,VLOOKUP(CP23,IQSH01E!$A$1:$M$400,2,0))</f>
        <v>0</v>
      </c>
      <c r="CR23" s="161" t="s">
        <v>123</v>
      </c>
    </row>
    <row r="24" spans="1:96" ht="24" customHeight="1" thickBot="1" x14ac:dyDescent="0.3">
      <c r="A24" s="3"/>
      <c r="B24" s="15" t="s">
        <v>83</v>
      </c>
      <c r="C24" s="18">
        <v>18092647.079999998</v>
      </c>
      <c r="D24" s="93">
        <v>1</v>
      </c>
      <c r="E24" s="18">
        <v>17306344.109999999</v>
      </c>
      <c r="F24" s="93">
        <v>1</v>
      </c>
      <c r="G24" s="18">
        <v>16967879.690000001</v>
      </c>
      <c r="H24" s="93">
        <v>1</v>
      </c>
      <c r="I24" s="18">
        <v>12989366.220000001</v>
      </c>
      <c r="J24" s="93">
        <v>1</v>
      </c>
      <c r="K24" s="18">
        <v>12277679.520000001</v>
      </c>
      <c r="L24" s="93">
        <v>1</v>
      </c>
      <c r="M24" s="18">
        <v>14527266.51</v>
      </c>
      <c r="N24" s="93">
        <v>1</v>
      </c>
      <c r="O24" s="18">
        <v>17202580.550000001</v>
      </c>
      <c r="P24" s="93">
        <v>1</v>
      </c>
      <c r="Q24" s="18">
        <v>16192003.170000002</v>
      </c>
      <c r="R24" s="93">
        <v>1</v>
      </c>
      <c r="S24" s="18">
        <v>18535267.350000001</v>
      </c>
      <c r="T24" s="93">
        <v>1</v>
      </c>
      <c r="U24" s="18">
        <v>18478258.459999997</v>
      </c>
      <c r="V24" s="93">
        <v>1</v>
      </c>
      <c r="W24" s="18">
        <v>15094472.49</v>
      </c>
      <c r="X24" s="93">
        <v>1</v>
      </c>
      <c r="Y24" s="18">
        <v>14814999.239999998</v>
      </c>
      <c r="Z24" s="93">
        <v>1</v>
      </c>
      <c r="AA24" s="18">
        <v>18193547.520000003</v>
      </c>
      <c r="AB24" s="93">
        <v>1</v>
      </c>
      <c r="AC24" s="18">
        <v>15093068.140000001</v>
      </c>
      <c r="AD24" s="93">
        <v>1</v>
      </c>
      <c r="AE24" s="18">
        <v>21224133.510000002</v>
      </c>
      <c r="AF24" s="93">
        <v>1</v>
      </c>
      <c r="AG24" s="18">
        <v>18955833.260000002</v>
      </c>
      <c r="AH24" s="93">
        <v>1</v>
      </c>
      <c r="AI24" s="18">
        <v>15807003.039999999</v>
      </c>
      <c r="AJ24" s="93">
        <v>1</v>
      </c>
      <c r="AK24" s="18">
        <v>20789377.129999999</v>
      </c>
      <c r="AL24" s="93">
        <v>1</v>
      </c>
      <c r="AM24" s="18">
        <v>19303141.359999999</v>
      </c>
      <c r="AN24" s="93">
        <v>1</v>
      </c>
      <c r="AO24" s="18">
        <v>18867476.739999998</v>
      </c>
      <c r="AP24" s="93">
        <v>1</v>
      </c>
      <c r="AQ24" s="18">
        <v>19993197.389999997</v>
      </c>
      <c r="AR24" s="93">
        <v>1</v>
      </c>
      <c r="AS24" s="18">
        <v>18231708.52</v>
      </c>
      <c r="AT24" s="93">
        <v>1</v>
      </c>
      <c r="AU24" s="18">
        <v>16372004.229999999</v>
      </c>
      <c r="AV24" s="93">
        <v>1</v>
      </c>
      <c r="AW24" s="18">
        <v>15566582.470000003</v>
      </c>
      <c r="AX24" s="93">
        <v>1</v>
      </c>
      <c r="AY24" s="18">
        <v>18250736.57</v>
      </c>
      <c r="AZ24" s="93">
        <v>1</v>
      </c>
      <c r="BA24" s="18">
        <v>15987952.189999999</v>
      </c>
      <c r="BB24" s="93">
        <v>1</v>
      </c>
      <c r="BC24" s="18">
        <v>22053144.739999998</v>
      </c>
      <c r="BD24" s="93">
        <v>1</v>
      </c>
      <c r="BE24" s="18">
        <v>19750076.849999998</v>
      </c>
      <c r="BF24" s="93">
        <v>1</v>
      </c>
      <c r="BG24" s="18">
        <v>18461248.379999995</v>
      </c>
      <c r="BH24" s="93">
        <v>1</v>
      </c>
      <c r="BI24" s="18">
        <v>20083049.66</v>
      </c>
      <c r="BJ24" s="93">
        <v>1</v>
      </c>
      <c r="BK24" s="18">
        <v>15452716.16</v>
      </c>
      <c r="BL24" s="93">
        <v>1</v>
      </c>
      <c r="BM24" s="18">
        <v>18534792.57</v>
      </c>
      <c r="BN24" s="93">
        <v>1</v>
      </c>
      <c r="BO24" s="18">
        <v>17049920.529999997</v>
      </c>
      <c r="BP24" s="93">
        <v>1</v>
      </c>
      <c r="BQ24" s="18">
        <v>17757602.120000001</v>
      </c>
      <c r="BR24" s="93">
        <v>1</v>
      </c>
      <c r="BS24" s="18">
        <v>16643799.510000002</v>
      </c>
      <c r="BT24" s="93">
        <v>1</v>
      </c>
      <c r="BU24" s="18">
        <v>15285262.52</v>
      </c>
      <c r="BV24" s="93">
        <v>1</v>
      </c>
      <c r="BW24" s="18">
        <v>16944233.359999999</v>
      </c>
      <c r="BX24" s="93">
        <v>1</v>
      </c>
      <c r="BY24" s="18">
        <v>17806453.52</v>
      </c>
      <c r="BZ24" s="93">
        <v>1</v>
      </c>
      <c r="CA24" s="18">
        <v>20857070</v>
      </c>
      <c r="CB24" s="93">
        <v>1</v>
      </c>
      <c r="CC24" s="18">
        <v>15983979.6</v>
      </c>
      <c r="CD24" s="93">
        <v>1</v>
      </c>
      <c r="CE24" s="18">
        <v>15508634.43</v>
      </c>
      <c r="CF24" s="93">
        <v>1</v>
      </c>
      <c r="CG24" s="18">
        <v>17698812.559999995</v>
      </c>
      <c r="CH24" s="93">
        <v>1</v>
      </c>
      <c r="CI24" s="18">
        <v>16108764.23</v>
      </c>
      <c r="CJ24" s="93">
        <v>1</v>
      </c>
      <c r="CK24" s="18">
        <f>SUM(CK17:CK23)</f>
        <v>19489143.800000001</v>
      </c>
      <c r="CL24" s="93">
        <f>CK24/CK24</f>
        <v>1</v>
      </c>
      <c r="CM24" s="197">
        <f>IF( SUM($BW24:CK24)&lt;0, "n/a", SUM($BW24:CK24)/CM$74)</f>
        <v>17549637.3125</v>
      </c>
      <c r="CN24" s="198">
        <f>CM24/CM24</f>
        <v>1</v>
      </c>
      <c r="CO24" s="21"/>
      <c r="CP24" s="98" t="s">
        <v>148</v>
      </c>
      <c r="CQ24" s="101">
        <f>IF(ISERROR(VLOOKUP(CP24,IQSH01E!$A$1:$M$400,2,0)),0,VLOOKUP(CP24,IQSH01E!$A$1:$M$400,2,0))</f>
        <v>0</v>
      </c>
      <c r="CR24" s="165"/>
    </row>
    <row r="25" spans="1:96" ht="24" customHeight="1" x14ac:dyDescent="0.25">
      <c r="A25" s="3"/>
      <c r="B25" s="14" t="s">
        <v>88</v>
      </c>
      <c r="C25" s="17">
        <v>893728.52</v>
      </c>
      <c r="D25" s="23"/>
      <c r="E25" s="17">
        <v>786606.78</v>
      </c>
      <c r="F25" s="23"/>
      <c r="G25" s="17">
        <v>673124.24</v>
      </c>
      <c r="H25" s="23"/>
      <c r="I25" s="17">
        <v>628177</v>
      </c>
      <c r="J25" s="23"/>
      <c r="K25" s="17">
        <v>644433.76</v>
      </c>
      <c r="L25" s="23"/>
      <c r="M25" s="17">
        <v>822100.75</v>
      </c>
      <c r="N25" s="23"/>
      <c r="O25" s="17">
        <v>620435</v>
      </c>
      <c r="P25" s="23"/>
      <c r="Q25" s="17">
        <v>497795</v>
      </c>
      <c r="R25" s="23"/>
      <c r="S25" s="17">
        <v>718634.32</v>
      </c>
      <c r="T25" s="23"/>
      <c r="U25" s="17">
        <v>770340.39</v>
      </c>
      <c r="V25" s="23"/>
      <c r="W25" s="17">
        <v>468678</v>
      </c>
      <c r="X25" s="23"/>
      <c r="Y25" s="17">
        <v>727137.8</v>
      </c>
      <c r="Z25" s="23"/>
      <c r="AA25" s="17">
        <v>872419.45</v>
      </c>
      <c r="AB25" s="23"/>
      <c r="AC25" s="17">
        <v>603396</v>
      </c>
      <c r="AD25" s="23"/>
      <c r="AE25" s="17">
        <v>751557</v>
      </c>
      <c r="AF25" s="23"/>
      <c r="AG25" s="17">
        <v>330451.33</v>
      </c>
      <c r="AH25" s="23"/>
      <c r="AI25" s="17">
        <v>318268</v>
      </c>
      <c r="AJ25" s="23"/>
      <c r="AK25" s="17">
        <v>753966</v>
      </c>
      <c r="AL25" s="23"/>
      <c r="AM25" s="17">
        <v>595369</v>
      </c>
      <c r="AN25" s="23"/>
      <c r="AO25" s="17">
        <v>627756</v>
      </c>
      <c r="AP25" s="23"/>
      <c r="AQ25" s="17">
        <v>473744.6</v>
      </c>
      <c r="AR25" s="23"/>
      <c r="AS25" s="17">
        <v>554924.80000000005</v>
      </c>
      <c r="AT25" s="23"/>
      <c r="AU25" s="17">
        <v>774488.85</v>
      </c>
      <c r="AV25" s="23"/>
      <c r="AW25" s="17">
        <v>426515</v>
      </c>
      <c r="AX25" s="23"/>
      <c r="AY25" s="17">
        <v>548575.75</v>
      </c>
      <c r="AZ25" s="23"/>
      <c r="BA25" s="17">
        <v>634314.84</v>
      </c>
      <c r="BB25" s="23"/>
      <c r="BC25" s="17">
        <v>1004928</v>
      </c>
      <c r="BD25" s="23"/>
      <c r="BE25" s="17">
        <v>522233.35</v>
      </c>
      <c r="BF25" s="23"/>
      <c r="BG25" s="17">
        <v>695655</v>
      </c>
      <c r="BH25" s="23"/>
      <c r="BI25" s="17">
        <v>717600.3</v>
      </c>
      <c r="BJ25" s="23"/>
      <c r="BK25" s="17">
        <v>793738.8</v>
      </c>
      <c r="BL25" s="23"/>
      <c r="BM25" s="17">
        <v>793099.18</v>
      </c>
      <c r="BN25" s="23"/>
      <c r="BO25" s="17">
        <v>753944</v>
      </c>
      <c r="BP25" s="23"/>
      <c r="BQ25" s="17">
        <v>793586</v>
      </c>
      <c r="BR25" s="23"/>
      <c r="BS25" s="17">
        <v>525704</v>
      </c>
      <c r="BT25" s="23"/>
      <c r="BU25" s="17">
        <v>668393</v>
      </c>
      <c r="BV25" s="23"/>
      <c r="BW25" s="17">
        <v>636427</v>
      </c>
      <c r="BX25" s="23"/>
      <c r="BY25" s="17">
        <v>561613</v>
      </c>
      <c r="BZ25" s="23"/>
      <c r="CA25" s="17">
        <v>777161.2</v>
      </c>
      <c r="CB25" s="23"/>
      <c r="CC25" s="17">
        <v>595122</v>
      </c>
      <c r="CD25" s="23"/>
      <c r="CE25" s="17">
        <v>544950</v>
      </c>
      <c r="CF25" s="23"/>
      <c r="CG25" s="17">
        <v>662867</v>
      </c>
      <c r="CH25" s="23"/>
      <c r="CI25" s="17">
        <v>632718</v>
      </c>
      <c r="CJ25" s="23"/>
      <c r="CK25" s="17">
        <f>+$CQ25</f>
        <v>560043</v>
      </c>
      <c r="CL25" s="23"/>
      <c r="CM25" s="193">
        <f>IF( SUM($BW25:CK25)&lt;0, "n/a", SUM($BW25:CK25)/CM$74)</f>
        <v>621362.65</v>
      </c>
      <c r="CN25" s="199"/>
      <c r="CO25" s="21"/>
      <c r="CP25" s="94" t="s">
        <v>7</v>
      </c>
      <c r="CQ25" s="34">
        <f>IF(ISERROR(VLOOKUP(CP25,IQSH01E!$A$1:$M$400,2,0)),0,VLOOKUP(CP25,IQSH01E!$A$1:$M$400,2,0))</f>
        <v>560043</v>
      </c>
      <c r="CR25" s="161" t="s">
        <v>118</v>
      </c>
    </row>
    <row r="26" spans="1:96" ht="24" customHeight="1" x14ac:dyDescent="0.25">
      <c r="A26" s="3"/>
      <c r="B26" s="14" t="s">
        <v>71</v>
      </c>
      <c r="C26" s="17">
        <v>129287</v>
      </c>
      <c r="D26" s="23"/>
      <c r="E26" s="17">
        <v>97515</v>
      </c>
      <c r="F26" s="23"/>
      <c r="G26" s="17">
        <v>121385</v>
      </c>
      <c r="H26" s="23"/>
      <c r="I26" s="17">
        <v>53965</v>
      </c>
      <c r="J26" s="23"/>
      <c r="K26" s="17">
        <v>34849</v>
      </c>
      <c r="L26" s="23"/>
      <c r="M26" s="17">
        <v>230918</v>
      </c>
      <c r="N26" s="23"/>
      <c r="O26" s="17">
        <v>174306</v>
      </c>
      <c r="P26" s="23"/>
      <c r="Q26" s="17">
        <v>96785</v>
      </c>
      <c r="R26" s="23"/>
      <c r="S26" s="17">
        <v>117620.52</v>
      </c>
      <c r="T26" s="23"/>
      <c r="U26" s="17">
        <v>78316.960000000006</v>
      </c>
      <c r="V26" s="23"/>
      <c r="W26" s="17">
        <v>57532</v>
      </c>
      <c r="X26" s="23"/>
      <c r="Y26" s="17">
        <v>99256</v>
      </c>
      <c r="Z26" s="23"/>
      <c r="AA26" s="17">
        <v>295787</v>
      </c>
      <c r="AB26" s="23"/>
      <c r="AC26" s="17">
        <v>159679</v>
      </c>
      <c r="AD26" s="23"/>
      <c r="AE26" s="17">
        <v>21211</v>
      </c>
      <c r="AF26" s="23"/>
      <c r="AG26" s="17">
        <v>230381</v>
      </c>
      <c r="AH26" s="23"/>
      <c r="AI26" s="17">
        <v>228826</v>
      </c>
      <c r="AJ26" s="23"/>
      <c r="AK26" s="17">
        <v>64303</v>
      </c>
      <c r="AL26" s="23"/>
      <c r="AM26" s="17">
        <v>258096</v>
      </c>
      <c r="AN26" s="23"/>
      <c r="AO26" s="17">
        <v>0</v>
      </c>
      <c r="AP26" s="23"/>
      <c r="AQ26" s="17">
        <v>0</v>
      </c>
      <c r="AR26" s="23"/>
      <c r="AS26" s="17">
        <v>0</v>
      </c>
      <c r="AT26" s="23"/>
      <c r="AU26" s="17">
        <v>0</v>
      </c>
      <c r="AV26" s="23"/>
      <c r="AW26" s="17">
        <v>0</v>
      </c>
      <c r="AX26" s="23"/>
      <c r="AY26" s="17">
        <v>0</v>
      </c>
      <c r="AZ26" s="23"/>
      <c r="BA26" s="17">
        <v>0</v>
      </c>
      <c r="BB26" s="23"/>
      <c r="BC26" s="17">
        <v>0</v>
      </c>
      <c r="BD26" s="23"/>
      <c r="BE26" s="17">
        <v>0</v>
      </c>
      <c r="BF26" s="23"/>
      <c r="BG26" s="17">
        <v>0</v>
      </c>
      <c r="BH26" s="23"/>
      <c r="BI26" s="17">
        <v>0</v>
      </c>
      <c r="BJ26" s="23"/>
      <c r="BK26" s="17">
        <v>0</v>
      </c>
      <c r="BL26" s="23"/>
      <c r="BM26" s="17">
        <v>0</v>
      </c>
      <c r="BN26" s="23"/>
      <c r="BO26" s="17">
        <v>0</v>
      </c>
      <c r="BP26" s="23"/>
      <c r="BQ26" s="17">
        <v>0</v>
      </c>
      <c r="BR26" s="23"/>
      <c r="BS26" s="17">
        <v>0</v>
      </c>
      <c r="BT26" s="23"/>
      <c r="BU26" s="17">
        <v>0</v>
      </c>
      <c r="BV26" s="23"/>
      <c r="BW26" s="17">
        <v>0</v>
      </c>
      <c r="BX26" s="23"/>
      <c r="BY26" s="17">
        <v>0</v>
      </c>
      <c r="BZ26" s="23"/>
      <c r="CA26" s="17">
        <v>0</v>
      </c>
      <c r="CB26" s="23"/>
      <c r="CC26" s="17">
        <v>0</v>
      </c>
      <c r="CD26" s="23"/>
      <c r="CE26" s="17">
        <v>0</v>
      </c>
      <c r="CF26" s="23"/>
      <c r="CG26" s="17">
        <v>0</v>
      </c>
      <c r="CH26" s="23"/>
      <c r="CI26" s="17">
        <v>0</v>
      </c>
      <c r="CJ26" s="23"/>
      <c r="CK26" s="17">
        <f>+$CQ26</f>
        <v>0</v>
      </c>
      <c r="CL26" s="23"/>
      <c r="CM26" s="193">
        <f>IF( SUM($BW26:CK26)&lt;0, "n/a", SUM($BW26:CK26)/CM$74)</f>
        <v>0</v>
      </c>
      <c r="CN26" s="196"/>
      <c r="CO26" s="21"/>
      <c r="CP26" s="134" t="s">
        <v>2</v>
      </c>
      <c r="CQ26" s="33">
        <f>IF(ISERROR(VLOOKUP(CP26,IQSH01E!$A$1:$M$400,2,0)),0,VLOOKUP(CP26,IQSH01E!$A$1:$M$400,2,0))</f>
        <v>0</v>
      </c>
      <c r="CR26" s="166" t="s">
        <v>117</v>
      </c>
    </row>
    <row r="27" spans="1:96" ht="24" customHeight="1" thickBot="1" x14ac:dyDescent="0.3">
      <c r="A27" s="7"/>
      <c r="B27" s="16" t="s">
        <v>84</v>
      </c>
      <c r="C27" s="18">
        <v>19115662.599999998</v>
      </c>
      <c r="D27" s="24"/>
      <c r="E27" s="18">
        <v>18190465.890000001</v>
      </c>
      <c r="F27" s="24"/>
      <c r="G27" s="18">
        <v>17762388.93</v>
      </c>
      <c r="H27" s="24"/>
      <c r="I27" s="18">
        <v>13671508.220000001</v>
      </c>
      <c r="J27" s="24"/>
      <c r="K27" s="18">
        <v>12956962.280000001</v>
      </c>
      <c r="L27" s="24"/>
      <c r="M27" s="18">
        <v>15580285.26</v>
      </c>
      <c r="N27" s="24"/>
      <c r="O27" s="18">
        <v>17997321.550000001</v>
      </c>
      <c r="P27" s="24"/>
      <c r="Q27" s="18">
        <v>16786583.170000002</v>
      </c>
      <c r="R27" s="24"/>
      <c r="S27" s="18">
        <v>19371522.190000001</v>
      </c>
      <c r="T27" s="24"/>
      <c r="U27" s="18">
        <v>19326915.809999999</v>
      </c>
      <c r="V27" s="24"/>
      <c r="W27" s="18">
        <v>15620682.49</v>
      </c>
      <c r="X27" s="24"/>
      <c r="Y27" s="18">
        <v>15641393.039999999</v>
      </c>
      <c r="Z27" s="24"/>
      <c r="AA27" s="18">
        <v>19361753.970000003</v>
      </c>
      <c r="AB27" s="24"/>
      <c r="AC27" s="18">
        <v>15856143.140000001</v>
      </c>
      <c r="AD27" s="24"/>
      <c r="AE27" s="18">
        <v>21996901.510000002</v>
      </c>
      <c r="AF27" s="24"/>
      <c r="AG27" s="18">
        <v>19516665.59</v>
      </c>
      <c r="AH27" s="24"/>
      <c r="AI27" s="18">
        <v>16354097.039999999</v>
      </c>
      <c r="AJ27" s="24"/>
      <c r="AK27" s="18">
        <v>21607646.129999999</v>
      </c>
      <c r="AL27" s="24"/>
      <c r="AM27" s="18">
        <v>20156606.359999999</v>
      </c>
      <c r="AN27" s="24"/>
      <c r="AO27" s="18">
        <v>19495232.739999998</v>
      </c>
      <c r="AP27" s="24"/>
      <c r="AQ27" s="18">
        <v>20466941.989999998</v>
      </c>
      <c r="AR27" s="24"/>
      <c r="AS27" s="18">
        <v>18786633.32</v>
      </c>
      <c r="AT27" s="24"/>
      <c r="AU27" s="18">
        <v>17146493.079999998</v>
      </c>
      <c r="AV27" s="24"/>
      <c r="AW27" s="18">
        <v>15993097.470000003</v>
      </c>
      <c r="AX27" s="24"/>
      <c r="AY27" s="18">
        <v>18799312.32</v>
      </c>
      <c r="AZ27" s="24"/>
      <c r="BA27" s="18">
        <v>16622267.029999999</v>
      </c>
      <c r="BB27" s="24"/>
      <c r="BC27" s="18">
        <v>23058072.739999998</v>
      </c>
      <c r="BD27" s="24"/>
      <c r="BE27" s="18">
        <v>20272310.199999999</v>
      </c>
      <c r="BF27" s="24"/>
      <c r="BG27" s="18">
        <v>19156903.379999995</v>
      </c>
      <c r="BH27" s="24"/>
      <c r="BI27" s="18">
        <v>20800649.960000001</v>
      </c>
      <c r="BJ27" s="24"/>
      <c r="BK27" s="18">
        <v>16246454.960000001</v>
      </c>
      <c r="BL27" s="24"/>
      <c r="BM27" s="18">
        <v>19327891.75</v>
      </c>
      <c r="BN27" s="24"/>
      <c r="BO27" s="18">
        <v>17803864.529999997</v>
      </c>
      <c r="BP27" s="24"/>
      <c r="BQ27" s="18">
        <v>18551188.120000001</v>
      </c>
      <c r="BR27" s="24"/>
      <c r="BS27" s="18">
        <v>17169503.510000002</v>
      </c>
      <c r="BT27" s="24"/>
      <c r="BU27" s="18">
        <v>15953655.52</v>
      </c>
      <c r="BV27" s="24"/>
      <c r="BW27" s="18">
        <v>17580660.359999999</v>
      </c>
      <c r="BX27" s="24"/>
      <c r="BY27" s="18">
        <v>18368066.52</v>
      </c>
      <c r="BZ27" s="24"/>
      <c r="CA27" s="18">
        <v>21634231.199999999</v>
      </c>
      <c r="CB27" s="24"/>
      <c r="CC27" s="18">
        <v>16579101.6</v>
      </c>
      <c r="CD27" s="24"/>
      <c r="CE27" s="18">
        <v>16053584.43</v>
      </c>
      <c r="CF27" s="24"/>
      <c r="CG27" s="18">
        <v>18361679.559999995</v>
      </c>
      <c r="CH27" s="24"/>
      <c r="CI27" s="18">
        <v>16741482.23</v>
      </c>
      <c r="CJ27" s="24"/>
      <c r="CK27" s="18">
        <f>SUM(CK24:CK26)</f>
        <v>20049186.800000001</v>
      </c>
      <c r="CL27" s="24"/>
      <c r="CM27" s="197">
        <f>IF( SUM($BW27:CK27)&lt;0, "n/a", SUM($BW27:CK27)/CM$74)</f>
        <v>18170999.087499999</v>
      </c>
      <c r="CN27" s="200"/>
      <c r="CO27" s="59"/>
      <c r="CP27" s="36" t="s">
        <v>46</v>
      </c>
      <c r="CQ27" s="37">
        <f>IF(ISERROR(VLOOKUP(CP27,IQSH01E!$A$1:$M$400,2,0)),0,VLOOKUP(CP27,IQSH01E!$A$1:$M$400,2,0))</f>
        <v>20049186.800000001</v>
      </c>
      <c r="CR27" s="112" t="s">
        <v>118</v>
      </c>
    </row>
    <row r="28" spans="1:96" ht="24" customHeight="1" thickBot="1" x14ac:dyDescent="0.3">
      <c r="A28" s="3"/>
      <c r="B28" s="14" t="s">
        <v>89</v>
      </c>
      <c r="C28" s="17">
        <v>0</v>
      </c>
      <c r="D28" s="90">
        <v>0</v>
      </c>
      <c r="E28" s="17">
        <v>0</v>
      </c>
      <c r="F28" s="90">
        <v>0</v>
      </c>
      <c r="G28" s="17">
        <v>0</v>
      </c>
      <c r="H28" s="90">
        <v>0</v>
      </c>
      <c r="I28" s="17">
        <v>0</v>
      </c>
      <c r="J28" s="90">
        <v>0</v>
      </c>
      <c r="K28" s="17">
        <v>0</v>
      </c>
      <c r="L28" s="90">
        <v>0</v>
      </c>
      <c r="M28" s="17">
        <v>175769</v>
      </c>
      <c r="N28" s="90">
        <v>0.10425355995577636</v>
      </c>
      <c r="O28" s="17">
        <v>178340</v>
      </c>
      <c r="P28" s="90">
        <v>9.1362330482252119E-2</v>
      </c>
      <c r="Q28" s="17">
        <v>129477</v>
      </c>
      <c r="R28" s="90">
        <v>6.4273289927504723E-2</v>
      </c>
      <c r="S28" s="17">
        <v>42000</v>
      </c>
      <c r="T28" s="90">
        <v>2.1313024389204242E-2</v>
      </c>
      <c r="U28" s="17">
        <v>206538</v>
      </c>
      <c r="V28" s="90">
        <v>0.11160373428176353</v>
      </c>
      <c r="W28" s="17">
        <v>208060</v>
      </c>
      <c r="X28" s="90">
        <v>0.11158521150025957</v>
      </c>
      <c r="Y28" s="17">
        <v>127208</v>
      </c>
      <c r="Z28" s="90">
        <v>7.3913061162116822E-2</v>
      </c>
      <c r="AA28" s="17">
        <v>212101</v>
      </c>
      <c r="AB28" s="90">
        <v>0.10383558317528793</v>
      </c>
      <c r="AC28" s="17">
        <v>125276</v>
      </c>
      <c r="AD28" s="90">
        <v>6.5046543409361848E-2</v>
      </c>
      <c r="AE28" s="17">
        <v>123680</v>
      </c>
      <c r="AF28" s="90">
        <v>5.9121448016577718E-2</v>
      </c>
      <c r="AG28" s="17">
        <v>123431</v>
      </c>
      <c r="AH28" s="90">
        <v>6.3591709806119751E-2</v>
      </c>
      <c r="AI28" s="17">
        <v>128535</v>
      </c>
      <c r="AJ28" s="90">
        <v>6.3177188087977676E-2</v>
      </c>
      <c r="AK28" s="17">
        <v>207557</v>
      </c>
      <c r="AL28" s="90">
        <v>0.10553003475179289</v>
      </c>
      <c r="AM28" s="17">
        <v>118056</v>
      </c>
      <c r="AN28" s="90">
        <v>5.9640658666148004E-2</v>
      </c>
      <c r="AO28" s="17">
        <v>83137</v>
      </c>
      <c r="AP28" s="90">
        <v>3.7695700295219584E-2</v>
      </c>
      <c r="AQ28" s="17">
        <v>208353</v>
      </c>
      <c r="AR28" s="90">
        <v>0.11936340434308106</v>
      </c>
      <c r="AS28" s="17">
        <v>168862</v>
      </c>
      <c r="AT28" s="90">
        <v>7.7240454380368362E-2</v>
      </c>
      <c r="AU28" s="17">
        <v>163964</v>
      </c>
      <c r="AV28" s="90">
        <v>7.4079663062321457E-2</v>
      </c>
      <c r="AW28" s="17">
        <v>123503</v>
      </c>
      <c r="AX28" s="90">
        <v>6.2563068119648069E-2</v>
      </c>
      <c r="AY28" s="17">
        <v>204001</v>
      </c>
      <c r="AZ28" s="90">
        <v>9.5528179269924782E-2</v>
      </c>
      <c r="BA28" s="17">
        <v>208506</v>
      </c>
      <c r="BB28" s="90">
        <v>0.14947888214520758</v>
      </c>
      <c r="BC28" s="17">
        <v>338041</v>
      </c>
      <c r="BD28" s="90">
        <v>0.16392934629220304</v>
      </c>
      <c r="BE28" s="17">
        <v>252045</v>
      </c>
      <c r="BF28" s="90">
        <v>0.12727045040141102</v>
      </c>
      <c r="BG28" s="17">
        <v>375382</v>
      </c>
      <c r="BH28" s="90">
        <v>0.15813834356254663</v>
      </c>
      <c r="BI28" s="17">
        <v>213977</v>
      </c>
      <c r="BJ28" s="90">
        <v>9.0111552405710657E-2</v>
      </c>
      <c r="BK28" s="17">
        <v>173761</v>
      </c>
      <c r="BL28" s="90">
        <v>7.7659172230212362E-2</v>
      </c>
      <c r="BM28" s="17">
        <v>257294</v>
      </c>
      <c r="BN28" s="90">
        <v>0.12599419228151276</v>
      </c>
      <c r="BO28" s="17">
        <v>171458</v>
      </c>
      <c r="BP28" s="90">
        <v>9.3251505714481514E-2</v>
      </c>
      <c r="BQ28" s="17">
        <v>215262</v>
      </c>
      <c r="BR28" s="90">
        <v>0.10252797750368652</v>
      </c>
      <c r="BS28" s="17">
        <v>173325</v>
      </c>
      <c r="BT28" s="90">
        <v>0.10240774145213676</v>
      </c>
      <c r="BU28" s="17">
        <v>85995</v>
      </c>
      <c r="BV28" s="90">
        <v>5.852046225687077E-2</v>
      </c>
      <c r="BW28" s="17">
        <v>210724</v>
      </c>
      <c r="BX28" s="90">
        <v>0.11425968751609729</v>
      </c>
      <c r="BY28" s="17">
        <v>0</v>
      </c>
      <c r="BZ28" s="90">
        <v>0</v>
      </c>
      <c r="CA28" s="17">
        <v>0</v>
      </c>
      <c r="CB28" s="90">
        <v>0</v>
      </c>
      <c r="CC28" s="17">
        <v>0</v>
      </c>
      <c r="CD28" s="90">
        <v>0</v>
      </c>
      <c r="CE28" s="17">
        <v>0</v>
      </c>
      <c r="CF28" s="90">
        <v>0</v>
      </c>
      <c r="CG28" s="17">
        <v>0</v>
      </c>
      <c r="CH28" s="90">
        <v>0</v>
      </c>
      <c r="CI28" s="17">
        <v>0</v>
      </c>
      <c r="CJ28" s="90">
        <v>0</v>
      </c>
      <c r="CK28" s="17">
        <f t="shared" ref="CK28:CK34" si="2">+$CQ28</f>
        <v>0</v>
      </c>
      <c r="CL28" s="90">
        <f>CK28/CK35</f>
        <v>0</v>
      </c>
      <c r="CM28" s="193">
        <f>IF( SUM($BW28:CK28)&lt;0, "n/a", SUM($BW28:CK28)/CM$74)</f>
        <v>26340.514282460939</v>
      </c>
      <c r="CN28" s="201">
        <f>CM28/CM35</f>
        <v>1.8301522488076712E-2</v>
      </c>
      <c r="CO28" s="21"/>
      <c r="CP28" s="94" t="s">
        <v>27</v>
      </c>
      <c r="CQ28" s="34">
        <f>IF(ISERROR(VLOOKUP(CP28,IQSH01E!$A$1:$M$400,2,0)),0,VLOOKUP(CP28,IQSH01E!$A$1:$M$400,2,0))</f>
        <v>0</v>
      </c>
      <c r="CR28" s="161" t="s">
        <v>123</v>
      </c>
    </row>
    <row r="29" spans="1:96" ht="24" customHeight="1" thickBot="1" x14ac:dyDescent="0.3">
      <c r="A29" s="3"/>
      <c r="B29" s="14" t="s">
        <v>79</v>
      </c>
      <c r="C29" s="58">
        <v>1799419</v>
      </c>
      <c r="D29" s="97">
        <v>0.85611729168341788</v>
      </c>
      <c r="E29" s="58">
        <v>1439418</v>
      </c>
      <c r="F29" s="97">
        <v>0.81019798775768659</v>
      </c>
      <c r="G29" s="58">
        <v>1515582</v>
      </c>
      <c r="H29" s="97">
        <v>0.81437412112266316</v>
      </c>
      <c r="I29" s="58">
        <v>1431701</v>
      </c>
      <c r="J29" s="97">
        <v>0.90039218004560762</v>
      </c>
      <c r="K29" s="58">
        <v>1520288</v>
      </c>
      <c r="L29" s="97">
        <v>0.88232225009909737</v>
      </c>
      <c r="M29" s="58">
        <v>1307521</v>
      </c>
      <c r="N29" s="97">
        <v>0.77552764689414322</v>
      </c>
      <c r="O29" s="58">
        <v>1458439</v>
      </c>
      <c r="P29" s="97">
        <v>0.74714806496694686</v>
      </c>
      <c r="Q29" s="58">
        <v>1508365</v>
      </c>
      <c r="R29" s="97">
        <v>0.74876295374082391</v>
      </c>
      <c r="S29" s="58">
        <v>1491711</v>
      </c>
      <c r="T29" s="97">
        <v>0.75697316487248212</v>
      </c>
      <c r="U29" s="58">
        <v>1522845</v>
      </c>
      <c r="V29" s="97">
        <v>0.82287612319433801</v>
      </c>
      <c r="W29" s="58">
        <v>1393919</v>
      </c>
      <c r="X29" s="97">
        <v>0.74757640310117435</v>
      </c>
      <c r="Y29" s="58">
        <v>1390011</v>
      </c>
      <c r="Z29" s="97">
        <v>0.80765335559882379</v>
      </c>
      <c r="AA29" s="58">
        <v>1481643</v>
      </c>
      <c r="AB29" s="97">
        <v>0.72534907880011479</v>
      </c>
      <c r="AC29" s="58">
        <v>1445910</v>
      </c>
      <c r="AD29" s="97">
        <v>0.75075391600171137</v>
      </c>
      <c r="AE29" s="58">
        <v>1744922</v>
      </c>
      <c r="AF29" s="97">
        <v>0.83410668916544972</v>
      </c>
      <c r="AG29" s="58">
        <v>1387512</v>
      </c>
      <c r="AH29" s="97">
        <v>0.7148468412028488</v>
      </c>
      <c r="AI29" s="58">
        <v>1547546</v>
      </c>
      <c r="AJ29" s="97">
        <v>0.76064577521140164</v>
      </c>
      <c r="AK29" s="58">
        <v>1419644</v>
      </c>
      <c r="AL29" s="97">
        <v>0.7218021105295136</v>
      </c>
      <c r="AM29" s="58">
        <v>1590067</v>
      </c>
      <c r="AN29" s="97">
        <v>0.80328524770707088</v>
      </c>
      <c r="AO29" s="58">
        <v>1797192</v>
      </c>
      <c r="AP29" s="97">
        <v>0.81487678175741574</v>
      </c>
      <c r="AQ29" s="58">
        <v>1341586</v>
      </c>
      <c r="AR29" s="97">
        <v>0.76858155236073755</v>
      </c>
      <c r="AS29" s="58">
        <v>1653176</v>
      </c>
      <c r="AT29" s="97">
        <v>0.75619183363172204</v>
      </c>
      <c r="AU29" s="58">
        <v>1781374</v>
      </c>
      <c r="AV29" s="97">
        <v>0.80483268100302396</v>
      </c>
      <c r="AW29" s="58">
        <v>1656410</v>
      </c>
      <c r="AX29" s="97">
        <v>0.839089671215001</v>
      </c>
      <c r="AY29" s="58">
        <v>1653428</v>
      </c>
      <c r="AZ29" s="97">
        <v>0.77425584381406565</v>
      </c>
      <c r="BA29" s="58">
        <v>1084618</v>
      </c>
      <c r="BB29" s="97">
        <v>0.77756748580170709</v>
      </c>
      <c r="BC29" s="58">
        <v>1522931</v>
      </c>
      <c r="BD29" s="97">
        <v>0.73852900470100102</v>
      </c>
      <c r="BE29" s="58">
        <v>1450038</v>
      </c>
      <c r="BF29" s="97">
        <v>0.73219857310861658</v>
      </c>
      <c r="BG29" s="58">
        <v>1851600</v>
      </c>
      <c r="BH29" s="97">
        <v>0.78002929533225174</v>
      </c>
      <c r="BI29" s="58">
        <v>2072994</v>
      </c>
      <c r="BJ29" s="97">
        <v>0.87299432867889426</v>
      </c>
      <c r="BK29" s="58">
        <v>1864503</v>
      </c>
      <c r="BL29" s="97">
        <v>0.83330413384331137</v>
      </c>
      <c r="BM29" s="58">
        <v>1596014</v>
      </c>
      <c r="BN29" s="97">
        <v>0.78155143454564147</v>
      </c>
      <c r="BO29" s="58">
        <v>1497543</v>
      </c>
      <c r="BP29" s="97">
        <v>0.81447432970279476</v>
      </c>
      <c r="BQ29" s="58">
        <v>1738701</v>
      </c>
      <c r="BR29" s="97">
        <v>0.82813268023913766</v>
      </c>
      <c r="BS29" s="58">
        <v>1428749</v>
      </c>
      <c r="BT29" s="97">
        <v>0.8441653436722858</v>
      </c>
      <c r="BU29" s="58">
        <v>1285245</v>
      </c>
      <c r="BV29" s="97">
        <v>0.87462214679146311</v>
      </c>
      <c r="BW29" s="58">
        <v>1463561</v>
      </c>
      <c r="BX29" s="97">
        <v>0.7935784368213723</v>
      </c>
      <c r="BY29" s="58">
        <v>1113083</v>
      </c>
      <c r="BZ29" s="97">
        <v>0.92050125122600301</v>
      </c>
      <c r="CA29" s="58">
        <v>1313477</v>
      </c>
      <c r="CB29" s="97">
        <v>0.9240038381828849</v>
      </c>
      <c r="CC29" s="58">
        <v>1178922</v>
      </c>
      <c r="CD29" s="97">
        <v>0.90077315747610964</v>
      </c>
      <c r="CE29" s="58">
        <v>1263495</v>
      </c>
      <c r="CF29" s="97">
        <v>0.9119783982607742</v>
      </c>
      <c r="CG29" s="58">
        <v>1014215</v>
      </c>
      <c r="CH29" s="97">
        <v>0.84243843362925952</v>
      </c>
      <c r="CI29" s="58">
        <v>1208754</v>
      </c>
      <c r="CJ29" s="97">
        <v>0.90549475245522171</v>
      </c>
      <c r="CK29" s="58">
        <f t="shared" si="2"/>
        <v>1723306</v>
      </c>
      <c r="CL29" s="97">
        <f>CK29/CK35</f>
        <v>0.95421574403430354</v>
      </c>
      <c r="CM29" s="193">
        <f>IF( SUM($BW29:CK29)&lt;0, "n/a", SUM($BW29:CK29)/CM$74)</f>
        <v>1284852.3998460337</v>
      </c>
      <c r="CN29" s="202">
        <f>CM29/CM35</f>
        <v>0.89272194299178964</v>
      </c>
      <c r="CO29" s="21"/>
      <c r="CP29" s="98" t="s">
        <v>113</v>
      </c>
      <c r="CQ29" s="135">
        <f>+CQ38-CQ37-CQ36-CQ28-CQ31-CQ32-CQ33-CQ34-CQ30</f>
        <v>1723306</v>
      </c>
      <c r="CR29" s="162"/>
    </row>
    <row r="30" spans="1:96" ht="24" customHeight="1" x14ac:dyDescent="0.25">
      <c r="A30" s="3"/>
      <c r="B30" s="14" t="s">
        <v>107</v>
      </c>
      <c r="C30" s="58">
        <v>185200</v>
      </c>
      <c r="D30" s="97">
        <v>8.8113397946653335E-2</v>
      </c>
      <c r="E30" s="58">
        <v>184800</v>
      </c>
      <c r="F30" s="97">
        <v>0.10401744881446563</v>
      </c>
      <c r="G30" s="58">
        <v>187800</v>
      </c>
      <c r="H30" s="97">
        <v>0.10091137262572143</v>
      </c>
      <c r="I30" s="58">
        <v>0</v>
      </c>
      <c r="J30" s="97">
        <v>0</v>
      </c>
      <c r="K30" s="58">
        <v>0</v>
      </c>
      <c r="L30" s="97">
        <v>0</v>
      </c>
      <c r="M30" s="58">
        <v>0</v>
      </c>
      <c r="N30" s="97">
        <v>0</v>
      </c>
      <c r="O30" s="58">
        <v>190950</v>
      </c>
      <c r="P30" s="97">
        <v>9.7822344990389387E-2</v>
      </c>
      <c r="Q30" s="58">
        <v>185550</v>
      </c>
      <c r="R30" s="97">
        <v>9.2108319979984865E-2</v>
      </c>
      <c r="S30" s="58">
        <v>185800</v>
      </c>
      <c r="T30" s="97">
        <v>9.4284760274146381E-2</v>
      </c>
      <c r="U30" s="58">
        <v>0</v>
      </c>
      <c r="V30" s="97">
        <v>0</v>
      </c>
      <c r="W30" s="58">
        <v>188750</v>
      </c>
      <c r="X30" s="97">
        <v>0.10122901408571564</v>
      </c>
      <c r="Y30" s="58">
        <v>0</v>
      </c>
      <c r="Z30" s="97">
        <v>0</v>
      </c>
      <c r="AA30" s="58">
        <v>177650</v>
      </c>
      <c r="AB30" s="97">
        <v>8.6969846210484161E-2</v>
      </c>
      <c r="AC30" s="58">
        <v>185200</v>
      </c>
      <c r="AD30" s="97">
        <v>9.6160636030954177E-2</v>
      </c>
      <c r="AE30" s="58">
        <v>0</v>
      </c>
      <c r="AF30" s="97">
        <v>0</v>
      </c>
      <c r="AG30" s="58">
        <v>190650</v>
      </c>
      <c r="AH30" s="97">
        <v>9.8222970522289635E-2</v>
      </c>
      <c r="AI30" s="58">
        <v>193050</v>
      </c>
      <c r="AJ30" s="97">
        <v>9.4887432686693057E-2</v>
      </c>
      <c r="AK30" s="58">
        <v>192850</v>
      </c>
      <c r="AL30" s="97">
        <v>9.8052425126029269E-2</v>
      </c>
      <c r="AM30" s="58">
        <v>0</v>
      </c>
      <c r="AN30" s="97">
        <v>0</v>
      </c>
      <c r="AO30" s="58">
        <v>193450</v>
      </c>
      <c r="AP30" s="97">
        <v>8.7713451557191485E-2</v>
      </c>
      <c r="AQ30" s="58">
        <v>0</v>
      </c>
      <c r="AR30" s="97">
        <v>0</v>
      </c>
      <c r="AS30" s="58">
        <v>189100</v>
      </c>
      <c r="AT30" s="97">
        <v>8.6497672201724829E-2</v>
      </c>
      <c r="AU30" s="58">
        <v>186500</v>
      </c>
      <c r="AV30" s="97">
        <v>8.4261527903216255E-2</v>
      </c>
      <c r="AW30" s="58">
        <v>0</v>
      </c>
      <c r="AX30" s="97">
        <v>0</v>
      </c>
      <c r="AY30" s="58">
        <v>0</v>
      </c>
      <c r="AZ30" s="97">
        <v>0</v>
      </c>
      <c r="BA30" s="58">
        <v>0</v>
      </c>
      <c r="BB30" s="97">
        <v>0</v>
      </c>
      <c r="BC30" s="58">
        <v>0</v>
      </c>
      <c r="BD30" s="97">
        <v>0</v>
      </c>
      <c r="BE30" s="58">
        <v>0</v>
      </c>
      <c r="BF30" s="97">
        <v>0</v>
      </c>
      <c r="BG30" s="58">
        <v>0</v>
      </c>
      <c r="BH30" s="97">
        <v>0</v>
      </c>
      <c r="BI30" s="58">
        <v>0</v>
      </c>
      <c r="BJ30" s="97">
        <v>0</v>
      </c>
      <c r="BK30" s="58">
        <v>0</v>
      </c>
      <c r="BL30" s="97">
        <v>0</v>
      </c>
      <c r="BM30" s="58">
        <v>0</v>
      </c>
      <c r="BN30" s="97">
        <v>0</v>
      </c>
      <c r="BO30" s="58">
        <v>0</v>
      </c>
      <c r="BP30" s="97">
        <v>0</v>
      </c>
      <c r="BQ30" s="58">
        <v>0</v>
      </c>
      <c r="BR30" s="97">
        <v>0</v>
      </c>
      <c r="BS30" s="58">
        <v>0</v>
      </c>
      <c r="BT30" s="97">
        <v>0</v>
      </c>
      <c r="BU30" s="58">
        <v>0</v>
      </c>
      <c r="BV30" s="97">
        <v>0</v>
      </c>
      <c r="BW30" s="58">
        <v>0</v>
      </c>
      <c r="BX30" s="97">
        <v>0</v>
      </c>
      <c r="BY30" s="58">
        <v>0</v>
      </c>
      <c r="BZ30" s="97">
        <v>0</v>
      </c>
      <c r="CA30" s="58">
        <v>0</v>
      </c>
      <c r="CB30" s="97">
        <v>0</v>
      </c>
      <c r="CC30" s="58">
        <v>0</v>
      </c>
      <c r="CD30" s="97">
        <v>0</v>
      </c>
      <c r="CE30" s="58">
        <v>0</v>
      </c>
      <c r="CF30" s="97">
        <v>0</v>
      </c>
      <c r="CG30" s="58">
        <v>0</v>
      </c>
      <c r="CH30" s="97">
        <v>0</v>
      </c>
      <c r="CI30" s="58">
        <v>0</v>
      </c>
      <c r="CJ30" s="97">
        <v>0</v>
      </c>
      <c r="CK30" s="58">
        <f t="shared" si="2"/>
        <v>0</v>
      </c>
      <c r="CL30" s="97">
        <f>CK30/CK35</f>
        <v>0</v>
      </c>
      <c r="CM30" s="193">
        <f>IF( SUM($BW30:CK30)&lt;0, "n/a", SUM($BW30:CK30)/CM$74)</f>
        <v>0</v>
      </c>
      <c r="CN30" s="202">
        <f>CM30/CM35</f>
        <v>0</v>
      </c>
      <c r="CO30" s="21"/>
      <c r="CP30" s="134" t="s">
        <v>111</v>
      </c>
      <c r="CQ30" s="136">
        <f>IF(ISERROR(VLOOKUP(CP30,IQSH01E!$A$1:$M$400,2,0)),0,VLOOKUP(CP30,IQSH01E!$A$1:$M$400,2,0))</f>
        <v>0</v>
      </c>
      <c r="CR30" s="163" t="s">
        <v>117</v>
      </c>
    </row>
    <row r="31" spans="1:96" ht="24" customHeight="1" x14ac:dyDescent="0.25">
      <c r="A31" s="137"/>
      <c r="B31" s="14" t="s">
        <v>80</v>
      </c>
      <c r="C31" s="58">
        <v>116345</v>
      </c>
      <c r="D31" s="97">
        <v>5.5353959417404869E-2</v>
      </c>
      <c r="E31" s="58">
        <v>108565</v>
      </c>
      <c r="F31" s="97">
        <v>6.1107436853584746E-2</v>
      </c>
      <c r="G31" s="58">
        <v>79463</v>
      </c>
      <c r="H31" s="97">
        <v>4.2698191709039948E-2</v>
      </c>
      <c r="I31" s="58">
        <v>118917</v>
      </c>
      <c r="J31" s="97">
        <v>7.47865209806262E-2</v>
      </c>
      <c r="K31" s="58">
        <v>81378</v>
      </c>
      <c r="L31" s="97">
        <v>4.7228959294925925E-2</v>
      </c>
      <c r="M31" s="58">
        <v>160944</v>
      </c>
      <c r="N31" s="97">
        <v>9.5460433600478303E-2</v>
      </c>
      <c r="O31" s="58">
        <v>124059</v>
      </c>
      <c r="P31" s="97">
        <v>6.3554555104282359E-2</v>
      </c>
      <c r="Q31" s="58">
        <v>110869</v>
      </c>
      <c r="R31" s="97">
        <v>5.5036148358183469E-2</v>
      </c>
      <c r="S31" s="58">
        <v>171188</v>
      </c>
      <c r="T31" s="97">
        <v>8.6869857598549899E-2</v>
      </c>
      <c r="U31" s="58">
        <v>121254</v>
      </c>
      <c r="V31" s="97">
        <v>6.5520142523898525E-2</v>
      </c>
      <c r="W31" s="58">
        <v>73855</v>
      </c>
      <c r="X31" s="97">
        <v>3.9609371312850479E-2</v>
      </c>
      <c r="Y31" s="58">
        <v>121397</v>
      </c>
      <c r="Z31" s="97">
        <v>7.0536632019192941E-2</v>
      </c>
      <c r="AA31" s="58">
        <v>171218</v>
      </c>
      <c r="AB31" s="97">
        <v>8.3821013951402637E-2</v>
      </c>
      <c r="AC31" s="58">
        <v>126858</v>
      </c>
      <c r="AD31" s="97">
        <v>6.5867958777617627E-2</v>
      </c>
      <c r="AE31" s="58">
        <v>179728</v>
      </c>
      <c r="AF31" s="97">
        <v>8.5913483256173026E-2</v>
      </c>
      <c r="AG31" s="58">
        <v>197075</v>
      </c>
      <c r="AH31" s="97">
        <v>0.1015331335729359</v>
      </c>
      <c r="AI31" s="58">
        <v>124962</v>
      </c>
      <c r="AJ31" s="97">
        <v>6.1420996443380144E-2</v>
      </c>
      <c r="AK31" s="58">
        <v>105999</v>
      </c>
      <c r="AL31" s="97">
        <v>5.3894005760611756E-2</v>
      </c>
      <c r="AM31" s="58">
        <v>231342</v>
      </c>
      <c r="AN31" s="97">
        <v>0.11687156313227631</v>
      </c>
      <c r="AO31" s="58">
        <v>131653</v>
      </c>
      <c r="AP31" s="97">
        <v>5.9693662640780201E-2</v>
      </c>
      <c r="AQ31" s="58">
        <v>93905</v>
      </c>
      <c r="AR31" s="97">
        <v>5.379725986588639E-2</v>
      </c>
      <c r="AS31" s="58">
        <v>93925</v>
      </c>
      <c r="AT31" s="97">
        <v>4.296295008750399E-2</v>
      </c>
      <c r="AU31" s="58">
        <v>41509</v>
      </c>
      <c r="AV31" s="97">
        <v>1.8753950465064898E-2</v>
      </c>
      <c r="AW31" s="58">
        <v>194123</v>
      </c>
      <c r="AX31" s="97">
        <v>9.8337129240507873E-2</v>
      </c>
      <c r="AY31" s="58">
        <v>156369</v>
      </c>
      <c r="AZ31" s="97">
        <v>7.3223395298350841E-2</v>
      </c>
      <c r="BA31" s="58">
        <v>101762</v>
      </c>
      <c r="BB31" s="97">
        <v>7.2953632053085346E-2</v>
      </c>
      <c r="BC31" s="58">
        <v>120712</v>
      </c>
      <c r="BD31" s="97">
        <v>5.8537985775762157E-2</v>
      </c>
      <c r="BE31" s="58">
        <v>157656</v>
      </c>
      <c r="BF31" s="97">
        <v>7.9608602148365806E-2</v>
      </c>
      <c r="BG31" s="58">
        <v>146037</v>
      </c>
      <c r="BH31" s="97">
        <v>6.1521461548086007E-2</v>
      </c>
      <c r="BI31" s="58">
        <v>87508</v>
      </c>
      <c r="BJ31" s="97">
        <v>3.6852006187202024E-2</v>
      </c>
      <c r="BK31" s="58">
        <v>160318</v>
      </c>
      <c r="BL31" s="97">
        <v>7.1651079204212598E-2</v>
      </c>
      <c r="BM31" s="58">
        <v>146929</v>
      </c>
      <c r="BN31" s="97">
        <v>7.1949601147832387E-2</v>
      </c>
      <c r="BO31" s="58">
        <v>89816</v>
      </c>
      <c r="BP31" s="97">
        <v>4.8848564880331458E-2</v>
      </c>
      <c r="BQ31" s="58">
        <v>102971</v>
      </c>
      <c r="BR31" s="97">
        <v>4.9044459177802417E-2</v>
      </c>
      <c r="BS31" s="58">
        <v>90385</v>
      </c>
      <c r="BT31" s="97">
        <v>5.3403281183622558E-2</v>
      </c>
      <c r="BU31" s="58">
        <v>98196</v>
      </c>
      <c r="BV31" s="97">
        <v>6.6823365448871241E-2</v>
      </c>
      <c r="BW31" s="58">
        <v>130170</v>
      </c>
      <c r="BX31" s="97">
        <v>7.0581345855101382E-2</v>
      </c>
      <c r="BY31" s="58">
        <v>96031</v>
      </c>
      <c r="BZ31" s="97">
        <v>7.941605042614458E-2</v>
      </c>
      <c r="CA31" s="58">
        <v>105639</v>
      </c>
      <c r="CB31" s="97">
        <v>7.4314846367162707E-2</v>
      </c>
      <c r="CC31" s="58">
        <v>87447</v>
      </c>
      <c r="CD31" s="97">
        <v>6.6815200922379386E-2</v>
      </c>
      <c r="CE31" s="58">
        <v>81443</v>
      </c>
      <c r="CF31" s="97">
        <v>5.8784765028395226E-2</v>
      </c>
      <c r="CG31" s="58">
        <v>106537</v>
      </c>
      <c r="CH31" s="97">
        <v>8.8492936313858919E-2</v>
      </c>
      <c r="CI31" s="58">
        <v>88536</v>
      </c>
      <c r="CJ31" s="97">
        <v>6.6323572375665774E-2</v>
      </c>
      <c r="CK31" s="58">
        <f t="shared" si="2"/>
        <v>81166</v>
      </c>
      <c r="CL31" s="97">
        <f>CK31/CK35</f>
        <v>4.4942613256315642E-2</v>
      </c>
      <c r="CM31" s="193">
        <f>IF( SUM($BW31:CK31)&lt;0, "n/a", SUM($BW31:CK31)/CM$74)</f>
        <v>97121.188091089658</v>
      </c>
      <c r="CN31" s="203">
        <f>CM31/CM35</f>
        <v>6.7480292482419241E-2</v>
      </c>
      <c r="CO31" s="21"/>
      <c r="CP31" s="94" t="s">
        <v>34</v>
      </c>
      <c r="CQ31" s="138">
        <f>IF(ISERROR(VLOOKUP(CP31,IQSH01E!$A$1:$M$400,2,0)),0,VLOOKUP(CP31,IQSH01E!$A$1:$M$400,2,0))</f>
        <v>81166</v>
      </c>
      <c r="CR31" s="164" t="s">
        <v>118</v>
      </c>
    </row>
    <row r="32" spans="1:96" ht="24" customHeight="1" x14ac:dyDescent="0.25">
      <c r="A32" s="5"/>
      <c r="B32" s="14" t="s">
        <v>81</v>
      </c>
      <c r="C32" s="17">
        <v>0</v>
      </c>
      <c r="D32" s="90">
        <v>0</v>
      </c>
      <c r="E32" s="17">
        <v>43842</v>
      </c>
      <c r="F32" s="90">
        <v>2.4677126574262999E-2</v>
      </c>
      <c r="G32" s="17">
        <v>78064</v>
      </c>
      <c r="H32" s="90">
        <v>4.1946461089746104E-2</v>
      </c>
      <c r="I32" s="17">
        <v>39468</v>
      </c>
      <c r="J32" s="90">
        <v>2.4821298973766198E-2</v>
      </c>
      <c r="K32" s="17">
        <v>121387</v>
      </c>
      <c r="L32" s="90">
        <v>7.044879060597671E-2</v>
      </c>
      <c r="M32" s="17">
        <v>41660</v>
      </c>
      <c r="N32" s="90">
        <v>2.4709723032830835E-2</v>
      </c>
      <c r="O32" s="17">
        <v>0</v>
      </c>
      <c r="P32" s="90">
        <v>0</v>
      </c>
      <c r="Q32" s="17">
        <v>80165</v>
      </c>
      <c r="R32" s="90">
        <v>3.9794467643198529E-2</v>
      </c>
      <c r="S32" s="17">
        <v>79827</v>
      </c>
      <c r="T32" s="90">
        <v>4.0508447569452551E-2</v>
      </c>
      <c r="U32" s="17">
        <v>0</v>
      </c>
      <c r="V32" s="90">
        <v>0</v>
      </c>
      <c r="W32" s="17">
        <v>0</v>
      </c>
      <c r="X32" s="90">
        <v>0</v>
      </c>
      <c r="Y32" s="17">
        <v>82320</v>
      </c>
      <c r="Z32" s="90">
        <v>4.7831293588968121E-2</v>
      </c>
      <c r="AA32" s="17">
        <v>0</v>
      </c>
      <c r="AB32" s="90">
        <v>0</v>
      </c>
      <c r="AC32" s="17">
        <v>42120</v>
      </c>
      <c r="AD32" s="90">
        <v>2.1869794760387633E-2</v>
      </c>
      <c r="AE32" s="17">
        <v>41970</v>
      </c>
      <c r="AF32" s="90">
        <v>2.0062477144694103E-2</v>
      </c>
      <c r="AG32" s="17">
        <v>41474</v>
      </c>
      <c r="AH32" s="90">
        <v>2.1367424492218411E-2</v>
      </c>
      <c r="AI32" s="17">
        <v>40393</v>
      </c>
      <c r="AJ32" s="90">
        <v>1.9853862048762456E-2</v>
      </c>
      <c r="AK32" s="17">
        <v>40755</v>
      </c>
      <c r="AL32" s="90">
        <v>2.0721423832052492E-2</v>
      </c>
      <c r="AM32" s="17">
        <v>39980</v>
      </c>
      <c r="AN32" s="90">
        <v>2.0197478598907276E-2</v>
      </c>
      <c r="AO32" s="17">
        <v>0</v>
      </c>
      <c r="AP32" s="90">
        <v>0</v>
      </c>
      <c r="AQ32" s="17">
        <v>101541</v>
      </c>
      <c r="AR32" s="90">
        <v>5.8171849891294071E-2</v>
      </c>
      <c r="AS32" s="17">
        <v>80473</v>
      </c>
      <c r="AT32" s="90">
        <v>3.6809768244787953E-2</v>
      </c>
      <c r="AU32" s="17">
        <v>40000</v>
      </c>
      <c r="AV32" s="90">
        <v>1.807217756637346E-2</v>
      </c>
      <c r="AW32" s="17">
        <v>0</v>
      </c>
      <c r="AX32" s="90">
        <v>0</v>
      </c>
      <c r="AY32" s="17">
        <v>121708</v>
      </c>
      <c r="AZ32" s="90">
        <v>5.6992581617658765E-2</v>
      </c>
      <c r="BA32" s="17">
        <v>0</v>
      </c>
      <c r="BB32" s="90">
        <v>0</v>
      </c>
      <c r="BC32" s="17">
        <v>80400</v>
      </c>
      <c r="BD32" s="90">
        <v>3.8989115053774913E-2</v>
      </c>
      <c r="BE32" s="17">
        <v>120100</v>
      </c>
      <c r="BF32" s="90">
        <v>6.0644651126622096E-2</v>
      </c>
      <c r="BG32" s="17">
        <v>0</v>
      </c>
      <c r="BH32" s="90">
        <v>0</v>
      </c>
      <c r="BI32" s="17">
        <v>0</v>
      </c>
      <c r="BJ32" s="90">
        <v>0</v>
      </c>
      <c r="BK32" s="17">
        <v>38900</v>
      </c>
      <c r="BL32" s="90">
        <v>1.7385614722263687E-2</v>
      </c>
      <c r="BM32" s="17">
        <v>41873</v>
      </c>
      <c r="BN32" s="90">
        <v>2.0504772025013343E-2</v>
      </c>
      <c r="BO32" s="17">
        <v>79825</v>
      </c>
      <c r="BP32" s="90">
        <v>4.3414722227358808E-2</v>
      </c>
      <c r="BQ32" s="17">
        <v>42410</v>
      </c>
      <c r="BR32" s="90">
        <v>2.0199624299371673E-2</v>
      </c>
      <c r="BS32" s="17">
        <v>0</v>
      </c>
      <c r="BT32" s="90">
        <v>0</v>
      </c>
      <c r="BU32" s="17">
        <v>0</v>
      </c>
      <c r="BV32" s="90">
        <v>0</v>
      </c>
      <c r="BW32" s="17">
        <v>39800</v>
      </c>
      <c r="BX32" s="90">
        <v>2.1580529807429017E-2</v>
      </c>
      <c r="BY32" s="17">
        <v>0</v>
      </c>
      <c r="BZ32" s="90">
        <v>0</v>
      </c>
      <c r="CA32" s="17">
        <v>0</v>
      </c>
      <c r="CB32" s="90">
        <v>0</v>
      </c>
      <c r="CC32" s="17">
        <v>39400</v>
      </c>
      <c r="CD32" s="90">
        <v>3.0104164995274258E-2</v>
      </c>
      <c r="CE32" s="17">
        <v>39356</v>
      </c>
      <c r="CF32" s="90">
        <v>2.8406777899359338E-2</v>
      </c>
      <c r="CG32" s="17">
        <v>82100</v>
      </c>
      <c r="CH32" s="90">
        <v>6.8194806230397115E-2</v>
      </c>
      <c r="CI32" s="17">
        <v>36230</v>
      </c>
      <c r="CJ32" s="90">
        <v>2.7140406469349995E-2</v>
      </c>
      <c r="CK32" s="17">
        <f t="shared" si="2"/>
        <v>0</v>
      </c>
      <c r="CL32" s="90">
        <f>CK32/CK35</f>
        <v>0</v>
      </c>
      <c r="CM32" s="193">
        <f>IF( SUM($BW32:CK32)&lt;0, "n/a", SUM($BW32:CK32)/CM$74)</f>
        <v>29610.771928335675</v>
      </c>
      <c r="CN32" s="196">
        <f>CM32/CM35</f>
        <v>2.0573714033236989E-2</v>
      </c>
      <c r="CO32" s="21"/>
      <c r="CP32" s="94" t="s">
        <v>56</v>
      </c>
      <c r="CQ32" s="34">
        <f>IF(ISERROR(VLOOKUP(CP32,IQSH01E!$A$1:$M$400,2,0)),0,VLOOKUP(CP32,IQSH01E!$A$1:$M$400,2,0))</f>
        <v>0</v>
      </c>
      <c r="CR32" s="161" t="s">
        <v>123</v>
      </c>
    </row>
    <row r="33" spans="1:96" ht="24" customHeight="1" x14ac:dyDescent="0.25">
      <c r="A33" s="5" t="s">
        <v>95</v>
      </c>
      <c r="B33" s="14" t="s">
        <v>82</v>
      </c>
      <c r="C33" s="17">
        <v>873</v>
      </c>
      <c r="D33" s="90">
        <v>4.1535095252391124E-4</v>
      </c>
      <c r="E33" s="17">
        <v>0</v>
      </c>
      <c r="F33" s="90">
        <v>0</v>
      </c>
      <c r="G33" s="17">
        <v>130</v>
      </c>
      <c r="H33" s="90">
        <v>6.9853452829306641E-5</v>
      </c>
      <c r="I33" s="17">
        <v>0</v>
      </c>
      <c r="J33" s="90">
        <v>0</v>
      </c>
      <c r="K33" s="17">
        <v>0</v>
      </c>
      <c r="L33" s="90">
        <v>0</v>
      </c>
      <c r="M33" s="17">
        <v>82</v>
      </c>
      <c r="N33" s="90">
        <v>4.8636516771294491E-5</v>
      </c>
      <c r="O33" s="17">
        <v>220</v>
      </c>
      <c r="P33" s="90">
        <v>1.1270445612927816E-4</v>
      </c>
      <c r="Q33" s="17">
        <v>50</v>
      </c>
      <c r="R33" s="90">
        <v>2.4820350304496056E-5</v>
      </c>
      <c r="S33" s="17">
        <v>100</v>
      </c>
      <c r="T33" s="90">
        <v>5.0745296164772004E-5</v>
      </c>
      <c r="U33" s="17">
        <v>0</v>
      </c>
      <c r="V33" s="90">
        <v>0</v>
      </c>
      <c r="W33" s="17">
        <v>0</v>
      </c>
      <c r="X33" s="90">
        <v>0</v>
      </c>
      <c r="Y33" s="17">
        <v>113</v>
      </c>
      <c r="Z33" s="90">
        <v>6.5657630898364894E-5</v>
      </c>
      <c r="AA33" s="17">
        <v>50</v>
      </c>
      <c r="AB33" s="90">
        <v>2.4477862710521859E-5</v>
      </c>
      <c r="AC33" s="17">
        <v>580</v>
      </c>
      <c r="AD33" s="90">
        <v>3.0115101996735106E-4</v>
      </c>
      <c r="AE33" s="17">
        <v>1665</v>
      </c>
      <c r="AF33" s="90">
        <v>7.9590241710544873E-4</v>
      </c>
      <c r="AG33" s="17">
        <v>850</v>
      </c>
      <c r="AH33" s="90">
        <v>4.3792040358744396E-4</v>
      </c>
      <c r="AI33" s="17">
        <v>30</v>
      </c>
      <c r="AJ33" s="90">
        <v>1.4745521785033885E-5</v>
      </c>
      <c r="AK33" s="17">
        <v>0</v>
      </c>
      <c r="AL33" s="90">
        <v>0</v>
      </c>
      <c r="AM33" s="17">
        <v>10</v>
      </c>
      <c r="AN33" s="90">
        <v>5.0518955975255813E-6</v>
      </c>
      <c r="AO33" s="17">
        <v>45</v>
      </c>
      <c r="AP33" s="90">
        <v>2.0403749392988454E-5</v>
      </c>
      <c r="AQ33" s="17">
        <v>150</v>
      </c>
      <c r="AR33" s="90">
        <v>8.5933539000936676E-5</v>
      </c>
      <c r="AS33" s="17">
        <v>650</v>
      </c>
      <c r="AT33" s="90">
        <v>2.9732145389276118E-4</v>
      </c>
      <c r="AU33" s="17">
        <v>0</v>
      </c>
      <c r="AV33" s="90">
        <v>0</v>
      </c>
      <c r="AW33" s="17">
        <v>20</v>
      </c>
      <c r="AX33" s="90">
        <v>1.0131424843064229E-5</v>
      </c>
      <c r="AY33" s="17">
        <v>0</v>
      </c>
      <c r="AZ33" s="90">
        <v>0</v>
      </c>
      <c r="BA33" s="17">
        <v>0</v>
      </c>
      <c r="BB33" s="90">
        <v>0</v>
      </c>
      <c r="BC33" s="17">
        <v>30</v>
      </c>
      <c r="BD33" s="90">
        <v>1.4548177258871235E-5</v>
      </c>
      <c r="BE33" s="17">
        <v>550</v>
      </c>
      <c r="BF33" s="90">
        <v>2.7772321498453084E-4</v>
      </c>
      <c r="BG33" s="17">
        <v>738</v>
      </c>
      <c r="BH33" s="90">
        <v>3.1089955711557671E-4</v>
      </c>
      <c r="BI33" s="17">
        <v>100</v>
      </c>
      <c r="BJ33" s="90">
        <v>4.2112728193081808E-5</v>
      </c>
      <c r="BK33" s="17">
        <v>0</v>
      </c>
      <c r="BL33" s="90">
        <v>0</v>
      </c>
      <c r="BM33" s="17">
        <v>0</v>
      </c>
      <c r="BN33" s="90">
        <v>0</v>
      </c>
      <c r="BO33" s="17">
        <v>20</v>
      </c>
      <c r="BP33" s="90">
        <v>1.0877475033475429E-5</v>
      </c>
      <c r="BQ33" s="17">
        <v>200</v>
      </c>
      <c r="BR33" s="90">
        <v>9.5258780001752764E-5</v>
      </c>
      <c r="BS33" s="17">
        <v>40</v>
      </c>
      <c r="BT33" s="90">
        <v>2.3633691954914007E-5</v>
      </c>
      <c r="BU33" s="17">
        <v>50</v>
      </c>
      <c r="BV33" s="90">
        <v>3.4025502794854796E-5</v>
      </c>
      <c r="BW33" s="17">
        <v>0</v>
      </c>
      <c r="BX33" s="90">
        <v>0</v>
      </c>
      <c r="BY33" s="17">
        <v>100</v>
      </c>
      <c r="BZ33" s="90">
        <v>8.2698347852406601E-5</v>
      </c>
      <c r="CA33" s="17">
        <v>2390</v>
      </c>
      <c r="CB33" s="90">
        <v>1.6813154499523745E-3</v>
      </c>
      <c r="CC33" s="17">
        <v>3020</v>
      </c>
      <c r="CD33" s="90">
        <v>2.307476606236758E-3</v>
      </c>
      <c r="CE33" s="17">
        <v>1150</v>
      </c>
      <c r="CF33" s="90">
        <v>8.3005881147126838E-4</v>
      </c>
      <c r="CG33" s="17">
        <v>1052</v>
      </c>
      <c r="CH33" s="90">
        <v>8.738238264845038E-4</v>
      </c>
      <c r="CI33" s="17">
        <v>1390</v>
      </c>
      <c r="CJ33" s="90">
        <v>1.0412686997625308E-3</v>
      </c>
      <c r="CK33" s="17">
        <f t="shared" si="2"/>
        <v>1520</v>
      </c>
      <c r="CL33" s="90">
        <f>CK33/CK35</f>
        <v>8.4164270938077242E-4</v>
      </c>
      <c r="CM33" s="193">
        <f>IF( SUM($BW33:CK33)&lt;0, "n/a", SUM($BW33:CK33)/CM$74)</f>
        <v>1327.7508520802178</v>
      </c>
      <c r="CN33" s="196">
        <f>CM33/CM35</f>
        <v>9.2252800447747507E-4</v>
      </c>
      <c r="CO33" s="21"/>
      <c r="CP33" s="94" t="s">
        <v>17</v>
      </c>
      <c r="CQ33" s="34">
        <f>IF(ISERROR(VLOOKUP(CP33,IQSH01E!$A$1:$M$400,2,0)),0,VLOOKUP(CP33,IQSH01E!$A$1:$M$400,2,0))</f>
        <v>1520</v>
      </c>
      <c r="CR33" s="161" t="s">
        <v>118</v>
      </c>
    </row>
    <row r="34" spans="1:96" ht="24" customHeight="1" x14ac:dyDescent="0.25">
      <c r="A34" s="3"/>
      <c r="B34" s="14" t="s">
        <v>102</v>
      </c>
      <c r="C34" s="17">
        <v>0</v>
      </c>
      <c r="D34" s="90">
        <v>0</v>
      </c>
      <c r="E34" s="17">
        <v>0</v>
      </c>
      <c r="F34" s="90">
        <v>0</v>
      </c>
      <c r="G34" s="17">
        <v>0</v>
      </c>
      <c r="H34" s="90">
        <v>0</v>
      </c>
      <c r="I34" s="17">
        <v>0</v>
      </c>
      <c r="J34" s="90">
        <v>0</v>
      </c>
      <c r="K34" s="17">
        <v>0</v>
      </c>
      <c r="L34" s="90">
        <v>0</v>
      </c>
      <c r="M34" s="17">
        <v>0</v>
      </c>
      <c r="N34" s="90">
        <v>0</v>
      </c>
      <c r="O34" s="17">
        <v>0</v>
      </c>
      <c r="P34" s="90">
        <v>0</v>
      </c>
      <c r="Q34" s="17">
        <v>0</v>
      </c>
      <c r="R34" s="90">
        <v>0</v>
      </c>
      <c r="S34" s="17">
        <v>0</v>
      </c>
      <c r="T34" s="90">
        <v>0</v>
      </c>
      <c r="U34" s="17">
        <v>0</v>
      </c>
      <c r="V34" s="90">
        <v>0</v>
      </c>
      <c r="W34" s="17">
        <v>0</v>
      </c>
      <c r="X34" s="90">
        <v>0</v>
      </c>
      <c r="Y34" s="17">
        <v>0</v>
      </c>
      <c r="Z34" s="90">
        <v>0</v>
      </c>
      <c r="AA34" s="17">
        <v>0</v>
      </c>
      <c r="AB34" s="90">
        <v>0</v>
      </c>
      <c r="AC34" s="17">
        <v>0</v>
      </c>
      <c r="AD34" s="90">
        <v>0</v>
      </c>
      <c r="AE34" s="17">
        <v>0</v>
      </c>
      <c r="AF34" s="90">
        <v>0</v>
      </c>
      <c r="AG34" s="17">
        <v>0</v>
      </c>
      <c r="AH34" s="90">
        <v>0</v>
      </c>
      <c r="AI34" s="17">
        <v>0</v>
      </c>
      <c r="AJ34" s="90">
        <v>0</v>
      </c>
      <c r="AK34" s="17">
        <v>0</v>
      </c>
      <c r="AL34" s="90">
        <v>0</v>
      </c>
      <c r="AM34" s="17">
        <v>0</v>
      </c>
      <c r="AN34" s="90">
        <v>0</v>
      </c>
      <c r="AO34" s="17">
        <v>0</v>
      </c>
      <c r="AP34" s="90">
        <v>0</v>
      </c>
      <c r="AQ34" s="17">
        <v>0</v>
      </c>
      <c r="AR34" s="90">
        <v>0</v>
      </c>
      <c r="AS34" s="17">
        <v>0</v>
      </c>
      <c r="AT34" s="90">
        <v>0</v>
      </c>
      <c r="AU34" s="17">
        <v>0</v>
      </c>
      <c r="AV34" s="90">
        <v>0</v>
      </c>
      <c r="AW34" s="17">
        <v>0</v>
      </c>
      <c r="AX34" s="90">
        <v>0</v>
      </c>
      <c r="AY34" s="17">
        <v>0</v>
      </c>
      <c r="AZ34" s="90">
        <v>0</v>
      </c>
      <c r="BA34" s="17">
        <v>0</v>
      </c>
      <c r="BB34" s="90">
        <v>0</v>
      </c>
      <c r="BC34" s="17">
        <v>0</v>
      </c>
      <c r="BD34" s="90">
        <v>0</v>
      </c>
      <c r="BE34" s="17">
        <v>0</v>
      </c>
      <c r="BF34" s="90">
        <v>0</v>
      </c>
      <c r="BG34" s="17">
        <v>0</v>
      </c>
      <c r="BH34" s="90">
        <v>0</v>
      </c>
      <c r="BI34" s="17">
        <v>0</v>
      </c>
      <c r="BJ34" s="90">
        <v>0</v>
      </c>
      <c r="BK34" s="17">
        <v>0</v>
      </c>
      <c r="BL34" s="90">
        <v>0</v>
      </c>
      <c r="BM34" s="17">
        <v>0</v>
      </c>
      <c r="BN34" s="90">
        <v>0</v>
      </c>
      <c r="BO34" s="17">
        <v>0</v>
      </c>
      <c r="BP34" s="90">
        <v>0</v>
      </c>
      <c r="BQ34" s="17">
        <v>0</v>
      </c>
      <c r="BR34" s="90">
        <v>0</v>
      </c>
      <c r="BS34" s="17">
        <v>0</v>
      </c>
      <c r="BT34" s="90">
        <v>0</v>
      </c>
      <c r="BU34" s="17">
        <v>0</v>
      </c>
      <c r="BV34" s="90">
        <v>0</v>
      </c>
      <c r="BW34" s="17">
        <v>0</v>
      </c>
      <c r="BX34" s="90">
        <v>0</v>
      </c>
      <c r="BY34" s="17">
        <v>0</v>
      </c>
      <c r="BZ34" s="90">
        <v>0</v>
      </c>
      <c r="CA34" s="17">
        <v>0</v>
      </c>
      <c r="CB34" s="90">
        <v>0</v>
      </c>
      <c r="CC34" s="17">
        <v>0</v>
      </c>
      <c r="CD34" s="90">
        <v>0</v>
      </c>
      <c r="CE34" s="17">
        <v>0</v>
      </c>
      <c r="CF34" s="90">
        <v>0</v>
      </c>
      <c r="CG34" s="17">
        <v>0</v>
      </c>
      <c r="CH34" s="90">
        <v>0</v>
      </c>
      <c r="CI34" s="17">
        <v>0</v>
      </c>
      <c r="CJ34" s="90">
        <v>0</v>
      </c>
      <c r="CK34" s="17">
        <f t="shared" si="2"/>
        <v>0</v>
      </c>
      <c r="CL34" s="90">
        <f>CK34/CK35</f>
        <v>0</v>
      </c>
      <c r="CM34" s="193">
        <f>IF( SUM($BW34:CK34)&lt;0, "n/a", SUM($BW34:CK34)/CM$74)</f>
        <v>0</v>
      </c>
      <c r="CN34" s="196">
        <f>CM34/CM35</f>
        <v>0</v>
      </c>
      <c r="CO34" s="21"/>
      <c r="CP34" s="94" t="s">
        <v>120</v>
      </c>
      <c r="CQ34" s="34">
        <f>IF(ISERROR(VLOOKUP(CP34,IQSH01E!$A$1:$M$400,2,0)),0,VLOOKUP(CP34,IQSH01E!$A$1:$M$400,2,0))</f>
        <v>0</v>
      </c>
      <c r="CR34" s="161" t="s">
        <v>123</v>
      </c>
    </row>
    <row r="35" spans="1:96" ht="24" customHeight="1" thickBot="1" x14ac:dyDescent="0.3">
      <c r="A35" s="3"/>
      <c r="B35" s="15" t="s">
        <v>83</v>
      </c>
      <c r="C35" s="18">
        <v>2101837</v>
      </c>
      <c r="D35" s="93">
        <v>1</v>
      </c>
      <c r="E35" s="18">
        <v>1776625</v>
      </c>
      <c r="F35" s="93">
        <v>1</v>
      </c>
      <c r="G35" s="18">
        <v>1861039</v>
      </c>
      <c r="H35" s="93">
        <v>1</v>
      </c>
      <c r="I35" s="18">
        <v>1590086</v>
      </c>
      <c r="J35" s="93">
        <v>1</v>
      </c>
      <c r="K35" s="18">
        <v>1723053</v>
      </c>
      <c r="L35" s="93">
        <v>1</v>
      </c>
      <c r="M35" s="18">
        <v>1685976</v>
      </c>
      <c r="N35" s="93">
        <v>1</v>
      </c>
      <c r="O35" s="18">
        <v>1952008</v>
      </c>
      <c r="P35" s="93">
        <v>1</v>
      </c>
      <c r="Q35" s="18">
        <v>2014476</v>
      </c>
      <c r="R35" s="93">
        <v>1</v>
      </c>
      <c r="S35" s="18">
        <v>1970626</v>
      </c>
      <c r="T35" s="93">
        <v>1</v>
      </c>
      <c r="U35" s="18">
        <v>1850637</v>
      </c>
      <c r="V35" s="93">
        <v>1</v>
      </c>
      <c r="W35" s="18">
        <v>1864584</v>
      </c>
      <c r="X35" s="93">
        <v>1</v>
      </c>
      <c r="Y35" s="18">
        <v>1721049</v>
      </c>
      <c r="Z35" s="93">
        <v>1</v>
      </c>
      <c r="AA35" s="18">
        <v>2042662</v>
      </c>
      <c r="AB35" s="93">
        <v>1</v>
      </c>
      <c r="AC35" s="18">
        <v>1925944</v>
      </c>
      <c r="AD35" s="93">
        <v>1</v>
      </c>
      <c r="AE35" s="18">
        <v>2091965</v>
      </c>
      <c r="AF35" s="93">
        <v>1</v>
      </c>
      <c r="AG35" s="18">
        <v>1940992</v>
      </c>
      <c r="AH35" s="93">
        <v>1</v>
      </c>
      <c r="AI35" s="18">
        <v>2034516</v>
      </c>
      <c r="AJ35" s="93">
        <v>1</v>
      </c>
      <c r="AK35" s="18">
        <v>1966805</v>
      </c>
      <c r="AL35" s="93">
        <v>1</v>
      </c>
      <c r="AM35" s="18">
        <v>1979455</v>
      </c>
      <c r="AN35" s="93">
        <v>1</v>
      </c>
      <c r="AO35" s="18">
        <v>2205477</v>
      </c>
      <c r="AP35" s="93">
        <v>1</v>
      </c>
      <c r="AQ35" s="18">
        <v>1745535</v>
      </c>
      <c r="AR35" s="93">
        <v>1</v>
      </c>
      <c r="AS35" s="18">
        <v>2186186</v>
      </c>
      <c r="AT35" s="93">
        <v>1</v>
      </c>
      <c r="AU35" s="18">
        <v>2213347</v>
      </c>
      <c r="AV35" s="93">
        <v>1</v>
      </c>
      <c r="AW35" s="18">
        <v>1974056</v>
      </c>
      <c r="AX35" s="93">
        <v>1</v>
      </c>
      <c r="AY35" s="18">
        <v>2135506</v>
      </c>
      <c r="AZ35" s="93">
        <v>1</v>
      </c>
      <c r="BA35" s="18">
        <v>1394886</v>
      </c>
      <c r="BB35" s="93">
        <v>1</v>
      </c>
      <c r="BC35" s="18">
        <v>2062114</v>
      </c>
      <c r="BD35" s="93">
        <v>1</v>
      </c>
      <c r="BE35" s="18">
        <v>1980389</v>
      </c>
      <c r="BF35" s="93">
        <v>1</v>
      </c>
      <c r="BG35" s="18">
        <v>2373757</v>
      </c>
      <c r="BH35" s="93">
        <v>1</v>
      </c>
      <c r="BI35" s="18">
        <v>2374579</v>
      </c>
      <c r="BJ35" s="93">
        <v>1</v>
      </c>
      <c r="BK35" s="18">
        <v>2237482</v>
      </c>
      <c r="BL35" s="93">
        <v>1</v>
      </c>
      <c r="BM35" s="18">
        <v>2042110</v>
      </c>
      <c r="BN35" s="93">
        <v>1</v>
      </c>
      <c r="BO35" s="18">
        <v>1838662</v>
      </c>
      <c r="BP35" s="93">
        <v>1</v>
      </c>
      <c r="BQ35" s="18">
        <v>2099544</v>
      </c>
      <c r="BR35" s="93">
        <v>1</v>
      </c>
      <c r="BS35" s="18">
        <v>1692499</v>
      </c>
      <c r="BT35" s="93">
        <v>1</v>
      </c>
      <c r="BU35" s="18">
        <v>1469486</v>
      </c>
      <c r="BV35" s="93">
        <v>1</v>
      </c>
      <c r="BW35" s="18">
        <v>1844255</v>
      </c>
      <c r="BX35" s="93">
        <v>1</v>
      </c>
      <c r="BY35" s="18">
        <v>1209214</v>
      </c>
      <c r="BZ35" s="93">
        <v>1</v>
      </c>
      <c r="CA35" s="18">
        <v>1421506</v>
      </c>
      <c r="CB35" s="93">
        <v>1</v>
      </c>
      <c r="CC35" s="18">
        <v>1308789</v>
      </c>
      <c r="CD35" s="93">
        <v>1</v>
      </c>
      <c r="CE35" s="18">
        <v>1385444</v>
      </c>
      <c r="CF35" s="93">
        <v>1</v>
      </c>
      <c r="CG35" s="18">
        <v>1203904</v>
      </c>
      <c r="CH35" s="93">
        <v>1</v>
      </c>
      <c r="CI35" s="18">
        <v>1334910</v>
      </c>
      <c r="CJ35" s="93">
        <v>1</v>
      </c>
      <c r="CK35" s="18">
        <f>SUM(CK28:CK34)</f>
        <v>1805992</v>
      </c>
      <c r="CL35" s="93">
        <f>CK35/CK35</f>
        <v>1</v>
      </c>
      <c r="CM35" s="197">
        <f>IF( SUM($BW35:CK35)&lt;0, "n/a", SUM($BW35:CK35)/CM$74)</f>
        <v>1439252.625</v>
      </c>
      <c r="CN35" s="198">
        <f>CM35/CM35</f>
        <v>1</v>
      </c>
      <c r="CO35" s="21"/>
      <c r="CP35" s="98" t="s">
        <v>148</v>
      </c>
      <c r="CQ35" s="101">
        <f>IF(ISERROR(VLOOKUP(CP35,IQSH01E!$A$1:$M$400,2,0)),0,VLOOKUP(CP35,IQSH01E!$A$1:$M$400,2,0))</f>
        <v>0</v>
      </c>
      <c r="CR35" s="165"/>
    </row>
    <row r="36" spans="1:96" ht="24" customHeight="1" x14ac:dyDescent="0.25">
      <c r="A36" s="3"/>
      <c r="B36" s="14" t="s">
        <v>88</v>
      </c>
      <c r="C36" s="17">
        <v>1285414</v>
      </c>
      <c r="D36" s="23"/>
      <c r="E36" s="17">
        <v>1256752</v>
      </c>
      <c r="F36" s="23"/>
      <c r="G36" s="17">
        <v>1299657</v>
      </c>
      <c r="H36" s="23"/>
      <c r="I36" s="17">
        <v>1673143</v>
      </c>
      <c r="J36" s="23"/>
      <c r="K36" s="17">
        <v>1512885</v>
      </c>
      <c r="L36" s="23"/>
      <c r="M36" s="17">
        <v>1690912</v>
      </c>
      <c r="N36" s="23"/>
      <c r="O36" s="17">
        <v>1549693</v>
      </c>
      <c r="P36" s="23"/>
      <c r="Q36" s="17">
        <v>1496470</v>
      </c>
      <c r="R36" s="23"/>
      <c r="S36" s="17">
        <v>1220684</v>
      </c>
      <c r="T36" s="23"/>
      <c r="U36" s="17">
        <v>1209932</v>
      </c>
      <c r="V36" s="23"/>
      <c r="W36" s="17">
        <v>1502950</v>
      </c>
      <c r="X36" s="23"/>
      <c r="Y36" s="17">
        <v>985901</v>
      </c>
      <c r="Z36" s="23"/>
      <c r="AA36" s="17">
        <v>1045355</v>
      </c>
      <c r="AB36" s="23"/>
      <c r="AC36" s="17">
        <v>1059114</v>
      </c>
      <c r="AD36" s="23"/>
      <c r="AE36" s="17">
        <v>1297468</v>
      </c>
      <c r="AF36" s="23"/>
      <c r="AG36" s="17">
        <v>1431803</v>
      </c>
      <c r="AH36" s="23"/>
      <c r="AI36" s="17">
        <v>1213704.5</v>
      </c>
      <c r="AJ36" s="23"/>
      <c r="AK36" s="17">
        <v>1437210</v>
      </c>
      <c r="AL36" s="23"/>
      <c r="AM36" s="17">
        <v>1120193</v>
      </c>
      <c r="AN36" s="23"/>
      <c r="AO36" s="17">
        <v>1356139</v>
      </c>
      <c r="AP36" s="23"/>
      <c r="AQ36" s="17">
        <v>1350222</v>
      </c>
      <c r="AR36" s="23"/>
      <c r="AS36" s="17">
        <v>1314238</v>
      </c>
      <c r="AT36" s="23"/>
      <c r="AU36" s="17">
        <v>1201265</v>
      </c>
      <c r="AV36" s="23"/>
      <c r="AW36" s="17">
        <v>1085314</v>
      </c>
      <c r="AX36" s="23"/>
      <c r="AY36" s="17">
        <v>1181991</v>
      </c>
      <c r="AZ36" s="23"/>
      <c r="BA36" s="17">
        <v>1198239</v>
      </c>
      <c r="BB36" s="23"/>
      <c r="BC36" s="17">
        <v>1919244</v>
      </c>
      <c r="BD36" s="23"/>
      <c r="BE36" s="17">
        <v>1243269</v>
      </c>
      <c r="BF36" s="23"/>
      <c r="BG36" s="17">
        <v>1376515</v>
      </c>
      <c r="BH36" s="23"/>
      <c r="BI36" s="17">
        <v>1513579</v>
      </c>
      <c r="BJ36" s="23"/>
      <c r="BK36" s="17">
        <v>971414</v>
      </c>
      <c r="BL36" s="23"/>
      <c r="BM36" s="17">
        <v>1567365</v>
      </c>
      <c r="BN36" s="23"/>
      <c r="BO36" s="17">
        <v>1213594</v>
      </c>
      <c r="BP36" s="23"/>
      <c r="BQ36" s="17">
        <v>1114380</v>
      </c>
      <c r="BR36" s="23"/>
      <c r="BS36" s="17">
        <v>1070054</v>
      </c>
      <c r="BT36" s="23"/>
      <c r="BU36" s="17">
        <v>753018</v>
      </c>
      <c r="BV36" s="23"/>
      <c r="BW36" s="17">
        <v>980955</v>
      </c>
      <c r="BX36" s="23"/>
      <c r="BY36" s="17">
        <v>1083290</v>
      </c>
      <c r="BZ36" s="23"/>
      <c r="CA36" s="17">
        <v>1336609</v>
      </c>
      <c r="CB36" s="23"/>
      <c r="CC36" s="17">
        <v>1137116</v>
      </c>
      <c r="CD36" s="23"/>
      <c r="CE36" s="17">
        <v>1369248</v>
      </c>
      <c r="CF36" s="23"/>
      <c r="CG36" s="17">
        <v>962883</v>
      </c>
      <c r="CH36" s="23"/>
      <c r="CI36" s="17">
        <v>898241</v>
      </c>
      <c r="CJ36" s="23"/>
      <c r="CK36" s="17">
        <f>+$CQ36</f>
        <v>1251163</v>
      </c>
      <c r="CL36" s="23"/>
      <c r="CM36" s="193">
        <f>IF( SUM($BW36:CK36)&lt;0, "n/a", SUM($BW36:CK36)/CM$74)</f>
        <v>1127438.125</v>
      </c>
      <c r="CN36" s="199"/>
      <c r="CO36" s="21"/>
      <c r="CP36" s="94" t="s">
        <v>6</v>
      </c>
      <c r="CQ36" s="34">
        <f>IF(ISERROR(VLOOKUP(CP36,IQSH01E!$A$1:$M$400,2,0)),0,VLOOKUP(CP36,IQSH01E!$A$1:$M$400,2,0))</f>
        <v>1251163</v>
      </c>
      <c r="CR36" s="161" t="s">
        <v>118</v>
      </c>
    </row>
    <row r="37" spans="1:96" ht="24" customHeight="1" x14ac:dyDescent="0.25">
      <c r="A37" s="3"/>
      <c r="B37" s="14" t="s">
        <v>71</v>
      </c>
      <c r="C37" s="17">
        <v>0</v>
      </c>
      <c r="D37" s="23"/>
      <c r="E37" s="17">
        <v>0</v>
      </c>
      <c r="F37" s="23"/>
      <c r="G37" s="17">
        <v>0</v>
      </c>
      <c r="H37" s="23"/>
      <c r="I37" s="17">
        <v>0</v>
      </c>
      <c r="J37" s="23"/>
      <c r="K37" s="17">
        <v>0</v>
      </c>
      <c r="L37" s="23"/>
      <c r="M37" s="17">
        <v>0</v>
      </c>
      <c r="N37" s="23"/>
      <c r="O37" s="17">
        <v>0</v>
      </c>
      <c r="P37" s="23"/>
      <c r="Q37" s="17">
        <v>0</v>
      </c>
      <c r="R37" s="23"/>
      <c r="S37" s="17">
        <v>0</v>
      </c>
      <c r="T37" s="23"/>
      <c r="U37" s="17">
        <v>0</v>
      </c>
      <c r="V37" s="23"/>
      <c r="W37" s="17">
        <v>0</v>
      </c>
      <c r="X37" s="23"/>
      <c r="Y37" s="17">
        <v>0</v>
      </c>
      <c r="Z37" s="23"/>
      <c r="AA37" s="17">
        <v>0</v>
      </c>
      <c r="AB37" s="23"/>
      <c r="AC37" s="17">
        <v>0</v>
      </c>
      <c r="AD37" s="23"/>
      <c r="AE37" s="17">
        <v>0</v>
      </c>
      <c r="AF37" s="23"/>
      <c r="AG37" s="17">
        <v>0</v>
      </c>
      <c r="AH37" s="23"/>
      <c r="AI37" s="17">
        <v>0</v>
      </c>
      <c r="AJ37" s="23"/>
      <c r="AK37" s="17">
        <v>0</v>
      </c>
      <c r="AL37" s="23"/>
      <c r="AM37" s="17">
        <v>0</v>
      </c>
      <c r="AN37" s="23"/>
      <c r="AO37" s="17">
        <v>0</v>
      </c>
      <c r="AP37" s="23"/>
      <c r="AQ37" s="17">
        <v>0</v>
      </c>
      <c r="AR37" s="23"/>
      <c r="AS37" s="17">
        <v>0</v>
      </c>
      <c r="AT37" s="23"/>
      <c r="AU37" s="17">
        <v>0</v>
      </c>
      <c r="AV37" s="23"/>
      <c r="AW37" s="17">
        <v>0</v>
      </c>
      <c r="AX37" s="23"/>
      <c r="AY37" s="17">
        <v>0</v>
      </c>
      <c r="AZ37" s="23"/>
      <c r="BA37" s="17">
        <v>0</v>
      </c>
      <c r="BB37" s="23"/>
      <c r="BC37" s="17">
        <v>0</v>
      </c>
      <c r="BD37" s="23"/>
      <c r="BE37" s="17">
        <v>0</v>
      </c>
      <c r="BF37" s="23"/>
      <c r="BG37" s="17">
        <v>0</v>
      </c>
      <c r="BH37" s="23"/>
      <c r="BI37" s="17">
        <v>0</v>
      </c>
      <c r="BJ37" s="23"/>
      <c r="BK37" s="17">
        <v>0</v>
      </c>
      <c r="BL37" s="23"/>
      <c r="BM37" s="17">
        <v>0</v>
      </c>
      <c r="BN37" s="23"/>
      <c r="BO37" s="17">
        <v>0</v>
      </c>
      <c r="BP37" s="23"/>
      <c r="BQ37" s="17">
        <v>0</v>
      </c>
      <c r="BR37" s="23"/>
      <c r="BS37" s="17">
        <v>0</v>
      </c>
      <c r="BT37" s="23"/>
      <c r="BU37" s="17">
        <v>0</v>
      </c>
      <c r="BV37" s="23"/>
      <c r="BW37" s="17">
        <v>0</v>
      </c>
      <c r="BX37" s="23"/>
      <c r="BY37" s="17">
        <v>0</v>
      </c>
      <c r="BZ37" s="23"/>
      <c r="CA37" s="17">
        <v>0</v>
      </c>
      <c r="CB37" s="23"/>
      <c r="CC37" s="17">
        <v>0</v>
      </c>
      <c r="CD37" s="23"/>
      <c r="CE37" s="17">
        <v>0</v>
      </c>
      <c r="CF37" s="23"/>
      <c r="CG37" s="17">
        <v>0</v>
      </c>
      <c r="CH37" s="23"/>
      <c r="CI37" s="17">
        <v>0</v>
      </c>
      <c r="CJ37" s="23"/>
      <c r="CK37" s="17">
        <f>+$CQ37</f>
        <v>0</v>
      </c>
      <c r="CL37" s="23"/>
      <c r="CM37" s="193">
        <f>IF( SUM($BW37:CK37)&lt;0, "n/a", SUM($BW37:CK37)/CM$74)</f>
        <v>0</v>
      </c>
      <c r="CN37" s="196"/>
      <c r="CO37" s="21"/>
      <c r="CP37" s="134" t="s">
        <v>1</v>
      </c>
      <c r="CQ37" s="33">
        <f>IF(ISERROR(VLOOKUP(CP37,IQSH01E!$A$1:$M$400,2,0)),0,VLOOKUP(CP37,IQSH01E!$A$1:$M$400,2,0))</f>
        <v>0</v>
      </c>
      <c r="CR37" s="166" t="s">
        <v>117</v>
      </c>
    </row>
    <row r="38" spans="1:96" ht="24" customHeight="1" thickBot="1" x14ac:dyDescent="0.3">
      <c r="A38" s="7"/>
      <c r="B38" s="16" t="s">
        <v>84</v>
      </c>
      <c r="C38" s="18">
        <v>3387251</v>
      </c>
      <c r="D38" s="24"/>
      <c r="E38" s="18">
        <v>3033377</v>
      </c>
      <c r="F38" s="24"/>
      <c r="G38" s="18">
        <v>3160696</v>
      </c>
      <c r="H38" s="24"/>
      <c r="I38" s="18">
        <v>3263229</v>
      </c>
      <c r="J38" s="24"/>
      <c r="K38" s="18">
        <v>3235938</v>
      </c>
      <c r="L38" s="24"/>
      <c r="M38" s="18">
        <v>3376888</v>
      </c>
      <c r="N38" s="24"/>
      <c r="O38" s="18">
        <v>3501701</v>
      </c>
      <c r="P38" s="24"/>
      <c r="Q38" s="18">
        <v>3510946</v>
      </c>
      <c r="R38" s="24"/>
      <c r="S38" s="18">
        <v>3191310</v>
      </c>
      <c r="T38" s="24"/>
      <c r="U38" s="18">
        <v>3060569</v>
      </c>
      <c r="V38" s="24"/>
      <c r="W38" s="18">
        <v>3367534</v>
      </c>
      <c r="X38" s="24"/>
      <c r="Y38" s="18">
        <v>2706950</v>
      </c>
      <c r="Z38" s="24"/>
      <c r="AA38" s="18">
        <v>3088017</v>
      </c>
      <c r="AB38" s="24"/>
      <c r="AC38" s="18">
        <v>2985058</v>
      </c>
      <c r="AD38" s="24"/>
      <c r="AE38" s="18">
        <v>3389433</v>
      </c>
      <c r="AF38" s="24"/>
      <c r="AG38" s="18">
        <v>3372795</v>
      </c>
      <c r="AH38" s="24"/>
      <c r="AI38" s="18">
        <v>3248220.5</v>
      </c>
      <c r="AJ38" s="24"/>
      <c r="AK38" s="18">
        <v>3404015</v>
      </c>
      <c r="AL38" s="24"/>
      <c r="AM38" s="18">
        <v>3099648</v>
      </c>
      <c r="AN38" s="24"/>
      <c r="AO38" s="18">
        <v>3561616</v>
      </c>
      <c r="AP38" s="24"/>
      <c r="AQ38" s="18">
        <v>3095757</v>
      </c>
      <c r="AR38" s="24"/>
      <c r="AS38" s="18">
        <v>3500424</v>
      </c>
      <c r="AT38" s="24"/>
      <c r="AU38" s="18">
        <v>3414612</v>
      </c>
      <c r="AV38" s="24"/>
      <c r="AW38" s="18">
        <v>3059370</v>
      </c>
      <c r="AX38" s="24"/>
      <c r="AY38" s="18">
        <v>3317497</v>
      </c>
      <c r="AZ38" s="24"/>
      <c r="BA38" s="18">
        <v>2593125</v>
      </c>
      <c r="BB38" s="24"/>
      <c r="BC38" s="18">
        <v>3981358</v>
      </c>
      <c r="BD38" s="24"/>
      <c r="BE38" s="18">
        <v>3223658</v>
      </c>
      <c r="BF38" s="24"/>
      <c r="BG38" s="18">
        <v>3750272</v>
      </c>
      <c r="BH38" s="24"/>
      <c r="BI38" s="18">
        <v>3888158</v>
      </c>
      <c r="BJ38" s="24"/>
      <c r="BK38" s="18">
        <v>3208896</v>
      </c>
      <c r="BL38" s="24"/>
      <c r="BM38" s="18">
        <v>3609475</v>
      </c>
      <c r="BN38" s="24"/>
      <c r="BO38" s="18">
        <v>3052256</v>
      </c>
      <c r="BP38" s="24"/>
      <c r="BQ38" s="18">
        <v>3213924</v>
      </c>
      <c r="BR38" s="24"/>
      <c r="BS38" s="18">
        <v>2762553</v>
      </c>
      <c r="BT38" s="24"/>
      <c r="BU38" s="18">
        <v>2222504</v>
      </c>
      <c r="BV38" s="24"/>
      <c r="BW38" s="18">
        <v>2825210</v>
      </c>
      <c r="BX38" s="24"/>
      <c r="BY38" s="18">
        <v>2292504</v>
      </c>
      <c r="BZ38" s="24"/>
      <c r="CA38" s="18">
        <v>2758115</v>
      </c>
      <c r="CB38" s="24"/>
      <c r="CC38" s="18">
        <v>2445905</v>
      </c>
      <c r="CD38" s="24"/>
      <c r="CE38" s="18">
        <v>2754692</v>
      </c>
      <c r="CF38" s="24"/>
      <c r="CG38" s="18">
        <v>2166787</v>
      </c>
      <c r="CH38" s="24"/>
      <c r="CI38" s="18">
        <v>2233151</v>
      </c>
      <c r="CJ38" s="24"/>
      <c r="CK38" s="18">
        <f>SUM(CK35:CK37)</f>
        <v>3057155</v>
      </c>
      <c r="CL38" s="24"/>
      <c r="CM38" s="197">
        <f>IF( SUM($BW38:CK38)&lt;0, "n/a", SUM($BW38:CK38)/CM$74)</f>
        <v>2566689.875</v>
      </c>
      <c r="CN38" s="200"/>
      <c r="CO38" s="59"/>
      <c r="CP38" s="36" t="s">
        <v>45</v>
      </c>
      <c r="CQ38" s="37">
        <f>IF(ISERROR(VLOOKUP(CP38,IQSH01E!$A$1:$M$400,2,0)),0,VLOOKUP(CP38,IQSH01E!$A$1:$M$400,2,0))</f>
        <v>3057155</v>
      </c>
      <c r="CR38" s="112" t="s">
        <v>118</v>
      </c>
    </row>
    <row r="39" spans="1:96" ht="24" customHeight="1" x14ac:dyDescent="0.25">
      <c r="A39" s="3"/>
      <c r="B39" s="14" t="s">
        <v>89</v>
      </c>
      <c r="C39" s="17">
        <v>186858</v>
      </c>
      <c r="D39" s="90">
        <v>4.7695139395281874E-3</v>
      </c>
      <c r="E39" s="17">
        <v>484266</v>
      </c>
      <c r="F39" s="90">
        <v>1.3828209497174568E-2</v>
      </c>
      <c r="G39" s="17">
        <v>226131</v>
      </c>
      <c r="H39" s="90">
        <v>5.9447587545635797E-3</v>
      </c>
      <c r="I39" s="17">
        <v>151404</v>
      </c>
      <c r="J39" s="90">
        <v>4.2764704995213948E-3</v>
      </c>
      <c r="K39" s="17">
        <v>0</v>
      </c>
      <c r="L39" s="90">
        <v>0</v>
      </c>
      <c r="M39" s="17">
        <v>322248</v>
      </c>
      <c r="N39" s="90">
        <v>9.5598727392641122E-3</v>
      </c>
      <c r="O39" s="17">
        <v>254257</v>
      </c>
      <c r="P39" s="90">
        <v>6.3742142287795886E-3</v>
      </c>
      <c r="Q39" s="17">
        <v>335446</v>
      </c>
      <c r="R39" s="90">
        <v>9.0431699437909831E-3</v>
      </c>
      <c r="S39" s="17">
        <v>225644</v>
      </c>
      <c r="T39" s="90">
        <v>5.8236683107935868E-3</v>
      </c>
      <c r="U39" s="17">
        <v>241806</v>
      </c>
      <c r="V39" s="90">
        <v>6.5790158426459449E-3</v>
      </c>
      <c r="W39" s="17">
        <v>208060</v>
      </c>
      <c r="X39" s="90">
        <v>6.7567377786601811E-3</v>
      </c>
      <c r="Y39" s="17">
        <v>201837</v>
      </c>
      <c r="Z39" s="90">
        <v>6.5199256217123814E-3</v>
      </c>
      <c r="AA39" s="17">
        <v>326107</v>
      </c>
      <c r="AB39" s="90">
        <v>8.6602844712732781E-3</v>
      </c>
      <c r="AC39" s="17">
        <v>221464</v>
      </c>
      <c r="AD39" s="90">
        <v>7.2920840821811602E-3</v>
      </c>
      <c r="AE39" s="17">
        <v>198578</v>
      </c>
      <c r="AF39" s="90">
        <v>5.6079381340560976E-3</v>
      </c>
      <c r="AG39" s="17">
        <v>161588</v>
      </c>
      <c r="AH39" s="90">
        <v>4.3479928854859148E-3</v>
      </c>
      <c r="AI39" s="17">
        <v>166935</v>
      </c>
      <c r="AJ39" s="90">
        <v>4.9910205818752117E-3</v>
      </c>
      <c r="AK39" s="17">
        <v>241555</v>
      </c>
      <c r="AL39" s="90">
        <v>6.7168210194806389E-3</v>
      </c>
      <c r="AM39" s="17">
        <v>118056</v>
      </c>
      <c r="AN39" s="90">
        <v>3.2394136466368413E-3</v>
      </c>
      <c r="AO39" s="17">
        <v>121723</v>
      </c>
      <c r="AP39" s="90">
        <v>3.4417471343214535E-3</v>
      </c>
      <c r="AQ39" s="17">
        <v>208353</v>
      </c>
      <c r="AR39" s="90">
        <v>5.6892842918125075E-3</v>
      </c>
      <c r="AS39" s="17">
        <v>168862</v>
      </c>
      <c r="AT39" s="90">
        <v>4.819847073812277E-3</v>
      </c>
      <c r="AU39" s="17">
        <v>163964</v>
      </c>
      <c r="AV39" s="90">
        <v>4.8486866913332333E-3</v>
      </c>
      <c r="AW39" s="17">
        <v>123503</v>
      </c>
      <c r="AX39" s="90">
        <v>3.7967610330665973E-3</v>
      </c>
      <c r="AY39" s="17">
        <v>204001</v>
      </c>
      <c r="AZ39" s="90">
        <v>5.7654587434037329E-3</v>
      </c>
      <c r="BA39" s="17">
        <v>208506</v>
      </c>
      <c r="BB39" s="90">
        <v>6.7052580003245125E-3</v>
      </c>
      <c r="BC39" s="17">
        <v>338041</v>
      </c>
      <c r="BD39" s="90">
        <v>8.2183579966028045E-3</v>
      </c>
      <c r="BE39" s="17">
        <v>252045</v>
      </c>
      <c r="BF39" s="90">
        <v>6.7086478783083625E-3</v>
      </c>
      <c r="BG39" s="17">
        <v>375382</v>
      </c>
      <c r="BH39" s="90">
        <v>1.0279638643615694E-2</v>
      </c>
      <c r="BI39" s="17">
        <v>213977</v>
      </c>
      <c r="BJ39" s="90">
        <v>5.4145947017598343E-3</v>
      </c>
      <c r="BK39" s="17">
        <v>173761</v>
      </c>
      <c r="BL39" s="90">
        <v>5.3697374616715251E-3</v>
      </c>
      <c r="BM39" s="17">
        <v>257294</v>
      </c>
      <c r="BN39" s="90">
        <v>7.3079040315603928E-3</v>
      </c>
      <c r="BO39" s="17">
        <v>171458</v>
      </c>
      <c r="BP39" s="90">
        <v>5.1938835913450249E-3</v>
      </c>
      <c r="BQ39" s="17">
        <v>215262</v>
      </c>
      <c r="BR39" s="90">
        <v>6.2688340076380248E-3</v>
      </c>
      <c r="BS39" s="17">
        <v>173325</v>
      </c>
      <c r="BT39" s="90">
        <v>5.4436959212407687E-3</v>
      </c>
      <c r="BU39" s="17">
        <v>85995</v>
      </c>
      <c r="BV39" s="90">
        <v>3.1032568224037592E-3</v>
      </c>
      <c r="BW39" s="17">
        <v>210724</v>
      </c>
      <c r="BX39" s="90">
        <v>6.3990969796855028E-3</v>
      </c>
      <c r="BY39" s="17">
        <v>0</v>
      </c>
      <c r="BZ39" s="90">
        <v>0</v>
      </c>
      <c r="CA39" s="17">
        <v>0</v>
      </c>
      <c r="CB39" s="90">
        <v>0</v>
      </c>
      <c r="CC39" s="17">
        <v>0</v>
      </c>
      <c r="CD39" s="90">
        <v>0</v>
      </c>
      <c r="CE39" s="17">
        <v>0</v>
      </c>
      <c r="CF39" s="90">
        <v>0</v>
      </c>
      <c r="CG39" s="17">
        <v>0</v>
      </c>
      <c r="CH39" s="90">
        <v>0</v>
      </c>
      <c r="CI39" s="17">
        <v>0</v>
      </c>
      <c r="CJ39" s="90">
        <v>0</v>
      </c>
      <c r="CK39" s="17">
        <f t="shared" ref="CK39:CK48" si="3">CK6+CK17+CK28</f>
        <v>0</v>
      </c>
      <c r="CL39" s="90">
        <f>CK39/CK46</f>
        <v>0</v>
      </c>
      <c r="CM39" s="193">
        <f>IF( SUM($BW39:CK39)&lt;0, "n/a", SUM($BW39:CK39)/CM$74)</f>
        <v>26340.500799887122</v>
      </c>
      <c r="CN39" s="194">
        <f>CM39/CM46</f>
        <v>8.2603671374126102E-4</v>
      </c>
      <c r="CO39" s="21"/>
      <c r="CP39" s="95"/>
      <c r="CR39" s="161"/>
    </row>
    <row r="40" spans="1:96" ht="24" customHeight="1" x14ac:dyDescent="0.25">
      <c r="A40" s="3"/>
      <c r="B40" s="14" t="s">
        <v>79</v>
      </c>
      <c r="C40" s="58">
        <v>35928748.120000005</v>
      </c>
      <c r="D40" s="97">
        <v>0.91707427558968402</v>
      </c>
      <c r="E40" s="58">
        <v>31518729.689999998</v>
      </c>
      <c r="F40" s="97">
        <v>0.90001692713949777</v>
      </c>
      <c r="G40" s="58">
        <v>34365249.859999999</v>
      </c>
      <c r="H40" s="97">
        <v>0.90342818966881955</v>
      </c>
      <c r="I40" s="58">
        <v>33007059.140000001</v>
      </c>
      <c r="J40" s="97">
        <v>0.93229845108562548</v>
      </c>
      <c r="K40" s="58">
        <v>30144897.759999998</v>
      </c>
      <c r="L40" s="97">
        <v>0.93740604210081835</v>
      </c>
      <c r="M40" s="58">
        <v>30756861.759999998</v>
      </c>
      <c r="N40" s="97">
        <v>0.91243912851201192</v>
      </c>
      <c r="O40" s="58">
        <v>36174794.18</v>
      </c>
      <c r="P40" s="97">
        <v>0.90690084357688894</v>
      </c>
      <c r="Q40" s="58">
        <v>33245261.109999999</v>
      </c>
      <c r="R40" s="97">
        <v>0.89624722322947725</v>
      </c>
      <c r="S40" s="58">
        <v>34065466.719999999</v>
      </c>
      <c r="T40" s="97">
        <v>0.87919899944008062</v>
      </c>
      <c r="U40" s="58">
        <v>32597347.259999998</v>
      </c>
      <c r="V40" s="97">
        <v>0.88690298856013239</v>
      </c>
      <c r="W40" s="58">
        <v>27335758.689999998</v>
      </c>
      <c r="X40" s="97">
        <v>0.88772735484505105</v>
      </c>
      <c r="Y40" s="58">
        <v>27482407.640000001</v>
      </c>
      <c r="Z40" s="97">
        <v>0.88776217303259608</v>
      </c>
      <c r="AA40" s="58">
        <v>34224126.68</v>
      </c>
      <c r="AB40" s="97">
        <v>0.90887553112841324</v>
      </c>
      <c r="AC40" s="58">
        <v>26963387.310000002</v>
      </c>
      <c r="AD40" s="97">
        <v>0.88781602158787221</v>
      </c>
      <c r="AE40" s="58">
        <v>31810862.490000002</v>
      </c>
      <c r="AF40" s="97">
        <v>0.89835404140884545</v>
      </c>
      <c r="AG40" s="58">
        <v>34311913.739999995</v>
      </c>
      <c r="AH40" s="97">
        <v>0.92326136117116597</v>
      </c>
      <c r="AI40" s="58">
        <v>30364802.219999999</v>
      </c>
      <c r="AJ40" s="97">
        <v>0.90784648422793368</v>
      </c>
      <c r="AK40" s="58">
        <v>32050954.150000002</v>
      </c>
      <c r="AL40" s="97">
        <v>0.89122776398389691</v>
      </c>
      <c r="AM40" s="58">
        <v>33338868.399999999</v>
      </c>
      <c r="AN40" s="97">
        <v>0.91480640762341392</v>
      </c>
      <c r="AO40" s="58">
        <v>32567176.649999999</v>
      </c>
      <c r="AP40" s="97">
        <v>0.92084476153297279</v>
      </c>
      <c r="AQ40" s="58">
        <v>33702868.159999996</v>
      </c>
      <c r="AR40" s="97">
        <v>0.92029007699296816</v>
      </c>
      <c r="AS40" s="58">
        <v>32746719.640000001</v>
      </c>
      <c r="AT40" s="97">
        <v>0.93469330479210855</v>
      </c>
      <c r="AU40" s="58">
        <v>31527724.049999997</v>
      </c>
      <c r="AV40" s="97">
        <v>0.93232694987473896</v>
      </c>
      <c r="AW40" s="58">
        <v>30231183.530000001</v>
      </c>
      <c r="AX40" s="97">
        <v>0.929374829843718</v>
      </c>
      <c r="AY40" s="58">
        <v>32979415.43</v>
      </c>
      <c r="AZ40" s="97">
        <v>0.93206140677367999</v>
      </c>
      <c r="BA40" s="58">
        <v>28955268.490000002</v>
      </c>
      <c r="BB40" s="97">
        <v>0.93116047353129772</v>
      </c>
      <c r="BC40" s="58">
        <v>38425478.420000002</v>
      </c>
      <c r="BD40" s="97">
        <v>0.93418945585386248</v>
      </c>
      <c r="BE40" s="58">
        <v>34861308.509999998</v>
      </c>
      <c r="BF40" s="97">
        <v>0.92789876161266738</v>
      </c>
      <c r="BG40" s="58">
        <v>33763682.219999999</v>
      </c>
      <c r="BH40" s="97">
        <v>0.92460068010579133</v>
      </c>
      <c r="BI40" s="58">
        <v>36712497.700000003</v>
      </c>
      <c r="BJ40" s="97">
        <v>0.92899374949078695</v>
      </c>
      <c r="BK40" s="58">
        <v>29655341.84</v>
      </c>
      <c r="BL40" s="97">
        <v>0.9164392471090923</v>
      </c>
      <c r="BM40" s="58">
        <v>32305528.030000001</v>
      </c>
      <c r="BN40" s="97">
        <v>0.91757172157968814</v>
      </c>
      <c r="BO40" s="58">
        <v>30754874.810000002</v>
      </c>
      <c r="BP40" s="97">
        <v>0.93164063286361354</v>
      </c>
      <c r="BQ40" s="58">
        <v>31255338.140000001</v>
      </c>
      <c r="BR40" s="97">
        <v>0.91021418853424119</v>
      </c>
      <c r="BS40" s="58">
        <v>29292571.530000001</v>
      </c>
      <c r="BT40" s="97">
        <v>0.92000491654703287</v>
      </c>
      <c r="BU40" s="58">
        <v>25542558.48</v>
      </c>
      <c r="BV40" s="97">
        <v>0.92174101825346821</v>
      </c>
      <c r="BW40" s="58">
        <v>30397933.27</v>
      </c>
      <c r="BX40" s="97">
        <v>0.92309999324584979</v>
      </c>
      <c r="BY40" s="58">
        <v>28651010.48</v>
      </c>
      <c r="BZ40" s="97">
        <v>0.9305029415567474</v>
      </c>
      <c r="CA40" s="58">
        <v>34920526.759999998</v>
      </c>
      <c r="CB40" s="97">
        <v>0.93023769425578096</v>
      </c>
      <c r="CC40" s="58">
        <v>26593371.399999999</v>
      </c>
      <c r="CD40" s="97">
        <v>0.93689495849394511</v>
      </c>
      <c r="CE40" s="58">
        <v>28130328.57</v>
      </c>
      <c r="CF40" s="97">
        <v>0.93725249907421748</v>
      </c>
      <c r="CG40" s="58">
        <v>28903353.439999998</v>
      </c>
      <c r="CH40" s="97">
        <v>0.91777636219666292</v>
      </c>
      <c r="CI40" s="58">
        <v>27329882.77</v>
      </c>
      <c r="CJ40" s="97">
        <v>0.93679154593371061</v>
      </c>
      <c r="CK40" s="58">
        <f t="shared" si="3"/>
        <v>32635441.199999999</v>
      </c>
      <c r="CL40" s="97">
        <f>CK40/CK46</f>
        <v>0.93841945064555232</v>
      </c>
      <c r="CM40" s="193">
        <f>IF( SUM($BW40:CK40)&lt;0, "n/a", SUM($BW40:CK40)/CM$74)</f>
        <v>29695231.800319497</v>
      </c>
      <c r="CN40" s="196">
        <f>CM40/CM46</f>
        <v>0.93124090071309584</v>
      </c>
      <c r="CO40" s="21"/>
      <c r="CP40" s="95"/>
      <c r="CQ40" s="1"/>
      <c r="CR40" s="164"/>
    </row>
    <row r="41" spans="1:96" ht="24" customHeight="1" x14ac:dyDescent="0.25">
      <c r="A41" s="3"/>
      <c r="B41" s="14" t="s">
        <v>107</v>
      </c>
      <c r="C41" s="58">
        <v>185200</v>
      </c>
      <c r="D41" s="97">
        <v>4.7271938134873558E-3</v>
      </c>
      <c r="E41" s="58">
        <v>184800</v>
      </c>
      <c r="F41" s="97">
        <v>5.2769616596619632E-3</v>
      </c>
      <c r="G41" s="58">
        <v>187800</v>
      </c>
      <c r="H41" s="97">
        <v>4.9370749437584426E-3</v>
      </c>
      <c r="I41" s="58">
        <v>0</v>
      </c>
      <c r="J41" s="97">
        <v>0</v>
      </c>
      <c r="K41" s="58">
        <v>0</v>
      </c>
      <c r="L41" s="97">
        <v>0</v>
      </c>
      <c r="M41" s="58">
        <v>0</v>
      </c>
      <c r="N41" s="97">
        <v>0</v>
      </c>
      <c r="O41" s="58">
        <v>190950</v>
      </c>
      <c r="P41" s="97">
        <v>4.7871099202203378E-3</v>
      </c>
      <c r="Q41" s="58">
        <v>185550</v>
      </c>
      <c r="R41" s="97">
        <v>5.0021767529510467E-3</v>
      </c>
      <c r="S41" s="58">
        <v>185800</v>
      </c>
      <c r="T41" s="97">
        <v>4.7953305744688462E-3</v>
      </c>
      <c r="U41" s="58">
        <v>0</v>
      </c>
      <c r="V41" s="97">
        <v>0</v>
      </c>
      <c r="W41" s="58">
        <v>188750</v>
      </c>
      <c r="X41" s="97">
        <v>6.1296465237052249E-3</v>
      </c>
      <c r="Y41" s="58">
        <v>0</v>
      </c>
      <c r="Z41" s="97">
        <v>0</v>
      </c>
      <c r="AA41" s="58">
        <v>177650</v>
      </c>
      <c r="AB41" s="97">
        <v>4.7177752588006324E-3</v>
      </c>
      <c r="AC41" s="58">
        <v>185200</v>
      </c>
      <c r="AD41" s="97">
        <v>6.0980293502327738E-3</v>
      </c>
      <c r="AE41" s="58">
        <v>0</v>
      </c>
      <c r="AF41" s="97">
        <v>0</v>
      </c>
      <c r="AG41" s="58">
        <v>190650</v>
      </c>
      <c r="AH41" s="97">
        <v>5.1299901206642174E-3</v>
      </c>
      <c r="AI41" s="58">
        <v>193050</v>
      </c>
      <c r="AJ41" s="97">
        <v>5.7718065314703903E-3</v>
      </c>
      <c r="AK41" s="58">
        <v>192850</v>
      </c>
      <c r="AL41" s="97">
        <v>5.3625010188439121E-3</v>
      </c>
      <c r="AM41" s="58">
        <v>0</v>
      </c>
      <c r="AN41" s="97">
        <v>0</v>
      </c>
      <c r="AO41" s="58">
        <v>193450</v>
      </c>
      <c r="AP41" s="97">
        <v>5.4698453302538148E-3</v>
      </c>
      <c r="AQ41" s="58">
        <v>0</v>
      </c>
      <c r="AR41" s="97">
        <v>0</v>
      </c>
      <c r="AS41" s="58">
        <v>189100</v>
      </c>
      <c r="AT41" s="97">
        <v>5.3975025858861176E-3</v>
      </c>
      <c r="AU41" s="58">
        <v>186500</v>
      </c>
      <c r="AV41" s="97">
        <v>5.5151134879220321E-3</v>
      </c>
      <c r="AW41" s="58">
        <v>0</v>
      </c>
      <c r="AX41" s="97">
        <v>0</v>
      </c>
      <c r="AY41" s="58">
        <v>0</v>
      </c>
      <c r="AZ41" s="97">
        <v>0</v>
      </c>
      <c r="BA41" s="58">
        <v>0</v>
      </c>
      <c r="BB41" s="97">
        <v>0</v>
      </c>
      <c r="BC41" s="58">
        <v>0</v>
      </c>
      <c r="BD41" s="97">
        <v>0</v>
      </c>
      <c r="BE41" s="58">
        <v>0</v>
      </c>
      <c r="BF41" s="97">
        <v>0</v>
      </c>
      <c r="BG41" s="58">
        <v>0</v>
      </c>
      <c r="BH41" s="97">
        <v>0</v>
      </c>
      <c r="BI41" s="58">
        <v>0</v>
      </c>
      <c r="BJ41" s="97">
        <v>0</v>
      </c>
      <c r="BK41" s="58">
        <v>0</v>
      </c>
      <c r="BL41" s="97">
        <v>0</v>
      </c>
      <c r="BM41" s="58">
        <v>0</v>
      </c>
      <c r="BN41" s="97">
        <v>0</v>
      </c>
      <c r="BO41" s="58">
        <v>0</v>
      </c>
      <c r="BP41" s="97">
        <v>0</v>
      </c>
      <c r="BQ41" s="58">
        <v>0</v>
      </c>
      <c r="BR41" s="97">
        <v>0</v>
      </c>
      <c r="BS41" s="58">
        <v>0</v>
      </c>
      <c r="BT41" s="97">
        <v>0</v>
      </c>
      <c r="BU41" s="58">
        <v>0</v>
      </c>
      <c r="BV41" s="97">
        <v>0</v>
      </c>
      <c r="BW41" s="58">
        <v>0</v>
      </c>
      <c r="BX41" s="97">
        <v>0</v>
      </c>
      <c r="BY41" s="58">
        <v>0</v>
      </c>
      <c r="BZ41" s="97">
        <v>0</v>
      </c>
      <c r="CA41" s="58">
        <v>0</v>
      </c>
      <c r="CB41" s="97">
        <v>0</v>
      </c>
      <c r="CC41" s="58">
        <v>0</v>
      </c>
      <c r="CD41" s="97">
        <v>0</v>
      </c>
      <c r="CE41" s="58">
        <v>0</v>
      </c>
      <c r="CF41" s="97">
        <v>0</v>
      </c>
      <c r="CG41" s="58">
        <v>0</v>
      </c>
      <c r="CH41" s="97">
        <v>0</v>
      </c>
      <c r="CI41" s="58">
        <v>0</v>
      </c>
      <c r="CJ41" s="97">
        <v>0</v>
      </c>
      <c r="CK41" s="58">
        <f t="shared" si="3"/>
        <v>0</v>
      </c>
      <c r="CL41" s="97">
        <f>CK41/CK46</f>
        <v>0</v>
      </c>
      <c r="CM41" s="193">
        <f>IF( SUM($BW41:CK41)&lt;0, "n/a", SUM($BW41:CK41)/CM$74)</f>
        <v>0</v>
      </c>
      <c r="CN41" s="196">
        <f>CM41/CM46</f>
        <v>0</v>
      </c>
      <c r="CO41" s="21"/>
      <c r="CP41" s="95"/>
      <c r="CQ41" s="1"/>
      <c r="CR41" s="164"/>
    </row>
    <row r="42" spans="1:96" ht="24" customHeight="1" x14ac:dyDescent="0.25">
      <c r="A42" s="137"/>
      <c r="B42" s="14" t="s">
        <v>80</v>
      </c>
      <c r="C42" s="58">
        <v>1986992.4</v>
      </c>
      <c r="D42" s="97">
        <v>5.0717592768501039E-2</v>
      </c>
      <c r="E42" s="58">
        <v>1684318.91</v>
      </c>
      <c r="F42" s="97">
        <v>4.8095705144554267E-2</v>
      </c>
      <c r="G42" s="58">
        <v>2079924.65</v>
      </c>
      <c r="H42" s="97">
        <v>5.4679147361131775E-2</v>
      </c>
      <c r="I42" s="58">
        <v>1837219.26</v>
      </c>
      <c r="J42" s="97">
        <v>5.1893040913995193E-2</v>
      </c>
      <c r="K42" s="58">
        <v>1470461.88</v>
      </c>
      <c r="L42" s="97">
        <v>4.5726472916421276E-2</v>
      </c>
      <c r="M42" s="58">
        <v>1756354.42</v>
      </c>
      <c r="N42" s="97">
        <v>5.2104356707393155E-2</v>
      </c>
      <c r="O42" s="58">
        <v>1874123.28</v>
      </c>
      <c r="P42" s="97">
        <v>4.6984206050818947E-2</v>
      </c>
      <c r="Q42" s="58">
        <v>1904533.85</v>
      </c>
      <c r="R42" s="97">
        <v>5.1343653730414211E-2</v>
      </c>
      <c r="S42" s="58">
        <v>2610528.9699999997</v>
      </c>
      <c r="T42" s="97">
        <v>6.7375400351871173E-2</v>
      </c>
      <c r="U42" s="58">
        <v>2623774.7400000002</v>
      </c>
      <c r="V42" s="97">
        <v>7.138720950677091E-2</v>
      </c>
      <c r="W42" s="58">
        <v>2157094.4900000002</v>
      </c>
      <c r="X42" s="97">
        <v>7.0051532407587797E-2</v>
      </c>
      <c r="Y42" s="58">
        <v>2205883.84</v>
      </c>
      <c r="Z42" s="97">
        <v>7.125650186505593E-2</v>
      </c>
      <c r="AA42" s="58">
        <v>2176237.42</v>
      </c>
      <c r="AB42" s="97">
        <v>5.7793408710116068E-2</v>
      </c>
      <c r="AC42" s="58">
        <v>1990833.9</v>
      </c>
      <c r="AD42" s="97">
        <v>6.5551639058522557E-2</v>
      </c>
      <c r="AE42" s="58">
        <v>2503886.3200000003</v>
      </c>
      <c r="AF42" s="97">
        <v>7.0710952760473914E-2</v>
      </c>
      <c r="AG42" s="58">
        <v>1797939.26</v>
      </c>
      <c r="AH42" s="97">
        <v>4.8378760248383605E-2</v>
      </c>
      <c r="AI42" s="58">
        <v>1749586.57</v>
      </c>
      <c r="AJ42" s="97">
        <v>5.2309117804189988E-2</v>
      </c>
      <c r="AK42" s="58">
        <v>2227778.4900000002</v>
      </c>
      <c r="AL42" s="97">
        <v>6.1946924668828375E-2</v>
      </c>
      <c r="AM42" s="58">
        <v>2455397.48</v>
      </c>
      <c r="AN42" s="97">
        <v>6.737521265018051E-2</v>
      </c>
      <c r="AO42" s="58">
        <v>2129785.2199999997</v>
      </c>
      <c r="AP42" s="97">
        <v>6.0220189920189161E-2</v>
      </c>
      <c r="AQ42" s="58">
        <v>1968970.23</v>
      </c>
      <c r="AR42" s="97">
        <v>5.3764675337458358E-2</v>
      </c>
      <c r="AS42" s="58">
        <v>1566825.72</v>
      </c>
      <c r="AT42" s="97">
        <v>4.4722082894409723E-2</v>
      </c>
      <c r="AU42" s="58">
        <v>1434270.11</v>
      </c>
      <c r="AV42" s="97">
        <v>4.2413739565600093E-2</v>
      </c>
      <c r="AW42" s="58">
        <v>1748620.87</v>
      </c>
      <c r="AX42" s="97">
        <v>5.375655312683103E-2</v>
      </c>
      <c r="AY42" s="58">
        <v>1597138.57</v>
      </c>
      <c r="AZ42" s="97">
        <v>4.5138193110983944E-2</v>
      </c>
      <c r="BA42" s="58">
        <v>1301828.8500000001</v>
      </c>
      <c r="BB42" s="97">
        <v>4.1864974204654827E-2</v>
      </c>
      <c r="BC42" s="58">
        <v>1708792</v>
      </c>
      <c r="BD42" s="97">
        <v>4.1543671914740815E-2</v>
      </c>
      <c r="BE42" s="58">
        <v>1620494.45</v>
      </c>
      <c r="BF42" s="97">
        <v>4.3132482905048605E-2</v>
      </c>
      <c r="BG42" s="58">
        <v>1616695.58</v>
      </c>
      <c r="BH42" s="97">
        <v>4.4272358182146962E-2</v>
      </c>
      <c r="BI42" s="58">
        <v>1682002.98</v>
      </c>
      <c r="BJ42" s="97">
        <v>4.2562352139960145E-2</v>
      </c>
      <c r="BK42" s="58">
        <v>1648611.16</v>
      </c>
      <c r="BL42" s="97">
        <v>5.0947042809271058E-2</v>
      </c>
      <c r="BM42" s="58">
        <v>1819749.27</v>
      </c>
      <c r="BN42" s="97">
        <v>5.168621509503557E-2</v>
      </c>
      <c r="BO42" s="58">
        <v>1488088.41</v>
      </c>
      <c r="BP42" s="97">
        <v>4.5077849824270128E-2</v>
      </c>
      <c r="BQ42" s="58">
        <v>1601041.12</v>
      </c>
      <c r="BR42" s="97">
        <v>4.6625326442581008E-2</v>
      </c>
      <c r="BS42" s="58">
        <v>1444618.99</v>
      </c>
      <c r="BT42" s="97">
        <v>4.5371795780239192E-2</v>
      </c>
      <c r="BU42" s="58">
        <v>1284375.52</v>
      </c>
      <c r="BV42" s="97">
        <v>4.6348591138651966E-2</v>
      </c>
      <c r="BW42" s="58">
        <v>1431126.36</v>
      </c>
      <c r="BX42" s="97">
        <v>4.3459294469658453E-2</v>
      </c>
      <c r="BY42" s="58">
        <v>1404582.52</v>
      </c>
      <c r="BZ42" s="97">
        <v>4.5616826234855676E-2</v>
      </c>
      <c r="CA42" s="58">
        <v>1854501.96</v>
      </c>
      <c r="CB42" s="97">
        <v>4.9401535066168817E-2</v>
      </c>
      <c r="CC42" s="58">
        <v>1388945.6</v>
      </c>
      <c r="CD42" s="97">
        <v>4.8933101060753353E-2</v>
      </c>
      <c r="CE42" s="58">
        <v>1480949.43</v>
      </c>
      <c r="CF42" s="97">
        <v>4.9342600134088581E-2</v>
      </c>
      <c r="CG42" s="58">
        <v>1817542.56</v>
      </c>
      <c r="CH42" s="97">
        <v>5.7712943320476176E-2</v>
      </c>
      <c r="CI42" s="58">
        <v>1457652.23</v>
      </c>
      <c r="CJ42" s="97">
        <v>4.9964220390815113E-2</v>
      </c>
      <c r="CK42" s="58">
        <f t="shared" si="3"/>
        <v>1524173.8</v>
      </c>
      <c r="CL42" s="97">
        <f>CK42/CK46</f>
        <v>4.3827026309187569E-2</v>
      </c>
      <c r="CM42" s="193">
        <f>IF( SUM($BW42:CK42)&lt;0, "n/a", SUM($BW42:CK42)/CM$74)</f>
        <v>1544934.3505538153</v>
      </c>
      <c r="CN42" s="196">
        <f>CM42/CM46</f>
        <v>4.8449059627709574E-2</v>
      </c>
      <c r="CO42" s="21"/>
      <c r="CP42" s="95"/>
      <c r="CQ42" s="1"/>
      <c r="CR42" s="164"/>
    </row>
    <row r="43" spans="1:96" ht="24" customHeight="1" x14ac:dyDescent="0.25">
      <c r="A43" s="5"/>
      <c r="B43" s="14" t="s">
        <v>81</v>
      </c>
      <c r="C43" s="58">
        <v>867498</v>
      </c>
      <c r="D43" s="97">
        <v>2.2142716948232471E-2</v>
      </c>
      <c r="E43" s="58">
        <v>1115015</v>
      </c>
      <c r="F43" s="97">
        <v>3.1839239204263979E-2</v>
      </c>
      <c r="G43" s="58">
        <v>1156748</v>
      </c>
      <c r="H43" s="97">
        <v>3.0409752753155966E-2</v>
      </c>
      <c r="I43" s="58">
        <v>401714</v>
      </c>
      <c r="J43" s="97">
        <v>1.1346583116989894E-2</v>
      </c>
      <c r="K43" s="58">
        <v>488620</v>
      </c>
      <c r="L43" s="97">
        <v>1.5194456585587766E-2</v>
      </c>
      <c r="M43" s="58">
        <v>858360</v>
      </c>
      <c r="N43" s="97">
        <v>2.5464277092409397E-2</v>
      </c>
      <c r="O43" s="58">
        <v>1379752</v>
      </c>
      <c r="P43" s="97">
        <v>3.4590335096328105E-2</v>
      </c>
      <c r="Q43" s="58">
        <v>1399944</v>
      </c>
      <c r="R43" s="97">
        <v>3.7740594622653195E-2</v>
      </c>
      <c r="S43" s="58">
        <v>1618967</v>
      </c>
      <c r="T43" s="97">
        <v>4.1784079408805734E-2</v>
      </c>
      <c r="U43" s="58">
        <v>1276475</v>
      </c>
      <c r="V43" s="97">
        <v>3.4730111112799028E-2</v>
      </c>
      <c r="W43" s="58">
        <v>895497</v>
      </c>
      <c r="X43" s="97">
        <v>2.9081218930005075E-2</v>
      </c>
      <c r="Y43" s="58">
        <v>1040301</v>
      </c>
      <c r="Z43" s="97">
        <v>3.3604765945753318E-2</v>
      </c>
      <c r="AA43" s="58">
        <v>734178</v>
      </c>
      <c r="AB43" s="97">
        <v>1.9497251922069973E-2</v>
      </c>
      <c r="AC43" s="58">
        <v>1002284</v>
      </c>
      <c r="AD43" s="97">
        <v>3.3001928991731669E-2</v>
      </c>
      <c r="AE43" s="58">
        <v>880036</v>
      </c>
      <c r="AF43" s="97">
        <v>2.4852639485452525E-2</v>
      </c>
      <c r="AG43" s="58">
        <v>693470</v>
      </c>
      <c r="AH43" s="97">
        <v>1.8659817723456675E-2</v>
      </c>
      <c r="AI43" s="58">
        <v>965252</v>
      </c>
      <c r="AJ43" s="97">
        <v>2.8859092453327413E-2</v>
      </c>
      <c r="AK43" s="58">
        <v>1243473</v>
      </c>
      <c r="AL43" s="97">
        <v>3.4576744772646592E-2</v>
      </c>
      <c r="AM43" s="58">
        <v>520059</v>
      </c>
      <c r="AN43" s="97">
        <v>1.4270229566106841E-2</v>
      </c>
      <c r="AO43" s="58">
        <v>347680</v>
      </c>
      <c r="AP43" s="97">
        <v>9.8307357168397336E-3</v>
      </c>
      <c r="AQ43" s="58">
        <v>732368</v>
      </c>
      <c r="AR43" s="97">
        <v>1.9998031025356692E-2</v>
      </c>
      <c r="AS43" s="58">
        <v>333381</v>
      </c>
      <c r="AT43" s="97">
        <v>9.5157314097583275E-3</v>
      </c>
      <c r="AU43" s="58">
        <v>499758</v>
      </c>
      <c r="AV43" s="97">
        <v>1.4778670705077421E-2</v>
      </c>
      <c r="AW43" s="58">
        <v>379711</v>
      </c>
      <c r="AX43" s="97">
        <v>1.1673173353090619E-2</v>
      </c>
      <c r="AY43" s="58">
        <v>595322</v>
      </c>
      <c r="AZ43" s="97">
        <v>1.6824939240692924E-2</v>
      </c>
      <c r="BA43" s="58">
        <v>626020</v>
      </c>
      <c r="BB43" s="97">
        <v>2.0131917610827273E-2</v>
      </c>
      <c r="BC43" s="58">
        <v>648185</v>
      </c>
      <c r="BD43" s="97">
        <v>1.5758491952242448E-2</v>
      </c>
      <c r="BE43" s="58">
        <v>831061</v>
      </c>
      <c r="BF43" s="97">
        <v>2.2120238903349902E-2</v>
      </c>
      <c r="BG43" s="58">
        <v>720353</v>
      </c>
      <c r="BH43" s="97">
        <v>1.9726488046428695E-2</v>
      </c>
      <c r="BI43" s="58">
        <v>890000</v>
      </c>
      <c r="BJ43" s="97">
        <v>2.2521062004637191E-2</v>
      </c>
      <c r="BK43" s="58">
        <v>838541</v>
      </c>
      <c r="BL43" s="97">
        <v>2.5913438693651064E-2</v>
      </c>
      <c r="BM43" s="58">
        <v>802807</v>
      </c>
      <c r="BN43" s="97">
        <v>2.2802072772256269E-2</v>
      </c>
      <c r="BO43" s="58">
        <v>560287</v>
      </c>
      <c r="BP43" s="97">
        <v>1.6972468218128815E-2</v>
      </c>
      <c r="BQ43" s="58">
        <v>1252887</v>
      </c>
      <c r="BR43" s="97">
        <v>3.6486424140478035E-2</v>
      </c>
      <c r="BS43" s="58">
        <v>913902</v>
      </c>
      <c r="BT43" s="97">
        <v>2.8703329524383561E-2</v>
      </c>
      <c r="BU43" s="58">
        <v>791756</v>
      </c>
      <c r="BV43" s="97">
        <v>2.8571686826898202E-2</v>
      </c>
      <c r="BW43" s="58">
        <v>871137</v>
      </c>
      <c r="BX43" s="97">
        <v>2.6453987896928158E-2</v>
      </c>
      <c r="BY43" s="58">
        <v>703774</v>
      </c>
      <c r="BZ43" s="97">
        <v>2.2856568275254712E-2</v>
      </c>
      <c r="CA43" s="58">
        <v>753090</v>
      </c>
      <c r="CB43" s="97">
        <v>2.0061344148151278E-2</v>
      </c>
      <c r="CC43" s="58">
        <v>371329</v>
      </c>
      <c r="CD43" s="97">
        <v>1.3082067061365455E-2</v>
      </c>
      <c r="CE43" s="58">
        <v>349915</v>
      </c>
      <c r="CF43" s="97">
        <v>1.1658545238725407E-2</v>
      </c>
      <c r="CG43" s="58">
        <v>765939</v>
      </c>
      <c r="CH43" s="97">
        <v>2.4321077848070971E-2</v>
      </c>
      <c r="CI43" s="58">
        <v>379380</v>
      </c>
      <c r="CJ43" s="97">
        <v>1.3004079808437872E-2</v>
      </c>
      <c r="CK43" s="58">
        <f t="shared" si="3"/>
        <v>608631</v>
      </c>
      <c r="CL43" s="97">
        <f>CK43/CK46</f>
        <v>1.7500948283973351E-2</v>
      </c>
      <c r="CM43" s="193">
        <f>IF( SUM($BW43:CK43)&lt;0, "n/a", SUM($BW43:CK43)/CM$74)</f>
        <v>600399.3914297088</v>
      </c>
      <c r="CN43" s="196">
        <f>CM43/CM46</f>
        <v>1.882849320127486E-2</v>
      </c>
      <c r="CO43" s="21"/>
      <c r="CP43" s="95"/>
      <c r="CR43" s="161"/>
    </row>
    <row r="44" spans="1:96" ht="24" customHeight="1" x14ac:dyDescent="0.25">
      <c r="A44" s="5" t="s">
        <v>92</v>
      </c>
      <c r="B44" s="14" t="s">
        <v>82</v>
      </c>
      <c r="C44" s="17">
        <v>22280.560000000001</v>
      </c>
      <c r="D44" s="90">
        <v>5.687069405671374E-4</v>
      </c>
      <c r="E44" s="17">
        <v>20245.510000000002</v>
      </c>
      <c r="F44" s="90">
        <v>5.781102816574831E-4</v>
      </c>
      <c r="G44" s="17">
        <v>8037.12</v>
      </c>
      <c r="H44" s="90">
        <v>2.1128787951000985E-4</v>
      </c>
      <c r="I44" s="17">
        <v>6565.82</v>
      </c>
      <c r="J44" s="90">
        <v>1.8545438386811158E-4</v>
      </c>
      <c r="K44" s="17">
        <v>53800.88</v>
      </c>
      <c r="L44" s="90">
        <v>1.6730283971724798E-3</v>
      </c>
      <c r="M44" s="17">
        <v>8786.33</v>
      </c>
      <c r="N44" s="90">
        <v>2.6065699909752255E-4</v>
      </c>
      <c r="O44" s="17">
        <v>14491.09</v>
      </c>
      <c r="P44" s="90">
        <v>3.6329112696415676E-4</v>
      </c>
      <c r="Q44" s="17">
        <v>5592.21</v>
      </c>
      <c r="R44" s="90">
        <v>1.5075840937548031E-4</v>
      </c>
      <c r="S44" s="17">
        <v>8306.66</v>
      </c>
      <c r="T44" s="90">
        <v>2.1438740941720876E-4</v>
      </c>
      <c r="U44" s="17">
        <v>14726.46</v>
      </c>
      <c r="V44" s="90">
        <v>4.006749776518854E-4</v>
      </c>
      <c r="W44" s="17">
        <v>7806.3099999999995</v>
      </c>
      <c r="X44" s="90">
        <v>2.535095149905448E-4</v>
      </c>
      <c r="Y44" s="17">
        <v>6666.76</v>
      </c>
      <c r="Z44" s="90">
        <v>2.1535585317759994E-4</v>
      </c>
      <c r="AA44" s="17">
        <v>8261.42</v>
      </c>
      <c r="AB44" s="90">
        <v>2.1939500635272005E-4</v>
      </c>
      <c r="AC44" s="17">
        <v>7297.93</v>
      </c>
      <c r="AD44" s="90">
        <v>2.4029692945974225E-4</v>
      </c>
      <c r="AE44" s="17">
        <v>12431.58</v>
      </c>
      <c r="AF44" s="90">
        <v>3.5107379240685826E-4</v>
      </c>
      <c r="AG44" s="17">
        <v>8253.26</v>
      </c>
      <c r="AH44" s="90">
        <v>2.2207785084328959E-4</v>
      </c>
      <c r="AI44" s="17">
        <v>5782.25</v>
      </c>
      <c r="AJ44" s="90">
        <v>1.7287763955759991E-4</v>
      </c>
      <c r="AK44" s="17">
        <v>6086.49</v>
      </c>
      <c r="AL44" s="90">
        <v>1.6924453630377641E-4</v>
      </c>
      <c r="AM44" s="17">
        <v>9592.6</v>
      </c>
      <c r="AN44" s="90">
        <v>2.6321745058894566E-4</v>
      </c>
      <c r="AO44" s="17">
        <v>6815.87</v>
      </c>
      <c r="AP44" s="90">
        <v>1.92720365423195E-4</v>
      </c>
      <c r="AQ44" s="17">
        <v>518</v>
      </c>
      <c r="AR44" s="90">
        <v>1.414450122224724E-5</v>
      </c>
      <c r="AS44" s="17">
        <v>6113.16</v>
      </c>
      <c r="AT44" s="90">
        <v>1.7448861400283226E-4</v>
      </c>
      <c r="AU44" s="17">
        <v>3951.07</v>
      </c>
      <c r="AV44" s="90">
        <v>1.1683967532827938E-4</v>
      </c>
      <c r="AW44" s="17">
        <v>45497.07</v>
      </c>
      <c r="AX44" s="90">
        <v>1.3986826432937118E-3</v>
      </c>
      <c r="AY44" s="17">
        <v>7430.57</v>
      </c>
      <c r="AZ44" s="90">
        <v>2.1000213123942272E-4</v>
      </c>
      <c r="BA44" s="17">
        <v>4271.8500000000004</v>
      </c>
      <c r="BB44" s="90">
        <v>1.3737665289577407E-4</v>
      </c>
      <c r="BC44" s="17">
        <v>10270.32</v>
      </c>
      <c r="BD44" s="90">
        <v>2.496891397779255E-4</v>
      </c>
      <c r="BE44" s="17">
        <v>5254.89</v>
      </c>
      <c r="BF44" s="90">
        <v>1.3986870062585583E-4</v>
      </c>
      <c r="BG44" s="17">
        <v>40929.58</v>
      </c>
      <c r="BH44" s="90">
        <v>1.120835022017465E-3</v>
      </c>
      <c r="BI44" s="17">
        <v>20084.98</v>
      </c>
      <c r="BJ44" s="90">
        <v>5.0824166285606506E-4</v>
      </c>
      <c r="BK44" s="17">
        <v>40591.160000000003</v>
      </c>
      <c r="BL44" s="90">
        <v>1.254388916182013E-3</v>
      </c>
      <c r="BM44" s="17">
        <v>22254.27</v>
      </c>
      <c r="BN44" s="90">
        <v>6.3208652145962788E-4</v>
      </c>
      <c r="BO44" s="17">
        <v>36813.31</v>
      </c>
      <c r="BP44" s="90">
        <v>1.1151655026426163E-3</v>
      </c>
      <c r="BQ44" s="17">
        <v>13914.86</v>
      </c>
      <c r="BR44" s="90">
        <v>4.0522687506165537E-4</v>
      </c>
      <c r="BS44" s="17">
        <v>15163.99</v>
      </c>
      <c r="BT44" s="90">
        <v>4.76262227103625E-4</v>
      </c>
      <c r="BU44" s="17">
        <v>6524.52</v>
      </c>
      <c r="BV44" s="90">
        <v>2.3544695857793797E-4</v>
      </c>
      <c r="BW44" s="17">
        <v>7754.73</v>
      </c>
      <c r="BX44" s="90">
        <v>2.3548940472502684E-4</v>
      </c>
      <c r="BY44" s="17">
        <v>8327.52</v>
      </c>
      <c r="BZ44" s="90">
        <v>2.7045405122034795E-4</v>
      </c>
      <c r="CA44" s="17">
        <v>11240.28</v>
      </c>
      <c r="CB44" s="90">
        <v>2.9942652989892556E-4</v>
      </c>
      <c r="CC44" s="17">
        <v>30935.599999999999</v>
      </c>
      <c r="CD44" s="90">
        <v>1.0898733839360168E-3</v>
      </c>
      <c r="CE44" s="17">
        <v>52414.43</v>
      </c>
      <c r="CF44" s="90">
        <v>1.7463555529685956E-3</v>
      </c>
      <c r="CG44" s="17">
        <v>5971.5599999999995</v>
      </c>
      <c r="CH44" s="90">
        <v>1.8961663479001155E-4</v>
      </c>
      <c r="CI44" s="17">
        <v>7006.23</v>
      </c>
      <c r="CJ44" s="90">
        <v>2.4015386703640592E-4</v>
      </c>
      <c r="CK44" s="17">
        <f t="shared" si="3"/>
        <v>8783.7999999999993</v>
      </c>
      <c r="CL44" s="90">
        <f>CK44/CK46</f>
        <v>2.5257476128683076E-4</v>
      </c>
      <c r="CM44" s="193">
        <f>IF( SUM($BW44:CK44)&lt;0, "n/a", SUM($BW44:CK44)/CM$74)</f>
        <v>16554.269258921177</v>
      </c>
      <c r="CN44" s="196">
        <f>CM44/CM46</f>
        <v>5.1914100953941731E-4</v>
      </c>
      <c r="CO44" s="21"/>
      <c r="CP44" s="95"/>
      <c r="CR44" s="161"/>
    </row>
    <row r="45" spans="1:96" ht="24" customHeight="1" x14ac:dyDescent="0.25">
      <c r="A45" s="3"/>
      <c r="B45" s="14" t="s">
        <v>102</v>
      </c>
      <c r="C45" s="17">
        <v>0</v>
      </c>
      <c r="D45" s="90">
        <v>0</v>
      </c>
      <c r="E45" s="17">
        <v>12777</v>
      </c>
      <c r="F45" s="90">
        <v>3.6484707318993996E-4</v>
      </c>
      <c r="G45" s="17">
        <v>14827.06</v>
      </c>
      <c r="H45" s="90">
        <v>3.8978863906071907E-4</v>
      </c>
      <c r="I45" s="17">
        <v>0</v>
      </c>
      <c r="J45" s="90">
        <v>0</v>
      </c>
      <c r="K45" s="17">
        <v>0</v>
      </c>
      <c r="L45" s="90">
        <v>0</v>
      </c>
      <c r="M45" s="17">
        <v>5788</v>
      </c>
      <c r="N45" s="90">
        <v>1.7170794982392654E-4</v>
      </c>
      <c r="O45" s="17">
        <v>0</v>
      </c>
      <c r="P45" s="90">
        <v>0</v>
      </c>
      <c r="Q45" s="17">
        <v>17524</v>
      </c>
      <c r="R45" s="90">
        <v>4.7242331133772109E-4</v>
      </c>
      <c r="S45" s="17">
        <v>31312</v>
      </c>
      <c r="T45" s="90">
        <v>8.0813450456280154E-4</v>
      </c>
      <c r="U45" s="17">
        <v>0</v>
      </c>
      <c r="V45" s="90">
        <v>0</v>
      </c>
      <c r="W45" s="17">
        <v>0</v>
      </c>
      <c r="X45" s="90">
        <v>0</v>
      </c>
      <c r="Y45" s="17">
        <v>19852</v>
      </c>
      <c r="Z45" s="90">
        <v>6.4127768170471318E-4</v>
      </c>
      <c r="AA45" s="17">
        <v>8900</v>
      </c>
      <c r="AB45" s="90">
        <v>2.3635350297396919E-4</v>
      </c>
      <c r="AC45" s="17">
        <v>0</v>
      </c>
      <c r="AD45" s="90">
        <v>0</v>
      </c>
      <c r="AE45" s="17">
        <v>4368</v>
      </c>
      <c r="AF45" s="90">
        <v>1.2335441876520578E-4</v>
      </c>
      <c r="AG45" s="17">
        <v>0</v>
      </c>
      <c r="AH45" s="90">
        <v>0</v>
      </c>
      <c r="AI45" s="17">
        <v>1659</v>
      </c>
      <c r="AJ45" s="90">
        <v>4.9600761645736219E-5</v>
      </c>
      <c r="AK45" s="17">
        <v>0</v>
      </c>
      <c r="AL45" s="90">
        <v>0</v>
      </c>
      <c r="AM45" s="17">
        <v>1658.88</v>
      </c>
      <c r="AN45" s="90">
        <v>4.5519063072888494E-5</v>
      </c>
      <c r="AO45" s="17">
        <v>0</v>
      </c>
      <c r="AP45" s="90">
        <v>0</v>
      </c>
      <c r="AQ45" s="17">
        <v>8928</v>
      </c>
      <c r="AR45" s="90">
        <v>2.4378785118189838E-4</v>
      </c>
      <c r="AS45" s="17">
        <v>23720</v>
      </c>
      <c r="AT45" s="90">
        <v>6.7704263002230948E-4</v>
      </c>
      <c r="AU45" s="17">
        <v>0</v>
      </c>
      <c r="AV45" s="90">
        <v>0</v>
      </c>
      <c r="AW45" s="17">
        <v>0</v>
      </c>
      <c r="AX45" s="90">
        <v>0</v>
      </c>
      <c r="AY45" s="17">
        <v>0</v>
      </c>
      <c r="AZ45" s="90">
        <v>0</v>
      </c>
      <c r="BA45" s="17">
        <v>0</v>
      </c>
      <c r="BB45" s="90">
        <v>0</v>
      </c>
      <c r="BC45" s="17">
        <v>1659</v>
      </c>
      <c r="BD45" s="90">
        <v>4.0333142773699203E-5</v>
      </c>
      <c r="BE45" s="17">
        <v>0</v>
      </c>
      <c r="BF45" s="90">
        <v>0</v>
      </c>
      <c r="BG45" s="17">
        <v>0</v>
      </c>
      <c r="BH45" s="90">
        <v>0</v>
      </c>
      <c r="BI45" s="17">
        <v>0</v>
      </c>
      <c r="BJ45" s="90">
        <v>0</v>
      </c>
      <c r="BK45" s="17">
        <v>2464</v>
      </c>
      <c r="BL45" s="90">
        <v>7.6145010132070134E-5</v>
      </c>
      <c r="BM45" s="17">
        <v>0</v>
      </c>
      <c r="BN45" s="90">
        <v>0</v>
      </c>
      <c r="BO45" s="17">
        <v>0</v>
      </c>
      <c r="BP45" s="90">
        <v>0</v>
      </c>
      <c r="BQ45" s="17">
        <v>0</v>
      </c>
      <c r="BR45" s="90">
        <v>0</v>
      </c>
      <c r="BS45" s="17">
        <v>0</v>
      </c>
      <c r="BT45" s="90">
        <v>0</v>
      </c>
      <c r="BU45" s="17">
        <v>0</v>
      </c>
      <c r="BV45" s="90">
        <v>0</v>
      </c>
      <c r="BW45" s="17">
        <v>11596</v>
      </c>
      <c r="BX45" s="90">
        <v>3.5213800315309638E-4</v>
      </c>
      <c r="BY45" s="17">
        <v>23192</v>
      </c>
      <c r="BZ45" s="90">
        <v>7.5320988192190575E-4</v>
      </c>
      <c r="CA45" s="17">
        <v>0</v>
      </c>
      <c r="CB45" s="90">
        <v>0</v>
      </c>
      <c r="CC45" s="17">
        <v>0</v>
      </c>
      <c r="CD45" s="90">
        <v>0</v>
      </c>
      <c r="CE45" s="17">
        <v>0</v>
      </c>
      <c r="CF45" s="90">
        <v>0</v>
      </c>
      <c r="CG45" s="17">
        <v>0</v>
      </c>
      <c r="CH45" s="90">
        <v>0</v>
      </c>
      <c r="CI45" s="17">
        <v>0</v>
      </c>
      <c r="CJ45" s="90">
        <v>0</v>
      </c>
      <c r="CK45" s="17">
        <f t="shared" si="3"/>
        <v>0</v>
      </c>
      <c r="CL45" s="90">
        <f>CK45/CK46</f>
        <v>0</v>
      </c>
      <c r="CM45" s="193">
        <f>IF( SUM($BW45:CK45)&lt;0, "n/a", SUM($BW45:CK45)/CM$74)</f>
        <v>4348.500138168486</v>
      </c>
      <c r="CN45" s="196">
        <f>CM45/CM46</f>
        <v>1.3636873463892185E-4</v>
      </c>
      <c r="CO45" s="21"/>
      <c r="CP45" s="95"/>
      <c r="CR45" s="161"/>
    </row>
    <row r="46" spans="1:96" ht="24" customHeight="1" thickBot="1" x14ac:dyDescent="0.3">
      <c r="A46" s="3"/>
      <c r="B46" s="15" t="s">
        <v>83</v>
      </c>
      <c r="C46" s="18">
        <v>39177577.079999998</v>
      </c>
      <c r="D46" s="93">
        <v>1</v>
      </c>
      <c r="E46" s="18">
        <v>35020152.109999999</v>
      </c>
      <c r="F46" s="93">
        <v>1</v>
      </c>
      <c r="G46" s="18">
        <v>38038717.689999998</v>
      </c>
      <c r="H46" s="93">
        <v>1</v>
      </c>
      <c r="I46" s="18">
        <v>35403962.219999999</v>
      </c>
      <c r="J46" s="93">
        <v>1</v>
      </c>
      <c r="K46" s="18">
        <v>32157780.520000003</v>
      </c>
      <c r="L46" s="93">
        <v>1</v>
      </c>
      <c r="M46" s="18">
        <v>33708398.509999998</v>
      </c>
      <c r="N46" s="93">
        <v>1</v>
      </c>
      <c r="O46" s="18">
        <v>39888367.549999997</v>
      </c>
      <c r="P46" s="93">
        <v>1</v>
      </c>
      <c r="Q46" s="18">
        <v>37093851.170000002</v>
      </c>
      <c r="R46" s="93">
        <v>1</v>
      </c>
      <c r="S46" s="18">
        <v>38746025.350000001</v>
      </c>
      <c r="T46" s="93">
        <v>1</v>
      </c>
      <c r="U46" s="18">
        <v>36754129.459999993</v>
      </c>
      <c r="V46" s="93">
        <v>1</v>
      </c>
      <c r="W46" s="18">
        <v>30792966.490000002</v>
      </c>
      <c r="X46" s="93">
        <v>1</v>
      </c>
      <c r="Y46" s="18">
        <v>30956948.239999998</v>
      </c>
      <c r="Z46" s="93">
        <v>1</v>
      </c>
      <c r="AA46" s="18">
        <v>37655460.520000003</v>
      </c>
      <c r="AB46" s="93">
        <v>1</v>
      </c>
      <c r="AC46" s="18">
        <v>30370467.140000001</v>
      </c>
      <c r="AD46" s="93">
        <v>1</v>
      </c>
      <c r="AE46" s="18">
        <v>35410162.390000001</v>
      </c>
      <c r="AF46" s="93">
        <v>1</v>
      </c>
      <c r="AG46" s="18">
        <v>37163814.260000005</v>
      </c>
      <c r="AH46" s="93">
        <v>1</v>
      </c>
      <c r="AI46" s="18">
        <v>33447067.039999999</v>
      </c>
      <c r="AJ46" s="93">
        <v>1</v>
      </c>
      <c r="AK46" s="18">
        <v>35962697.129999995</v>
      </c>
      <c r="AL46" s="93">
        <v>1</v>
      </c>
      <c r="AM46" s="18">
        <v>36443632.359999999</v>
      </c>
      <c r="AN46" s="93">
        <v>1</v>
      </c>
      <c r="AO46" s="18">
        <v>35366630.739999995</v>
      </c>
      <c r="AP46" s="93">
        <v>1</v>
      </c>
      <c r="AQ46" s="18">
        <v>36622005.390000001</v>
      </c>
      <c r="AR46" s="93">
        <v>1</v>
      </c>
      <c r="AS46" s="18">
        <v>35034721.519999996</v>
      </c>
      <c r="AT46" s="93">
        <v>1</v>
      </c>
      <c r="AU46" s="18">
        <v>33816167.229999997</v>
      </c>
      <c r="AV46" s="93">
        <v>1</v>
      </c>
      <c r="AW46" s="18">
        <v>32528515.470000003</v>
      </c>
      <c r="AX46" s="93">
        <v>1</v>
      </c>
      <c r="AY46" s="18">
        <v>35383307.57</v>
      </c>
      <c r="AZ46" s="93">
        <v>1</v>
      </c>
      <c r="BA46" s="18">
        <v>31095895.189999998</v>
      </c>
      <c r="BB46" s="93">
        <v>1</v>
      </c>
      <c r="BC46" s="18">
        <v>41132425.739999995</v>
      </c>
      <c r="BD46" s="93">
        <v>1</v>
      </c>
      <c r="BE46" s="18">
        <v>37570163.849999994</v>
      </c>
      <c r="BF46" s="93">
        <v>1</v>
      </c>
      <c r="BG46" s="18">
        <v>36517042.379999995</v>
      </c>
      <c r="BH46" s="93">
        <v>1</v>
      </c>
      <c r="BI46" s="18">
        <v>39518562.659999996</v>
      </c>
      <c r="BJ46" s="93">
        <v>1</v>
      </c>
      <c r="BK46" s="18">
        <v>32359310.16</v>
      </c>
      <c r="BL46" s="93">
        <v>1</v>
      </c>
      <c r="BM46" s="18">
        <v>35207632.57</v>
      </c>
      <c r="BN46" s="93">
        <v>1</v>
      </c>
      <c r="BO46" s="18">
        <v>33011521.529999997</v>
      </c>
      <c r="BP46" s="93">
        <v>1</v>
      </c>
      <c r="BQ46" s="18">
        <v>34338443.120000005</v>
      </c>
      <c r="BR46" s="93">
        <v>1</v>
      </c>
      <c r="BS46" s="18">
        <v>31839581.510000002</v>
      </c>
      <c r="BT46" s="93">
        <v>1</v>
      </c>
      <c r="BU46" s="18">
        <v>27711209.52</v>
      </c>
      <c r="BV46" s="93">
        <v>1</v>
      </c>
      <c r="BW46" s="18">
        <v>32930271.359999999</v>
      </c>
      <c r="BX46" s="93">
        <v>1</v>
      </c>
      <c r="BY46" s="18">
        <v>30790886.52</v>
      </c>
      <c r="BZ46" s="93">
        <v>1</v>
      </c>
      <c r="CA46" s="18">
        <v>37539359</v>
      </c>
      <c r="CB46" s="93">
        <v>1</v>
      </c>
      <c r="CC46" s="18">
        <v>28384581.600000001</v>
      </c>
      <c r="CD46" s="93">
        <v>1</v>
      </c>
      <c r="CE46" s="18">
        <v>30013607.43</v>
      </c>
      <c r="CF46" s="93">
        <v>1</v>
      </c>
      <c r="CG46" s="18">
        <v>31492806.559999995</v>
      </c>
      <c r="CH46" s="93">
        <v>1</v>
      </c>
      <c r="CI46" s="18">
        <v>29173921.23</v>
      </c>
      <c r="CJ46" s="93">
        <v>1</v>
      </c>
      <c r="CK46" s="18">
        <f t="shared" si="3"/>
        <v>34777029.799999997</v>
      </c>
      <c r="CL46" s="93">
        <f>CK46/CK46</f>
        <v>1</v>
      </c>
      <c r="CM46" s="197">
        <f>IF( SUM($BW46:CK46)&lt;0, "n/a", SUM($BW46:CK46)/CM$74)</f>
        <v>31887808.8125</v>
      </c>
      <c r="CN46" s="198">
        <f>CM46/CM46</f>
        <v>1</v>
      </c>
      <c r="CO46" s="21"/>
      <c r="CP46" s="95"/>
      <c r="CR46" s="161"/>
    </row>
    <row r="47" spans="1:96" ht="24" customHeight="1" x14ac:dyDescent="0.25">
      <c r="A47" s="3"/>
      <c r="B47" s="14" t="s">
        <v>88</v>
      </c>
      <c r="C47" s="17">
        <v>7832910.5199999996</v>
      </c>
      <c r="D47" s="23"/>
      <c r="E47" s="17">
        <v>7588071.7800000003</v>
      </c>
      <c r="F47" s="23"/>
      <c r="G47" s="17">
        <v>8509975.2400000002</v>
      </c>
      <c r="H47" s="23"/>
      <c r="I47" s="17">
        <v>9111918</v>
      </c>
      <c r="J47" s="23"/>
      <c r="K47" s="17">
        <v>8625550.3900000006</v>
      </c>
      <c r="L47" s="23"/>
      <c r="M47" s="17">
        <v>9396916.75</v>
      </c>
      <c r="N47" s="23"/>
      <c r="O47" s="17">
        <v>9263949.0700000003</v>
      </c>
      <c r="P47" s="23"/>
      <c r="Q47" s="17">
        <v>8747212</v>
      </c>
      <c r="R47" s="23"/>
      <c r="S47" s="17">
        <v>8896340.3200000003</v>
      </c>
      <c r="T47" s="23"/>
      <c r="U47" s="17">
        <v>7527964.3899999997</v>
      </c>
      <c r="V47" s="23"/>
      <c r="W47" s="17">
        <v>7663221</v>
      </c>
      <c r="X47" s="23"/>
      <c r="Y47" s="17">
        <v>9232820.8000000007</v>
      </c>
      <c r="Z47" s="23"/>
      <c r="AA47" s="17">
        <v>6385362.4500000002</v>
      </c>
      <c r="AB47" s="23"/>
      <c r="AC47" s="17">
        <v>6997649</v>
      </c>
      <c r="AD47" s="23"/>
      <c r="AE47" s="17">
        <v>7086023</v>
      </c>
      <c r="AF47" s="23"/>
      <c r="AG47" s="17">
        <v>5532351.3300000001</v>
      </c>
      <c r="AH47" s="23"/>
      <c r="AI47" s="17">
        <v>6544400.5</v>
      </c>
      <c r="AJ47" s="23"/>
      <c r="AK47" s="17">
        <v>7350002</v>
      </c>
      <c r="AL47" s="23"/>
      <c r="AM47" s="17">
        <v>5658215</v>
      </c>
      <c r="AN47" s="23"/>
      <c r="AO47" s="17">
        <v>6785496</v>
      </c>
      <c r="AP47" s="23"/>
      <c r="AQ47" s="17">
        <v>7088801.5999999996</v>
      </c>
      <c r="AR47" s="23"/>
      <c r="AS47" s="17">
        <v>6144638.7999999998</v>
      </c>
      <c r="AT47" s="23"/>
      <c r="AU47" s="17">
        <v>7439410.8499999996</v>
      </c>
      <c r="AV47" s="23"/>
      <c r="AW47" s="17">
        <v>6717459</v>
      </c>
      <c r="AX47" s="23"/>
      <c r="AY47" s="17">
        <v>7500158.75</v>
      </c>
      <c r="AZ47" s="23"/>
      <c r="BA47" s="17">
        <v>7153274.8399999999</v>
      </c>
      <c r="BB47" s="23"/>
      <c r="BC47" s="17">
        <v>8892222</v>
      </c>
      <c r="BD47" s="23"/>
      <c r="BE47" s="17">
        <v>6099104.3499999996</v>
      </c>
      <c r="BF47" s="23"/>
      <c r="BG47" s="17">
        <v>6218766</v>
      </c>
      <c r="BH47" s="23"/>
      <c r="BI47" s="17">
        <v>8466262.3000000007</v>
      </c>
      <c r="BJ47" s="23"/>
      <c r="BK47" s="17">
        <v>6657869.7999999998</v>
      </c>
      <c r="BL47" s="23"/>
      <c r="BM47" s="17">
        <v>8653180.1799999997</v>
      </c>
      <c r="BN47" s="23"/>
      <c r="BO47" s="17">
        <v>8680371</v>
      </c>
      <c r="BP47" s="23"/>
      <c r="BQ47" s="17">
        <v>8971073</v>
      </c>
      <c r="BR47" s="23"/>
      <c r="BS47" s="17">
        <v>6506508</v>
      </c>
      <c r="BT47" s="23"/>
      <c r="BU47" s="17">
        <v>4957674</v>
      </c>
      <c r="BV47" s="23"/>
      <c r="BW47" s="17">
        <v>7866132</v>
      </c>
      <c r="BX47" s="23"/>
      <c r="BY47" s="17">
        <v>6435995</v>
      </c>
      <c r="BZ47" s="23"/>
      <c r="CA47" s="17">
        <v>8627592.1999999993</v>
      </c>
      <c r="CB47" s="23"/>
      <c r="CC47" s="17">
        <v>5864789</v>
      </c>
      <c r="CD47" s="23"/>
      <c r="CE47" s="17">
        <v>6972094</v>
      </c>
      <c r="CF47" s="23"/>
      <c r="CG47" s="17">
        <v>6665384</v>
      </c>
      <c r="CH47" s="23"/>
      <c r="CI47" s="17">
        <v>6679508</v>
      </c>
      <c r="CJ47" s="23"/>
      <c r="CK47" s="17">
        <f t="shared" si="3"/>
        <v>6796354</v>
      </c>
      <c r="CL47" s="23"/>
      <c r="CM47" s="193">
        <f>IF( SUM($BW47:CK47)&lt;0, "n/a", SUM($BW47:CK47)/CM$74)</f>
        <v>6988481.0250000004</v>
      </c>
      <c r="CN47" s="199"/>
      <c r="CO47" s="21"/>
      <c r="CP47" s="95"/>
      <c r="CR47" s="161"/>
    </row>
    <row r="48" spans="1:96" ht="24" customHeight="1" x14ac:dyDescent="0.25">
      <c r="A48" s="3"/>
      <c r="B48" s="14" t="s">
        <v>71</v>
      </c>
      <c r="C48" s="17">
        <v>1246976</v>
      </c>
      <c r="D48" s="23"/>
      <c r="E48" s="17">
        <v>1006500</v>
      </c>
      <c r="F48" s="23"/>
      <c r="G48" s="17">
        <v>1475075</v>
      </c>
      <c r="H48" s="23"/>
      <c r="I48" s="17">
        <v>954493</v>
      </c>
      <c r="J48" s="23"/>
      <c r="K48" s="17">
        <v>848171</v>
      </c>
      <c r="L48" s="23"/>
      <c r="M48" s="17">
        <v>1156756</v>
      </c>
      <c r="N48" s="23"/>
      <c r="O48" s="17">
        <v>1436694</v>
      </c>
      <c r="P48" s="23"/>
      <c r="Q48" s="17">
        <v>1019684</v>
      </c>
      <c r="R48" s="23"/>
      <c r="S48" s="17">
        <v>535459.52</v>
      </c>
      <c r="T48" s="23"/>
      <c r="U48" s="17">
        <v>452645.96</v>
      </c>
      <c r="V48" s="23"/>
      <c r="W48" s="17">
        <v>349354</v>
      </c>
      <c r="X48" s="23"/>
      <c r="Y48" s="17">
        <v>521897</v>
      </c>
      <c r="Z48" s="23"/>
      <c r="AA48" s="17">
        <v>787155</v>
      </c>
      <c r="AB48" s="23"/>
      <c r="AC48" s="17">
        <v>656229</v>
      </c>
      <c r="AD48" s="23"/>
      <c r="AE48" s="17">
        <v>346202</v>
      </c>
      <c r="AF48" s="23"/>
      <c r="AG48" s="17">
        <v>934446</v>
      </c>
      <c r="AH48" s="23"/>
      <c r="AI48" s="17">
        <v>1263244</v>
      </c>
      <c r="AJ48" s="23"/>
      <c r="AK48" s="17">
        <v>1099897</v>
      </c>
      <c r="AL48" s="23"/>
      <c r="AM48" s="17">
        <v>573088</v>
      </c>
      <c r="AN48" s="23"/>
      <c r="AO48" s="17">
        <v>221458</v>
      </c>
      <c r="AP48" s="23"/>
      <c r="AQ48" s="17">
        <v>381600</v>
      </c>
      <c r="AR48" s="23"/>
      <c r="AS48" s="17">
        <v>230857</v>
      </c>
      <c r="AT48" s="23"/>
      <c r="AU48" s="17">
        <v>581177</v>
      </c>
      <c r="AV48" s="23"/>
      <c r="AW48" s="17">
        <v>645572</v>
      </c>
      <c r="AX48" s="23"/>
      <c r="AY48" s="17">
        <v>899557</v>
      </c>
      <c r="AZ48" s="23"/>
      <c r="BA48" s="17">
        <v>797185</v>
      </c>
      <c r="BB48" s="23"/>
      <c r="BC48" s="17">
        <v>1145458</v>
      </c>
      <c r="BD48" s="23"/>
      <c r="BE48" s="17">
        <v>884424</v>
      </c>
      <c r="BF48" s="23"/>
      <c r="BG48" s="17">
        <v>999199</v>
      </c>
      <c r="BH48" s="23"/>
      <c r="BI48" s="17">
        <v>1131623</v>
      </c>
      <c r="BJ48" s="23"/>
      <c r="BK48" s="17">
        <v>1165090</v>
      </c>
      <c r="BL48" s="23"/>
      <c r="BM48" s="17">
        <v>1331563</v>
      </c>
      <c r="BN48" s="23"/>
      <c r="BO48" s="17">
        <v>953499</v>
      </c>
      <c r="BP48" s="23"/>
      <c r="BQ48" s="17">
        <v>1406257</v>
      </c>
      <c r="BR48" s="23"/>
      <c r="BS48" s="17">
        <v>1022813</v>
      </c>
      <c r="BT48" s="23"/>
      <c r="BU48" s="17">
        <v>1234312</v>
      </c>
      <c r="BV48" s="23"/>
      <c r="BW48" s="17">
        <v>1041298</v>
      </c>
      <c r="BX48" s="23"/>
      <c r="BY48" s="17">
        <v>1130394</v>
      </c>
      <c r="BZ48" s="23"/>
      <c r="CA48" s="17">
        <v>1358598</v>
      </c>
      <c r="CB48" s="23"/>
      <c r="CC48" s="17">
        <v>1062974</v>
      </c>
      <c r="CD48" s="23"/>
      <c r="CE48" s="17">
        <v>789501</v>
      </c>
      <c r="CF48" s="23"/>
      <c r="CG48" s="17">
        <v>1424713</v>
      </c>
      <c r="CH48" s="23"/>
      <c r="CI48" s="17">
        <v>853728</v>
      </c>
      <c r="CJ48" s="23"/>
      <c r="CK48" s="17">
        <f t="shared" si="3"/>
        <v>1143529</v>
      </c>
      <c r="CL48" s="23"/>
      <c r="CM48" s="193">
        <f>IF( SUM($BW48:CK48)&lt;0, "n/a", SUM($BW48:CK48)/CM$74)</f>
        <v>1100591.875</v>
      </c>
      <c r="CN48" s="196"/>
      <c r="CO48" s="21"/>
      <c r="CP48" s="95"/>
      <c r="CR48" s="161"/>
    </row>
    <row r="49" spans="1:96" ht="24" customHeight="1" thickBot="1" x14ac:dyDescent="0.3">
      <c r="A49" s="7"/>
      <c r="B49" s="16" t="s">
        <v>84</v>
      </c>
      <c r="C49" s="18">
        <v>48257463.599999994</v>
      </c>
      <c r="D49" s="24"/>
      <c r="E49" s="18">
        <v>43614723.890000001</v>
      </c>
      <c r="F49" s="24"/>
      <c r="G49" s="18">
        <v>48023767.93</v>
      </c>
      <c r="H49" s="24"/>
      <c r="I49" s="18">
        <v>45470373.219999999</v>
      </c>
      <c r="J49" s="24"/>
      <c r="K49" s="18">
        <v>41631501.910000004</v>
      </c>
      <c r="L49" s="24"/>
      <c r="M49" s="18">
        <v>44262071.259999998</v>
      </c>
      <c r="N49" s="24"/>
      <c r="O49" s="18">
        <v>50589010.619999997</v>
      </c>
      <c r="P49" s="24"/>
      <c r="Q49" s="18">
        <v>46860747.170000002</v>
      </c>
      <c r="R49" s="24"/>
      <c r="S49" s="18">
        <v>48177825.190000005</v>
      </c>
      <c r="T49" s="24"/>
      <c r="U49" s="18">
        <v>44734739.809999995</v>
      </c>
      <c r="V49" s="24"/>
      <c r="W49" s="18">
        <v>38805541.490000002</v>
      </c>
      <c r="X49" s="24"/>
      <c r="Y49" s="18">
        <v>40711666.039999999</v>
      </c>
      <c r="Z49" s="24"/>
      <c r="AA49" s="18">
        <v>44827977.970000006</v>
      </c>
      <c r="AB49" s="24"/>
      <c r="AC49" s="18">
        <v>38024345.140000001</v>
      </c>
      <c r="AD49" s="24"/>
      <c r="AE49" s="18">
        <v>42842387.390000001</v>
      </c>
      <c r="AF49" s="24"/>
      <c r="AG49" s="18">
        <v>43630611.590000004</v>
      </c>
      <c r="AH49" s="24"/>
      <c r="AI49" s="18">
        <v>41254711.539999999</v>
      </c>
      <c r="AJ49" s="24"/>
      <c r="AK49" s="18">
        <v>44412596.129999995</v>
      </c>
      <c r="AL49" s="24"/>
      <c r="AM49" s="18">
        <v>42674935.359999999</v>
      </c>
      <c r="AN49" s="24"/>
      <c r="AO49" s="18">
        <v>42373584.739999995</v>
      </c>
      <c r="AP49" s="24"/>
      <c r="AQ49" s="18">
        <v>44092406.990000002</v>
      </c>
      <c r="AR49" s="24"/>
      <c r="AS49" s="18">
        <v>41410217.319999993</v>
      </c>
      <c r="AT49" s="24"/>
      <c r="AU49" s="18">
        <v>41836755.079999998</v>
      </c>
      <c r="AV49" s="24"/>
      <c r="AW49" s="18">
        <v>39891546.469999999</v>
      </c>
      <c r="AX49" s="24"/>
      <c r="AY49" s="18">
        <v>43783023.32</v>
      </c>
      <c r="AZ49" s="24"/>
      <c r="BA49" s="18">
        <v>39046355.030000001</v>
      </c>
      <c r="BB49" s="24"/>
      <c r="BC49" s="18">
        <v>51170105.739999995</v>
      </c>
      <c r="BD49" s="24"/>
      <c r="BE49" s="18">
        <v>44553692.199999996</v>
      </c>
      <c r="BF49" s="24"/>
      <c r="BG49" s="18">
        <v>43735007.379999995</v>
      </c>
      <c r="BH49" s="24"/>
      <c r="BI49" s="18">
        <v>49116447.959999993</v>
      </c>
      <c r="BJ49" s="24"/>
      <c r="BK49" s="18">
        <v>40182269.960000001</v>
      </c>
      <c r="BL49" s="24"/>
      <c r="BM49" s="18">
        <v>45192375.75</v>
      </c>
      <c r="BN49" s="24"/>
      <c r="BO49" s="18">
        <v>42645391.530000001</v>
      </c>
      <c r="BP49" s="24"/>
      <c r="BQ49" s="18">
        <v>44715773.120000005</v>
      </c>
      <c r="BR49" s="24"/>
      <c r="BS49" s="18">
        <v>39368902.510000005</v>
      </c>
      <c r="BT49" s="24"/>
      <c r="BU49" s="18">
        <v>33903195.519999996</v>
      </c>
      <c r="BV49" s="24"/>
      <c r="BW49" s="18">
        <v>41837701.359999999</v>
      </c>
      <c r="BX49" s="24"/>
      <c r="BY49" s="18">
        <v>38357275.519999996</v>
      </c>
      <c r="BZ49" s="24"/>
      <c r="CA49" s="18">
        <v>47525549.200000003</v>
      </c>
      <c r="CB49" s="24"/>
      <c r="CC49" s="18">
        <v>35312344.600000001</v>
      </c>
      <c r="CD49" s="24"/>
      <c r="CE49" s="18">
        <v>37775202.43</v>
      </c>
      <c r="CF49" s="24"/>
      <c r="CG49" s="18">
        <v>39582903.559999995</v>
      </c>
      <c r="CH49" s="24"/>
      <c r="CI49" s="18">
        <v>36707157.230000004</v>
      </c>
      <c r="CJ49" s="24"/>
      <c r="CK49" s="18">
        <f>SUM(CK46:CK48)</f>
        <v>42716912.799999997</v>
      </c>
      <c r="CL49" s="24"/>
      <c r="CM49" s="197">
        <f>IF( SUM($BW49:CK49)&lt;0, "n/a", SUM($BW49:CK49)/CM$74)</f>
        <v>39976880.837500006</v>
      </c>
      <c r="CN49" s="200"/>
      <c r="CO49" s="59"/>
      <c r="CP49" s="39"/>
      <c r="CQ49" s="40">
        <f>CQ16+CQ27+CQ38</f>
        <v>42716912.799999997</v>
      </c>
      <c r="CR49" s="112" t="str">
        <f>IF(CK49-CQ49=0,"OK","CHECK")</f>
        <v>OK</v>
      </c>
    </row>
    <row r="50" spans="1:96" ht="21.6" customHeight="1" x14ac:dyDescent="0.25">
      <c r="A50" s="31" t="s">
        <v>90</v>
      </c>
      <c r="B50" s="149" t="s">
        <v>72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193">
        <f>IF( SUM($BW50:CK50)&lt;0, "n/a", SUM($BW50:CK50)/CM$74)</f>
        <v>0</v>
      </c>
      <c r="CN50" s="194" t="e">
        <f>CM50/CM57</f>
        <v>#DIV/0!</v>
      </c>
      <c r="CO50" s="32"/>
      <c r="CP50" s="95" t="s">
        <v>106</v>
      </c>
      <c r="CQ50" s="38">
        <f>CQ49+WP!CQ49+'IBS '!CQ71</f>
        <v>103625869.20999999</v>
      </c>
      <c r="CR50" s="108"/>
    </row>
    <row r="51" spans="1:96" ht="14.1" customHeight="1" x14ac:dyDescent="0.25">
      <c r="A51" s="13"/>
      <c r="B51" s="149" t="s">
        <v>93</v>
      </c>
      <c r="CM51" s="193">
        <f>IF( SUM($BW51:CK51)&lt;0, "n/a", SUM($BW51:CK51)/CM$74)</f>
        <v>0</v>
      </c>
      <c r="CN51" s="196" t="e">
        <f>CM51/CM57</f>
        <v>#DIV/0!</v>
      </c>
      <c r="CP51" s="95"/>
      <c r="CR51" s="161"/>
    </row>
    <row r="52" spans="1:96" ht="14.1" customHeight="1" x14ac:dyDescent="0.25">
      <c r="A52" s="13"/>
      <c r="B52" s="149" t="s">
        <v>100</v>
      </c>
      <c r="CM52" s="193">
        <f>IF( SUM($BW52:CK52)&lt;0, "n/a", SUM($BW52:CK52)/CM$74)</f>
        <v>0</v>
      </c>
      <c r="CN52" s="196" t="e">
        <f>CM52/CM57</f>
        <v>#DIV/0!</v>
      </c>
      <c r="CP52" s="95"/>
      <c r="CQ52" s="38">
        <f>+CK49+WP!CK49+'IBS '!CK71</f>
        <v>103625869.20999999</v>
      </c>
      <c r="CR52" s="161"/>
    </row>
    <row r="53" spans="1:96" ht="13.8" thickBot="1" x14ac:dyDescent="0.3">
      <c r="CM53" s="193">
        <f>IF( SUM($BW53:CK53)&lt;0, "n/a", SUM($BW53:CK53)/CM$74)</f>
        <v>0</v>
      </c>
      <c r="CN53" s="196" t="e">
        <f>CM53/CM57</f>
        <v>#DIV/0!</v>
      </c>
      <c r="CP53" s="39"/>
      <c r="CQ53" s="167">
        <f>CQ50-CQ52</f>
        <v>0</v>
      </c>
      <c r="CR53" s="112"/>
    </row>
    <row r="54" spans="1:96" x14ac:dyDescent="0.25">
      <c r="CM54" s="193">
        <f>IF( SUM($BW54:CK54)&lt;0, "n/a", SUM($BW54:CK54)/CM$74)</f>
        <v>0</v>
      </c>
      <c r="CN54" s="196" t="e">
        <f>CM54/CM57</f>
        <v>#DIV/0!</v>
      </c>
    </row>
    <row r="55" spans="1:96" x14ac:dyDescent="0.25">
      <c r="CM55" s="193">
        <f>IF( SUM($BW55:CK55)&lt;0, "n/a", SUM($BW55:CK55)/CM$74)</f>
        <v>0</v>
      </c>
      <c r="CN55" s="196" t="e">
        <f>CM55/CM57</f>
        <v>#DIV/0!</v>
      </c>
    </row>
    <row r="56" spans="1:96" x14ac:dyDescent="0.25">
      <c r="CM56" s="193">
        <f>IF( SUM($BW56:CK56)&lt;0, "n/a", SUM($BW56:CK56)/CM$74)</f>
        <v>0</v>
      </c>
      <c r="CN56" s="196" t="e">
        <f>CM56/CM57</f>
        <v>#DIV/0!</v>
      </c>
      <c r="CQ56" s="38"/>
    </row>
    <row r="57" spans="1:96" ht="13.8" thickBot="1" x14ac:dyDescent="0.3">
      <c r="CM57" s="197">
        <f>IF( SUM($BW57:CK57)&lt;0, "n/a", SUM($BW57:CK57)/CM$74)</f>
        <v>0</v>
      </c>
      <c r="CN57" s="198" t="e">
        <f>CM57/CM57</f>
        <v>#DIV/0!</v>
      </c>
      <c r="CQ57" s="38"/>
    </row>
    <row r="58" spans="1:96" x14ac:dyDescent="0.25">
      <c r="CM58" s="193">
        <f>IF( SUM($BW58:CK58)&lt;0, "n/a", SUM($BW58:CK58)/CM$74)</f>
        <v>0</v>
      </c>
      <c r="CN58" s="199"/>
    </row>
    <row r="59" spans="1:96" x14ac:dyDescent="0.25">
      <c r="CM59" s="193">
        <f>IF( SUM($BW59:CK59)&lt;0, "n/a", SUM($BW59:CK59)/CM$74)</f>
        <v>0</v>
      </c>
      <c r="CN59" s="196"/>
    </row>
    <row r="60" spans="1:96" ht="13.8" thickBot="1" x14ac:dyDescent="0.3">
      <c r="CM60" s="197">
        <f>IF( SUM($BW60:CK60)&lt;0, "n/a", SUM($BW60:CK60)/CM$74)</f>
        <v>0</v>
      </c>
      <c r="CN60" s="200"/>
    </row>
    <row r="61" spans="1:96" x14ac:dyDescent="0.25">
      <c r="CM61" s="193">
        <f>IF( SUM($BW61:CK61)&lt;0, "n/a", SUM($BW61:CK61)/CM$74)</f>
        <v>0</v>
      </c>
      <c r="CN61" s="194" t="e">
        <f>CM61/CM68</f>
        <v>#DIV/0!</v>
      </c>
    </row>
    <row r="62" spans="1:96" x14ac:dyDescent="0.25">
      <c r="CM62" s="193">
        <f>IF( SUM($BW62:CK62)&lt;0, "n/a", SUM($BW62:CK62)/CM$74)</f>
        <v>0</v>
      </c>
      <c r="CN62" s="203" t="e">
        <f>CM62/CM68</f>
        <v>#DIV/0!</v>
      </c>
    </row>
    <row r="63" spans="1:96" x14ac:dyDescent="0.25">
      <c r="CM63" s="193">
        <f>IF( SUM($BW63:CK63)&lt;0, "n/a", SUM($BW63:CK63)/CM$74)</f>
        <v>0</v>
      </c>
      <c r="CN63" s="196" t="e">
        <f>CM63/CM68</f>
        <v>#DIV/0!</v>
      </c>
    </row>
    <row r="64" spans="1:96" x14ac:dyDescent="0.25">
      <c r="CM64" s="193">
        <f>IF( SUM($BW64:CK64)&lt;0, "n/a", SUM($BW64:CK64)/CM$74)</f>
        <v>0</v>
      </c>
      <c r="CN64" s="203" t="e">
        <f>CM64/CM68</f>
        <v>#DIV/0!</v>
      </c>
    </row>
    <row r="65" spans="91:92" x14ac:dyDescent="0.25">
      <c r="CM65" s="193">
        <f>IF( SUM($BW65:CK65)&lt;0, "n/a", SUM($BW65:CK65)/CM$74)</f>
        <v>0</v>
      </c>
      <c r="CN65" s="196" t="e">
        <f>CM65/CM68</f>
        <v>#DIV/0!</v>
      </c>
    </row>
    <row r="66" spans="91:92" x14ac:dyDescent="0.25">
      <c r="CM66" s="193">
        <f>IF( SUM($BW66:CK66)&lt;0, "n/a", SUM($BW66:CK66)/CM$74)</f>
        <v>0</v>
      </c>
      <c r="CN66" s="196" t="e">
        <f>CM66/CM68</f>
        <v>#DIV/0!</v>
      </c>
    </row>
    <row r="67" spans="91:92" x14ac:dyDescent="0.25">
      <c r="CM67" s="193">
        <f>IF( SUM($BW67:CK67)&lt;0, "n/a", SUM($BW67:CK67)/CM$74)</f>
        <v>0</v>
      </c>
      <c r="CN67" s="196" t="e">
        <f>CM67/CM68</f>
        <v>#DIV/0!</v>
      </c>
    </row>
    <row r="68" spans="91:92" ht="13.8" thickBot="1" x14ac:dyDescent="0.3">
      <c r="CM68" s="197">
        <f>IF( SUM($BW68:CK68)&lt;0, "n/a", SUM($BW68:CK68)/CM$74)</f>
        <v>0</v>
      </c>
      <c r="CN68" s="198" t="e">
        <f>CM68/CM68</f>
        <v>#DIV/0!</v>
      </c>
    </row>
    <row r="69" spans="91:92" x14ac:dyDescent="0.25">
      <c r="CM69" s="193">
        <f>IF( SUM($BW69:CK69)&lt;0, "n/a", SUM($BW69:CK69)/CM$74)</f>
        <v>0</v>
      </c>
      <c r="CN69" s="199"/>
    </row>
    <row r="70" spans="91:92" x14ac:dyDescent="0.25">
      <c r="CM70" s="193">
        <f>IF( SUM($BW70:CK70)&lt;0, "n/a", SUM($BW70:CK70)/CM$74)</f>
        <v>0</v>
      </c>
      <c r="CN70" s="196"/>
    </row>
    <row r="71" spans="91:92" ht="13.8" thickBot="1" x14ac:dyDescent="0.3">
      <c r="CM71" s="197">
        <f>IF( SUM($BW71:CK71)&lt;0, "n/a", SUM($BW71:CK71)/CM$74)</f>
        <v>0</v>
      </c>
      <c r="CN71" s="200"/>
    </row>
    <row r="72" spans="91:92" ht="13.8" thickBot="1" x14ac:dyDescent="0.3">
      <c r="CM72" s="204"/>
      <c r="CN72" s="205"/>
    </row>
    <row r="73" spans="91:92" x14ac:dyDescent="0.25">
      <c r="CM73" s="206" t="s">
        <v>218</v>
      </c>
      <c r="CN73" s="207"/>
    </row>
    <row r="74" spans="91:92" ht="18" thickBot="1" x14ac:dyDescent="0.3">
      <c r="CM74" s="208">
        <v>8</v>
      </c>
      <c r="CN74" s="207"/>
    </row>
  </sheetData>
  <mergeCells count="1">
    <mergeCell ref="A1:CN1"/>
  </mergeCells>
  <conditionalFormatting sqref="CM4">
    <cfRule type="containsErrors" dxfId="35" priority="15" stopIfTrue="1">
      <formula>ISERROR(CM4)</formula>
    </cfRule>
    <cfRule type="containsErrors" priority="16" stopIfTrue="1">
      <formula>ISERROR(CM4)</formula>
    </cfRule>
    <cfRule type="containsErrors" dxfId="34" priority="19" stopIfTrue="1">
      <formula>ISERROR(CM4)</formula>
    </cfRule>
    <cfRule type="containsErrors" priority="20" stopIfTrue="1">
      <formula>ISERROR(CM4)</formula>
    </cfRule>
  </conditionalFormatting>
  <conditionalFormatting sqref="CM4:CN5 CM6:CM71 CM72:CN74">
    <cfRule type="containsErrors" dxfId="33" priority="17" stopIfTrue="1">
      <formula>ISERROR(CM4)</formula>
    </cfRule>
    <cfRule type="containsErrors" priority="18" stopIfTrue="1">
      <formula>ISERROR(CM4)</formula>
    </cfRule>
  </conditionalFormatting>
  <conditionalFormatting sqref="CM4:CN74">
    <cfRule type="containsErrors" dxfId="32" priority="11" stopIfTrue="1">
      <formula>ISERROR(CM4)</formula>
    </cfRule>
    <cfRule type="containsErrors" priority="12" stopIfTrue="1">
      <formula>ISERROR(CM4)</formula>
    </cfRule>
  </conditionalFormatting>
  <conditionalFormatting sqref="CN6:CN71">
    <cfRule type="containsErrors" dxfId="31" priority="5" stopIfTrue="1">
      <formula>ISERROR(CN6)</formula>
    </cfRule>
    <cfRule type="containsErrors" priority="6" stopIfTrue="1">
      <formula>ISERROR(CN6)</formula>
    </cfRule>
  </conditionalFormatting>
  <conditionalFormatting sqref="CN39:CN49">
    <cfRule type="containsErrors" dxfId="30" priority="1" stopIfTrue="1">
      <formula>ISERROR(CN39)</formula>
    </cfRule>
    <cfRule type="containsErrors" priority="2" stopIfTrue="1">
      <formula>ISERROR(CN39)</formula>
    </cfRule>
    <cfRule type="containsErrors" dxfId="29" priority="3" stopIfTrue="1">
      <formula>ISERROR(CN39)</formula>
    </cfRule>
    <cfRule type="containsErrors" priority="4" stopIfTrue="1">
      <formula>ISERROR(CN39)</formula>
    </cfRule>
    <cfRule type="containsErrors" dxfId="28" priority="7" stopIfTrue="1">
      <formula>ISERROR(CN39)</formula>
    </cfRule>
    <cfRule type="containsErrors" priority="8" stopIfTrue="1">
      <formula>ISERROR(CN39)</formula>
    </cfRule>
    <cfRule type="containsErrors" dxfId="27" priority="9" stopIfTrue="1">
      <formula>ISERROR(CN39)</formula>
    </cfRule>
    <cfRule type="containsErrors" priority="10" stopIfTrue="1">
      <formula>ISERROR(CN39)</formula>
    </cfRule>
  </conditionalFormatting>
  <printOptions horizontalCentered="1"/>
  <pageMargins left="0.17" right="0.17" top="0.26" bottom="0.3" header="0.17" footer="0.17"/>
  <pageSetup scale="50" orientation="landscape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3DC4-A924-4F98-9BCC-800573065AA8}">
  <dimension ref="A1:CR74"/>
  <sheetViews>
    <sheetView topLeftCell="BW13" workbookViewId="0">
      <selection activeCell="CL17" sqref="CL17:CL24"/>
    </sheetView>
  </sheetViews>
  <sheetFormatPr defaultColWidth="9.109375" defaultRowHeight="13.2" x14ac:dyDescent="0.25"/>
  <cols>
    <col min="1" max="1" width="6.44140625" style="2" customWidth="1"/>
    <col min="2" max="2" width="12.6640625" style="35" customWidth="1"/>
    <col min="3" max="3" width="10.21875" style="1" customWidth="1"/>
    <col min="4" max="4" width="7" style="1" customWidth="1"/>
    <col min="5" max="5" width="10.21875" style="1" customWidth="1"/>
    <col min="6" max="6" width="7" style="1" customWidth="1"/>
    <col min="7" max="7" width="10.21875" style="1" customWidth="1"/>
    <col min="8" max="8" width="7" style="1" customWidth="1"/>
    <col min="9" max="9" width="10.21875" style="1" customWidth="1"/>
    <col min="10" max="10" width="7" style="1" customWidth="1"/>
    <col min="11" max="11" width="10.21875" style="1" customWidth="1"/>
    <col min="12" max="12" width="7" style="1" customWidth="1"/>
    <col min="13" max="13" width="10.21875" style="1" customWidth="1"/>
    <col min="14" max="14" width="7" style="1" customWidth="1"/>
    <col min="15" max="15" width="10.21875" style="1" customWidth="1"/>
    <col min="16" max="16" width="7" style="1" customWidth="1"/>
    <col min="17" max="17" width="10.21875" style="1" customWidth="1"/>
    <col min="18" max="18" width="7" style="1" customWidth="1"/>
    <col min="19" max="19" width="10.21875" style="1" customWidth="1"/>
    <col min="20" max="20" width="7" style="1" customWidth="1"/>
    <col min="21" max="21" width="10.21875" style="1" customWidth="1"/>
    <col min="22" max="22" width="7" style="1" customWidth="1"/>
    <col min="23" max="23" width="10.21875" style="1" customWidth="1"/>
    <col min="24" max="24" width="7" style="1" customWidth="1"/>
    <col min="25" max="25" width="10.21875" style="1" customWidth="1"/>
    <col min="26" max="26" width="7" style="1" customWidth="1"/>
    <col min="27" max="27" width="10.21875" style="1" customWidth="1"/>
    <col min="28" max="28" width="7" style="1" customWidth="1"/>
    <col min="29" max="29" width="10.21875" style="1" customWidth="1"/>
    <col min="30" max="30" width="7" style="1" customWidth="1"/>
    <col min="31" max="31" width="10.21875" style="1" customWidth="1"/>
    <col min="32" max="32" width="7" style="1" customWidth="1"/>
    <col min="33" max="33" width="10.21875" style="1" customWidth="1"/>
    <col min="34" max="34" width="7" style="1" customWidth="1"/>
    <col min="35" max="35" width="10.21875" style="1" customWidth="1"/>
    <col min="36" max="36" width="7" style="1" customWidth="1"/>
    <col min="37" max="37" width="10.21875" style="1" customWidth="1"/>
    <col min="38" max="38" width="7" style="1" customWidth="1"/>
    <col min="39" max="39" width="10.21875" style="1" customWidth="1"/>
    <col min="40" max="40" width="7" style="1" customWidth="1"/>
    <col min="41" max="41" width="10.21875" style="1" customWidth="1"/>
    <col min="42" max="42" width="7" style="1" customWidth="1"/>
    <col min="43" max="43" width="10.21875" style="1" customWidth="1"/>
    <col min="44" max="44" width="7" style="1" customWidth="1"/>
    <col min="45" max="45" width="10.21875" style="1" customWidth="1"/>
    <col min="46" max="46" width="7" style="1" customWidth="1"/>
    <col min="47" max="47" width="10.21875" style="1" customWidth="1"/>
    <col min="48" max="48" width="7" style="1" customWidth="1"/>
    <col min="49" max="49" width="10.21875" style="1" customWidth="1"/>
    <col min="50" max="50" width="7" style="1" customWidth="1"/>
    <col min="51" max="51" width="10.21875" style="1" customWidth="1"/>
    <col min="52" max="52" width="7" style="1" customWidth="1"/>
    <col min="53" max="53" width="10.21875" style="1" customWidth="1"/>
    <col min="54" max="54" width="7" style="1" customWidth="1"/>
    <col min="55" max="55" width="10.88671875" style="1" customWidth="1"/>
    <col min="56" max="56" width="7" style="1" customWidth="1"/>
    <col min="57" max="57" width="10.88671875" style="1" customWidth="1"/>
    <col min="58" max="58" width="7" style="1" customWidth="1"/>
    <col min="59" max="59" width="10.88671875" style="1" customWidth="1"/>
    <col min="60" max="60" width="7" style="1" customWidth="1"/>
    <col min="61" max="61" width="10.88671875" style="1" customWidth="1"/>
    <col min="62" max="62" width="7" style="1" customWidth="1"/>
    <col min="63" max="63" width="10.88671875" style="1" customWidth="1"/>
    <col min="64" max="64" width="7" style="1" customWidth="1"/>
    <col min="65" max="65" width="10.88671875" style="1" customWidth="1"/>
    <col min="66" max="66" width="7" style="1" customWidth="1"/>
    <col min="67" max="67" width="10.88671875" style="1" customWidth="1"/>
    <col min="68" max="68" width="7" style="1" customWidth="1"/>
    <col min="69" max="69" width="10.88671875" style="1" customWidth="1"/>
    <col min="70" max="70" width="7" style="1" customWidth="1"/>
    <col min="71" max="71" width="10.88671875" style="1" customWidth="1"/>
    <col min="72" max="72" width="7" style="1" customWidth="1"/>
    <col min="73" max="73" width="10.88671875" style="1" customWidth="1"/>
    <col min="74" max="74" width="7" style="1" customWidth="1"/>
    <col min="75" max="75" width="10.88671875" style="1" customWidth="1"/>
    <col min="76" max="76" width="7" style="1" customWidth="1"/>
    <col min="77" max="77" width="10.88671875" style="1" customWidth="1"/>
    <col min="78" max="78" width="7" style="1" customWidth="1"/>
    <col min="79" max="79" width="10.88671875" style="1" customWidth="1"/>
    <col min="80" max="80" width="7" style="1" customWidth="1"/>
    <col min="81" max="81" width="10.88671875" style="1" customWidth="1"/>
    <col min="82" max="82" width="7" style="1" customWidth="1"/>
    <col min="83" max="83" width="10.88671875" style="1" customWidth="1"/>
    <col min="84" max="84" width="7" style="1" customWidth="1"/>
    <col min="85" max="85" width="10.88671875" style="1" customWidth="1"/>
    <col min="86" max="86" width="7" style="1" customWidth="1"/>
    <col min="87" max="87" width="10.88671875" style="1" customWidth="1"/>
    <col min="88" max="88" width="7" style="1" customWidth="1"/>
    <col min="89" max="89" width="11.21875" style="1" bestFit="1" customWidth="1"/>
    <col min="90" max="90" width="7" style="1" customWidth="1"/>
    <col min="91" max="91" width="10.21875" customWidth="1"/>
    <col min="92" max="92" width="7" customWidth="1"/>
    <col min="93" max="93" width="7" style="1" customWidth="1"/>
    <col min="94" max="94" width="10.5546875" style="29" customWidth="1"/>
    <col min="95" max="95" width="13.44140625" style="29" customWidth="1"/>
    <col min="96" max="96" width="9.109375" style="52"/>
    <col min="97" max="16384" width="9.109375" style="1"/>
  </cols>
  <sheetData>
    <row r="1" spans="1:96" s="128" customFormat="1" ht="18.600000000000001" customHeight="1" x14ac:dyDescent="0.25">
      <c r="A1" s="254" t="s">
        <v>150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4"/>
      <c r="AJ1" s="254"/>
      <c r="AK1" s="254"/>
      <c r="AL1" s="254"/>
      <c r="AM1" s="254"/>
      <c r="AN1" s="254"/>
      <c r="AO1" s="254"/>
      <c r="AP1" s="254"/>
      <c r="AQ1" s="254"/>
      <c r="AR1" s="254"/>
      <c r="AS1" s="254"/>
      <c r="AT1" s="254"/>
      <c r="AU1" s="254"/>
      <c r="AV1" s="254"/>
      <c r="AW1" s="254"/>
      <c r="AX1" s="254"/>
      <c r="AY1" s="254"/>
      <c r="AZ1" s="254"/>
      <c r="BA1" s="254"/>
      <c r="BB1" s="254"/>
      <c r="BC1" s="254"/>
      <c r="BD1" s="254"/>
      <c r="BE1" s="254"/>
      <c r="BF1" s="254"/>
      <c r="BG1" s="254"/>
      <c r="BH1" s="254"/>
      <c r="BI1" s="254"/>
      <c r="BJ1" s="254"/>
      <c r="BK1" s="254"/>
      <c r="BL1" s="254"/>
      <c r="BM1" s="254"/>
      <c r="BN1" s="254"/>
      <c r="BO1" s="254"/>
      <c r="BP1" s="254"/>
      <c r="BQ1" s="254"/>
      <c r="BR1" s="254"/>
      <c r="BS1" s="254"/>
      <c r="BT1" s="254"/>
      <c r="BU1" s="254"/>
      <c r="BV1" s="254"/>
      <c r="BW1" s="254"/>
      <c r="BX1" s="254"/>
      <c r="BY1" s="254"/>
      <c r="BZ1" s="254"/>
      <c r="CA1" s="254"/>
      <c r="CB1" s="254"/>
      <c r="CC1" s="254"/>
      <c r="CD1" s="254"/>
      <c r="CE1" s="254"/>
      <c r="CF1" s="254"/>
      <c r="CG1" s="254"/>
      <c r="CH1" s="254"/>
      <c r="CI1" s="254"/>
      <c r="CJ1" s="254"/>
      <c r="CK1" s="254"/>
      <c r="CL1" s="254"/>
      <c r="CM1" s="254"/>
      <c r="CN1" s="254"/>
      <c r="CO1" s="121"/>
      <c r="CP1" s="126"/>
      <c r="CQ1" s="126"/>
      <c r="CR1" s="127"/>
    </row>
    <row r="2" spans="1:96" s="128" customFormat="1" ht="4.5" customHeight="1" x14ac:dyDescent="0.2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1"/>
      <c r="BY2" s="121"/>
      <c r="BZ2" s="121"/>
      <c r="CA2" s="121"/>
      <c r="CB2" s="121"/>
      <c r="CC2" s="121"/>
      <c r="CD2" s="121"/>
      <c r="CE2" s="121"/>
      <c r="CF2" s="121"/>
      <c r="CG2" s="121"/>
      <c r="CH2" s="121"/>
      <c r="CI2" s="121"/>
      <c r="CJ2" s="121"/>
      <c r="CK2" s="121"/>
      <c r="CL2" s="121"/>
      <c r="CM2"/>
      <c r="CN2"/>
      <c r="CO2" s="125"/>
      <c r="CP2" s="126"/>
      <c r="CQ2" s="126"/>
      <c r="CR2" s="127"/>
    </row>
    <row r="3" spans="1:96" ht="6.75" customHeight="1" thickBot="1" x14ac:dyDescent="0.3">
      <c r="CP3" s="43"/>
      <c r="CQ3" s="43"/>
      <c r="CR3" s="153"/>
    </row>
    <row r="4" spans="1:96" s="2" customFormat="1" ht="24" customHeight="1" x14ac:dyDescent="0.25">
      <c r="A4" s="107" t="s">
        <v>91</v>
      </c>
      <c r="B4" s="108" t="s">
        <v>94</v>
      </c>
      <c r="C4" s="109" t="s">
        <v>160</v>
      </c>
      <c r="D4" s="110"/>
      <c r="E4" s="109" t="s">
        <v>161</v>
      </c>
      <c r="F4" s="110"/>
      <c r="G4" s="109" t="s">
        <v>162</v>
      </c>
      <c r="H4" s="110"/>
      <c r="I4" s="109" t="s">
        <v>163</v>
      </c>
      <c r="J4" s="110"/>
      <c r="K4" s="109" t="s">
        <v>164</v>
      </c>
      <c r="L4" s="110"/>
      <c r="M4" s="109" t="s">
        <v>165</v>
      </c>
      <c r="N4" s="110"/>
      <c r="O4" s="109" t="s">
        <v>168</v>
      </c>
      <c r="P4" s="110"/>
      <c r="Q4" s="109" t="s">
        <v>169</v>
      </c>
      <c r="R4" s="110"/>
      <c r="S4" s="109" t="s">
        <v>170</v>
      </c>
      <c r="T4" s="110"/>
      <c r="U4" s="109" t="s">
        <v>171</v>
      </c>
      <c r="V4" s="110"/>
      <c r="W4" s="109" t="s">
        <v>172</v>
      </c>
      <c r="X4" s="110"/>
      <c r="Y4" s="109" t="s">
        <v>173</v>
      </c>
      <c r="Z4" s="110"/>
      <c r="AA4" s="109" t="s">
        <v>174</v>
      </c>
      <c r="AB4" s="110"/>
      <c r="AC4" s="109" t="s">
        <v>175</v>
      </c>
      <c r="AD4" s="110"/>
      <c r="AE4" s="109" t="s">
        <v>176</v>
      </c>
      <c r="AF4" s="110"/>
      <c r="AG4" s="109" t="s">
        <v>177</v>
      </c>
      <c r="AH4" s="110"/>
      <c r="AI4" s="109" t="s">
        <v>178</v>
      </c>
      <c r="AJ4" s="110"/>
      <c r="AK4" s="109" t="s">
        <v>180</v>
      </c>
      <c r="AL4" s="110"/>
      <c r="AM4" s="109" t="s">
        <v>181</v>
      </c>
      <c r="AN4" s="110"/>
      <c r="AO4" s="109" t="s">
        <v>184</v>
      </c>
      <c r="AP4" s="110"/>
      <c r="AQ4" s="109" t="s">
        <v>185</v>
      </c>
      <c r="AR4" s="110"/>
      <c r="AS4" s="109" t="s">
        <v>188</v>
      </c>
      <c r="AT4" s="110"/>
      <c r="AU4" s="109" t="s">
        <v>189</v>
      </c>
      <c r="AV4" s="110"/>
      <c r="AW4" s="109" t="s">
        <v>191</v>
      </c>
      <c r="AX4" s="110"/>
      <c r="AY4" s="109" t="s">
        <v>192</v>
      </c>
      <c r="AZ4" s="110"/>
      <c r="BA4" s="109" t="s">
        <v>193</v>
      </c>
      <c r="BB4" s="110"/>
      <c r="BC4" s="109" t="s">
        <v>194</v>
      </c>
      <c r="BD4" s="110"/>
      <c r="BE4" s="109" t="s">
        <v>195</v>
      </c>
      <c r="BF4" s="110"/>
      <c r="BG4" s="109" t="s">
        <v>196</v>
      </c>
      <c r="BH4" s="110"/>
      <c r="BI4" s="109" t="s">
        <v>197</v>
      </c>
      <c r="BJ4" s="110"/>
      <c r="BK4" s="109" t="s">
        <v>198</v>
      </c>
      <c r="BL4" s="110"/>
      <c r="BM4" s="109" t="s">
        <v>199</v>
      </c>
      <c r="BN4" s="110"/>
      <c r="BO4" s="109" t="s">
        <v>200</v>
      </c>
      <c r="BP4" s="110"/>
      <c r="BQ4" s="109" t="s">
        <v>201</v>
      </c>
      <c r="BR4" s="110"/>
      <c r="BS4" s="109" t="s">
        <v>202</v>
      </c>
      <c r="BT4" s="110"/>
      <c r="BU4" s="109" t="s">
        <v>203</v>
      </c>
      <c r="BV4" s="110"/>
      <c r="BW4" s="109" t="s">
        <v>204</v>
      </c>
      <c r="BX4" s="110"/>
      <c r="BY4" s="109" t="s">
        <v>209</v>
      </c>
      <c r="BZ4" s="110"/>
      <c r="CA4" s="109" t="s">
        <v>210</v>
      </c>
      <c r="CB4" s="110"/>
      <c r="CC4" s="109" t="s">
        <v>211</v>
      </c>
      <c r="CD4" s="110"/>
      <c r="CE4" s="109" t="s">
        <v>212</v>
      </c>
      <c r="CF4" s="110"/>
      <c r="CG4" s="109" t="s">
        <v>213</v>
      </c>
      <c r="CH4" s="110"/>
      <c r="CI4" s="109" t="s">
        <v>214</v>
      </c>
      <c r="CJ4" s="110"/>
      <c r="CK4" s="109" t="s">
        <v>215</v>
      </c>
      <c r="CL4" s="110"/>
      <c r="CM4" s="189" t="s">
        <v>217</v>
      </c>
      <c r="CN4" s="190"/>
      <c r="CO4" s="111"/>
      <c r="CP4" s="157"/>
      <c r="CQ4" s="158"/>
      <c r="CR4" s="159"/>
    </row>
    <row r="5" spans="1:96" s="2" customFormat="1" ht="24" customHeight="1" thickBot="1" x14ac:dyDescent="0.3">
      <c r="A5" s="7"/>
      <c r="B5" s="112" t="s">
        <v>76</v>
      </c>
      <c r="C5" s="113" t="s">
        <v>101</v>
      </c>
      <c r="D5" s="114" t="s">
        <v>78</v>
      </c>
      <c r="E5" s="113" t="s">
        <v>101</v>
      </c>
      <c r="F5" s="114" t="s">
        <v>78</v>
      </c>
      <c r="G5" s="113" t="s">
        <v>101</v>
      </c>
      <c r="H5" s="114" t="s">
        <v>78</v>
      </c>
      <c r="I5" s="113" t="s">
        <v>101</v>
      </c>
      <c r="J5" s="114" t="s">
        <v>78</v>
      </c>
      <c r="K5" s="113" t="s">
        <v>101</v>
      </c>
      <c r="L5" s="114" t="s">
        <v>78</v>
      </c>
      <c r="M5" s="113" t="s">
        <v>101</v>
      </c>
      <c r="N5" s="114" t="s">
        <v>78</v>
      </c>
      <c r="O5" s="113" t="s">
        <v>101</v>
      </c>
      <c r="P5" s="114" t="s">
        <v>78</v>
      </c>
      <c r="Q5" s="113" t="s">
        <v>101</v>
      </c>
      <c r="R5" s="114" t="s">
        <v>78</v>
      </c>
      <c r="S5" s="113" t="s">
        <v>101</v>
      </c>
      <c r="T5" s="114" t="s">
        <v>78</v>
      </c>
      <c r="U5" s="113" t="s">
        <v>101</v>
      </c>
      <c r="V5" s="114" t="s">
        <v>78</v>
      </c>
      <c r="W5" s="113" t="s">
        <v>101</v>
      </c>
      <c r="X5" s="114" t="s">
        <v>78</v>
      </c>
      <c r="Y5" s="113" t="s">
        <v>101</v>
      </c>
      <c r="Z5" s="114" t="s">
        <v>78</v>
      </c>
      <c r="AA5" s="113" t="s">
        <v>101</v>
      </c>
      <c r="AB5" s="114" t="s">
        <v>78</v>
      </c>
      <c r="AC5" s="113" t="s">
        <v>101</v>
      </c>
      <c r="AD5" s="114" t="s">
        <v>78</v>
      </c>
      <c r="AE5" s="113" t="s">
        <v>101</v>
      </c>
      <c r="AF5" s="114" t="s">
        <v>78</v>
      </c>
      <c r="AG5" s="113" t="s">
        <v>101</v>
      </c>
      <c r="AH5" s="114" t="s">
        <v>78</v>
      </c>
      <c r="AI5" s="113" t="s">
        <v>101</v>
      </c>
      <c r="AJ5" s="114" t="s">
        <v>78</v>
      </c>
      <c r="AK5" s="113" t="s">
        <v>101</v>
      </c>
      <c r="AL5" s="114" t="s">
        <v>78</v>
      </c>
      <c r="AM5" s="113" t="s">
        <v>101</v>
      </c>
      <c r="AN5" s="114" t="s">
        <v>78</v>
      </c>
      <c r="AO5" s="113" t="s">
        <v>101</v>
      </c>
      <c r="AP5" s="114" t="s">
        <v>78</v>
      </c>
      <c r="AQ5" s="113" t="s">
        <v>101</v>
      </c>
      <c r="AR5" s="114" t="s">
        <v>78</v>
      </c>
      <c r="AS5" s="113" t="s">
        <v>101</v>
      </c>
      <c r="AT5" s="114" t="s">
        <v>78</v>
      </c>
      <c r="AU5" s="113" t="s">
        <v>101</v>
      </c>
      <c r="AV5" s="114" t="s">
        <v>78</v>
      </c>
      <c r="AW5" s="113" t="s">
        <v>101</v>
      </c>
      <c r="AX5" s="114" t="s">
        <v>78</v>
      </c>
      <c r="AY5" s="113" t="s">
        <v>101</v>
      </c>
      <c r="AZ5" s="114" t="s">
        <v>78</v>
      </c>
      <c r="BA5" s="113" t="s">
        <v>101</v>
      </c>
      <c r="BB5" s="114" t="s">
        <v>78</v>
      </c>
      <c r="BC5" s="113" t="s">
        <v>101</v>
      </c>
      <c r="BD5" s="114" t="s">
        <v>78</v>
      </c>
      <c r="BE5" s="113" t="s">
        <v>101</v>
      </c>
      <c r="BF5" s="114" t="s">
        <v>78</v>
      </c>
      <c r="BG5" s="113" t="s">
        <v>101</v>
      </c>
      <c r="BH5" s="114" t="s">
        <v>78</v>
      </c>
      <c r="BI5" s="113" t="s">
        <v>101</v>
      </c>
      <c r="BJ5" s="114" t="s">
        <v>78</v>
      </c>
      <c r="BK5" s="113" t="s">
        <v>101</v>
      </c>
      <c r="BL5" s="114" t="s">
        <v>78</v>
      </c>
      <c r="BM5" s="113" t="s">
        <v>101</v>
      </c>
      <c r="BN5" s="114" t="s">
        <v>78</v>
      </c>
      <c r="BO5" s="113" t="s">
        <v>101</v>
      </c>
      <c r="BP5" s="114" t="s">
        <v>78</v>
      </c>
      <c r="BQ5" s="113" t="s">
        <v>101</v>
      </c>
      <c r="BR5" s="114" t="s">
        <v>78</v>
      </c>
      <c r="BS5" s="113" t="s">
        <v>101</v>
      </c>
      <c r="BT5" s="114" t="s">
        <v>78</v>
      </c>
      <c r="BU5" s="113" t="s">
        <v>101</v>
      </c>
      <c r="BV5" s="114" t="s">
        <v>78</v>
      </c>
      <c r="BW5" s="113" t="s">
        <v>101</v>
      </c>
      <c r="BX5" s="114" t="s">
        <v>78</v>
      </c>
      <c r="BY5" s="113" t="s">
        <v>101</v>
      </c>
      <c r="BZ5" s="114" t="s">
        <v>78</v>
      </c>
      <c r="CA5" s="113" t="s">
        <v>101</v>
      </c>
      <c r="CB5" s="114" t="s">
        <v>78</v>
      </c>
      <c r="CC5" s="113" t="s">
        <v>101</v>
      </c>
      <c r="CD5" s="114" t="s">
        <v>78</v>
      </c>
      <c r="CE5" s="113" t="s">
        <v>101</v>
      </c>
      <c r="CF5" s="114" t="s">
        <v>78</v>
      </c>
      <c r="CG5" s="113" t="s">
        <v>101</v>
      </c>
      <c r="CH5" s="114" t="s">
        <v>78</v>
      </c>
      <c r="CI5" s="113" t="s">
        <v>101</v>
      </c>
      <c r="CJ5" s="114" t="s">
        <v>78</v>
      </c>
      <c r="CK5" s="113" t="s">
        <v>101</v>
      </c>
      <c r="CL5" s="114" t="s">
        <v>78</v>
      </c>
      <c r="CM5" s="191" t="s">
        <v>77</v>
      </c>
      <c r="CN5" s="192" t="s">
        <v>78</v>
      </c>
      <c r="CO5" s="115"/>
      <c r="CP5" s="116" t="s">
        <v>76</v>
      </c>
      <c r="CQ5" s="117"/>
      <c r="CR5" s="160" t="s">
        <v>156</v>
      </c>
    </row>
    <row r="6" spans="1:96" ht="24" customHeight="1" thickBot="1" x14ac:dyDescent="0.3">
      <c r="A6" s="3"/>
      <c r="B6" s="19" t="s">
        <v>89</v>
      </c>
      <c r="C6" s="20">
        <v>0</v>
      </c>
      <c r="D6" s="91">
        <v>0</v>
      </c>
      <c r="E6" s="20">
        <v>0</v>
      </c>
      <c r="F6" s="91">
        <v>0</v>
      </c>
      <c r="G6" s="20">
        <v>0</v>
      </c>
      <c r="H6" s="91">
        <v>0</v>
      </c>
      <c r="I6" s="20">
        <v>0</v>
      </c>
      <c r="J6" s="91">
        <v>0</v>
      </c>
      <c r="K6" s="20">
        <v>0</v>
      </c>
      <c r="L6" s="91">
        <v>0</v>
      </c>
      <c r="M6" s="20">
        <v>0</v>
      </c>
      <c r="N6" s="91">
        <v>0</v>
      </c>
      <c r="O6" s="20">
        <v>0</v>
      </c>
      <c r="P6" s="91">
        <v>0</v>
      </c>
      <c r="Q6" s="20">
        <v>0</v>
      </c>
      <c r="R6" s="91">
        <v>0</v>
      </c>
      <c r="S6" s="20">
        <v>0</v>
      </c>
      <c r="T6" s="91">
        <v>0</v>
      </c>
      <c r="U6" s="20">
        <v>0</v>
      </c>
      <c r="V6" s="91">
        <v>0</v>
      </c>
      <c r="W6" s="20">
        <v>0</v>
      </c>
      <c r="X6" s="91">
        <v>0</v>
      </c>
      <c r="Y6" s="20">
        <v>74629</v>
      </c>
      <c r="Z6" s="91">
        <v>5.1750584221511835E-3</v>
      </c>
      <c r="AA6" s="20">
        <v>37449</v>
      </c>
      <c r="AB6" s="91">
        <v>2.1498628155711174E-3</v>
      </c>
      <c r="AC6" s="20">
        <v>0</v>
      </c>
      <c r="AD6" s="91">
        <v>0</v>
      </c>
      <c r="AE6" s="20">
        <v>0</v>
      </c>
      <c r="AF6" s="91">
        <v>0</v>
      </c>
      <c r="AG6" s="20">
        <v>0</v>
      </c>
      <c r="AH6" s="91">
        <v>0</v>
      </c>
      <c r="AI6" s="20">
        <v>0</v>
      </c>
      <c r="AJ6" s="91">
        <v>0</v>
      </c>
      <c r="AK6" s="20">
        <v>0</v>
      </c>
      <c r="AL6" s="91">
        <v>0</v>
      </c>
      <c r="AM6" s="20">
        <v>0</v>
      </c>
      <c r="AN6" s="91">
        <v>0</v>
      </c>
      <c r="AO6" s="20">
        <v>0</v>
      </c>
      <c r="AP6" s="91">
        <v>0</v>
      </c>
      <c r="AQ6" s="20">
        <v>0</v>
      </c>
      <c r="AR6" s="91">
        <v>0</v>
      </c>
      <c r="AS6" s="20">
        <v>0</v>
      </c>
      <c r="AT6" s="91">
        <v>0</v>
      </c>
      <c r="AU6" s="20">
        <v>0</v>
      </c>
      <c r="AV6" s="91">
        <v>0</v>
      </c>
      <c r="AW6" s="20">
        <v>0</v>
      </c>
      <c r="AX6" s="91">
        <v>0</v>
      </c>
      <c r="AY6" s="20">
        <v>0</v>
      </c>
      <c r="AZ6" s="91">
        <v>0</v>
      </c>
      <c r="BA6" s="20">
        <v>0</v>
      </c>
      <c r="BB6" s="91">
        <v>0</v>
      </c>
      <c r="BC6" s="20">
        <v>0</v>
      </c>
      <c r="BD6" s="91">
        <v>0</v>
      </c>
      <c r="BE6" s="20">
        <v>0</v>
      </c>
      <c r="BF6" s="91">
        <v>0</v>
      </c>
      <c r="BG6" s="20">
        <v>0</v>
      </c>
      <c r="BH6" s="91">
        <v>0</v>
      </c>
      <c r="BI6" s="20">
        <v>0</v>
      </c>
      <c r="BJ6" s="91">
        <v>0</v>
      </c>
      <c r="BK6" s="20">
        <v>0</v>
      </c>
      <c r="BL6" s="91">
        <v>0</v>
      </c>
      <c r="BM6" s="20">
        <v>0</v>
      </c>
      <c r="BN6" s="91">
        <v>0</v>
      </c>
      <c r="BO6" s="20">
        <v>0</v>
      </c>
      <c r="BP6" s="91">
        <v>0</v>
      </c>
      <c r="BQ6" s="20">
        <v>0</v>
      </c>
      <c r="BR6" s="91">
        <v>0</v>
      </c>
      <c r="BS6" s="20">
        <v>0</v>
      </c>
      <c r="BT6" s="91">
        <v>0</v>
      </c>
      <c r="BU6" s="20">
        <v>0</v>
      </c>
      <c r="BV6" s="91">
        <v>0</v>
      </c>
      <c r="BW6" s="20">
        <v>0</v>
      </c>
      <c r="BX6" s="91">
        <v>0</v>
      </c>
      <c r="BY6" s="20">
        <v>0</v>
      </c>
      <c r="BZ6" s="91">
        <v>0</v>
      </c>
      <c r="CA6" s="20">
        <v>0</v>
      </c>
      <c r="CB6" s="91">
        <v>0</v>
      </c>
      <c r="CC6" s="20">
        <v>0</v>
      </c>
      <c r="CD6" s="91">
        <v>0</v>
      </c>
      <c r="CE6" s="20">
        <v>0</v>
      </c>
      <c r="CF6" s="91">
        <v>0</v>
      </c>
      <c r="CG6" s="20">
        <v>0</v>
      </c>
      <c r="CH6" s="91">
        <v>0</v>
      </c>
      <c r="CI6" s="20">
        <v>0</v>
      </c>
      <c r="CJ6" s="91">
        <v>0</v>
      </c>
      <c r="CK6" s="20">
        <f t="shared" ref="CK6:CK12" si="0">+$CQ6</f>
        <v>0</v>
      </c>
      <c r="CL6" s="91">
        <f>CK6/CK13</f>
        <v>0</v>
      </c>
      <c r="CM6" s="193">
        <f>IF( SUM($BW6:CK6)&lt;0, "n/a", SUM($BW6:CK6)/CM$74)</f>
        <v>0</v>
      </c>
      <c r="CN6" s="194">
        <f>CM6/CM13</f>
        <v>0</v>
      </c>
      <c r="CO6" s="21"/>
      <c r="CP6" s="94" t="s">
        <v>26</v>
      </c>
      <c r="CQ6" s="34">
        <f>IF(ISERROR(VLOOKUP(CP6,IQSH01E!$A$1:$M$400,2,0)),0,VLOOKUP(CP6,IQSH01E!$A$1:$M$400,2,0))</f>
        <v>0</v>
      </c>
      <c r="CR6" s="161" t="s">
        <v>123</v>
      </c>
    </row>
    <row r="7" spans="1:96" ht="24" customHeight="1" thickBot="1" x14ac:dyDescent="0.3">
      <c r="A7" s="3"/>
      <c r="B7" s="14" t="s">
        <v>79</v>
      </c>
      <c r="C7" s="58">
        <v>17926960</v>
      </c>
      <c r="D7" s="97">
        <v>0.94436454586194152</v>
      </c>
      <c r="E7" s="58">
        <v>14757649</v>
      </c>
      <c r="F7" s="97">
        <v>0.92598855142718761</v>
      </c>
      <c r="G7" s="58">
        <v>18016503</v>
      </c>
      <c r="H7" s="97">
        <v>0.93788087007053011</v>
      </c>
      <c r="I7" s="58">
        <v>20241203</v>
      </c>
      <c r="J7" s="97">
        <v>0.97198940095109077</v>
      </c>
      <c r="K7" s="58">
        <v>17563611</v>
      </c>
      <c r="L7" s="97">
        <v>0.96731643822277713</v>
      </c>
      <c r="M7" s="58">
        <v>16544199</v>
      </c>
      <c r="N7" s="97">
        <v>0.94564455441266138</v>
      </c>
      <c r="O7" s="58">
        <v>19119684</v>
      </c>
      <c r="P7" s="97">
        <v>0.92215143221117579</v>
      </c>
      <c r="Q7" s="58">
        <v>17440860</v>
      </c>
      <c r="R7" s="97">
        <v>0.92341380261901973</v>
      </c>
      <c r="S7" s="58">
        <v>16221820</v>
      </c>
      <c r="T7" s="97">
        <v>0.88934773059756367</v>
      </c>
      <c r="U7" s="58">
        <v>14767751</v>
      </c>
      <c r="V7" s="97">
        <v>0.8990892306313566</v>
      </c>
      <c r="W7" s="58">
        <v>12597716</v>
      </c>
      <c r="X7" s="97">
        <v>0.91064030342831492</v>
      </c>
      <c r="Y7" s="58">
        <v>13079418</v>
      </c>
      <c r="Z7" s="97">
        <v>0.90697654099258718</v>
      </c>
      <c r="AA7" s="58">
        <v>16339316</v>
      </c>
      <c r="AB7" s="97">
        <v>0.93800336191263334</v>
      </c>
      <c r="AC7" s="58">
        <v>12209783</v>
      </c>
      <c r="AD7" s="97">
        <v>0.91449081766743778</v>
      </c>
      <c r="AE7" s="58">
        <v>10897718.879999999</v>
      </c>
      <c r="AF7" s="97">
        <v>0.90107998338107009</v>
      </c>
      <c r="AG7" s="58">
        <v>15419469</v>
      </c>
      <c r="AH7" s="97">
        <v>0.94789939305915805</v>
      </c>
      <c r="AI7" s="58">
        <v>14387713</v>
      </c>
      <c r="AJ7" s="97">
        <v>0.92196140757120482</v>
      </c>
      <c r="AK7" s="58">
        <v>11868724</v>
      </c>
      <c r="AL7" s="97">
        <v>0.898702193576428</v>
      </c>
      <c r="AM7" s="58">
        <v>14270149</v>
      </c>
      <c r="AN7" s="97">
        <v>0.94123838239022717</v>
      </c>
      <c r="AO7" s="58">
        <v>13769270</v>
      </c>
      <c r="AP7" s="97">
        <v>0.96331195954686821</v>
      </c>
      <c r="AQ7" s="58">
        <v>14072832</v>
      </c>
      <c r="AR7" s="97">
        <v>0.94554685652813064</v>
      </c>
      <c r="AS7" s="58">
        <v>14038582</v>
      </c>
      <c r="AT7" s="97">
        <v>0.96043977259907365</v>
      </c>
      <c r="AU7" s="58">
        <v>14699148</v>
      </c>
      <c r="AV7" s="97">
        <v>0.96509261224086751</v>
      </c>
      <c r="AW7" s="58">
        <v>14322845</v>
      </c>
      <c r="AX7" s="97">
        <v>0.95562867242638838</v>
      </c>
      <c r="AY7" s="58">
        <v>14395924</v>
      </c>
      <c r="AZ7" s="97">
        <v>0.95991609024832525</v>
      </c>
      <c r="BA7" s="58">
        <v>13011428</v>
      </c>
      <c r="BB7" s="97">
        <v>0.948834968016249</v>
      </c>
      <c r="BC7" s="58">
        <v>16081880</v>
      </c>
      <c r="BD7" s="97">
        <v>0.94503861894285934</v>
      </c>
      <c r="BE7" s="58">
        <v>15064453</v>
      </c>
      <c r="BF7" s="97">
        <v>0.95105683201788316</v>
      </c>
      <c r="BG7" s="58">
        <v>14718908</v>
      </c>
      <c r="BH7" s="97">
        <v>0.93858393523749495</v>
      </c>
      <c r="BI7" s="58">
        <v>15878802</v>
      </c>
      <c r="BJ7" s="97">
        <v>0.93071117911832968</v>
      </c>
      <c r="BK7" s="58">
        <v>13620471</v>
      </c>
      <c r="BL7" s="97">
        <v>0.92851366872105146</v>
      </c>
      <c r="BM7" s="58">
        <v>13541155</v>
      </c>
      <c r="BN7" s="97">
        <v>0.92552832292031906</v>
      </c>
      <c r="BO7" s="58">
        <v>13392133</v>
      </c>
      <c r="BP7" s="97">
        <v>0.94825397178306869</v>
      </c>
      <c r="BQ7" s="58">
        <v>12948095</v>
      </c>
      <c r="BR7" s="97">
        <v>0.89412536736177706</v>
      </c>
      <c r="BS7" s="58">
        <v>12326265</v>
      </c>
      <c r="BT7" s="97">
        <v>0.91283467879626012</v>
      </c>
      <c r="BU7" s="58">
        <v>9917416</v>
      </c>
      <c r="BV7" s="97">
        <v>0.90516600205120978</v>
      </c>
      <c r="BW7" s="58">
        <v>13127731</v>
      </c>
      <c r="BX7" s="97">
        <v>0.92829390749384288</v>
      </c>
      <c r="BY7" s="58">
        <v>10939993</v>
      </c>
      <c r="BZ7" s="97">
        <v>0.92906917484931706</v>
      </c>
      <c r="CA7" s="58">
        <v>14198672</v>
      </c>
      <c r="CB7" s="97">
        <v>0.9304025881240825</v>
      </c>
      <c r="CC7" s="58">
        <v>10525066</v>
      </c>
      <c r="CD7" s="97">
        <v>0.94890402497770199</v>
      </c>
      <c r="CE7" s="58">
        <v>12518070</v>
      </c>
      <c r="CF7" s="97">
        <v>0.95415544262297836</v>
      </c>
      <c r="CG7" s="58">
        <v>11553940</v>
      </c>
      <c r="CH7" s="97">
        <v>0.91770114431270944</v>
      </c>
      <c r="CI7" s="58">
        <v>11196745</v>
      </c>
      <c r="CJ7" s="97">
        <v>0.95451911626413322</v>
      </c>
      <c r="CK7" s="58">
        <f t="shared" si="0"/>
        <v>12662929</v>
      </c>
      <c r="CL7" s="97">
        <f>CK7/CK13</f>
        <v>0.93925445490077286</v>
      </c>
      <c r="CM7" s="193">
        <f>IF( SUM($BW7:CK7)&lt;0, "n/a", SUM($BW7:CK7)/CM$74)</f>
        <v>12090394.070380675</v>
      </c>
      <c r="CN7" s="195">
        <f>CM7/CM13</f>
        <v>0.93731827816257107</v>
      </c>
      <c r="CO7" s="21"/>
      <c r="CP7" s="98" t="s">
        <v>113</v>
      </c>
      <c r="CQ7" s="135">
        <f>+CQ16-CQ15-CQ14-CQ6-CQ9-CQ10-CQ11-CQ12-CQ8</f>
        <v>12662929</v>
      </c>
      <c r="CR7" s="162"/>
    </row>
    <row r="8" spans="1:96" ht="24" customHeight="1" x14ac:dyDescent="0.25">
      <c r="A8" s="3"/>
      <c r="B8" s="14" t="s">
        <v>107</v>
      </c>
      <c r="C8" s="17">
        <v>0</v>
      </c>
      <c r="D8" s="90">
        <v>0</v>
      </c>
      <c r="E8" s="17">
        <v>0</v>
      </c>
      <c r="F8" s="90">
        <v>0</v>
      </c>
      <c r="G8" s="17">
        <v>0</v>
      </c>
      <c r="H8" s="90">
        <v>0</v>
      </c>
      <c r="I8" s="17">
        <v>0</v>
      </c>
      <c r="J8" s="90">
        <v>0</v>
      </c>
      <c r="K8" s="17">
        <v>0</v>
      </c>
      <c r="L8" s="90">
        <v>0</v>
      </c>
      <c r="M8" s="17">
        <v>0</v>
      </c>
      <c r="N8" s="90">
        <v>0</v>
      </c>
      <c r="O8" s="17">
        <v>0</v>
      </c>
      <c r="P8" s="90">
        <v>0</v>
      </c>
      <c r="Q8" s="17">
        <v>0</v>
      </c>
      <c r="R8" s="90">
        <v>0</v>
      </c>
      <c r="S8" s="17">
        <v>0</v>
      </c>
      <c r="T8" s="90">
        <v>0</v>
      </c>
      <c r="U8" s="17">
        <v>0</v>
      </c>
      <c r="V8" s="90">
        <v>0</v>
      </c>
      <c r="W8" s="17">
        <v>0</v>
      </c>
      <c r="X8" s="90">
        <v>0</v>
      </c>
      <c r="Y8" s="17">
        <v>0</v>
      </c>
      <c r="Z8" s="90">
        <v>0</v>
      </c>
      <c r="AA8" s="17">
        <v>0</v>
      </c>
      <c r="AB8" s="90">
        <v>0</v>
      </c>
      <c r="AC8" s="17">
        <v>0</v>
      </c>
      <c r="AD8" s="90">
        <v>0</v>
      </c>
      <c r="AE8" s="17">
        <v>0</v>
      </c>
      <c r="AF8" s="90">
        <v>0</v>
      </c>
      <c r="AG8" s="17">
        <v>0</v>
      </c>
      <c r="AH8" s="90">
        <v>0</v>
      </c>
      <c r="AI8" s="17">
        <v>0</v>
      </c>
      <c r="AJ8" s="90">
        <v>0</v>
      </c>
      <c r="AK8" s="17">
        <v>0</v>
      </c>
      <c r="AL8" s="90">
        <v>0</v>
      </c>
      <c r="AM8" s="17">
        <v>0</v>
      </c>
      <c r="AN8" s="90">
        <v>0</v>
      </c>
      <c r="AO8" s="17">
        <v>0</v>
      </c>
      <c r="AP8" s="90">
        <v>0</v>
      </c>
      <c r="AQ8" s="17">
        <v>0</v>
      </c>
      <c r="AR8" s="90">
        <v>0</v>
      </c>
      <c r="AS8" s="17">
        <v>0</v>
      </c>
      <c r="AT8" s="90">
        <v>0</v>
      </c>
      <c r="AU8" s="17">
        <v>0</v>
      </c>
      <c r="AV8" s="90">
        <v>0</v>
      </c>
      <c r="AW8" s="17">
        <v>0</v>
      </c>
      <c r="AX8" s="90">
        <v>0</v>
      </c>
      <c r="AY8" s="17">
        <v>0</v>
      </c>
      <c r="AZ8" s="90">
        <v>0</v>
      </c>
      <c r="BA8" s="17">
        <v>0</v>
      </c>
      <c r="BB8" s="90">
        <v>0</v>
      </c>
      <c r="BC8" s="17">
        <v>0</v>
      </c>
      <c r="BD8" s="90">
        <v>0</v>
      </c>
      <c r="BE8" s="17">
        <v>0</v>
      </c>
      <c r="BF8" s="90">
        <v>0</v>
      </c>
      <c r="BG8" s="17">
        <v>0</v>
      </c>
      <c r="BH8" s="90">
        <v>0</v>
      </c>
      <c r="BI8" s="17">
        <v>0</v>
      </c>
      <c r="BJ8" s="90">
        <v>0</v>
      </c>
      <c r="BK8" s="17">
        <v>0</v>
      </c>
      <c r="BL8" s="90">
        <v>0</v>
      </c>
      <c r="BM8" s="17">
        <v>0</v>
      </c>
      <c r="BN8" s="90">
        <v>0</v>
      </c>
      <c r="BO8" s="17">
        <v>0</v>
      </c>
      <c r="BP8" s="90">
        <v>0</v>
      </c>
      <c r="BQ8" s="17">
        <v>0</v>
      </c>
      <c r="BR8" s="90">
        <v>0</v>
      </c>
      <c r="BS8" s="17">
        <v>0</v>
      </c>
      <c r="BT8" s="90">
        <v>0</v>
      </c>
      <c r="BU8" s="17">
        <v>0</v>
      </c>
      <c r="BV8" s="90">
        <v>0</v>
      </c>
      <c r="BW8" s="17">
        <v>0</v>
      </c>
      <c r="BX8" s="90">
        <v>0</v>
      </c>
      <c r="BY8" s="17">
        <v>0</v>
      </c>
      <c r="BZ8" s="90">
        <v>0</v>
      </c>
      <c r="CA8" s="17">
        <v>0</v>
      </c>
      <c r="CB8" s="90">
        <v>0</v>
      </c>
      <c r="CC8" s="17">
        <v>0</v>
      </c>
      <c r="CD8" s="90">
        <v>0</v>
      </c>
      <c r="CE8" s="17">
        <v>0</v>
      </c>
      <c r="CF8" s="90">
        <v>0</v>
      </c>
      <c r="CG8" s="17">
        <v>0</v>
      </c>
      <c r="CH8" s="90">
        <v>0</v>
      </c>
      <c r="CI8" s="17">
        <v>0</v>
      </c>
      <c r="CJ8" s="90">
        <v>0</v>
      </c>
      <c r="CK8" s="17">
        <f t="shared" si="0"/>
        <v>0</v>
      </c>
      <c r="CL8" s="90">
        <f>CK8/CK13</f>
        <v>0</v>
      </c>
      <c r="CM8" s="193">
        <f>IF( SUM($BW8:CK8)&lt;0, "n/a", SUM($BW8:CK8)/CM$74)</f>
        <v>0</v>
      </c>
      <c r="CN8" s="196">
        <f>CM8/CM13</f>
        <v>0</v>
      </c>
      <c r="CO8" s="21"/>
      <c r="CP8" s="134" t="s">
        <v>114</v>
      </c>
      <c r="CQ8" s="136">
        <f>IF(ISERROR(VLOOKUP(CP8,IQSH01E!$A$1:$M$400,2,0)),0,VLOOKUP(CP8,IQSH01E!$A$1:$M$400,2,0))</f>
        <v>0</v>
      </c>
      <c r="CR8" s="163" t="s">
        <v>117</v>
      </c>
    </row>
    <row r="9" spans="1:96" ht="24" customHeight="1" x14ac:dyDescent="0.25">
      <c r="A9" s="137"/>
      <c r="B9" s="14" t="s">
        <v>80</v>
      </c>
      <c r="C9" s="58">
        <v>308616</v>
      </c>
      <c r="D9" s="97">
        <v>1.6257413899831815E-2</v>
      </c>
      <c r="E9" s="58">
        <v>208608</v>
      </c>
      <c r="F9" s="97">
        <v>1.3089389762293626E-2</v>
      </c>
      <c r="G9" s="58">
        <v>295848</v>
      </c>
      <c r="H9" s="97">
        <v>1.5400889931227287E-2</v>
      </c>
      <c r="I9" s="58">
        <v>389602</v>
      </c>
      <c r="J9" s="97">
        <v>1.8708819559259737E-2</v>
      </c>
      <c r="K9" s="58">
        <v>251722</v>
      </c>
      <c r="L9" s="97">
        <v>1.3863597210295418E-2</v>
      </c>
      <c r="M9" s="58">
        <v>314430</v>
      </c>
      <c r="N9" s="97">
        <v>1.7972403332671055E-2</v>
      </c>
      <c r="O9" s="58">
        <v>368155</v>
      </c>
      <c r="P9" s="97">
        <v>1.7756290351122195E-2</v>
      </c>
      <c r="Q9" s="58">
        <v>331899</v>
      </c>
      <c r="R9" s="97">
        <v>1.7572534707316612E-2</v>
      </c>
      <c r="S9" s="58">
        <v>488051</v>
      </c>
      <c r="T9" s="97">
        <v>2.675698838144373E-2</v>
      </c>
      <c r="U9" s="58">
        <v>610068</v>
      </c>
      <c r="V9" s="97">
        <v>3.7142119253826156E-2</v>
      </c>
      <c r="W9" s="58">
        <v>477027</v>
      </c>
      <c r="X9" s="97">
        <v>3.4482442057234726E-2</v>
      </c>
      <c r="Y9" s="58">
        <v>512781</v>
      </c>
      <c r="Z9" s="97">
        <v>3.5558182915074649E-2</v>
      </c>
      <c r="AA9" s="58">
        <v>327005</v>
      </c>
      <c r="AB9" s="97">
        <v>1.8772621164939871E-2</v>
      </c>
      <c r="AC9" s="58">
        <v>348770</v>
      </c>
      <c r="AD9" s="97">
        <v>2.6122246601587618E-2</v>
      </c>
      <c r="AE9" s="58">
        <v>477903</v>
      </c>
      <c r="AF9" s="97">
        <v>3.9515501550335785E-2</v>
      </c>
      <c r="AG9" s="58">
        <v>379079</v>
      </c>
      <c r="AH9" s="97">
        <v>2.3303575111534164E-2</v>
      </c>
      <c r="AI9" s="58">
        <v>372609</v>
      </c>
      <c r="AJ9" s="97">
        <v>2.3876700773340354E-2</v>
      </c>
      <c r="AK9" s="58">
        <v>450811</v>
      </c>
      <c r="AL9" s="97">
        <v>3.4135500546510565E-2</v>
      </c>
      <c r="AM9" s="58">
        <v>545091</v>
      </c>
      <c r="AN9" s="97">
        <v>3.5953413737689163E-2</v>
      </c>
      <c r="AO9" s="58">
        <v>329851</v>
      </c>
      <c r="AP9" s="97">
        <v>2.3076707274132472E-2</v>
      </c>
      <c r="AQ9" s="58">
        <v>392295</v>
      </c>
      <c r="AR9" s="97">
        <v>2.6358113568164743E-2</v>
      </c>
      <c r="AS9" s="58">
        <v>382415</v>
      </c>
      <c r="AT9" s="97">
        <v>2.6162654863466608E-2</v>
      </c>
      <c r="AU9" s="58">
        <v>257945</v>
      </c>
      <c r="AV9" s="97">
        <v>1.693573082361444E-2</v>
      </c>
      <c r="AW9" s="58">
        <v>396921</v>
      </c>
      <c r="AX9" s="97">
        <v>2.6482803401709262E-2</v>
      </c>
      <c r="AY9" s="58">
        <v>245984</v>
      </c>
      <c r="AZ9" s="97">
        <v>1.6402142685918879E-2</v>
      </c>
      <c r="BA9" s="58">
        <v>287236</v>
      </c>
      <c r="BB9" s="97">
        <v>2.094616831243391E-2</v>
      </c>
      <c r="BC9" s="58">
        <v>392906</v>
      </c>
      <c r="BD9" s="97">
        <v>2.3088802031501484E-2</v>
      </c>
      <c r="BE9" s="58">
        <v>338374</v>
      </c>
      <c r="BF9" s="97">
        <v>2.136240223771943E-2</v>
      </c>
      <c r="BG9" s="58">
        <v>303251</v>
      </c>
      <c r="BH9" s="97">
        <v>1.9337475099695276E-2</v>
      </c>
      <c r="BI9" s="58">
        <v>354265</v>
      </c>
      <c r="BJ9" s="97">
        <v>2.0764689670565516E-2</v>
      </c>
      <c r="BK9" s="58">
        <v>269449</v>
      </c>
      <c r="BL9" s="97">
        <v>1.8368460203998713E-2</v>
      </c>
      <c r="BM9" s="58">
        <v>357509</v>
      </c>
      <c r="BN9" s="97">
        <v>2.4435486130903926E-2</v>
      </c>
      <c r="BO9" s="58">
        <v>259589</v>
      </c>
      <c r="BP9" s="97">
        <v>1.8380664251258182E-2</v>
      </c>
      <c r="BQ9" s="58">
        <v>337199</v>
      </c>
      <c r="BR9" s="97">
        <v>2.3285138064636061E-2</v>
      </c>
      <c r="BS9" s="58">
        <v>248594</v>
      </c>
      <c r="BT9" s="97">
        <v>1.8409893357045098E-2</v>
      </c>
      <c r="BU9" s="58">
        <v>262899</v>
      </c>
      <c r="BV9" s="97">
        <v>2.3994883019252292E-2</v>
      </c>
      <c r="BW9" s="58">
        <v>240751</v>
      </c>
      <c r="BX9" s="97">
        <v>1.7024090950907674E-2</v>
      </c>
      <c r="BY9" s="58">
        <v>169317</v>
      </c>
      <c r="BZ9" s="97">
        <v>1.4379095624463545E-2</v>
      </c>
      <c r="CA9" s="58">
        <v>322774</v>
      </c>
      <c r="CB9" s="97">
        <v>2.115055302208281E-2</v>
      </c>
      <c r="CC9" s="58">
        <v>273458</v>
      </c>
      <c r="CD9" s="97">
        <v>2.465403987607797E-2</v>
      </c>
      <c r="CE9" s="58">
        <v>319066</v>
      </c>
      <c r="CF9" s="97">
        <v>2.4319927948632913E-2</v>
      </c>
      <c r="CG9" s="58">
        <v>348652</v>
      </c>
      <c r="CH9" s="97">
        <v>2.7692574080089974E-2</v>
      </c>
      <c r="CI9" s="58">
        <v>259715</v>
      </c>
      <c r="CJ9" s="97">
        <v>2.2140625001332025E-2</v>
      </c>
      <c r="CK9" s="58">
        <f t="shared" si="0"/>
        <v>282685</v>
      </c>
      <c r="CL9" s="97">
        <f>CK9/CK13</f>
        <v>2.0967751266995571E-2</v>
      </c>
      <c r="CM9" s="193">
        <f>IF( SUM($BW9:CK9)&lt;0, "n/a", SUM($BW9:CK9)/CM$74)</f>
        <v>277052.26892011333</v>
      </c>
      <c r="CN9" s="196">
        <f>CM9/CM13</f>
        <v>2.1478717248879366E-2</v>
      </c>
      <c r="CO9" s="21"/>
      <c r="CP9" s="94" t="s">
        <v>33</v>
      </c>
      <c r="CQ9" s="138">
        <f>IF(ISERROR(VLOOKUP(CP9,IQSH01E!$A$1:$M$400,2,0)),0,VLOOKUP(CP9,IQSH01E!$A$1:$M$400,2,0))</f>
        <v>282685</v>
      </c>
      <c r="CR9" s="164" t="s">
        <v>118</v>
      </c>
    </row>
    <row r="10" spans="1:96" ht="24" customHeight="1" x14ac:dyDescent="0.25">
      <c r="A10" s="5"/>
      <c r="B10" s="14" t="s">
        <v>81</v>
      </c>
      <c r="C10" s="17">
        <v>734203</v>
      </c>
      <c r="D10" s="90">
        <v>3.8676679295623739E-2</v>
      </c>
      <c r="E10" s="17">
        <v>960281</v>
      </c>
      <c r="F10" s="90">
        <v>6.0254123956536107E-2</v>
      </c>
      <c r="G10" s="17">
        <v>890325</v>
      </c>
      <c r="H10" s="90">
        <v>4.6347439658270241E-2</v>
      </c>
      <c r="I10" s="17">
        <v>189422</v>
      </c>
      <c r="J10" s="90">
        <v>9.096108383822717E-3</v>
      </c>
      <c r="K10" s="17">
        <v>289729</v>
      </c>
      <c r="L10" s="90">
        <v>1.5956833952303261E-2</v>
      </c>
      <c r="M10" s="17">
        <v>628390</v>
      </c>
      <c r="N10" s="90">
        <v>3.591794208636951E-2</v>
      </c>
      <c r="O10" s="17">
        <v>1232639</v>
      </c>
      <c r="P10" s="90">
        <v>5.9450763895959345E-2</v>
      </c>
      <c r="Q10" s="17">
        <v>1110142</v>
      </c>
      <c r="R10" s="90">
        <v>5.877694366373469E-2</v>
      </c>
      <c r="S10" s="17">
        <v>1523341</v>
      </c>
      <c r="T10" s="90">
        <v>8.3515897801616792E-2</v>
      </c>
      <c r="U10" s="17">
        <v>1035547</v>
      </c>
      <c r="V10" s="90">
        <v>6.3046103331008865E-2</v>
      </c>
      <c r="W10" s="17">
        <v>751933</v>
      </c>
      <c r="X10" s="90">
        <v>5.435433655416292E-2</v>
      </c>
      <c r="Y10" s="17">
        <v>747907</v>
      </c>
      <c r="Z10" s="90">
        <v>5.1862713145504093E-2</v>
      </c>
      <c r="AA10" s="17">
        <v>709138</v>
      </c>
      <c r="AB10" s="90">
        <v>4.0710016751007265E-2</v>
      </c>
      <c r="AC10" s="17">
        <v>786952</v>
      </c>
      <c r="AD10" s="90">
        <v>5.8941291417302456E-2</v>
      </c>
      <c r="AE10" s="17">
        <v>708372</v>
      </c>
      <c r="AF10" s="90">
        <v>5.857187518014003E-2</v>
      </c>
      <c r="AG10" s="17">
        <v>461298</v>
      </c>
      <c r="AH10" s="90">
        <v>2.8357921678068387E-2</v>
      </c>
      <c r="AI10" s="17">
        <v>841299</v>
      </c>
      <c r="AJ10" s="90">
        <v>5.3910250380185307E-2</v>
      </c>
      <c r="AK10" s="17">
        <v>882264</v>
      </c>
      <c r="AL10" s="90">
        <v>6.6805209398543064E-2</v>
      </c>
      <c r="AM10" s="17">
        <v>340715</v>
      </c>
      <c r="AN10" s="90">
        <v>2.2473068463131411E-2</v>
      </c>
      <c r="AO10" s="17">
        <v>189050</v>
      </c>
      <c r="AP10" s="90">
        <v>1.3226127888576187E-2</v>
      </c>
      <c r="AQ10" s="17">
        <v>418146</v>
      </c>
      <c r="AR10" s="90">
        <v>2.809502990370465E-2</v>
      </c>
      <c r="AS10" s="17">
        <v>191320</v>
      </c>
      <c r="AT10" s="90">
        <v>1.3089024040580079E-2</v>
      </c>
      <c r="AU10" s="17">
        <v>270601</v>
      </c>
      <c r="AV10" s="90">
        <v>1.7766677766969281E-2</v>
      </c>
      <c r="AW10" s="17">
        <v>263567</v>
      </c>
      <c r="AX10" s="90">
        <v>1.7585345809816827E-2</v>
      </c>
      <c r="AY10" s="17">
        <v>349008</v>
      </c>
      <c r="AZ10" s="90">
        <v>2.3271753506436094E-2</v>
      </c>
      <c r="BA10" s="17">
        <v>412060</v>
      </c>
      <c r="BB10" s="90">
        <v>3.0048733845414628E-2</v>
      </c>
      <c r="BC10" s="17">
        <v>533661</v>
      </c>
      <c r="BD10" s="90">
        <v>3.1360155306697057E-2</v>
      </c>
      <c r="BE10" s="17">
        <v>433203</v>
      </c>
      <c r="BF10" s="90">
        <v>2.7349195672796287E-2</v>
      </c>
      <c r="BG10" s="17">
        <v>620090</v>
      </c>
      <c r="BH10" s="90">
        <v>3.9541419268427948E-2</v>
      </c>
      <c r="BI10" s="17">
        <v>809420</v>
      </c>
      <c r="BJ10" s="90">
        <v>4.7442889117324992E-2</v>
      </c>
      <c r="BK10" s="17">
        <v>774601</v>
      </c>
      <c r="BL10" s="90">
        <v>5.2804900528402809E-2</v>
      </c>
      <c r="BM10" s="17">
        <v>726886</v>
      </c>
      <c r="BN10" s="90">
        <v>4.968214162929669E-2</v>
      </c>
      <c r="BO10" s="17">
        <v>457657</v>
      </c>
      <c r="BP10" s="90">
        <v>3.2405223870187357E-2</v>
      </c>
      <c r="BQ10" s="17">
        <v>1187749</v>
      </c>
      <c r="BR10" s="90">
        <v>8.2019518003118089E-2</v>
      </c>
      <c r="BS10" s="17">
        <v>913902</v>
      </c>
      <c r="BT10" s="90">
        <v>6.7679985674594836E-2</v>
      </c>
      <c r="BU10" s="17">
        <v>770476</v>
      </c>
      <c r="BV10" s="90">
        <v>7.0321612060682728E-2</v>
      </c>
      <c r="BW10" s="17">
        <v>769665</v>
      </c>
      <c r="BX10" s="90">
        <v>5.4424891118750728E-2</v>
      </c>
      <c r="BY10" s="17">
        <v>658854</v>
      </c>
      <c r="BZ10" s="90">
        <v>5.5952589926352964E-2</v>
      </c>
      <c r="CA10" s="17">
        <v>731322</v>
      </c>
      <c r="CB10" s="90">
        <v>4.7921656444495669E-2</v>
      </c>
      <c r="CC10" s="17">
        <v>266825</v>
      </c>
      <c r="CD10" s="90">
        <v>2.4056031236732896E-2</v>
      </c>
      <c r="CE10" s="17">
        <v>268493</v>
      </c>
      <c r="CF10" s="90">
        <v>2.0465140173858375E-2</v>
      </c>
      <c r="CG10" s="17">
        <v>683839</v>
      </c>
      <c r="CH10" s="90">
        <v>5.4315656202616504E-2</v>
      </c>
      <c r="CI10" s="17">
        <v>269412</v>
      </c>
      <c r="CJ10" s="90">
        <v>2.2967291311086629E-2</v>
      </c>
      <c r="CK10" s="17">
        <f t="shared" si="0"/>
        <v>532727</v>
      </c>
      <c r="CL10" s="90">
        <f>CK10/CK13</f>
        <v>3.9514255192927637E-2</v>
      </c>
      <c r="CM10" s="193">
        <f>IF( SUM($BW10:CK10)&lt;0, "n/a", SUM($BW10:CK10)/CM$74)</f>
        <v>522642.16001290717</v>
      </c>
      <c r="CN10" s="196">
        <f>CM10/CM13</f>
        <v>4.0518286390564338E-2</v>
      </c>
      <c r="CO10" s="21"/>
      <c r="CP10" s="94" t="s">
        <v>24</v>
      </c>
      <c r="CQ10" s="34">
        <f>IF(ISERROR(VLOOKUP(CP10,IQSH01E!$A$1:$M$400,2,0)),0,VLOOKUP(CP10,IQSH01E!$A$1:$M$400,2,0))</f>
        <v>532727</v>
      </c>
      <c r="CR10" s="161" t="s">
        <v>123</v>
      </c>
    </row>
    <row r="11" spans="1:96" ht="24" customHeight="1" x14ac:dyDescent="0.25">
      <c r="A11" s="5" t="s">
        <v>85</v>
      </c>
      <c r="B11" s="14" t="s">
        <v>82</v>
      </c>
      <c r="C11" s="17">
        <v>13314</v>
      </c>
      <c r="D11" s="90">
        <v>7.0136094260297836E-4</v>
      </c>
      <c r="E11" s="17">
        <v>10645</v>
      </c>
      <c r="F11" s="90">
        <v>6.6793485398266433E-4</v>
      </c>
      <c r="G11" s="17">
        <v>7123</v>
      </c>
      <c r="H11" s="90">
        <v>3.7080033997232347E-4</v>
      </c>
      <c r="I11" s="17">
        <v>4283</v>
      </c>
      <c r="J11" s="90">
        <v>2.0567110582673975E-4</v>
      </c>
      <c r="K11" s="17">
        <v>51986</v>
      </c>
      <c r="L11" s="90">
        <v>2.8631306146241395E-3</v>
      </c>
      <c r="M11" s="17">
        <v>8137</v>
      </c>
      <c r="N11" s="90">
        <v>4.6510016829801347E-4</v>
      </c>
      <c r="O11" s="17">
        <v>13301</v>
      </c>
      <c r="P11" s="90">
        <v>6.4151354174267993E-4</v>
      </c>
      <c r="Q11" s="17">
        <v>4471</v>
      </c>
      <c r="R11" s="90">
        <v>2.3671900992896207E-4</v>
      </c>
      <c r="S11" s="17">
        <v>6920</v>
      </c>
      <c r="T11" s="90">
        <v>3.793832193758247E-4</v>
      </c>
      <c r="U11" s="17">
        <v>11868</v>
      </c>
      <c r="V11" s="90">
        <v>7.2254678380837684E-4</v>
      </c>
      <c r="W11" s="17">
        <v>7234</v>
      </c>
      <c r="X11" s="90">
        <v>5.2291796028743867E-4</v>
      </c>
      <c r="Y11" s="17">
        <v>6165</v>
      </c>
      <c r="Z11" s="90">
        <v>4.2750452468292546E-4</v>
      </c>
      <c r="AA11" s="17">
        <v>6343</v>
      </c>
      <c r="AB11" s="90">
        <v>3.641373558484231E-4</v>
      </c>
      <c r="AC11" s="17">
        <v>5950</v>
      </c>
      <c r="AD11" s="90">
        <v>4.4564431367218028E-4</v>
      </c>
      <c r="AE11" s="17">
        <v>10070</v>
      </c>
      <c r="AF11" s="90">
        <v>8.326398884541034E-4</v>
      </c>
      <c r="AG11" s="17">
        <v>7143</v>
      </c>
      <c r="AH11" s="90">
        <v>4.3911015123942115E-4</v>
      </c>
      <c r="AI11" s="17">
        <v>3927</v>
      </c>
      <c r="AJ11" s="90">
        <v>2.5164127526953876E-4</v>
      </c>
      <c r="AK11" s="17">
        <v>4716</v>
      </c>
      <c r="AL11" s="90">
        <v>3.5709647851836761E-4</v>
      </c>
      <c r="AM11" s="17">
        <v>5081</v>
      </c>
      <c r="AN11" s="90">
        <v>3.3513540895226422E-4</v>
      </c>
      <c r="AO11" s="17">
        <v>5506</v>
      </c>
      <c r="AP11" s="90">
        <v>3.8520529042317104E-4</v>
      </c>
      <c r="AQ11" s="17">
        <v>0</v>
      </c>
      <c r="AR11" s="90">
        <v>0</v>
      </c>
      <c r="AS11" s="17">
        <v>4510</v>
      </c>
      <c r="AT11" s="90">
        <v>3.0854849687965793E-4</v>
      </c>
      <c r="AU11" s="17">
        <v>3122</v>
      </c>
      <c r="AV11" s="90">
        <v>2.0497916854881576E-4</v>
      </c>
      <c r="AW11" s="17">
        <v>4544</v>
      </c>
      <c r="AX11" s="90">
        <v>3.0317836208557087E-4</v>
      </c>
      <c r="AY11" s="17">
        <v>6149</v>
      </c>
      <c r="AZ11" s="90">
        <v>4.1001355931977358E-4</v>
      </c>
      <c r="BA11" s="17">
        <v>2333</v>
      </c>
      <c r="BB11" s="90">
        <v>1.7012982590242277E-4</v>
      </c>
      <c r="BC11" s="17">
        <v>8720</v>
      </c>
      <c r="BD11" s="90">
        <v>5.1242371894217177E-4</v>
      </c>
      <c r="BE11" s="17">
        <v>3668</v>
      </c>
      <c r="BF11" s="90">
        <v>2.3157007160111261E-4</v>
      </c>
      <c r="BG11" s="17">
        <v>39788</v>
      </c>
      <c r="BH11" s="90">
        <v>2.5371703943818011E-3</v>
      </c>
      <c r="BI11" s="17">
        <v>18447</v>
      </c>
      <c r="BJ11" s="90">
        <v>1.0812420937798598E-3</v>
      </c>
      <c r="BK11" s="17">
        <v>4591</v>
      </c>
      <c r="BL11" s="90">
        <v>3.1297054654705754E-4</v>
      </c>
      <c r="BM11" s="17">
        <v>5180</v>
      </c>
      <c r="BN11" s="90">
        <v>3.5404931948029936E-4</v>
      </c>
      <c r="BO11" s="17">
        <v>13560</v>
      </c>
      <c r="BP11" s="90">
        <v>9.6014009548579088E-4</v>
      </c>
      <c r="BQ11" s="17">
        <v>8254</v>
      </c>
      <c r="BR11" s="90">
        <v>5.699765704687916E-4</v>
      </c>
      <c r="BS11" s="17">
        <v>14522</v>
      </c>
      <c r="BT11" s="90">
        <v>1.0754421720999257E-3</v>
      </c>
      <c r="BU11" s="17">
        <v>5670</v>
      </c>
      <c r="BV11" s="90">
        <v>5.175028688551896E-4</v>
      </c>
      <c r="BW11" s="17">
        <v>3636</v>
      </c>
      <c r="BX11" s="90">
        <v>2.5711043649870741E-4</v>
      </c>
      <c r="BY11" s="17">
        <v>7055</v>
      </c>
      <c r="BZ11" s="90">
        <v>5.9913959986646536E-4</v>
      </c>
      <c r="CA11" s="17">
        <v>8015</v>
      </c>
      <c r="CB11" s="90">
        <v>5.2520240933902275E-4</v>
      </c>
      <c r="CC11" s="17">
        <v>26464</v>
      </c>
      <c r="CD11" s="90">
        <v>2.3859039094871145E-3</v>
      </c>
      <c r="CE11" s="17">
        <v>13900</v>
      </c>
      <c r="CF11" s="90">
        <v>1.0594892545304027E-3</v>
      </c>
      <c r="CG11" s="17">
        <v>3659</v>
      </c>
      <c r="CH11" s="90">
        <v>2.906254045840816E-4</v>
      </c>
      <c r="CI11" s="17">
        <v>4375</v>
      </c>
      <c r="CJ11" s="90">
        <v>3.7296742344811667E-4</v>
      </c>
      <c r="CK11" s="17">
        <f t="shared" si="0"/>
        <v>3553</v>
      </c>
      <c r="CL11" s="90">
        <f>CK11/CK13</f>
        <v>2.6353863930394351E-4</v>
      </c>
      <c r="CM11" s="193">
        <f>IF( SUM($BW11:CK11)&lt;0, "n/a", SUM($BW11:CK11)/CM$74)</f>
        <v>8832.1256863048038</v>
      </c>
      <c r="CN11" s="196">
        <f>CM11/CM13</f>
        <v>6.8471819798525228E-4</v>
      </c>
      <c r="CO11" s="21"/>
      <c r="CP11" s="94" t="s">
        <v>16</v>
      </c>
      <c r="CQ11" s="34">
        <f>IF(ISERROR(VLOOKUP(CP11,IQSH01E!$A$1:$M$400,2,0)),0,VLOOKUP(CP11,IQSH01E!$A$1:$M$400,2,0))</f>
        <v>3553</v>
      </c>
      <c r="CR11" s="161" t="s">
        <v>118</v>
      </c>
    </row>
    <row r="12" spans="1:96" ht="24" customHeight="1" x14ac:dyDescent="0.25">
      <c r="A12" s="3"/>
      <c r="B12" s="14" t="s">
        <v>102</v>
      </c>
      <c r="C12" s="17">
        <v>0</v>
      </c>
      <c r="D12" s="90">
        <v>0</v>
      </c>
      <c r="E12" s="17">
        <v>0</v>
      </c>
      <c r="F12" s="90">
        <v>0</v>
      </c>
      <c r="G12" s="17">
        <v>0</v>
      </c>
      <c r="H12" s="90">
        <v>0</v>
      </c>
      <c r="I12" s="17">
        <v>0</v>
      </c>
      <c r="J12" s="90">
        <v>0</v>
      </c>
      <c r="K12" s="17">
        <v>0</v>
      </c>
      <c r="L12" s="90">
        <v>0</v>
      </c>
      <c r="M12" s="17">
        <v>0</v>
      </c>
      <c r="N12" s="90">
        <v>0</v>
      </c>
      <c r="O12" s="17">
        <v>0</v>
      </c>
      <c r="P12" s="90">
        <v>0</v>
      </c>
      <c r="Q12" s="17">
        <v>0</v>
      </c>
      <c r="R12" s="90">
        <v>0</v>
      </c>
      <c r="S12" s="17">
        <v>0</v>
      </c>
      <c r="T12" s="90">
        <v>0</v>
      </c>
      <c r="U12" s="17">
        <v>0</v>
      </c>
      <c r="V12" s="90">
        <v>0</v>
      </c>
      <c r="W12" s="17">
        <v>0</v>
      </c>
      <c r="X12" s="90">
        <v>0</v>
      </c>
      <c r="Y12" s="17">
        <v>0</v>
      </c>
      <c r="Z12" s="90">
        <v>0</v>
      </c>
      <c r="AA12" s="17">
        <v>0</v>
      </c>
      <c r="AB12" s="90">
        <v>0</v>
      </c>
      <c r="AC12" s="17">
        <v>0</v>
      </c>
      <c r="AD12" s="90">
        <v>0</v>
      </c>
      <c r="AE12" s="17">
        <v>0</v>
      </c>
      <c r="AF12" s="90">
        <v>0</v>
      </c>
      <c r="AG12" s="17">
        <v>0</v>
      </c>
      <c r="AH12" s="90">
        <v>0</v>
      </c>
      <c r="AI12" s="17">
        <v>0</v>
      </c>
      <c r="AJ12" s="90">
        <v>0</v>
      </c>
      <c r="AK12" s="17">
        <v>0</v>
      </c>
      <c r="AL12" s="90">
        <v>0</v>
      </c>
      <c r="AM12" s="17">
        <v>0</v>
      </c>
      <c r="AN12" s="90">
        <v>0</v>
      </c>
      <c r="AO12" s="17">
        <v>0</v>
      </c>
      <c r="AP12" s="90">
        <v>0</v>
      </c>
      <c r="AQ12" s="17">
        <v>0</v>
      </c>
      <c r="AR12" s="90">
        <v>0</v>
      </c>
      <c r="AS12" s="17">
        <v>0</v>
      </c>
      <c r="AT12" s="90">
        <v>0</v>
      </c>
      <c r="AU12" s="17">
        <v>0</v>
      </c>
      <c r="AV12" s="90">
        <v>0</v>
      </c>
      <c r="AW12" s="17">
        <v>0</v>
      </c>
      <c r="AX12" s="90">
        <v>0</v>
      </c>
      <c r="AY12" s="17">
        <v>0</v>
      </c>
      <c r="AZ12" s="90">
        <v>0</v>
      </c>
      <c r="BA12" s="17">
        <v>0</v>
      </c>
      <c r="BB12" s="90">
        <v>0</v>
      </c>
      <c r="BC12" s="17">
        <v>0</v>
      </c>
      <c r="BD12" s="90">
        <v>0</v>
      </c>
      <c r="BE12" s="17">
        <v>0</v>
      </c>
      <c r="BF12" s="90">
        <v>0</v>
      </c>
      <c r="BG12" s="17">
        <v>0</v>
      </c>
      <c r="BH12" s="90">
        <v>0</v>
      </c>
      <c r="BI12" s="17">
        <v>0</v>
      </c>
      <c r="BJ12" s="90">
        <v>0</v>
      </c>
      <c r="BK12" s="17">
        <v>0</v>
      </c>
      <c r="BL12" s="90">
        <v>0</v>
      </c>
      <c r="BM12" s="17">
        <v>0</v>
      </c>
      <c r="BN12" s="90">
        <v>0</v>
      </c>
      <c r="BO12" s="17">
        <v>0</v>
      </c>
      <c r="BP12" s="90">
        <v>0</v>
      </c>
      <c r="BQ12" s="17">
        <v>0</v>
      </c>
      <c r="BR12" s="90">
        <v>0</v>
      </c>
      <c r="BS12" s="17">
        <v>0</v>
      </c>
      <c r="BT12" s="90">
        <v>0</v>
      </c>
      <c r="BU12" s="17">
        <v>0</v>
      </c>
      <c r="BV12" s="90">
        <v>0</v>
      </c>
      <c r="BW12" s="17">
        <v>0</v>
      </c>
      <c r="BX12" s="90">
        <v>0</v>
      </c>
      <c r="BY12" s="17">
        <v>0</v>
      </c>
      <c r="BZ12" s="90">
        <v>0</v>
      </c>
      <c r="CA12" s="17">
        <v>0</v>
      </c>
      <c r="CB12" s="90">
        <v>0</v>
      </c>
      <c r="CC12" s="17">
        <v>0</v>
      </c>
      <c r="CD12" s="90">
        <v>0</v>
      </c>
      <c r="CE12" s="17">
        <v>0</v>
      </c>
      <c r="CF12" s="90">
        <v>0</v>
      </c>
      <c r="CG12" s="17">
        <v>0</v>
      </c>
      <c r="CH12" s="90">
        <v>0</v>
      </c>
      <c r="CI12" s="17">
        <v>0</v>
      </c>
      <c r="CJ12" s="90">
        <v>0</v>
      </c>
      <c r="CK12" s="17">
        <f t="shared" si="0"/>
        <v>0</v>
      </c>
      <c r="CL12" s="90">
        <f>CK12/CK13</f>
        <v>0</v>
      </c>
      <c r="CM12" s="193">
        <f>IF( SUM($BW12:CK12)&lt;0, "n/a", SUM($BW12:CK12)/CM$74)</f>
        <v>0</v>
      </c>
      <c r="CN12" s="196">
        <f>CM12/CM13</f>
        <v>0</v>
      </c>
      <c r="CO12" s="21"/>
      <c r="CP12" s="94" t="s">
        <v>115</v>
      </c>
      <c r="CQ12" s="34">
        <f>IF(ISERROR(VLOOKUP(CP12,IQSH01E!$A$1:$M$400,2,0)),0,VLOOKUP(CP12,IQSH01E!$A$1:$M$400,2,0))</f>
        <v>0</v>
      </c>
      <c r="CR12" s="161" t="s">
        <v>123</v>
      </c>
    </row>
    <row r="13" spans="1:96" ht="24" customHeight="1" thickBot="1" x14ac:dyDescent="0.3">
      <c r="A13" s="3"/>
      <c r="B13" s="15" t="s">
        <v>83</v>
      </c>
      <c r="C13" s="18">
        <v>18983093</v>
      </c>
      <c r="D13" s="93">
        <v>1</v>
      </c>
      <c r="E13" s="18">
        <v>15937183</v>
      </c>
      <c r="F13" s="93">
        <v>1</v>
      </c>
      <c r="G13" s="18">
        <v>19209799</v>
      </c>
      <c r="H13" s="93">
        <v>1</v>
      </c>
      <c r="I13" s="18">
        <v>20824510</v>
      </c>
      <c r="J13" s="93">
        <v>1</v>
      </c>
      <c r="K13" s="18">
        <v>18157048</v>
      </c>
      <c r="L13" s="93">
        <v>1</v>
      </c>
      <c r="M13" s="18">
        <v>17495156</v>
      </c>
      <c r="N13" s="93">
        <v>1</v>
      </c>
      <c r="O13" s="18">
        <v>20733779</v>
      </c>
      <c r="P13" s="93">
        <v>1</v>
      </c>
      <c r="Q13" s="18">
        <v>18887372</v>
      </c>
      <c r="R13" s="93">
        <v>1</v>
      </c>
      <c r="S13" s="18">
        <v>18240132</v>
      </c>
      <c r="T13" s="93">
        <v>1</v>
      </c>
      <c r="U13" s="18">
        <v>16425234</v>
      </c>
      <c r="V13" s="93">
        <v>1</v>
      </c>
      <c r="W13" s="18">
        <v>13833910</v>
      </c>
      <c r="X13" s="93">
        <v>1</v>
      </c>
      <c r="Y13" s="18">
        <v>14420900</v>
      </c>
      <c r="Z13" s="93">
        <v>1</v>
      </c>
      <c r="AA13" s="18">
        <v>17419251</v>
      </c>
      <c r="AB13" s="93">
        <v>1</v>
      </c>
      <c r="AC13" s="18">
        <v>13351455</v>
      </c>
      <c r="AD13" s="93">
        <v>1</v>
      </c>
      <c r="AE13" s="18">
        <v>12094063.879999999</v>
      </c>
      <c r="AF13" s="93">
        <v>1</v>
      </c>
      <c r="AG13" s="18">
        <v>16266989</v>
      </c>
      <c r="AH13" s="93">
        <v>1</v>
      </c>
      <c r="AI13" s="18">
        <v>15605548</v>
      </c>
      <c r="AJ13" s="93">
        <v>1</v>
      </c>
      <c r="AK13" s="18">
        <v>13206515</v>
      </c>
      <c r="AL13" s="93">
        <v>1</v>
      </c>
      <c r="AM13" s="18">
        <v>15161036</v>
      </c>
      <c r="AN13" s="93">
        <v>1</v>
      </c>
      <c r="AO13" s="18">
        <v>14293677</v>
      </c>
      <c r="AP13" s="93">
        <v>1</v>
      </c>
      <c r="AQ13" s="18">
        <v>14883273</v>
      </c>
      <c r="AR13" s="93">
        <v>1</v>
      </c>
      <c r="AS13" s="18">
        <v>14616827</v>
      </c>
      <c r="AT13" s="93">
        <v>1</v>
      </c>
      <c r="AU13" s="18">
        <v>15230816</v>
      </c>
      <c r="AV13" s="93">
        <v>1</v>
      </c>
      <c r="AW13" s="18">
        <v>14987877</v>
      </c>
      <c r="AX13" s="93">
        <v>1</v>
      </c>
      <c r="AY13" s="18">
        <v>14997065</v>
      </c>
      <c r="AZ13" s="93">
        <v>1</v>
      </c>
      <c r="BA13" s="18">
        <v>13713057</v>
      </c>
      <c r="BB13" s="93">
        <v>1</v>
      </c>
      <c r="BC13" s="18">
        <v>17017167</v>
      </c>
      <c r="BD13" s="93">
        <v>1</v>
      </c>
      <c r="BE13" s="18">
        <v>15839698</v>
      </c>
      <c r="BF13" s="93">
        <v>1</v>
      </c>
      <c r="BG13" s="18">
        <v>15682037</v>
      </c>
      <c r="BH13" s="93">
        <v>1</v>
      </c>
      <c r="BI13" s="18">
        <v>17060934</v>
      </c>
      <c r="BJ13" s="93">
        <v>1</v>
      </c>
      <c r="BK13" s="18">
        <v>14669112</v>
      </c>
      <c r="BL13" s="93">
        <v>1</v>
      </c>
      <c r="BM13" s="18">
        <v>14630730</v>
      </c>
      <c r="BN13" s="93">
        <v>1</v>
      </c>
      <c r="BO13" s="18">
        <v>14122939</v>
      </c>
      <c r="BP13" s="93">
        <v>1</v>
      </c>
      <c r="BQ13" s="18">
        <v>14481297</v>
      </c>
      <c r="BR13" s="93">
        <v>1</v>
      </c>
      <c r="BS13" s="18">
        <v>13503283</v>
      </c>
      <c r="BT13" s="93">
        <v>1</v>
      </c>
      <c r="BU13" s="18">
        <v>10956461</v>
      </c>
      <c r="BV13" s="93">
        <v>1</v>
      </c>
      <c r="BW13" s="18">
        <v>14141783</v>
      </c>
      <c r="BX13" s="93">
        <v>1</v>
      </c>
      <c r="BY13" s="18">
        <v>11775219</v>
      </c>
      <c r="BZ13" s="93">
        <v>1</v>
      </c>
      <c r="CA13" s="18">
        <v>15260783</v>
      </c>
      <c r="CB13" s="93">
        <v>1</v>
      </c>
      <c r="CC13" s="18">
        <v>11091813</v>
      </c>
      <c r="CD13" s="93">
        <v>1</v>
      </c>
      <c r="CE13" s="18">
        <v>13119529</v>
      </c>
      <c r="CF13" s="93">
        <v>1</v>
      </c>
      <c r="CG13" s="18">
        <v>12590090</v>
      </c>
      <c r="CH13" s="93">
        <v>1</v>
      </c>
      <c r="CI13" s="18">
        <v>11730247</v>
      </c>
      <c r="CJ13" s="93">
        <v>1</v>
      </c>
      <c r="CK13" s="18">
        <f>SUM(CK6:CK12)</f>
        <v>13481894</v>
      </c>
      <c r="CL13" s="93">
        <f>CK13/CK13</f>
        <v>1</v>
      </c>
      <c r="CM13" s="197">
        <f>IF( SUM($BW13:CK13)&lt;0, "n/a", SUM($BW13:CK13)/CM$74)</f>
        <v>12898920.625</v>
      </c>
      <c r="CN13" s="198">
        <f>CM13/CM13</f>
        <v>1</v>
      </c>
      <c r="CO13" s="21"/>
      <c r="CP13" s="98" t="s">
        <v>148</v>
      </c>
      <c r="CQ13" s="101">
        <f>IF(ISERROR(VLOOKUP(CP13,IQSH01E!$A$1:$M$400,2,0)),0,VLOOKUP(CP13,IQSH01E!$A$1:$M$400,2,0))</f>
        <v>0</v>
      </c>
      <c r="CR13" s="165"/>
    </row>
    <row r="14" spans="1:96" ht="24" customHeight="1" x14ac:dyDescent="0.25">
      <c r="A14" s="3"/>
      <c r="B14" s="14" t="s">
        <v>88</v>
      </c>
      <c r="C14" s="17">
        <v>5653768</v>
      </c>
      <c r="D14" s="23"/>
      <c r="E14" s="17">
        <v>5544713</v>
      </c>
      <c r="F14" s="23"/>
      <c r="G14" s="17">
        <v>6537194</v>
      </c>
      <c r="H14" s="23"/>
      <c r="I14" s="17">
        <v>6810598</v>
      </c>
      <c r="J14" s="23"/>
      <c r="K14" s="17">
        <v>6468231.6299999999</v>
      </c>
      <c r="L14" s="23"/>
      <c r="M14" s="17">
        <v>6883904</v>
      </c>
      <c r="N14" s="23"/>
      <c r="O14" s="17">
        <v>7093821.0700000003</v>
      </c>
      <c r="P14" s="23"/>
      <c r="Q14" s="17">
        <v>6752947</v>
      </c>
      <c r="R14" s="23"/>
      <c r="S14" s="17">
        <v>6957022</v>
      </c>
      <c r="T14" s="23"/>
      <c r="U14" s="17">
        <v>5547692</v>
      </c>
      <c r="V14" s="23"/>
      <c r="W14" s="17">
        <v>5691593</v>
      </c>
      <c r="X14" s="23"/>
      <c r="Y14" s="17">
        <v>7519782</v>
      </c>
      <c r="Z14" s="23"/>
      <c r="AA14" s="17">
        <v>4467588</v>
      </c>
      <c r="AB14" s="23"/>
      <c r="AC14" s="17">
        <v>5335139</v>
      </c>
      <c r="AD14" s="23"/>
      <c r="AE14" s="17">
        <v>5036998</v>
      </c>
      <c r="AF14" s="23"/>
      <c r="AG14" s="17">
        <v>3770097</v>
      </c>
      <c r="AH14" s="23"/>
      <c r="AI14" s="17">
        <v>5012428</v>
      </c>
      <c r="AJ14" s="23"/>
      <c r="AK14" s="17">
        <v>5158826</v>
      </c>
      <c r="AL14" s="23"/>
      <c r="AM14" s="17">
        <v>3942653</v>
      </c>
      <c r="AN14" s="23"/>
      <c r="AO14" s="17">
        <v>4801601</v>
      </c>
      <c r="AP14" s="23"/>
      <c r="AQ14" s="17">
        <v>5264835</v>
      </c>
      <c r="AR14" s="23"/>
      <c r="AS14" s="17">
        <v>4275476</v>
      </c>
      <c r="AT14" s="23"/>
      <c r="AU14" s="17">
        <v>5463657</v>
      </c>
      <c r="AV14" s="23"/>
      <c r="AW14" s="17">
        <v>5205630</v>
      </c>
      <c r="AX14" s="23"/>
      <c r="AY14" s="17">
        <v>5769592</v>
      </c>
      <c r="AZ14" s="23"/>
      <c r="BA14" s="17">
        <v>5320721</v>
      </c>
      <c r="BB14" s="23"/>
      <c r="BC14" s="17">
        <v>5968050</v>
      </c>
      <c r="BD14" s="23"/>
      <c r="BE14" s="17">
        <v>4333602</v>
      </c>
      <c r="BF14" s="23"/>
      <c r="BG14" s="17">
        <v>4146596</v>
      </c>
      <c r="BH14" s="23"/>
      <c r="BI14" s="17">
        <v>6235083</v>
      </c>
      <c r="BJ14" s="23"/>
      <c r="BK14" s="17">
        <v>4892717</v>
      </c>
      <c r="BL14" s="23"/>
      <c r="BM14" s="17">
        <v>6292716</v>
      </c>
      <c r="BN14" s="23"/>
      <c r="BO14" s="17">
        <v>6712833</v>
      </c>
      <c r="BP14" s="23"/>
      <c r="BQ14" s="17">
        <v>7063107</v>
      </c>
      <c r="BR14" s="23"/>
      <c r="BS14" s="17">
        <v>4910750</v>
      </c>
      <c r="BT14" s="23"/>
      <c r="BU14" s="17">
        <v>3536263</v>
      </c>
      <c r="BV14" s="23"/>
      <c r="BW14" s="17">
        <v>6248750</v>
      </c>
      <c r="BX14" s="23"/>
      <c r="BY14" s="17">
        <v>4791092</v>
      </c>
      <c r="BZ14" s="23"/>
      <c r="CA14" s="17">
        <v>6513822</v>
      </c>
      <c r="CB14" s="23"/>
      <c r="CC14" s="17">
        <v>4132551</v>
      </c>
      <c r="CD14" s="23"/>
      <c r="CE14" s="17">
        <v>5057896</v>
      </c>
      <c r="CF14" s="23"/>
      <c r="CG14" s="17">
        <v>5039634</v>
      </c>
      <c r="CH14" s="23"/>
      <c r="CI14" s="17">
        <v>5148549</v>
      </c>
      <c r="CJ14" s="23"/>
      <c r="CK14" s="17">
        <f>+$CQ14</f>
        <v>4985148</v>
      </c>
      <c r="CL14" s="23"/>
      <c r="CM14" s="193">
        <f>IF( SUM($BW14:CK14)&lt;0, "n/a", SUM($BW14:CK14)/CM$74)</f>
        <v>5239680.25</v>
      </c>
      <c r="CN14" s="199"/>
      <c r="CO14" s="21"/>
      <c r="CP14" s="94" t="s">
        <v>5</v>
      </c>
      <c r="CQ14" s="34">
        <f>IF(ISERROR(VLOOKUP(CP14,IQSH01E!$A$1:$M$400,2,0)),0,VLOOKUP(CP14,IQSH01E!$A$1:$M$400,2,0))</f>
        <v>4985148</v>
      </c>
      <c r="CR14" s="161" t="s">
        <v>118</v>
      </c>
    </row>
    <row r="15" spans="1:96" ht="24" customHeight="1" x14ac:dyDescent="0.25">
      <c r="A15" s="3"/>
      <c r="B15" s="14" t="s">
        <v>71</v>
      </c>
      <c r="C15" s="17">
        <v>1117689</v>
      </c>
      <c r="D15" s="23"/>
      <c r="E15" s="17">
        <v>908985</v>
      </c>
      <c r="F15" s="23"/>
      <c r="G15" s="17">
        <v>1353690</v>
      </c>
      <c r="H15" s="23"/>
      <c r="I15" s="17">
        <v>900528</v>
      </c>
      <c r="J15" s="23"/>
      <c r="K15" s="17">
        <v>813322</v>
      </c>
      <c r="L15" s="23"/>
      <c r="M15" s="17">
        <v>925838</v>
      </c>
      <c r="N15" s="23"/>
      <c r="O15" s="17">
        <v>1262388</v>
      </c>
      <c r="P15" s="23"/>
      <c r="Q15" s="17">
        <v>922899</v>
      </c>
      <c r="R15" s="23"/>
      <c r="S15" s="17">
        <v>417839</v>
      </c>
      <c r="T15" s="23"/>
      <c r="U15" s="17">
        <v>374329</v>
      </c>
      <c r="V15" s="23"/>
      <c r="W15" s="17">
        <v>291822</v>
      </c>
      <c r="X15" s="23"/>
      <c r="Y15" s="17">
        <v>422641</v>
      </c>
      <c r="Z15" s="23"/>
      <c r="AA15" s="17">
        <v>491368</v>
      </c>
      <c r="AB15" s="23"/>
      <c r="AC15" s="17">
        <v>496550</v>
      </c>
      <c r="AD15" s="23"/>
      <c r="AE15" s="17">
        <v>324991</v>
      </c>
      <c r="AF15" s="23"/>
      <c r="AG15" s="17">
        <v>704065</v>
      </c>
      <c r="AH15" s="23"/>
      <c r="AI15" s="17">
        <v>1034418</v>
      </c>
      <c r="AJ15" s="23"/>
      <c r="AK15" s="17">
        <v>1035594</v>
      </c>
      <c r="AL15" s="23"/>
      <c r="AM15" s="17">
        <v>314992</v>
      </c>
      <c r="AN15" s="23"/>
      <c r="AO15" s="17">
        <v>221458</v>
      </c>
      <c r="AP15" s="23"/>
      <c r="AQ15" s="17">
        <v>381600</v>
      </c>
      <c r="AR15" s="23"/>
      <c r="AS15" s="17">
        <v>230857</v>
      </c>
      <c r="AT15" s="23"/>
      <c r="AU15" s="17">
        <v>581177</v>
      </c>
      <c r="AV15" s="23"/>
      <c r="AW15" s="17">
        <v>645572</v>
      </c>
      <c r="AX15" s="23"/>
      <c r="AY15" s="17">
        <v>899557</v>
      </c>
      <c r="AZ15" s="23"/>
      <c r="BA15" s="17">
        <v>797185</v>
      </c>
      <c r="BB15" s="23"/>
      <c r="BC15" s="17">
        <v>1145458</v>
      </c>
      <c r="BD15" s="23"/>
      <c r="BE15" s="17">
        <v>884424</v>
      </c>
      <c r="BF15" s="23"/>
      <c r="BG15" s="17">
        <v>999199</v>
      </c>
      <c r="BH15" s="23"/>
      <c r="BI15" s="17">
        <v>1131623</v>
      </c>
      <c r="BJ15" s="23"/>
      <c r="BK15" s="17">
        <v>1165090</v>
      </c>
      <c r="BL15" s="23"/>
      <c r="BM15" s="17">
        <v>1331563</v>
      </c>
      <c r="BN15" s="23"/>
      <c r="BO15" s="17">
        <v>953499</v>
      </c>
      <c r="BP15" s="23"/>
      <c r="BQ15" s="17">
        <v>1406257</v>
      </c>
      <c r="BR15" s="23"/>
      <c r="BS15" s="17">
        <v>1022813</v>
      </c>
      <c r="BT15" s="23"/>
      <c r="BU15" s="17">
        <v>1234312</v>
      </c>
      <c r="BV15" s="23"/>
      <c r="BW15" s="17">
        <v>1041298</v>
      </c>
      <c r="BX15" s="23"/>
      <c r="BY15" s="17">
        <v>1130394</v>
      </c>
      <c r="BZ15" s="23"/>
      <c r="CA15" s="17">
        <v>1358598</v>
      </c>
      <c r="CB15" s="23"/>
      <c r="CC15" s="17">
        <v>1062974</v>
      </c>
      <c r="CD15" s="23"/>
      <c r="CE15" s="17">
        <v>789501</v>
      </c>
      <c r="CF15" s="23"/>
      <c r="CG15" s="17">
        <v>1424713</v>
      </c>
      <c r="CH15" s="23"/>
      <c r="CI15" s="17">
        <v>853728</v>
      </c>
      <c r="CJ15" s="23"/>
      <c r="CK15" s="17">
        <f>+$CQ15</f>
        <v>1143529</v>
      </c>
      <c r="CL15" s="23"/>
      <c r="CM15" s="193">
        <f>IF( SUM($BW15:CK15)&lt;0, "n/a", SUM($BW15:CK15)/CM$74)</f>
        <v>1100591.875</v>
      </c>
      <c r="CN15" s="196"/>
      <c r="CO15" s="21"/>
      <c r="CP15" s="134" t="s">
        <v>0</v>
      </c>
      <c r="CQ15" s="33">
        <f>IF(ISERROR(VLOOKUP(CP15,IQSH01E!$A$1:$M$400,2,0)),0,VLOOKUP(CP15,IQSH01E!$A$1:$M$400,2,0))</f>
        <v>1143529</v>
      </c>
      <c r="CR15" s="166" t="s">
        <v>117</v>
      </c>
    </row>
    <row r="16" spans="1:96" ht="24" customHeight="1" thickBot="1" x14ac:dyDescent="0.3">
      <c r="A16" s="7"/>
      <c r="B16" s="16" t="s">
        <v>84</v>
      </c>
      <c r="C16" s="18">
        <v>25754550</v>
      </c>
      <c r="D16" s="24"/>
      <c r="E16" s="18">
        <v>22390881</v>
      </c>
      <c r="F16" s="24"/>
      <c r="G16" s="18">
        <v>27100683</v>
      </c>
      <c r="H16" s="24"/>
      <c r="I16" s="18">
        <v>28535636</v>
      </c>
      <c r="J16" s="24"/>
      <c r="K16" s="18">
        <v>25438601.629999999</v>
      </c>
      <c r="L16" s="24"/>
      <c r="M16" s="18">
        <v>25304898</v>
      </c>
      <c r="N16" s="24"/>
      <c r="O16" s="18">
        <v>29089988.07</v>
      </c>
      <c r="P16" s="24"/>
      <c r="Q16" s="18">
        <v>26563218</v>
      </c>
      <c r="R16" s="24"/>
      <c r="S16" s="18">
        <v>25614993</v>
      </c>
      <c r="T16" s="24"/>
      <c r="U16" s="18">
        <v>22347255</v>
      </c>
      <c r="V16" s="24"/>
      <c r="W16" s="18">
        <v>19817325</v>
      </c>
      <c r="X16" s="24"/>
      <c r="Y16" s="18">
        <v>22363323</v>
      </c>
      <c r="Z16" s="24"/>
      <c r="AA16" s="18">
        <v>22378207</v>
      </c>
      <c r="AB16" s="24"/>
      <c r="AC16" s="18">
        <v>19183144</v>
      </c>
      <c r="AD16" s="24"/>
      <c r="AE16" s="18">
        <v>17456052.879999999</v>
      </c>
      <c r="AF16" s="24"/>
      <c r="AG16" s="18">
        <v>20741151</v>
      </c>
      <c r="AH16" s="24"/>
      <c r="AI16" s="18">
        <v>21652394</v>
      </c>
      <c r="AJ16" s="24"/>
      <c r="AK16" s="18">
        <v>19400935</v>
      </c>
      <c r="AL16" s="24"/>
      <c r="AM16" s="18">
        <v>19418681</v>
      </c>
      <c r="AN16" s="24"/>
      <c r="AO16" s="18">
        <v>19316736</v>
      </c>
      <c r="AP16" s="24"/>
      <c r="AQ16" s="18">
        <v>20529708</v>
      </c>
      <c r="AR16" s="24"/>
      <c r="AS16" s="18">
        <v>19123160</v>
      </c>
      <c r="AT16" s="24"/>
      <c r="AU16" s="18">
        <v>21275650</v>
      </c>
      <c r="AV16" s="24"/>
      <c r="AW16" s="18">
        <v>20839079</v>
      </c>
      <c r="AX16" s="24"/>
      <c r="AY16" s="18">
        <v>21666214</v>
      </c>
      <c r="AZ16" s="24"/>
      <c r="BA16" s="18">
        <v>19830963</v>
      </c>
      <c r="BB16" s="24"/>
      <c r="BC16" s="18">
        <v>24130675</v>
      </c>
      <c r="BD16" s="24"/>
      <c r="BE16" s="18">
        <v>21057724</v>
      </c>
      <c r="BF16" s="24"/>
      <c r="BG16" s="18">
        <v>20827832</v>
      </c>
      <c r="BH16" s="24"/>
      <c r="BI16" s="18">
        <v>24427640</v>
      </c>
      <c r="BJ16" s="24"/>
      <c r="BK16" s="18">
        <v>20726919</v>
      </c>
      <c r="BL16" s="24"/>
      <c r="BM16" s="18">
        <v>22255009</v>
      </c>
      <c r="BN16" s="24"/>
      <c r="BO16" s="18">
        <v>21789271</v>
      </c>
      <c r="BP16" s="24"/>
      <c r="BQ16" s="18">
        <v>22950661</v>
      </c>
      <c r="BR16" s="24"/>
      <c r="BS16" s="18">
        <v>19436846</v>
      </c>
      <c r="BT16" s="24"/>
      <c r="BU16" s="18">
        <v>15727036</v>
      </c>
      <c r="BV16" s="24"/>
      <c r="BW16" s="18">
        <v>21431831</v>
      </c>
      <c r="BX16" s="24"/>
      <c r="BY16" s="18">
        <v>17696705</v>
      </c>
      <c r="BZ16" s="24"/>
      <c r="CA16" s="18">
        <v>23133203</v>
      </c>
      <c r="CB16" s="24"/>
      <c r="CC16" s="18">
        <v>16287338</v>
      </c>
      <c r="CD16" s="24"/>
      <c r="CE16" s="18">
        <v>18966926</v>
      </c>
      <c r="CF16" s="24"/>
      <c r="CG16" s="18">
        <v>19054437</v>
      </c>
      <c r="CH16" s="24"/>
      <c r="CI16" s="18">
        <v>17732524</v>
      </c>
      <c r="CJ16" s="24"/>
      <c r="CK16" s="18">
        <f>SUM(CK13:CK15)</f>
        <v>19610571</v>
      </c>
      <c r="CL16" s="24"/>
      <c r="CM16" s="197">
        <f>IF( SUM($BW16:CK16)&lt;0, "n/a", SUM($BW16:CK16)/CM$74)</f>
        <v>19239191.875</v>
      </c>
      <c r="CN16" s="200"/>
      <c r="CO16" s="59"/>
      <c r="CP16" s="36" t="s">
        <v>44</v>
      </c>
      <c r="CQ16" s="37">
        <f>IF(ISERROR(VLOOKUP(CP16,IQSH01E!$A$1:$M$400,2,0)),0,VLOOKUP(CP16,IQSH01E!$A$1:$M$400,2,0))</f>
        <v>19610571</v>
      </c>
      <c r="CR16" s="112" t="s">
        <v>118</v>
      </c>
    </row>
    <row r="17" spans="1:96" ht="24" customHeight="1" thickBot="1" x14ac:dyDescent="0.3">
      <c r="A17" s="3"/>
      <c r="B17" s="14" t="s">
        <v>89</v>
      </c>
      <c r="C17" s="17">
        <v>186858</v>
      </c>
      <c r="D17" s="90">
        <v>1.0327841977670412E-2</v>
      </c>
      <c r="E17" s="17">
        <v>484266</v>
      </c>
      <c r="F17" s="90">
        <v>2.7981993014930293E-2</v>
      </c>
      <c r="G17" s="17">
        <v>226131</v>
      </c>
      <c r="H17" s="90">
        <v>1.332700397052379E-2</v>
      </c>
      <c r="I17" s="17">
        <v>151404</v>
      </c>
      <c r="J17" s="90">
        <v>1.1655995945889961E-2</v>
      </c>
      <c r="K17" s="17">
        <v>0</v>
      </c>
      <c r="L17" s="90">
        <v>0</v>
      </c>
      <c r="M17" s="17">
        <v>146479</v>
      </c>
      <c r="N17" s="90">
        <v>1.0083039359067972E-2</v>
      </c>
      <c r="O17" s="17">
        <v>75917</v>
      </c>
      <c r="P17" s="90">
        <v>4.4131169611061633E-3</v>
      </c>
      <c r="Q17" s="17">
        <v>205969</v>
      </c>
      <c r="R17" s="90">
        <v>1.272041499977053E-2</v>
      </c>
      <c r="S17" s="17">
        <v>183644</v>
      </c>
      <c r="T17" s="90">
        <v>9.9078150065097376E-3</v>
      </c>
      <c r="U17" s="17">
        <v>35268</v>
      </c>
      <c r="V17" s="90">
        <v>1.9086214253548224E-3</v>
      </c>
      <c r="W17" s="17">
        <v>0</v>
      </c>
      <c r="X17" s="90">
        <v>0</v>
      </c>
      <c r="Y17" s="17">
        <v>0</v>
      </c>
      <c r="Z17" s="90">
        <v>0</v>
      </c>
      <c r="AA17" s="17">
        <v>76557</v>
      </c>
      <c r="AB17" s="90">
        <v>4.2079204133136528E-3</v>
      </c>
      <c r="AC17" s="17">
        <v>96188</v>
      </c>
      <c r="AD17" s="90">
        <v>6.3729918335875208E-3</v>
      </c>
      <c r="AE17" s="17">
        <v>74898</v>
      </c>
      <c r="AF17" s="90">
        <v>3.5289073150953803E-3</v>
      </c>
      <c r="AG17" s="17">
        <v>38157</v>
      </c>
      <c r="AH17" s="90">
        <v>2.0129423738136426E-3</v>
      </c>
      <c r="AI17" s="17">
        <v>38400</v>
      </c>
      <c r="AJ17" s="90">
        <v>2.4293030059415995E-3</v>
      </c>
      <c r="AK17" s="17">
        <v>33998</v>
      </c>
      <c r="AL17" s="90">
        <v>1.6353544306500346E-3</v>
      </c>
      <c r="AM17" s="17">
        <v>0</v>
      </c>
      <c r="AN17" s="90">
        <v>0</v>
      </c>
      <c r="AO17" s="17">
        <v>38586</v>
      </c>
      <c r="AP17" s="90">
        <v>2.0451065360634971E-3</v>
      </c>
      <c r="AQ17" s="17">
        <v>0</v>
      </c>
      <c r="AR17" s="90">
        <v>0</v>
      </c>
      <c r="AS17" s="17">
        <v>0</v>
      </c>
      <c r="AT17" s="90">
        <v>0</v>
      </c>
      <c r="AU17" s="17">
        <v>0</v>
      </c>
      <c r="AV17" s="90">
        <v>0</v>
      </c>
      <c r="AW17" s="17">
        <v>0</v>
      </c>
      <c r="AX17" s="90">
        <v>0</v>
      </c>
      <c r="AY17" s="17">
        <v>0</v>
      </c>
      <c r="AZ17" s="90">
        <v>0</v>
      </c>
      <c r="BA17" s="17">
        <v>0</v>
      </c>
      <c r="BB17" s="90">
        <v>0</v>
      </c>
      <c r="BC17" s="17">
        <v>0</v>
      </c>
      <c r="BD17" s="90">
        <v>0</v>
      </c>
      <c r="BE17" s="17">
        <v>0</v>
      </c>
      <c r="BF17" s="90">
        <v>0</v>
      </c>
      <c r="BG17" s="17">
        <v>0</v>
      </c>
      <c r="BH17" s="90">
        <v>0</v>
      </c>
      <c r="BI17" s="17">
        <v>0</v>
      </c>
      <c r="BJ17" s="90">
        <v>0</v>
      </c>
      <c r="BK17" s="17">
        <v>0</v>
      </c>
      <c r="BL17" s="90">
        <v>0</v>
      </c>
      <c r="BM17" s="17">
        <v>0</v>
      </c>
      <c r="BN17" s="90">
        <v>0</v>
      </c>
      <c r="BO17" s="17">
        <v>0</v>
      </c>
      <c r="BP17" s="90">
        <v>0</v>
      </c>
      <c r="BQ17" s="17">
        <v>0</v>
      </c>
      <c r="BR17" s="90">
        <v>0</v>
      </c>
      <c r="BS17" s="17">
        <v>0</v>
      </c>
      <c r="BT17" s="90">
        <v>0</v>
      </c>
      <c r="BU17" s="17">
        <v>0</v>
      </c>
      <c r="BV17" s="90">
        <v>0</v>
      </c>
      <c r="BW17" s="17">
        <v>0</v>
      </c>
      <c r="BX17" s="90">
        <v>0</v>
      </c>
      <c r="BY17" s="17">
        <v>0</v>
      </c>
      <c r="BZ17" s="90">
        <v>0</v>
      </c>
      <c r="CA17" s="17">
        <v>0</v>
      </c>
      <c r="CB17" s="90">
        <v>0</v>
      </c>
      <c r="CC17" s="17">
        <v>0</v>
      </c>
      <c r="CD17" s="90">
        <v>0</v>
      </c>
      <c r="CE17" s="17">
        <v>0</v>
      </c>
      <c r="CF17" s="90">
        <v>0</v>
      </c>
      <c r="CG17" s="17">
        <v>0</v>
      </c>
      <c r="CH17" s="90">
        <v>0</v>
      </c>
      <c r="CI17" s="17">
        <v>0</v>
      </c>
      <c r="CJ17" s="90">
        <v>0</v>
      </c>
      <c r="CK17" s="17">
        <f t="shared" ref="CK17:CK23" si="1">+$CQ17</f>
        <v>0</v>
      </c>
      <c r="CL17" s="90">
        <f>CK17/CK24</f>
        <v>0</v>
      </c>
      <c r="CM17" s="193">
        <f>IF( SUM($BW17:CK17)&lt;0, "n/a", SUM($BW17:CK17)/CM$74)</f>
        <v>0</v>
      </c>
      <c r="CN17" s="194">
        <f>CM17/CM24</f>
        <v>0</v>
      </c>
      <c r="CO17" s="21"/>
      <c r="CP17" s="94" t="s">
        <v>58</v>
      </c>
      <c r="CQ17" s="34">
        <f>IF(ISERROR(VLOOKUP(CP17,IQSH01E!$A$1:$M$400,2,0)),0,VLOOKUP(CP17,IQSH01E!$A$1:$M$400,2,0))</f>
        <v>0</v>
      </c>
      <c r="CR17" s="161" t="s">
        <v>123</v>
      </c>
    </row>
    <row r="18" spans="1:96" ht="24" customHeight="1" thickBot="1" x14ac:dyDescent="0.3">
      <c r="A18" s="3"/>
      <c r="B18" s="14" t="s">
        <v>79</v>
      </c>
      <c r="C18" s="58">
        <v>16202369.120000001</v>
      </c>
      <c r="D18" s="97">
        <v>0.89552231071319843</v>
      </c>
      <c r="E18" s="58">
        <v>15321662.689999999</v>
      </c>
      <c r="F18" s="97">
        <v>0.88532058490312771</v>
      </c>
      <c r="G18" s="58">
        <v>14833164.860000001</v>
      </c>
      <c r="H18" s="97">
        <v>0.87419083179508328</v>
      </c>
      <c r="I18" s="58">
        <v>11334155.140000001</v>
      </c>
      <c r="J18" s="97">
        <v>0.87257183668811822</v>
      </c>
      <c r="K18" s="58">
        <v>11060998.76</v>
      </c>
      <c r="L18" s="97">
        <v>0.90090303643957625</v>
      </c>
      <c r="M18" s="58">
        <v>12905141.76</v>
      </c>
      <c r="N18" s="97">
        <v>0.88833929983432236</v>
      </c>
      <c r="O18" s="58">
        <v>15596671.180000002</v>
      </c>
      <c r="P18" s="97">
        <v>0.90664718207059936</v>
      </c>
      <c r="Q18" s="58">
        <v>14296036.110000001</v>
      </c>
      <c r="R18" s="97">
        <v>0.88290719560179032</v>
      </c>
      <c r="S18" s="58">
        <v>16351935.720000001</v>
      </c>
      <c r="T18" s="97">
        <v>0.8822066286516228</v>
      </c>
      <c r="U18" s="58">
        <v>16306751.259999996</v>
      </c>
      <c r="V18" s="97">
        <v>0.88248312444050525</v>
      </c>
      <c r="W18" s="58">
        <v>13344123.689999999</v>
      </c>
      <c r="X18" s="97">
        <v>0.8840404127299184</v>
      </c>
      <c r="Y18" s="58">
        <v>13012978.639999999</v>
      </c>
      <c r="Z18" s="97">
        <v>0.87836512369608466</v>
      </c>
      <c r="AA18" s="58">
        <v>16403167.68</v>
      </c>
      <c r="AB18" s="97">
        <v>0.90159259275675319</v>
      </c>
      <c r="AC18" s="58">
        <v>13307694.310000001</v>
      </c>
      <c r="AD18" s="97">
        <v>0.88170901943599123</v>
      </c>
      <c r="AE18" s="58">
        <v>19168221.610000003</v>
      </c>
      <c r="AF18" s="97">
        <v>0.90313329403853726</v>
      </c>
      <c r="AG18" s="58">
        <v>17504932.739999998</v>
      </c>
      <c r="AH18" s="97">
        <v>0.92345888993117242</v>
      </c>
      <c r="AI18" s="58">
        <v>14429543.219999999</v>
      </c>
      <c r="AJ18" s="97">
        <v>0.91285762288307881</v>
      </c>
      <c r="AK18" s="58">
        <v>18762586.150000002</v>
      </c>
      <c r="AL18" s="97">
        <v>0.90250833551548559</v>
      </c>
      <c r="AM18" s="58">
        <v>17478652.399999999</v>
      </c>
      <c r="AN18" s="97">
        <v>0.90548227741932674</v>
      </c>
      <c r="AO18" s="58">
        <v>17000714.649999999</v>
      </c>
      <c r="AP18" s="97">
        <v>0.90105926109121048</v>
      </c>
      <c r="AQ18" s="58">
        <v>18288450.159999996</v>
      </c>
      <c r="AR18" s="97">
        <v>0.91473363680925468</v>
      </c>
      <c r="AS18" s="58">
        <v>17054961.640000001</v>
      </c>
      <c r="AT18" s="97">
        <v>0.93545602823185114</v>
      </c>
      <c r="AU18" s="58">
        <v>15047202.049999999</v>
      </c>
      <c r="AV18" s="97">
        <v>0.91908124616945575</v>
      </c>
      <c r="AW18" s="58">
        <v>14251928.530000001</v>
      </c>
      <c r="AX18" s="97">
        <v>0.91554639931188431</v>
      </c>
      <c r="AY18" s="58">
        <v>16930063.43</v>
      </c>
      <c r="AZ18" s="97">
        <v>0.92763726905297172</v>
      </c>
      <c r="BA18" s="58">
        <v>14859222.49</v>
      </c>
      <c r="BB18" s="97">
        <v>0.92940123371734951</v>
      </c>
      <c r="BC18" s="58">
        <v>20820667.419999998</v>
      </c>
      <c r="BD18" s="97">
        <v>0.94411330744297284</v>
      </c>
      <c r="BE18" s="58">
        <v>18346817.509999998</v>
      </c>
      <c r="BF18" s="97">
        <v>0.92894917064588534</v>
      </c>
      <c r="BG18" s="58">
        <v>17193174.219999999</v>
      </c>
      <c r="BH18" s="97">
        <v>0.93131157038254442</v>
      </c>
      <c r="BI18" s="58">
        <v>18760701.699999999</v>
      </c>
      <c r="BJ18" s="97">
        <v>0.93415601801584147</v>
      </c>
      <c r="BK18" s="58">
        <v>14170367.84</v>
      </c>
      <c r="BL18" s="97">
        <v>0.91701469782254774</v>
      </c>
      <c r="BM18" s="58">
        <v>17168359.030000001</v>
      </c>
      <c r="BN18" s="97">
        <v>0.92627737619186101</v>
      </c>
      <c r="BO18" s="58">
        <v>15865198.810000001</v>
      </c>
      <c r="BP18" s="97">
        <v>0.93051453126039896</v>
      </c>
      <c r="BQ18" s="58">
        <v>16568542.140000001</v>
      </c>
      <c r="BR18" s="97">
        <v>0.93303938381067852</v>
      </c>
      <c r="BS18" s="58">
        <v>15537557.530000001</v>
      </c>
      <c r="BT18" s="97">
        <v>0.93353428828944118</v>
      </c>
      <c r="BU18" s="58">
        <v>14339897.48</v>
      </c>
      <c r="BV18" s="97">
        <v>0.93815186106466697</v>
      </c>
      <c r="BW18" s="58">
        <v>15806641.27</v>
      </c>
      <c r="BX18" s="97">
        <v>0.93286258127880273</v>
      </c>
      <c r="BY18" s="58">
        <v>16597934.48</v>
      </c>
      <c r="BZ18" s="97">
        <v>0.93213027857329345</v>
      </c>
      <c r="CA18" s="58">
        <v>19408377.759999998</v>
      </c>
      <c r="CB18" s="97">
        <v>0.93054191024913846</v>
      </c>
      <c r="CC18" s="58">
        <v>14889383.4</v>
      </c>
      <c r="CD18" s="97">
        <v>0.93151916935629731</v>
      </c>
      <c r="CE18" s="58">
        <v>14348763.57</v>
      </c>
      <c r="CF18" s="97">
        <v>0.92521128373776496</v>
      </c>
      <c r="CG18" s="58">
        <v>16335198.439999998</v>
      </c>
      <c r="CH18" s="97">
        <v>0.92295448548442072</v>
      </c>
      <c r="CI18" s="58">
        <v>14924383.77</v>
      </c>
      <c r="CJ18" s="97">
        <v>0.92647601994234408</v>
      </c>
      <c r="CK18" s="58">
        <f t="shared" si="1"/>
        <v>18249206.199999999</v>
      </c>
      <c r="CL18" s="97">
        <f>CK18/CK24</f>
        <v>0.9363780362685814</v>
      </c>
      <c r="CM18" s="193">
        <f>IF( SUM($BW18:CK18)&lt;0, "n/a", SUM($BW18:CK18)/CM$74)</f>
        <v>16319986.923961964</v>
      </c>
      <c r="CN18" s="196">
        <f>CM18/CM24</f>
        <v>0.92993300279418312</v>
      </c>
      <c r="CO18" s="21"/>
      <c r="CP18" s="98" t="s">
        <v>113</v>
      </c>
      <c r="CQ18" s="135">
        <f>+CQ27-CQ26-CQ25-CQ17-CQ20-CQ21-CQ22-CQ23-CQ19</f>
        <v>18249206.199999999</v>
      </c>
      <c r="CR18" s="162"/>
    </row>
    <row r="19" spans="1:96" ht="24" customHeight="1" x14ac:dyDescent="0.25">
      <c r="A19" s="3"/>
      <c r="B19" s="14" t="s">
        <v>107</v>
      </c>
      <c r="C19" s="58">
        <v>0</v>
      </c>
      <c r="D19" s="97">
        <v>0</v>
      </c>
      <c r="E19" s="58">
        <v>0</v>
      </c>
      <c r="F19" s="97">
        <v>0</v>
      </c>
      <c r="G19" s="58">
        <v>0</v>
      </c>
      <c r="H19" s="97">
        <v>0</v>
      </c>
      <c r="I19" s="58">
        <v>0</v>
      </c>
      <c r="J19" s="97">
        <v>0</v>
      </c>
      <c r="K19" s="58">
        <v>0</v>
      </c>
      <c r="L19" s="97">
        <v>0</v>
      </c>
      <c r="M19" s="58">
        <v>0</v>
      </c>
      <c r="N19" s="97">
        <v>0</v>
      </c>
      <c r="O19" s="58">
        <v>0</v>
      </c>
      <c r="P19" s="97">
        <v>0</v>
      </c>
      <c r="Q19" s="58">
        <v>0</v>
      </c>
      <c r="R19" s="97">
        <v>0</v>
      </c>
      <c r="S19" s="58">
        <v>0</v>
      </c>
      <c r="T19" s="97">
        <v>0</v>
      </c>
      <c r="U19" s="58">
        <v>0</v>
      </c>
      <c r="V19" s="97">
        <v>0</v>
      </c>
      <c r="W19" s="58">
        <v>0</v>
      </c>
      <c r="X19" s="97">
        <v>0</v>
      </c>
      <c r="Y19" s="58">
        <v>0</v>
      </c>
      <c r="Z19" s="97">
        <v>0</v>
      </c>
      <c r="AA19" s="58">
        <v>0</v>
      </c>
      <c r="AB19" s="97">
        <v>0</v>
      </c>
      <c r="AC19" s="58">
        <v>0</v>
      </c>
      <c r="AD19" s="97">
        <v>0</v>
      </c>
      <c r="AE19" s="58">
        <v>0</v>
      </c>
      <c r="AF19" s="97">
        <v>0</v>
      </c>
      <c r="AG19" s="58">
        <v>0</v>
      </c>
      <c r="AH19" s="97">
        <v>0</v>
      </c>
      <c r="AI19" s="58">
        <v>0</v>
      </c>
      <c r="AJ19" s="97">
        <v>0</v>
      </c>
      <c r="AK19" s="58">
        <v>0</v>
      </c>
      <c r="AL19" s="97">
        <v>0</v>
      </c>
      <c r="AM19" s="58">
        <v>0</v>
      </c>
      <c r="AN19" s="97">
        <v>0</v>
      </c>
      <c r="AO19" s="58">
        <v>0</v>
      </c>
      <c r="AP19" s="97">
        <v>0</v>
      </c>
      <c r="AQ19" s="58">
        <v>0</v>
      </c>
      <c r="AR19" s="97">
        <v>0</v>
      </c>
      <c r="AS19" s="58">
        <v>0</v>
      </c>
      <c r="AT19" s="97">
        <v>0</v>
      </c>
      <c r="AU19" s="58">
        <v>0</v>
      </c>
      <c r="AV19" s="97">
        <v>0</v>
      </c>
      <c r="AW19" s="58">
        <v>0</v>
      </c>
      <c r="AX19" s="97">
        <v>0</v>
      </c>
      <c r="AY19" s="58">
        <v>0</v>
      </c>
      <c r="AZ19" s="97">
        <v>0</v>
      </c>
      <c r="BA19" s="58">
        <v>0</v>
      </c>
      <c r="BB19" s="97">
        <v>0</v>
      </c>
      <c r="BC19" s="58">
        <v>0</v>
      </c>
      <c r="BD19" s="97">
        <v>0</v>
      </c>
      <c r="BE19" s="58">
        <v>0</v>
      </c>
      <c r="BF19" s="97">
        <v>0</v>
      </c>
      <c r="BG19" s="58">
        <v>0</v>
      </c>
      <c r="BH19" s="97">
        <v>0</v>
      </c>
      <c r="BI19" s="58">
        <v>0</v>
      </c>
      <c r="BJ19" s="97">
        <v>0</v>
      </c>
      <c r="BK19" s="58">
        <v>0</v>
      </c>
      <c r="BL19" s="97">
        <v>0</v>
      </c>
      <c r="BM19" s="58">
        <v>0</v>
      </c>
      <c r="BN19" s="97">
        <v>0</v>
      </c>
      <c r="BO19" s="58">
        <v>0</v>
      </c>
      <c r="BP19" s="97">
        <v>0</v>
      </c>
      <c r="BQ19" s="58">
        <v>0</v>
      </c>
      <c r="BR19" s="97">
        <v>0</v>
      </c>
      <c r="BS19" s="58">
        <v>0</v>
      </c>
      <c r="BT19" s="97">
        <v>0</v>
      </c>
      <c r="BU19" s="58">
        <v>0</v>
      </c>
      <c r="BV19" s="97">
        <v>0</v>
      </c>
      <c r="BW19" s="58">
        <v>0</v>
      </c>
      <c r="BX19" s="97">
        <v>0</v>
      </c>
      <c r="BY19" s="58">
        <v>0</v>
      </c>
      <c r="BZ19" s="97">
        <v>0</v>
      </c>
      <c r="CA19" s="58">
        <v>0</v>
      </c>
      <c r="CB19" s="97">
        <v>0</v>
      </c>
      <c r="CC19" s="58">
        <v>0</v>
      </c>
      <c r="CD19" s="97">
        <v>0</v>
      </c>
      <c r="CE19" s="58">
        <v>0</v>
      </c>
      <c r="CF19" s="97">
        <v>0</v>
      </c>
      <c r="CG19" s="58">
        <v>0</v>
      </c>
      <c r="CH19" s="97">
        <v>0</v>
      </c>
      <c r="CI19" s="58">
        <v>0</v>
      </c>
      <c r="CJ19" s="97">
        <v>0</v>
      </c>
      <c r="CK19" s="58">
        <f t="shared" si="1"/>
        <v>0</v>
      </c>
      <c r="CL19" s="97">
        <f>CK19/CK24</f>
        <v>0</v>
      </c>
      <c r="CM19" s="193">
        <f>IF( SUM($BW19:CK19)&lt;0, "n/a", SUM($BW19:CK19)/CM$74)</f>
        <v>0</v>
      </c>
      <c r="CN19" s="196">
        <f>CM19/CM24</f>
        <v>0</v>
      </c>
      <c r="CO19" s="21"/>
      <c r="CP19" s="134" t="s">
        <v>116</v>
      </c>
      <c r="CQ19" s="136">
        <f>IF(ISERROR(VLOOKUP(CP19,IQSH01E!$A$1:$M$400,2,0)),0,VLOOKUP(CP19,IQSH01E!$A$1:$M$400,2,0))</f>
        <v>0</v>
      </c>
      <c r="CR19" s="163" t="s">
        <v>117</v>
      </c>
    </row>
    <row r="20" spans="1:96" ht="24" customHeight="1" x14ac:dyDescent="0.25">
      <c r="A20" s="137"/>
      <c r="B20" s="14" t="s">
        <v>80</v>
      </c>
      <c r="C20" s="58">
        <v>1562031.4</v>
      </c>
      <c r="D20" s="97">
        <v>8.6335150024934887E-2</v>
      </c>
      <c r="E20" s="58">
        <v>1367145.91</v>
      </c>
      <c r="F20" s="97">
        <v>7.8996806102453021E-2</v>
      </c>
      <c r="G20" s="58">
        <v>1704613.65</v>
      </c>
      <c r="H20" s="97">
        <v>0.10046120559215256</v>
      </c>
      <c r="I20" s="58">
        <v>1328700.26</v>
      </c>
      <c r="J20" s="97">
        <v>0.10229138492947965</v>
      </c>
      <c r="K20" s="58">
        <v>1137361.8799999999</v>
      </c>
      <c r="L20" s="97">
        <v>9.2636550591442685E-2</v>
      </c>
      <c r="M20" s="58">
        <v>1280980.42</v>
      </c>
      <c r="N20" s="97">
        <v>8.8177663644996351E-2</v>
      </c>
      <c r="O20" s="58">
        <v>1381909.28</v>
      </c>
      <c r="P20" s="97">
        <v>8.0331510495383202E-2</v>
      </c>
      <c r="Q20" s="58">
        <v>1461765.85</v>
      </c>
      <c r="R20" s="97">
        <v>9.0277023457376204E-2</v>
      </c>
      <c r="S20" s="58">
        <v>1951289.97</v>
      </c>
      <c r="T20" s="97">
        <v>0.10527444428795897</v>
      </c>
      <c r="U20" s="58">
        <v>1892452.74</v>
      </c>
      <c r="V20" s="97">
        <v>0.10241510281375295</v>
      </c>
      <c r="W20" s="58">
        <v>1606212.49</v>
      </c>
      <c r="X20" s="97">
        <v>0.10641064078682487</v>
      </c>
      <c r="Y20" s="58">
        <v>1571705.84</v>
      </c>
      <c r="Z20" s="97">
        <v>0.10608882353206252</v>
      </c>
      <c r="AA20" s="58">
        <v>1678014.42</v>
      </c>
      <c r="AB20" s="97">
        <v>9.2231293438257367E-2</v>
      </c>
      <c r="AC20" s="58">
        <v>1515205.9</v>
      </c>
      <c r="AD20" s="97">
        <v>0.10039084737081164</v>
      </c>
      <c r="AE20" s="58">
        <v>1846255.32</v>
      </c>
      <c r="AF20" s="97">
        <v>8.6988489736465099E-2</v>
      </c>
      <c r="AG20" s="58">
        <v>1221785.26</v>
      </c>
      <c r="AH20" s="97">
        <v>6.4454315631598882E-2</v>
      </c>
      <c r="AI20" s="58">
        <v>1252015.57</v>
      </c>
      <c r="AJ20" s="97">
        <v>7.9206385096007428E-2</v>
      </c>
      <c r="AK20" s="58">
        <v>1670968.49</v>
      </c>
      <c r="AL20" s="97">
        <v>8.0376072815992058E-2</v>
      </c>
      <c r="AM20" s="58">
        <v>1678964.48</v>
      </c>
      <c r="AN20" s="97">
        <v>8.69788211507974E-2</v>
      </c>
      <c r="AO20" s="58">
        <v>1668281.22</v>
      </c>
      <c r="AP20" s="97">
        <v>8.8421003136214815E-2</v>
      </c>
      <c r="AQ20" s="58">
        <v>1482770.23</v>
      </c>
      <c r="AR20" s="97">
        <v>7.4163736848896294E-2</v>
      </c>
      <c r="AS20" s="58">
        <v>1090485.72</v>
      </c>
      <c r="AT20" s="97">
        <v>5.9812590729154548E-2</v>
      </c>
      <c r="AU20" s="58">
        <v>1134816.1100000001</v>
      </c>
      <c r="AV20" s="97">
        <v>6.9314428096748676E-2</v>
      </c>
      <c r="AW20" s="58">
        <v>1157576.8700000001</v>
      </c>
      <c r="AX20" s="97">
        <v>7.4362942041446042E-2</v>
      </c>
      <c r="AY20" s="58">
        <v>1194785.57</v>
      </c>
      <c r="AZ20" s="97">
        <v>6.5465060295919877E-2</v>
      </c>
      <c r="BA20" s="58">
        <v>912830.85</v>
      </c>
      <c r="BB20" s="97">
        <v>5.7094919921698864E-2</v>
      </c>
      <c r="BC20" s="58">
        <v>1195174</v>
      </c>
      <c r="BD20" s="97">
        <v>5.4195173254914214E-2</v>
      </c>
      <c r="BE20" s="58">
        <v>1124464.45</v>
      </c>
      <c r="BF20" s="97">
        <v>5.6934687319963519E-2</v>
      </c>
      <c r="BG20" s="58">
        <v>1167407.58</v>
      </c>
      <c r="BH20" s="97">
        <v>6.323557085471597E-2</v>
      </c>
      <c r="BI20" s="58">
        <v>1240229.98</v>
      </c>
      <c r="BJ20" s="97">
        <v>6.1755062154240571E-2</v>
      </c>
      <c r="BK20" s="58">
        <v>1218844.1599999999</v>
      </c>
      <c r="BL20" s="97">
        <v>7.8875723036641851E-2</v>
      </c>
      <c r="BM20" s="58">
        <v>1315311.27</v>
      </c>
      <c r="BN20" s="97">
        <v>7.0964445112212005E-2</v>
      </c>
      <c r="BO20" s="58">
        <v>1138683.4099999999</v>
      </c>
      <c r="BP20" s="97">
        <v>6.6785262019048261E-2</v>
      </c>
      <c r="BQ20" s="58">
        <v>1160871.1200000001</v>
      </c>
      <c r="BR20" s="97">
        <v>6.5373191276345596E-2</v>
      </c>
      <c r="BS20" s="58">
        <v>1105639.99</v>
      </c>
      <c r="BT20" s="97">
        <v>6.6429542685593188E-2</v>
      </c>
      <c r="BU20" s="58">
        <v>923280.52</v>
      </c>
      <c r="BV20" s="97">
        <v>6.0403314551643043E-2</v>
      </c>
      <c r="BW20" s="58">
        <v>1060205.3600000001</v>
      </c>
      <c r="BX20" s="97">
        <v>6.25702761213624E-2</v>
      </c>
      <c r="BY20" s="58">
        <v>1139234.52</v>
      </c>
      <c r="BZ20" s="97">
        <v>6.3978743365175172E-2</v>
      </c>
      <c r="CA20" s="58">
        <v>1426088.96</v>
      </c>
      <c r="CB20" s="97">
        <v>6.8374367061145205E-2</v>
      </c>
      <c r="CC20" s="58">
        <v>1028040.6</v>
      </c>
      <c r="CD20" s="97">
        <v>6.4316936440534503E-2</v>
      </c>
      <c r="CE20" s="58">
        <v>1080440.43</v>
      </c>
      <c r="CF20" s="97">
        <v>6.9667025480334308E-2</v>
      </c>
      <c r="CG20" s="58">
        <v>1362353.56</v>
      </c>
      <c r="CH20" s="97">
        <v>7.6974291658355218E-2</v>
      </c>
      <c r="CI20" s="58">
        <v>1109401.23</v>
      </c>
      <c r="CJ20" s="97">
        <v>6.8869418793399279E-2</v>
      </c>
      <c r="CK20" s="58">
        <f t="shared" si="1"/>
        <v>1160322.8</v>
      </c>
      <c r="CL20" s="97">
        <f>CK20/CK24</f>
        <v>5.9536879193225513E-2</v>
      </c>
      <c r="CM20" s="193">
        <f>IF( SUM($BW20:CK20)&lt;0, "n/a", SUM($BW20:CK20)/CM$74)</f>
        <v>1170760.9918438822</v>
      </c>
      <c r="CN20" s="196">
        <f>CM20/CM24</f>
        <v>6.6711406680181912E-2</v>
      </c>
      <c r="CO20" s="21"/>
      <c r="CP20" s="94" t="s">
        <v>35</v>
      </c>
      <c r="CQ20" s="138">
        <f>IF(ISERROR(VLOOKUP(CP20,IQSH01E!$A$1:$M$400,2,0)),0,VLOOKUP(CP20,IQSH01E!$A$1:$M$400,2,0))</f>
        <v>1160322.8</v>
      </c>
      <c r="CR20" s="164" t="s">
        <v>118</v>
      </c>
    </row>
    <row r="21" spans="1:96" ht="24" customHeight="1" x14ac:dyDescent="0.25">
      <c r="A21" s="5"/>
      <c r="B21" s="14" t="s">
        <v>81</v>
      </c>
      <c r="C21" s="17">
        <v>133295</v>
      </c>
      <c r="D21" s="90">
        <v>7.3673575464447746E-3</v>
      </c>
      <c r="E21" s="17">
        <v>110892</v>
      </c>
      <c r="F21" s="90">
        <v>6.4075924583011194E-3</v>
      </c>
      <c r="G21" s="17">
        <v>188359</v>
      </c>
      <c r="H21" s="90">
        <v>1.1100915579393762E-2</v>
      </c>
      <c r="I21" s="17">
        <v>172824</v>
      </c>
      <c r="J21" s="90">
        <v>1.3305037141373321E-2</v>
      </c>
      <c r="K21" s="17">
        <v>77504</v>
      </c>
      <c r="L21" s="90">
        <v>6.3125935054541959E-3</v>
      </c>
      <c r="M21" s="17">
        <v>188310</v>
      </c>
      <c r="N21" s="90">
        <v>1.296252119215785E-2</v>
      </c>
      <c r="O21" s="17">
        <v>147113</v>
      </c>
      <c r="P21" s="90">
        <v>8.5517983521373481E-3</v>
      </c>
      <c r="Q21" s="17">
        <v>209637</v>
      </c>
      <c r="R21" s="90">
        <v>1.2946946575974514E-2</v>
      </c>
      <c r="S21" s="17">
        <v>15799</v>
      </c>
      <c r="T21" s="90">
        <v>8.5237508052453306E-4</v>
      </c>
      <c r="U21" s="17">
        <v>240928</v>
      </c>
      <c r="V21" s="90">
        <v>1.3038458170803183E-2</v>
      </c>
      <c r="W21" s="17">
        <v>143564</v>
      </c>
      <c r="X21" s="90">
        <v>9.511031279503826E-3</v>
      </c>
      <c r="Y21" s="17">
        <v>210074</v>
      </c>
      <c r="Z21" s="90">
        <v>1.4179818479693693E-2</v>
      </c>
      <c r="AA21" s="17">
        <v>25040</v>
      </c>
      <c r="AB21" s="90">
        <v>1.3763121223320386E-3</v>
      </c>
      <c r="AC21" s="17">
        <v>173212</v>
      </c>
      <c r="AD21" s="90">
        <v>1.1476261711225535E-2</v>
      </c>
      <c r="AE21" s="17">
        <v>129694</v>
      </c>
      <c r="AF21" s="90">
        <v>6.110685269619753E-3</v>
      </c>
      <c r="AG21" s="17">
        <v>190698</v>
      </c>
      <c r="AH21" s="90">
        <v>1.006012225283733E-2</v>
      </c>
      <c r="AI21" s="17">
        <v>83560</v>
      </c>
      <c r="AJ21" s="90">
        <v>5.2862645618875015E-3</v>
      </c>
      <c r="AK21" s="17">
        <v>320454</v>
      </c>
      <c r="AL21" s="90">
        <v>1.5414314627905353E-2</v>
      </c>
      <c r="AM21" s="17">
        <v>139364</v>
      </c>
      <c r="AN21" s="90">
        <v>7.2197575203376127E-3</v>
      </c>
      <c r="AO21" s="17">
        <v>158630</v>
      </c>
      <c r="AP21" s="90">
        <v>8.4075895354727773E-3</v>
      </c>
      <c r="AQ21" s="17">
        <v>212681</v>
      </c>
      <c r="AR21" s="90">
        <v>1.0637668195402138E-2</v>
      </c>
      <c r="AS21" s="17">
        <v>61588</v>
      </c>
      <c r="AT21" s="90">
        <v>3.3780706801251562E-3</v>
      </c>
      <c r="AU21" s="17">
        <v>189157</v>
      </c>
      <c r="AV21" s="90">
        <v>1.155368624040479E-2</v>
      </c>
      <c r="AW21" s="17">
        <v>116144</v>
      </c>
      <c r="AX21" s="90">
        <v>7.4611110193154671E-3</v>
      </c>
      <c r="AY21" s="17">
        <v>124606</v>
      </c>
      <c r="AZ21" s="90">
        <v>6.8274504714962306E-3</v>
      </c>
      <c r="BA21" s="17">
        <v>213960</v>
      </c>
      <c r="BB21" s="90">
        <v>1.3382576921503792E-2</v>
      </c>
      <c r="BC21" s="17">
        <v>34124</v>
      </c>
      <c r="BD21" s="90">
        <v>1.5473530148335662E-3</v>
      </c>
      <c r="BE21" s="17">
        <v>277758</v>
      </c>
      <c r="BF21" s="90">
        <v>1.4063641478944424E-2</v>
      </c>
      <c r="BG21" s="17">
        <v>100263</v>
      </c>
      <c r="BH21" s="90">
        <v>5.4309978359112472E-3</v>
      </c>
      <c r="BI21" s="17">
        <v>80580</v>
      </c>
      <c r="BJ21" s="90">
        <v>4.0123388312131476E-3</v>
      </c>
      <c r="BK21" s="17">
        <v>25040</v>
      </c>
      <c r="BL21" s="90">
        <v>1.6204270977821416E-3</v>
      </c>
      <c r="BM21" s="17">
        <v>34048</v>
      </c>
      <c r="BN21" s="90">
        <v>1.8369776662679963E-3</v>
      </c>
      <c r="BO21" s="17">
        <v>22805</v>
      </c>
      <c r="BP21" s="90">
        <v>1.3375428911749892E-3</v>
      </c>
      <c r="BQ21" s="17">
        <v>22728</v>
      </c>
      <c r="BR21" s="90">
        <v>1.2799025367508346E-3</v>
      </c>
      <c r="BS21" s="17">
        <v>0</v>
      </c>
      <c r="BT21" s="90">
        <v>0</v>
      </c>
      <c r="BU21" s="17">
        <v>21280</v>
      </c>
      <c r="BV21" s="90">
        <v>1.3921906785805077E-3</v>
      </c>
      <c r="BW21" s="17">
        <v>61672</v>
      </c>
      <c r="BX21" s="90">
        <v>3.6397043578016448E-3</v>
      </c>
      <c r="BY21" s="17">
        <v>44920</v>
      </c>
      <c r="BZ21" s="90">
        <v>2.5226808892375107E-3</v>
      </c>
      <c r="CA21" s="17">
        <v>21768</v>
      </c>
      <c r="CB21" s="90">
        <v>1.0436748785903293E-3</v>
      </c>
      <c r="CC21" s="17">
        <v>65104</v>
      </c>
      <c r="CD21" s="90">
        <v>4.0730782714462422E-3</v>
      </c>
      <c r="CE21" s="17">
        <v>42066</v>
      </c>
      <c r="CF21" s="90">
        <v>2.7124245006786198E-3</v>
      </c>
      <c r="CG21" s="17">
        <v>0</v>
      </c>
      <c r="CH21" s="90">
        <v>0</v>
      </c>
      <c r="CI21" s="17">
        <v>73738</v>
      </c>
      <c r="CJ21" s="90">
        <v>4.5775081779814465E-3</v>
      </c>
      <c r="CK21" s="17">
        <f t="shared" si="1"/>
        <v>75904</v>
      </c>
      <c r="CL21" s="90">
        <f>CK21/CK24</f>
        <v>3.8946810993307976E-3</v>
      </c>
      <c r="CM21" s="193">
        <f>IF( SUM($BW21:CK21)&lt;0, "n/a", SUM($BW21:CK21)/CM$74)</f>
        <v>48146.502321133885</v>
      </c>
      <c r="CN21" s="196">
        <f>CM21/CM24</f>
        <v>2.7434471416022252E-3</v>
      </c>
      <c r="CO21" s="21"/>
      <c r="CP21" s="94" t="s">
        <v>57</v>
      </c>
      <c r="CQ21" s="34">
        <f>IF(ISERROR(VLOOKUP(CP21,IQSH01E!$A$1:$M$400,2,0)),0,VLOOKUP(CP21,IQSH01E!$A$1:$M$400,2,0))</f>
        <v>75904</v>
      </c>
      <c r="CR21" s="161" t="s">
        <v>123</v>
      </c>
    </row>
    <row r="22" spans="1:96" ht="24" customHeight="1" x14ac:dyDescent="0.25">
      <c r="A22" s="5" t="s">
        <v>73</v>
      </c>
      <c r="B22" s="14" t="s">
        <v>82</v>
      </c>
      <c r="C22" s="17">
        <v>8093.56</v>
      </c>
      <c r="D22" s="90">
        <v>4.473397377516304E-4</v>
      </c>
      <c r="E22" s="17">
        <v>9600.51</v>
      </c>
      <c r="F22" s="90">
        <v>5.5473934523540456E-4</v>
      </c>
      <c r="G22" s="17">
        <v>784.12</v>
      </c>
      <c r="H22" s="90">
        <v>4.6212020259792397E-5</v>
      </c>
      <c r="I22" s="17">
        <v>2282.8200000000002</v>
      </c>
      <c r="J22" s="90">
        <v>1.7574529513881087E-4</v>
      </c>
      <c r="K22" s="17">
        <v>1814.88</v>
      </c>
      <c r="L22" s="90">
        <v>1.4781946352676909E-4</v>
      </c>
      <c r="M22" s="17">
        <v>567.33000000000004</v>
      </c>
      <c r="N22" s="90">
        <v>3.9052770155312589E-5</v>
      </c>
      <c r="O22" s="17">
        <v>970.09</v>
      </c>
      <c r="P22" s="90">
        <v>5.6392120773996318E-5</v>
      </c>
      <c r="Q22" s="17">
        <v>1071.21</v>
      </c>
      <c r="R22" s="90">
        <v>6.6156731119266441E-5</v>
      </c>
      <c r="S22" s="17">
        <v>1286.6600000000001</v>
      </c>
      <c r="T22" s="90">
        <v>6.9416856833198035E-5</v>
      </c>
      <c r="U22" s="17">
        <v>2858.46</v>
      </c>
      <c r="V22" s="90">
        <v>1.5469314958375144E-4</v>
      </c>
      <c r="W22" s="17">
        <v>572.30999999999995</v>
      </c>
      <c r="X22" s="90">
        <v>3.7915203752840784E-5</v>
      </c>
      <c r="Y22" s="17">
        <v>388.76</v>
      </c>
      <c r="Z22" s="90">
        <v>2.624097333399526E-5</v>
      </c>
      <c r="AA22" s="17">
        <v>1868.42</v>
      </c>
      <c r="AB22" s="90">
        <v>1.026968488661193E-4</v>
      </c>
      <c r="AC22" s="17">
        <v>767.93</v>
      </c>
      <c r="AD22" s="90">
        <v>5.0879648384069375E-5</v>
      </c>
      <c r="AE22" s="17">
        <v>696.58</v>
      </c>
      <c r="AF22" s="90">
        <v>3.2820185553007293E-5</v>
      </c>
      <c r="AG22" s="17">
        <v>260.26</v>
      </c>
      <c r="AH22" s="90">
        <v>1.3729810577580485E-5</v>
      </c>
      <c r="AI22" s="17">
        <v>1825.25</v>
      </c>
      <c r="AJ22" s="90">
        <v>1.154709716561173E-4</v>
      </c>
      <c r="AK22" s="17">
        <v>1370.49</v>
      </c>
      <c r="AL22" s="90">
        <v>6.5922609967102947E-5</v>
      </c>
      <c r="AM22" s="17">
        <v>4501.6000000000004</v>
      </c>
      <c r="AN22" s="90">
        <v>2.3320556566654084E-4</v>
      </c>
      <c r="AO22" s="17">
        <v>1264.8699999999999</v>
      </c>
      <c r="AP22" s="90">
        <v>6.7039701038476015E-5</v>
      </c>
      <c r="AQ22" s="17">
        <v>368</v>
      </c>
      <c r="AR22" s="90">
        <v>1.8406260530597404E-5</v>
      </c>
      <c r="AS22" s="17">
        <v>953.16</v>
      </c>
      <c r="AT22" s="90">
        <v>5.2280344376633331E-5</v>
      </c>
      <c r="AU22" s="17">
        <v>829.07</v>
      </c>
      <c r="AV22" s="90">
        <v>5.0639493390846754E-5</v>
      </c>
      <c r="AW22" s="17">
        <v>40933.07</v>
      </c>
      <c r="AX22" s="90">
        <v>2.6295476273540722E-3</v>
      </c>
      <c r="AY22" s="17">
        <v>1281.57</v>
      </c>
      <c r="AZ22" s="90">
        <v>7.0220179612180979E-5</v>
      </c>
      <c r="BA22" s="17">
        <v>1938.85</v>
      </c>
      <c r="BB22" s="90">
        <v>1.2126943944782961E-4</v>
      </c>
      <c r="BC22" s="17">
        <v>1520.32</v>
      </c>
      <c r="BD22" s="90">
        <v>6.8938920862494639E-5</v>
      </c>
      <c r="BE22" s="17">
        <v>1036.8900000000001</v>
      </c>
      <c r="BF22" s="90">
        <v>5.2500555206700387E-5</v>
      </c>
      <c r="BG22" s="17">
        <v>403.58</v>
      </c>
      <c r="BH22" s="90">
        <v>2.1860926828611364E-5</v>
      </c>
      <c r="BI22" s="17">
        <v>1537.98</v>
      </c>
      <c r="BJ22" s="90">
        <v>7.658099870475548E-5</v>
      </c>
      <c r="BK22" s="17">
        <v>36000.160000000003</v>
      </c>
      <c r="BL22" s="90">
        <v>2.3296978749398063E-3</v>
      </c>
      <c r="BM22" s="17">
        <v>17074.27</v>
      </c>
      <c r="BN22" s="90">
        <v>9.2120102965900091E-4</v>
      </c>
      <c r="BO22" s="17">
        <v>23233.31</v>
      </c>
      <c r="BP22" s="90">
        <v>1.362663829377978E-3</v>
      </c>
      <c r="BQ22" s="17">
        <v>5460.86</v>
      </c>
      <c r="BR22" s="90">
        <v>3.0752237622497193E-4</v>
      </c>
      <c r="BS22" s="17">
        <v>601.99</v>
      </c>
      <c r="BT22" s="90">
        <v>3.6169024965622165E-5</v>
      </c>
      <c r="BU22" s="17">
        <v>804.52</v>
      </c>
      <c r="BV22" s="90">
        <v>5.2633705109567199E-5</v>
      </c>
      <c r="BW22" s="17">
        <v>4118.7299999999996</v>
      </c>
      <c r="BX22" s="90">
        <v>2.4307561826450197E-4</v>
      </c>
      <c r="BY22" s="17">
        <v>1172.52</v>
      </c>
      <c r="BZ22" s="90">
        <v>6.5848036425840734E-5</v>
      </c>
      <c r="CA22" s="17">
        <v>835.28</v>
      </c>
      <c r="CB22" s="90">
        <v>4.0047811125915577E-5</v>
      </c>
      <c r="CC22" s="17">
        <v>1451.6</v>
      </c>
      <c r="CD22" s="90">
        <v>9.0815931722034978E-5</v>
      </c>
      <c r="CE22" s="17">
        <v>37364.43</v>
      </c>
      <c r="CF22" s="90">
        <v>2.4092662812221569E-3</v>
      </c>
      <c r="CG22" s="17">
        <v>1260.56</v>
      </c>
      <c r="CH22" s="90">
        <v>7.1222857224270209E-5</v>
      </c>
      <c r="CI22" s="17">
        <v>1241.23</v>
      </c>
      <c r="CJ22" s="90">
        <v>7.7053086275135089E-5</v>
      </c>
      <c r="CK22" s="17">
        <f t="shared" si="1"/>
        <v>3710.8</v>
      </c>
      <c r="CL22" s="90">
        <f>CK22/CK24</f>
        <v>1.9040343886220389E-4</v>
      </c>
      <c r="CM22" s="193">
        <f>IF( SUM($BW22:CK22)&lt;0, "n/a", SUM($BW22:CK22)/CM$74)</f>
        <v>6394.3941246662034</v>
      </c>
      <c r="CN22" s="196">
        <f>CM22/CM24</f>
        <v>3.6436047143331544E-4</v>
      </c>
      <c r="CO22" s="21"/>
      <c r="CP22" s="94" t="s">
        <v>18</v>
      </c>
      <c r="CQ22" s="34">
        <f>IF(ISERROR(VLOOKUP(CP22,IQSH01E!$A$1:$M$400,2,0)),0,VLOOKUP(CP22,IQSH01E!$A$1:$M$400,2,0))</f>
        <v>3710.8</v>
      </c>
      <c r="CR22" s="161" t="s">
        <v>118</v>
      </c>
    </row>
    <row r="23" spans="1:96" ht="24" customHeight="1" x14ac:dyDescent="0.25">
      <c r="A23" s="3"/>
      <c r="B23" s="14" t="s">
        <v>102</v>
      </c>
      <c r="C23" s="17">
        <v>0</v>
      </c>
      <c r="D23" s="90">
        <v>0</v>
      </c>
      <c r="E23" s="17">
        <v>12777</v>
      </c>
      <c r="F23" s="90">
        <v>7.3828417595239878E-4</v>
      </c>
      <c r="G23" s="17">
        <v>14827.06</v>
      </c>
      <c r="H23" s="90">
        <v>8.738310425867947E-4</v>
      </c>
      <c r="I23" s="17">
        <v>0</v>
      </c>
      <c r="J23" s="90">
        <v>0</v>
      </c>
      <c r="K23" s="17">
        <v>0</v>
      </c>
      <c r="L23" s="90">
        <v>0</v>
      </c>
      <c r="M23" s="17">
        <v>5788</v>
      </c>
      <c r="N23" s="90">
        <v>3.9842319930014146E-4</v>
      </c>
      <c r="O23" s="17">
        <v>0</v>
      </c>
      <c r="P23" s="90">
        <v>0</v>
      </c>
      <c r="Q23" s="17">
        <v>17524</v>
      </c>
      <c r="R23" s="90">
        <v>1.0822626339690865E-3</v>
      </c>
      <c r="S23" s="17">
        <v>31312</v>
      </c>
      <c r="T23" s="90">
        <v>1.6893201165506791E-3</v>
      </c>
      <c r="U23" s="17">
        <v>0</v>
      </c>
      <c r="V23" s="90">
        <v>0</v>
      </c>
      <c r="W23" s="17">
        <v>0</v>
      </c>
      <c r="X23" s="90">
        <v>0</v>
      </c>
      <c r="Y23" s="17">
        <v>19852</v>
      </c>
      <c r="Z23" s="90">
        <v>1.339993318825172E-3</v>
      </c>
      <c r="AA23" s="17">
        <v>8900</v>
      </c>
      <c r="AB23" s="90">
        <v>4.8918442047744175E-4</v>
      </c>
      <c r="AC23" s="17">
        <v>0</v>
      </c>
      <c r="AD23" s="90">
        <v>0</v>
      </c>
      <c r="AE23" s="17">
        <v>4368</v>
      </c>
      <c r="AF23" s="90">
        <v>2.0580345472958719E-4</v>
      </c>
      <c r="AG23" s="17">
        <v>0</v>
      </c>
      <c r="AH23" s="90">
        <v>0</v>
      </c>
      <c r="AI23" s="17">
        <v>1659</v>
      </c>
      <c r="AJ23" s="90">
        <v>1.0495348142857067E-4</v>
      </c>
      <c r="AK23" s="17">
        <v>0</v>
      </c>
      <c r="AL23" s="90">
        <v>0</v>
      </c>
      <c r="AM23" s="17">
        <v>1658.88</v>
      </c>
      <c r="AN23" s="90">
        <v>8.5938343871714784E-5</v>
      </c>
      <c r="AO23" s="17">
        <v>0</v>
      </c>
      <c r="AP23" s="90">
        <v>0</v>
      </c>
      <c r="AQ23" s="17">
        <v>8928</v>
      </c>
      <c r="AR23" s="90">
        <v>4.4655188591623268E-4</v>
      </c>
      <c r="AS23" s="17">
        <v>23720</v>
      </c>
      <c r="AT23" s="90">
        <v>1.3010300144925748E-3</v>
      </c>
      <c r="AU23" s="17">
        <v>0</v>
      </c>
      <c r="AV23" s="90">
        <v>0</v>
      </c>
      <c r="AW23" s="17">
        <v>0</v>
      </c>
      <c r="AX23" s="90">
        <v>0</v>
      </c>
      <c r="AY23" s="17">
        <v>0</v>
      </c>
      <c r="AZ23" s="90">
        <v>0</v>
      </c>
      <c r="BA23" s="17">
        <v>0</v>
      </c>
      <c r="BB23" s="90">
        <v>0</v>
      </c>
      <c r="BC23" s="17">
        <v>1659</v>
      </c>
      <c r="BD23" s="90">
        <v>7.5227366416858704E-5</v>
      </c>
      <c r="BE23" s="17">
        <v>0</v>
      </c>
      <c r="BF23" s="90">
        <v>0</v>
      </c>
      <c r="BG23" s="17">
        <v>0</v>
      </c>
      <c r="BH23" s="90">
        <v>0</v>
      </c>
      <c r="BI23" s="17">
        <v>0</v>
      </c>
      <c r="BJ23" s="90">
        <v>0</v>
      </c>
      <c r="BK23" s="17">
        <v>2464</v>
      </c>
      <c r="BL23" s="90">
        <v>1.5945416808846633E-4</v>
      </c>
      <c r="BM23" s="17">
        <v>0</v>
      </c>
      <c r="BN23" s="90">
        <v>0</v>
      </c>
      <c r="BO23" s="17">
        <v>0</v>
      </c>
      <c r="BP23" s="90">
        <v>0</v>
      </c>
      <c r="BQ23" s="17">
        <v>0</v>
      </c>
      <c r="BR23" s="90">
        <v>0</v>
      </c>
      <c r="BS23" s="17">
        <v>0</v>
      </c>
      <c r="BT23" s="90">
        <v>0</v>
      </c>
      <c r="BU23" s="17">
        <v>0</v>
      </c>
      <c r="BV23" s="90">
        <v>0</v>
      </c>
      <c r="BW23" s="17">
        <v>11596</v>
      </c>
      <c r="BX23" s="90">
        <v>6.8436262376877469E-4</v>
      </c>
      <c r="BY23" s="17">
        <v>23192</v>
      </c>
      <c r="BZ23" s="90">
        <v>1.3024491358681288E-3</v>
      </c>
      <c r="CA23" s="17">
        <v>0</v>
      </c>
      <c r="CB23" s="90">
        <v>0</v>
      </c>
      <c r="CC23" s="17">
        <v>0</v>
      </c>
      <c r="CD23" s="90">
        <v>0</v>
      </c>
      <c r="CE23" s="17">
        <v>0</v>
      </c>
      <c r="CF23" s="90">
        <v>0</v>
      </c>
      <c r="CG23" s="17">
        <v>0</v>
      </c>
      <c r="CH23" s="90">
        <v>0</v>
      </c>
      <c r="CI23" s="17">
        <v>0</v>
      </c>
      <c r="CJ23" s="90">
        <v>0</v>
      </c>
      <c r="CK23" s="17">
        <f t="shared" si="1"/>
        <v>0</v>
      </c>
      <c r="CL23" s="90">
        <f>CK23/CK24</f>
        <v>0</v>
      </c>
      <c r="CM23" s="193">
        <f>IF( SUM($BW23:CK23)&lt;0, "n/a", SUM($BW23:CK23)/CM$74)</f>
        <v>4348.50024835147</v>
      </c>
      <c r="CN23" s="196">
        <f>CM23/CM24</f>
        <v>2.4778291259923554E-4</v>
      </c>
      <c r="CO23" s="21"/>
      <c r="CP23" s="94" t="s">
        <v>119</v>
      </c>
      <c r="CQ23" s="34">
        <f>IF(ISERROR(VLOOKUP(CP23,IQSH01E!$A$1:$M$400,2,0)),0,VLOOKUP(CP23,IQSH01E!$A$1:$M$400,2,0))</f>
        <v>0</v>
      </c>
      <c r="CR23" s="161" t="s">
        <v>123</v>
      </c>
    </row>
    <row r="24" spans="1:96" ht="24" customHeight="1" thickBot="1" x14ac:dyDescent="0.3">
      <c r="A24" s="3"/>
      <c r="B24" s="15" t="s">
        <v>83</v>
      </c>
      <c r="C24" s="18">
        <v>18092647.079999998</v>
      </c>
      <c r="D24" s="93">
        <v>1</v>
      </c>
      <c r="E24" s="18">
        <v>17306344.109999999</v>
      </c>
      <c r="F24" s="93">
        <v>1</v>
      </c>
      <c r="G24" s="18">
        <v>16967879.690000001</v>
      </c>
      <c r="H24" s="93">
        <v>1</v>
      </c>
      <c r="I24" s="18">
        <v>12989366.220000001</v>
      </c>
      <c r="J24" s="93">
        <v>1</v>
      </c>
      <c r="K24" s="18">
        <v>12277679.520000001</v>
      </c>
      <c r="L24" s="93">
        <v>1</v>
      </c>
      <c r="M24" s="18">
        <v>14527266.51</v>
      </c>
      <c r="N24" s="93">
        <v>1</v>
      </c>
      <c r="O24" s="18">
        <v>17202580.550000001</v>
      </c>
      <c r="P24" s="93">
        <v>1</v>
      </c>
      <c r="Q24" s="18">
        <v>16192003.170000002</v>
      </c>
      <c r="R24" s="93">
        <v>1</v>
      </c>
      <c r="S24" s="18">
        <v>18535267.350000001</v>
      </c>
      <c r="T24" s="93">
        <v>1</v>
      </c>
      <c r="U24" s="18">
        <v>18478258.459999997</v>
      </c>
      <c r="V24" s="93">
        <v>1</v>
      </c>
      <c r="W24" s="18">
        <v>15094472.49</v>
      </c>
      <c r="X24" s="93">
        <v>1</v>
      </c>
      <c r="Y24" s="18">
        <v>14814999.239999998</v>
      </c>
      <c r="Z24" s="93">
        <v>1</v>
      </c>
      <c r="AA24" s="18">
        <v>18193547.520000003</v>
      </c>
      <c r="AB24" s="93">
        <v>1</v>
      </c>
      <c r="AC24" s="18">
        <v>15093068.140000001</v>
      </c>
      <c r="AD24" s="93">
        <v>1</v>
      </c>
      <c r="AE24" s="18">
        <v>21224133.510000002</v>
      </c>
      <c r="AF24" s="93">
        <v>1</v>
      </c>
      <c r="AG24" s="18">
        <v>18955833.260000002</v>
      </c>
      <c r="AH24" s="93">
        <v>1</v>
      </c>
      <c r="AI24" s="18">
        <v>15807003.039999999</v>
      </c>
      <c r="AJ24" s="93">
        <v>1</v>
      </c>
      <c r="AK24" s="18">
        <v>20789377.129999999</v>
      </c>
      <c r="AL24" s="93">
        <v>1</v>
      </c>
      <c r="AM24" s="18">
        <v>19303141.359999999</v>
      </c>
      <c r="AN24" s="93">
        <v>1</v>
      </c>
      <c r="AO24" s="18">
        <v>18867476.739999998</v>
      </c>
      <c r="AP24" s="93">
        <v>1</v>
      </c>
      <c r="AQ24" s="18">
        <v>19993197.389999997</v>
      </c>
      <c r="AR24" s="93">
        <v>1</v>
      </c>
      <c r="AS24" s="18">
        <v>18231708.52</v>
      </c>
      <c r="AT24" s="93">
        <v>1</v>
      </c>
      <c r="AU24" s="18">
        <v>16372004.229999999</v>
      </c>
      <c r="AV24" s="93">
        <v>1</v>
      </c>
      <c r="AW24" s="18">
        <v>15566582.470000003</v>
      </c>
      <c r="AX24" s="93">
        <v>1</v>
      </c>
      <c r="AY24" s="18">
        <v>18250736.57</v>
      </c>
      <c r="AZ24" s="93">
        <v>1</v>
      </c>
      <c r="BA24" s="18">
        <v>15987952.189999999</v>
      </c>
      <c r="BB24" s="93">
        <v>1</v>
      </c>
      <c r="BC24" s="18">
        <v>22053144.739999998</v>
      </c>
      <c r="BD24" s="93">
        <v>1</v>
      </c>
      <c r="BE24" s="18">
        <v>19750076.849999998</v>
      </c>
      <c r="BF24" s="93">
        <v>1</v>
      </c>
      <c r="BG24" s="18">
        <v>18461248.379999995</v>
      </c>
      <c r="BH24" s="93">
        <v>1</v>
      </c>
      <c r="BI24" s="18">
        <v>20083049.66</v>
      </c>
      <c r="BJ24" s="93">
        <v>1</v>
      </c>
      <c r="BK24" s="18">
        <v>15452716.16</v>
      </c>
      <c r="BL24" s="93">
        <v>1</v>
      </c>
      <c r="BM24" s="18">
        <v>18534792.57</v>
      </c>
      <c r="BN24" s="93">
        <v>1</v>
      </c>
      <c r="BO24" s="18">
        <v>17049920.529999997</v>
      </c>
      <c r="BP24" s="93">
        <v>1</v>
      </c>
      <c r="BQ24" s="18">
        <v>17757602.120000001</v>
      </c>
      <c r="BR24" s="93">
        <v>1</v>
      </c>
      <c r="BS24" s="18">
        <v>16643799.510000002</v>
      </c>
      <c r="BT24" s="93">
        <v>1</v>
      </c>
      <c r="BU24" s="18">
        <v>15285262.52</v>
      </c>
      <c r="BV24" s="93">
        <v>1</v>
      </c>
      <c r="BW24" s="18">
        <v>16944233.359999999</v>
      </c>
      <c r="BX24" s="93">
        <v>1</v>
      </c>
      <c r="BY24" s="18">
        <v>17806453.52</v>
      </c>
      <c r="BZ24" s="93">
        <v>1</v>
      </c>
      <c r="CA24" s="18">
        <v>20857070</v>
      </c>
      <c r="CB24" s="93">
        <v>1</v>
      </c>
      <c r="CC24" s="18">
        <v>15983979.6</v>
      </c>
      <c r="CD24" s="93">
        <v>1</v>
      </c>
      <c r="CE24" s="18">
        <v>15508634.43</v>
      </c>
      <c r="CF24" s="93">
        <v>1</v>
      </c>
      <c r="CG24" s="18">
        <v>17698812.559999995</v>
      </c>
      <c r="CH24" s="93">
        <v>1</v>
      </c>
      <c r="CI24" s="18">
        <v>16108764.23</v>
      </c>
      <c r="CJ24" s="93">
        <v>1</v>
      </c>
      <c r="CK24" s="18">
        <f>SUM(CK17:CK23)</f>
        <v>19489143.800000001</v>
      </c>
      <c r="CL24" s="93">
        <f>CK24/CK24</f>
        <v>1</v>
      </c>
      <c r="CM24" s="197">
        <f>IF( SUM($BW24:CK24)&lt;0, "n/a", SUM($BW24:CK24)/CM$74)</f>
        <v>17549637.3125</v>
      </c>
      <c r="CN24" s="198">
        <f>CM24/CM24</f>
        <v>1</v>
      </c>
      <c r="CO24" s="21"/>
      <c r="CP24" s="98" t="s">
        <v>148</v>
      </c>
      <c r="CQ24" s="101">
        <f>IF(ISERROR(VLOOKUP(CP24,IQSH01E!$A$1:$M$400,2,0)),0,VLOOKUP(CP24,IQSH01E!$A$1:$M$400,2,0))</f>
        <v>0</v>
      </c>
      <c r="CR24" s="165"/>
    </row>
    <row r="25" spans="1:96" ht="24" customHeight="1" x14ac:dyDescent="0.25">
      <c r="A25" s="3"/>
      <c r="B25" s="14" t="s">
        <v>88</v>
      </c>
      <c r="C25" s="17">
        <v>893728.52</v>
      </c>
      <c r="D25" s="23"/>
      <c r="E25" s="17">
        <v>786606.78</v>
      </c>
      <c r="F25" s="23"/>
      <c r="G25" s="17">
        <v>673124.24</v>
      </c>
      <c r="H25" s="23"/>
      <c r="I25" s="17">
        <v>628177</v>
      </c>
      <c r="J25" s="23"/>
      <c r="K25" s="17">
        <v>644433.76</v>
      </c>
      <c r="L25" s="23"/>
      <c r="M25" s="17">
        <v>822100.75</v>
      </c>
      <c r="N25" s="23"/>
      <c r="O25" s="17">
        <v>620435</v>
      </c>
      <c r="P25" s="23"/>
      <c r="Q25" s="17">
        <v>497795</v>
      </c>
      <c r="R25" s="23"/>
      <c r="S25" s="17">
        <v>718634.32</v>
      </c>
      <c r="T25" s="23"/>
      <c r="U25" s="17">
        <v>770340.39</v>
      </c>
      <c r="V25" s="23"/>
      <c r="W25" s="17">
        <v>468678</v>
      </c>
      <c r="X25" s="23"/>
      <c r="Y25" s="17">
        <v>727137.8</v>
      </c>
      <c r="Z25" s="23"/>
      <c r="AA25" s="17">
        <v>872419.45</v>
      </c>
      <c r="AB25" s="23"/>
      <c r="AC25" s="17">
        <v>603396</v>
      </c>
      <c r="AD25" s="23"/>
      <c r="AE25" s="17">
        <v>751557</v>
      </c>
      <c r="AF25" s="23"/>
      <c r="AG25" s="17">
        <v>330451.33</v>
      </c>
      <c r="AH25" s="23"/>
      <c r="AI25" s="17">
        <v>318268</v>
      </c>
      <c r="AJ25" s="23"/>
      <c r="AK25" s="17">
        <v>753966</v>
      </c>
      <c r="AL25" s="23"/>
      <c r="AM25" s="17">
        <v>595369</v>
      </c>
      <c r="AN25" s="23"/>
      <c r="AO25" s="17">
        <v>627756</v>
      </c>
      <c r="AP25" s="23"/>
      <c r="AQ25" s="17">
        <v>473744.6</v>
      </c>
      <c r="AR25" s="23"/>
      <c r="AS25" s="17">
        <v>554924.80000000005</v>
      </c>
      <c r="AT25" s="23"/>
      <c r="AU25" s="17">
        <v>774488.85</v>
      </c>
      <c r="AV25" s="23"/>
      <c r="AW25" s="17">
        <v>426515</v>
      </c>
      <c r="AX25" s="23"/>
      <c r="AY25" s="17">
        <v>548575.75</v>
      </c>
      <c r="AZ25" s="23"/>
      <c r="BA25" s="17">
        <v>634314.84</v>
      </c>
      <c r="BB25" s="23"/>
      <c r="BC25" s="17">
        <v>1004928</v>
      </c>
      <c r="BD25" s="23"/>
      <c r="BE25" s="17">
        <v>522233.35</v>
      </c>
      <c r="BF25" s="23"/>
      <c r="BG25" s="17">
        <v>695655</v>
      </c>
      <c r="BH25" s="23"/>
      <c r="BI25" s="17">
        <v>717600.3</v>
      </c>
      <c r="BJ25" s="23"/>
      <c r="BK25" s="17">
        <v>793738.8</v>
      </c>
      <c r="BL25" s="23"/>
      <c r="BM25" s="17">
        <v>793099.18</v>
      </c>
      <c r="BN25" s="23"/>
      <c r="BO25" s="17">
        <v>753944</v>
      </c>
      <c r="BP25" s="23"/>
      <c r="BQ25" s="17">
        <v>793586</v>
      </c>
      <c r="BR25" s="23"/>
      <c r="BS25" s="17">
        <v>525704</v>
      </c>
      <c r="BT25" s="23"/>
      <c r="BU25" s="17">
        <v>668393</v>
      </c>
      <c r="BV25" s="23"/>
      <c r="BW25" s="17">
        <v>636427</v>
      </c>
      <c r="BX25" s="23"/>
      <c r="BY25" s="17">
        <v>561613</v>
      </c>
      <c r="BZ25" s="23"/>
      <c r="CA25" s="17">
        <v>777161.2</v>
      </c>
      <c r="CB25" s="23"/>
      <c r="CC25" s="17">
        <v>595122</v>
      </c>
      <c r="CD25" s="23"/>
      <c r="CE25" s="17">
        <v>544950</v>
      </c>
      <c r="CF25" s="23"/>
      <c r="CG25" s="17">
        <v>662867</v>
      </c>
      <c r="CH25" s="23"/>
      <c r="CI25" s="17">
        <v>632718</v>
      </c>
      <c r="CJ25" s="23"/>
      <c r="CK25" s="17">
        <f>+$CQ25</f>
        <v>560043</v>
      </c>
      <c r="CL25" s="23"/>
      <c r="CM25" s="193">
        <f>IF( SUM($BW25:CK25)&lt;0, "n/a", SUM($BW25:CK25)/CM$74)</f>
        <v>621362.65</v>
      </c>
      <c r="CN25" s="199"/>
      <c r="CO25" s="21"/>
      <c r="CP25" s="94" t="s">
        <v>7</v>
      </c>
      <c r="CQ25" s="34">
        <f>IF(ISERROR(VLOOKUP(CP25,IQSH01E!$A$1:$M$400,2,0)),0,VLOOKUP(CP25,IQSH01E!$A$1:$M$400,2,0))</f>
        <v>560043</v>
      </c>
      <c r="CR25" s="161" t="s">
        <v>118</v>
      </c>
    </row>
    <row r="26" spans="1:96" ht="24" customHeight="1" x14ac:dyDescent="0.25">
      <c r="A26" s="3"/>
      <c r="B26" s="14" t="s">
        <v>71</v>
      </c>
      <c r="C26" s="17">
        <v>129287</v>
      </c>
      <c r="D26" s="23"/>
      <c r="E26" s="17">
        <v>97515</v>
      </c>
      <c r="F26" s="23"/>
      <c r="G26" s="17">
        <v>121385</v>
      </c>
      <c r="H26" s="23"/>
      <c r="I26" s="17">
        <v>53965</v>
      </c>
      <c r="J26" s="23"/>
      <c r="K26" s="17">
        <v>34849</v>
      </c>
      <c r="L26" s="23"/>
      <c r="M26" s="17">
        <v>230918</v>
      </c>
      <c r="N26" s="23"/>
      <c r="O26" s="17">
        <v>174306</v>
      </c>
      <c r="P26" s="23"/>
      <c r="Q26" s="17">
        <v>96785</v>
      </c>
      <c r="R26" s="23"/>
      <c r="S26" s="17">
        <v>117620.52</v>
      </c>
      <c r="T26" s="23"/>
      <c r="U26" s="17">
        <v>78316.960000000006</v>
      </c>
      <c r="V26" s="23"/>
      <c r="W26" s="17">
        <v>57532</v>
      </c>
      <c r="X26" s="23"/>
      <c r="Y26" s="17">
        <v>99256</v>
      </c>
      <c r="Z26" s="23"/>
      <c r="AA26" s="17">
        <v>295787</v>
      </c>
      <c r="AB26" s="23"/>
      <c r="AC26" s="17">
        <v>159679</v>
      </c>
      <c r="AD26" s="23"/>
      <c r="AE26" s="17">
        <v>21211</v>
      </c>
      <c r="AF26" s="23"/>
      <c r="AG26" s="17">
        <v>230381</v>
      </c>
      <c r="AH26" s="23"/>
      <c r="AI26" s="17">
        <v>228826</v>
      </c>
      <c r="AJ26" s="23"/>
      <c r="AK26" s="17">
        <v>64303</v>
      </c>
      <c r="AL26" s="23"/>
      <c r="AM26" s="17">
        <v>258096</v>
      </c>
      <c r="AN26" s="23"/>
      <c r="AO26" s="17">
        <v>0</v>
      </c>
      <c r="AP26" s="23"/>
      <c r="AQ26" s="17">
        <v>0</v>
      </c>
      <c r="AR26" s="23"/>
      <c r="AS26" s="17">
        <v>0</v>
      </c>
      <c r="AT26" s="23"/>
      <c r="AU26" s="17">
        <v>0</v>
      </c>
      <c r="AV26" s="23"/>
      <c r="AW26" s="17">
        <v>0</v>
      </c>
      <c r="AX26" s="23"/>
      <c r="AY26" s="17">
        <v>0</v>
      </c>
      <c r="AZ26" s="23"/>
      <c r="BA26" s="17">
        <v>0</v>
      </c>
      <c r="BB26" s="23"/>
      <c r="BC26" s="17">
        <v>0</v>
      </c>
      <c r="BD26" s="23"/>
      <c r="BE26" s="17">
        <v>0</v>
      </c>
      <c r="BF26" s="23"/>
      <c r="BG26" s="17">
        <v>0</v>
      </c>
      <c r="BH26" s="23"/>
      <c r="BI26" s="17">
        <v>0</v>
      </c>
      <c r="BJ26" s="23"/>
      <c r="BK26" s="17">
        <v>0</v>
      </c>
      <c r="BL26" s="23"/>
      <c r="BM26" s="17">
        <v>0</v>
      </c>
      <c r="BN26" s="23"/>
      <c r="BO26" s="17">
        <v>0</v>
      </c>
      <c r="BP26" s="23"/>
      <c r="BQ26" s="17">
        <v>0</v>
      </c>
      <c r="BR26" s="23"/>
      <c r="BS26" s="17">
        <v>0</v>
      </c>
      <c r="BT26" s="23"/>
      <c r="BU26" s="17">
        <v>0</v>
      </c>
      <c r="BV26" s="23"/>
      <c r="BW26" s="17">
        <v>0</v>
      </c>
      <c r="BX26" s="23"/>
      <c r="BY26" s="17">
        <v>0</v>
      </c>
      <c r="BZ26" s="23"/>
      <c r="CA26" s="17">
        <v>0</v>
      </c>
      <c r="CB26" s="23"/>
      <c r="CC26" s="17">
        <v>0</v>
      </c>
      <c r="CD26" s="23"/>
      <c r="CE26" s="17">
        <v>0</v>
      </c>
      <c r="CF26" s="23"/>
      <c r="CG26" s="17">
        <v>0</v>
      </c>
      <c r="CH26" s="23"/>
      <c r="CI26" s="17">
        <v>0</v>
      </c>
      <c r="CJ26" s="23"/>
      <c r="CK26" s="17">
        <f>+$CQ26</f>
        <v>0</v>
      </c>
      <c r="CL26" s="23"/>
      <c r="CM26" s="193">
        <f>IF( SUM($BW26:CK26)&lt;0, "n/a", SUM($BW26:CK26)/CM$74)</f>
        <v>0</v>
      </c>
      <c r="CN26" s="196"/>
      <c r="CO26" s="21"/>
      <c r="CP26" s="134" t="s">
        <v>2</v>
      </c>
      <c r="CQ26" s="33">
        <f>IF(ISERROR(VLOOKUP(CP26,IQSH01E!$A$1:$M$400,2,0)),0,VLOOKUP(CP26,IQSH01E!$A$1:$M$400,2,0))</f>
        <v>0</v>
      </c>
      <c r="CR26" s="166" t="s">
        <v>117</v>
      </c>
    </row>
    <row r="27" spans="1:96" ht="24" customHeight="1" thickBot="1" x14ac:dyDescent="0.3">
      <c r="A27" s="7"/>
      <c r="B27" s="16" t="s">
        <v>84</v>
      </c>
      <c r="C27" s="18">
        <v>19115662.599999998</v>
      </c>
      <c r="D27" s="24"/>
      <c r="E27" s="18">
        <v>18190465.890000001</v>
      </c>
      <c r="F27" s="24"/>
      <c r="G27" s="18">
        <v>17762388.93</v>
      </c>
      <c r="H27" s="24"/>
      <c r="I27" s="18">
        <v>13671508.220000001</v>
      </c>
      <c r="J27" s="24"/>
      <c r="K27" s="18">
        <v>12956962.280000001</v>
      </c>
      <c r="L27" s="24"/>
      <c r="M27" s="18">
        <v>15580285.26</v>
      </c>
      <c r="N27" s="24"/>
      <c r="O27" s="18">
        <v>17997321.550000001</v>
      </c>
      <c r="P27" s="24"/>
      <c r="Q27" s="18">
        <v>16786583.170000002</v>
      </c>
      <c r="R27" s="24"/>
      <c r="S27" s="18">
        <v>19371522.190000001</v>
      </c>
      <c r="T27" s="24"/>
      <c r="U27" s="18">
        <v>19326915.809999999</v>
      </c>
      <c r="V27" s="24"/>
      <c r="W27" s="18">
        <v>15620682.49</v>
      </c>
      <c r="X27" s="24"/>
      <c r="Y27" s="18">
        <v>15641393.039999999</v>
      </c>
      <c r="Z27" s="24"/>
      <c r="AA27" s="18">
        <v>19361753.970000003</v>
      </c>
      <c r="AB27" s="24"/>
      <c r="AC27" s="18">
        <v>15856143.140000001</v>
      </c>
      <c r="AD27" s="24"/>
      <c r="AE27" s="18">
        <v>21996901.510000002</v>
      </c>
      <c r="AF27" s="24"/>
      <c r="AG27" s="18">
        <v>19516665.59</v>
      </c>
      <c r="AH27" s="24"/>
      <c r="AI27" s="18">
        <v>16354097.039999999</v>
      </c>
      <c r="AJ27" s="24"/>
      <c r="AK27" s="18">
        <v>21607646.129999999</v>
      </c>
      <c r="AL27" s="24"/>
      <c r="AM27" s="18">
        <v>20156606.359999999</v>
      </c>
      <c r="AN27" s="24"/>
      <c r="AO27" s="18">
        <v>19495232.739999998</v>
      </c>
      <c r="AP27" s="24"/>
      <c r="AQ27" s="18">
        <v>20466941.989999998</v>
      </c>
      <c r="AR27" s="24"/>
      <c r="AS27" s="18">
        <v>18786633.32</v>
      </c>
      <c r="AT27" s="24"/>
      <c r="AU27" s="18">
        <v>17146493.079999998</v>
      </c>
      <c r="AV27" s="24"/>
      <c r="AW27" s="18">
        <v>15993097.470000003</v>
      </c>
      <c r="AX27" s="24"/>
      <c r="AY27" s="18">
        <v>18799312.32</v>
      </c>
      <c r="AZ27" s="24"/>
      <c r="BA27" s="18">
        <v>16622267.029999999</v>
      </c>
      <c r="BB27" s="24"/>
      <c r="BC27" s="18">
        <v>23058072.739999998</v>
      </c>
      <c r="BD27" s="24"/>
      <c r="BE27" s="18">
        <v>20272310.199999999</v>
      </c>
      <c r="BF27" s="24"/>
      <c r="BG27" s="18">
        <v>19156903.379999995</v>
      </c>
      <c r="BH27" s="24"/>
      <c r="BI27" s="18">
        <v>20800649.960000001</v>
      </c>
      <c r="BJ27" s="24"/>
      <c r="BK27" s="18">
        <v>16246454.960000001</v>
      </c>
      <c r="BL27" s="24"/>
      <c r="BM27" s="18">
        <v>19327891.75</v>
      </c>
      <c r="BN27" s="24"/>
      <c r="BO27" s="18">
        <v>17803864.529999997</v>
      </c>
      <c r="BP27" s="24"/>
      <c r="BQ27" s="18">
        <v>18551188.120000001</v>
      </c>
      <c r="BR27" s="24"/>
      <c r="BS27" s="18">
        <v>17169503.510000002</v>
      </c>
      <c r="BT27" s="24"/>
      <c r="BU27" s="18">
        <v>15953655.52</v>
      </c>
      <c r="BV27" s="24"/>
      <c r="BW27" s="18">
        <v>17580660.359999999</v>
      </c>
      <c r="BX27" s="24"/>
      <c r="BY27" s="18">
        <v>18368066.52</v>
      </c>
      <c r="BZ27" s="24"/>
      <c r="CA27" s="18">
        <v>21634231.199999999</v>
      </c>
      <c r="CB27" s="24"/>
      <c r="CC27" s="18">
        <v>16579101.6</v>
      </c>
      <c r="CD27" s="24"/>
      <c r="CE27" s="18">
        <v>16053584.43</v>
      </c>
      <c r="CF27" s="24"/>
      <c r="CG27" s="18">
        <v>18361679.559999995</v>
      </c>
      <c r="CH27" s="24"/>
      <c r="CI27" s="18">
        <v>16741482.23</v>
      </c>
      <c r="CJ27" s="24"/>
      <c r="CK27" s="18">
        <f>SUM(CK24:CK26)</f>
        <v>20049186.800000001</v>
      </c>
      <c r="CL27" s="24"/>
      <c r="CM27" s="197">
        <f>IF( SUM($BW27:CK27)&lt;0, "n/a", SUM($BW27:CK27)/CM$74)</f>
        <v>18170999.087499999</v>
      </c>
      <c r="CN27" s="200"/>
      <c r="CO27" s="59"/>
      <c r="CP27" s="36" t="s">
        <v>46</v>
      </c>
      <c r="CQ27" s="37">
        <f>IF(ISERROR(VLOOKUP(CP27,IQSH01E!$A$1:$M$400,2,0)),0,VLOOKUP(CP27,IQSH01E!$A$1:$M$400,2,0))</f>
        <v>20049186.800000001</v>
      </c>
      <c r="CR27" s="112" t="s">
        <v>118</v>
      </c>
    </row>
    <row r="28" spans="1:96" ht="24" customHeight="1" thickBot="1" x14ac:dyDescent="0.3">
      <c r="A28" s="3"/>
      <c r="B28" s="14" t="s">
        <v>89</v>
      </c>
      <c r="C28" s="17">
        <v>0</v>
      </c>
      <c r="D28" s="90">
        <v>0</v>
      </c>
      <c r="E28" s="17">
        <v>0</v>
      </c>
      <c r="F28" s="90">
        <v>0</v>
      </c>
      <c r="G28" s="17">
        <v>0</v>
      </c>
      <c r="H28" s="90">
        <v>0</v>
      </c>
      <c r="I28" s="17">
        <v>0</v>
      </c>
      <c r="J28" s="90">
        <v>0</v>
      </c>
      <c r="K28" s="17">
        <v>0</v>
      </c>
      <c r="L28" s="90">
        <v>0</v>
      </c>
      <c r="M28" s="17">
        <v>175769</v>
      </c>
      <c r="N28" s="90">
        <v>0.10425355995577636</v>
      </c>
      <c r="O28" s="17">
        <v>178340</v>
      </c>
      <c r="P28" s="90">
        <v>9.1362330482252119E-2</v>
      </c>
      <c r="Q28" s="17">
        <v>129477</v>
      </c>
      <c r="R28" s="90">
        <v>6.4273289927504723E-2</v>
      </c>
      <c r="S28" s="17">
        <v>42000</v>
      </c>
      <c r="T28" s="90">
        <v>2.1313024389204242E-2</v>
      </c>
      <c r="U28" s="17">
        <v>206538</v>
      </c>
      <c r="V28" s="90">
        <v>0.11160373428176353</v>
      </c>
      <c r="W28" s="17">
        <v>208060</v>
      </c>
      <c r="X28" s="90">
        <v>0.11158521150025957</v>
      </c>
      <c r="Y28" s="17">
        <v>127208</v>
      </c>
      <c r="Z28" s="90">
        <v>7.3913061162116822E-2</v>
      </c>
      <c r="AA28" s="17">
        <v>212101</v>
      </c>
      <c r="AB28" s="90">
        <v>0.10383558317528793</v>
      </c>
      <c r="AC28" s="17">
        <v>125276</v>
      </c>
      <c r="AD28" s="90">
        <v>6.5046543409361848E-2</v>
      </c>
      <c r="AE28" s="17">
        <v>123680</v>
      </c>
      <c r="AF28" s="90">
        <v>5.9121448016577718E-2</v>
      </c>
      <c r="AG28" s="17">
        <v>123431</v>
      </c>
      <c r="AH28" s="90">
        <v>6.3591709806119751E-2</v>
      </c>
      <c r="AI28" s="17">
        <v>128535</v>
      </c>
      <c r="AJ28" s="90">
        <v>6.3177188087977676E-2</v>
      </c>
      <c r="AK28" s="17">
        <v>207557</v>
      </c>
      <c r="AL28" s="90">
        <v>0.10553003475179289</v>
      </c>
      <c r="AM28" s="17">
        <v>118056</v>
      </c>
      <c r="AN28" s="90">
        <v>5.9640658666148004E-2</v>
      </c>
      <c r="AO28" s="17">
        <v>83137</v>
      </c>
      <c r="AP28" s="90">
        <v>3.7695700295219584E-2</v>
      </c>
      <c r="AQ28" s="17">
        <v>208353</v>
      </c>
      <c r="AR28" s="90">
        <v>0.11936340434308106</v>
      </c>
      <c r="AS28" s="17">
        <v>168862</v>
      </c>
      <c r="AT28" s="90">
        <v>7.7240454380368362E-2</v>
      </c>
      <c r="AU28" s="17">
        <v>163964</v>
      </c>
      <c r="AV28" s="90">
        <v>7.4079663062321457E-2</v>
      </c>
      <c r="AW28" s="17">
        <v>123503</v>
      </c>
      <c r="AX28" s="90">
        <v>6.2563068119648069E-2</v>
      </c>
      <c r="AY28" s="17">
        <v>204001</v>
      </c>
      <c r="AZ28" s="90">
        <v>9.5528179269924782E-2</v>
      </c>
      <c r="BA28" s="17">
        <v>208506</v>
      </c>
      <c r="BB28" s="90">
        <v>0.14947888214520758</v>
      </c>
      <c r="BC28" s="17">
        <v>338041</v>
      </c>
      <c r="BD28" s="90">
        <v>0.16392934629220304</v>
      </c>
      <c r="BE28" s="17">
        <v>252045</v>
      </c>
      <c r="BF28" s="90">
        <v>0.12727045040141102</v>
      </c>
      <c r="BG28" s="17">
        <v>375382</v>
      </c>
      <c r="BH28" s="90">
        <v>0.15813834356254663</v>
      </c>
      <c r="BI28" s="17">
        <v>213977</v>
      </c>
      <c r="BJ28" s="90">
        <v>9.0111552405710657E-2</v>
      </c>
      <c r="BK28" s="17">
        <v>173761</v>
      </c>
      <c r="BL28" s="90">
        <v>7.7659172230212362E-2</v>
      </c>
      <c r="BM28" s="17">
        <v>257294</v>
      </c>
      <c r="BN28" s="90">
        <v>0.12599419228151276</v>
      </c>
      <c r="BO28" s="17">
        <v>171458</v>
      </c>
      <c r="BP28" s="90">
        <v>9.3251505714481514E-2</v>
      </c>
      <c r="BQ28" s="17">
        <v>215262</v>
      </c>
      <c r="BR28" s="90">
        <v>0.10252797750368652</v>
      </c>
      <c r="BS28" s="17">
        <v>173325</v>
      </c>
      <c r="BT28" s="90">
        <v>0.10240774145213676</v>
      </c>
      <c r="BU28" s="17">
        <v>85995</v>
      </c>
      <c r="BV28" s="90">
        <v>5.852046225687077E-2</v>
      </c>
      <c r="BW28" s="17">
        <v>210724</v>
      </c>
      <c r="BX28" s="90">
        <v>0.11425968751609729</v>
      </c>
      <c r="BY28" s="17">
        <v>0</v>
      </c>
      <c r="BZ28" s="90">
        <v>0</v>
      </c>
      <c r="CA28" s="17">
        <v>0</v>
      </c>
      <c r="CB28" s="90">
        <v>0</v>
      </c>
      <c r="CC28" s="17">
        <v>0</v>
      </c>
      <c r="CD28" s="90">
        <v>0</v>
      </c>
      <c r="CE28" s="17">
        <v>0</v>
      </c>
      <c r="CF28" s="90">
        <v>0</v>
      </c>
      <c r="CG28" s="17">
        <v>0</v>
      </c>
      <c r="CH28" s="90">
        <v>0</v>
      </c>
      <c r="CI28" s="17">
        <v>0</v>
      </c>
      <c r="CJ28" s="90">
        <v>0</v>
      </c>
      <c r="CK28" s="17">
        <f t="shared" ref="CK28:CK34" si="2">+$CQ28</f>
        <v>0</v>
      </c>
      <c r="CL28" s="90">
        <f>CK28/CK35</f>
        <v>0</v>
      </c>
      <c r="CM28" s="193">
        <f>IF( SUM($BW28:CK28)&lt;0, "n/a", SUM($BW28:CK28)/CM$74)</f>
        <v>26340.514282460939</v>
      </c>
      <c r="CN28" s="201">
        <f>CM28/CM35</f>
        <v>1.8301522488076712E-2</v>
      </c>
      <c r="CO28" s="21"/>
      <c r="CP28" s="94" t="s">
        <v>27</v>
      </c>
      <c r="CQ28" s="34">
        <f>IF(ISERROR(VLOOKUP(CP28,IQSH01E!$A$1:$M$400,2,0)),0,VLOOKUP(CP28,IQSH01E!$A$1:$M$400,2,0))</f>
        <v>0</v>
      </c>
      <c r="CR28" s="161" t="s">
        <v>123</v>
      </c>
    </row>
    <row r="29" spans="1:96" ht="24" customHeight="1" thickBot="1" x14ac:dyDescent="0.3">
      <c r="A29" s="3"/>
      <c r="B29" s="14" t="s">
        <v>79</v>
      </c>
      <c r="C29" s="58">
        <v>1799419</v>
      </c>
      <c r="D29" s="97">
        <v>0.85611729168341788</v>
      </c>
      <c r="E29" s="58">
        <v>1439418</v>
      </c>
      <c r="F29" s="97">
        <v>0.81019798775768659</v>
      </c>
      <c r="G29" s="58">
        <v>1515582</v>
      </c>
      <c r="H29" s="97">
        <v>0.81437412112266316</v>
      </c>
      <c r="I29" s="58">
        <v>1431701</v>
      </c>
      <c r="J29" s="97">
        <v>0.90039218004560762</v>
      </c>
      <c r="K29" s="58">
        <v>1520288</v>
      </c>
      <c r="L29" s="97">
        <v>0.88232225009909737</v>
      </c>
      <c r="M29" s="58">
        <v>1307521</v>
      </c>
      <c r="N29" s="97">
        <v>0.77552764689414322</v>
      </c>
      <c r="O29" s="58">
        <v>1458439</v>
      </c>
      <c r="P29" s="97">
        <v>0.74714806496694686</v>
      </c>
      <c r="Q29" s="58">
        <v>1508365</v>
      </c>
      <c r="R29" s="97">
        <v>0.74876295374082391</v>
      </c>
      <c r="S29" s="58">
        <v>1491711</v>
      </c>
      <c r="T29" s="97">
        <v>0.75697316487248212</v>
      </c>
      <c r="U29" s="58">
        <v>1522845</v>
      </c>
      <c r="V29" s="97">
        <v>0.82287612319433801</v>
      </c>
      <c r="W29" s="58">
        <v>1393919</v>
      </c>
      <c r="X29" s="97">
        <v>0.74757640310117435</v>
      </c>
      <c r="Y29" s="58">
        <v>1390011</v>
      </c>
      <c r="Z29" s="97">
        <v>0.80765335559882379</v>
      </c>
      <c r="AA29" s="58">
        <v>1481643</v>
      </c>
      <c r="AB29" s="97">
        <v>0.72534907880011479</v>
      </c>
      <c r="AC29" s="58">
        <v>1445910</v>
      </c>
      <c r="AD29" s="97">
        <v>0.75075391600171137</v>
      </c>
      <c r="AE29" s="58">
        <v>1744922</v>
      </c>
      <c r="AF29" s="97">
        <v>0.83410668916544972</v>
      </c>
      <c r="AG29" s="58">
        <v>1387512</v>
      </c>
      <c r="AH29" s="97">
        <v>0.7148468412028488</v>
      </c>
      <c r="AI29" s="58">
        <v>1547546</v>
      </c>
      <c r="AJ29" s="97">
        <v>0.76064577521140164</v>
      </c>
      <c r="AK29" s="58">
        <v>1419644</v>
      </c>
      <c r="AL29" s="97">
        <v>0.7218021105295136</v>
      </c>
      <c r="AM29" s="58">
        <v>1590067</v>
      </c>
      <c r="AN29" s="97">
        <v>0.80328524770707088</v>
      </c>
      <c r="AO29" s="58">
        <v>1797192</v>
      </c>
      <c r="AP29" s="97">
        <v>0.81487678175741574</v>
      </c>
      <c r="AQ29" s="58">
        <v>1341586</v>
      </c>
      <c r="AR29" s="97">
        <v>0.76858155236073755</v>
      </c>
      <c r="AS29" s="58">
        <v>1653176</v>
      </c>
      <c r="AT29" s="97">
        <v>0.75619183363172204</v>
      </c>
      <c r="AU29" s="58">
        <v>1781374</v>
      </c>
      <c r="AV29" s="97">
        <v>0.80483268100302396</v>
      </c>
      <c r="AW29" s="58">
        <v>1656410</v>
      </c>
      <c r="AX29" s="97">
        <v>0.839089671215001</v>
      </c>
      <c r="AY29" s="58">
        <v>1653428</v>
      </c>
      <c r="AZ29" s="97">
        <v>0.77425584381406565</v>
      </c>
      <c r="BA29" s="58">
        <v>1084618</v>
      </c>
      <c r="BB29" s="97">
        <v>0.77756748580170709</v>
      </c>
      <c r="BC29" s="58">
        <v>1522931</v>
      </c>
      <c r="BD29" s="97">
        <v>0.73852900470100102</v>
      </c>
      <c r="BE29" s="58">
        <v>1450038</v>
      </c>
      <c r="BF29" s="97">
        <v>0.73219857310861658</v>
      </c>
      <c r="BG29" s="58">
        <v>1851600</v>
      </c>
      <c r="BH29" s="97">
        <v>0.78002929533225174</v>
      </c>
      <c r="BI29" s="58">
        <v>2072994</v>
      </c>
      <c r="BJ29" s="97">
        <v>0.87299432867889426</v>
      </c>
      <c r="BK29" s="58">
        <v>1864503</v>
      </c>
      <c r="BL29" s="97">
        <v>0.83330413384331137</v>
      </c>
      <c r="BM29" s="58">
        <v>1596014</v>
      </c>
      <c r="BN29" s="97">
        <v>0.78155143454564147</v>
      </c>
      <c r="BO29" s="58">
        <v>1497543</v>
      </c>
      <c r="BP29" s="97">
        <v>0.81447432970279476</v>
      </c>
      <c r="BQ29" s="58">
        <v>1738701</v>
      </c>
      <c r="BR29" s="97">
        <v>0.82813268023913766</v>
      </c>
      <c r="BS29" s="58">
        <v>1428749</v>
      </c>
      <c r="BT29" s="97">
        <v>0.8441653436722858</v>
      </c>
      <c r="BU29" s="58">
        <v>1285245</v>
      </c>
      <c r="BV29" s="97">
        <v>0.87462214679146311</v>
      </c>
      <c r="BW29" s="58">
        <v>1463561</v>
      </c>
      <c r="BX29" s="97">
        <v>0.7935784368213723</v>
      </c>
      <c r="BY29" s="58">
        <v>1113083</v>
      </c>
      <c r="BZ29" s="97">
        <v>0.92050125122600301</v>
      </c>
      <c r="CA29" s="58">
        <v>1313477</v>
      </c>
      <c r="CB29" s="97">
        <v>0.9240038381828849</v>
      </c>
      <c r="CC29" s="58">
        <v>1178922</v>
      </c>
      <c r="CD29" s="97">
        <v>0.90077315747610964</v>
      </c>
      <c r="CE29" s="58">
        <v>1263495</v>
      </c>
      <c r="CF29" s="97">
        <v>0.9119783982607742</v>
      </c>
      <c r="CG29" s="58">
        <v>1014215</v>
      </c>
      <c r="CH29" s="97">
        <v>0.84243843362925952</v>
      </c>
      <c r="CI29" s="58">
        <v>1208754</v>
      </c>
      <c r="CJ29" s="97">
        <v>0.90549475245522171</v>
      </c>
      <c r="CK29" s="58">
        <f t="shared" si="2"/>
        <v>1723306</v>
      </c>
      <c r="CL29" s="97">
        <f>CK29/CK35</f>
        <v>0.95421574403430354</v>
      </c>
      <c r="CM29" s="193">
        <f>IF( SUM($BW29:CK29)&lt;0, "n/a", SUM($BW29:CK29)/CM$74)</f>
        <v>1284852.3998460337</v>
      </c>
      <c r="CN29" s="202">
        <f>CM29/CM35</f>
        <v>0.89272194299178964</v>
      </c>
      <c r="CO29" s="21"/>
      <c r="CP29" s="98" t="s">
        <v>113</v>
      </c>
      <c r="CQ29" s="135">
        <f>+CQ38-CQ37-CQ36-CQ28-CQ31-CQ32-CQ33-CQ34-CQ30</f>
        <v>1723306</v>
      </c>
      <c r="CR29" s="162"/>
    </row>
    <row r="30" spans="1:96" ht="24" customHeight="1" x14ac:dyDescent="0.25">
      <c r="A30" s="3"/>
      <c r="B30" s="14" t="s">
        <v>107</v>
      </c>
      <c r="C30" s="58">
        <v>185200</v>
      </c>
      <c r="D30" s="97">
        <v>8.8113397946653335E-2</v>
      </c>
      <c r="E30" s="58">
        <v>184800</v>
      </c>
      <c r="F30" s="97">
        <v>0.10401744881446563</v>
      </c>
      <c r="G30" s="58">
        <v>187800</v>
      </c>
      <c r="H30" s="97">
        <v>0.10091137262572143</v>
      </c>
      <c r="I30" s="58">
        <v>0</v>
      </c>
      <c r="J30" s="97">
        <v>0</v>
      </c>
      <c r="K30" s="58">
        <v>0</v>
      </c>
      <c r="L30" s="97">
        <v>0</v>
      </c>
      <c r="M30" s="58">
        <v>0</v>
      </c>
      <c r="N30" s="97">
        <v>0</v>
      </c>
      <c r="O30" s="58">
        <v>190950</v>
      </c>
      <c r="P30" s="97">
        <v>9.7822344990389387E-2</v>
      </c>
      <c r="Q30" s="58">
        <v>185550</v>
      </c>
      <c r="R30" s="97">
        <v>9.2108319979984865E-2</v>
      </c>
      <c r="S30" s="58">
        <v>185800</v>
      </c>
      <c r="T30" s="97">
        <v>9.4284760274146381E-2</v>
      </c>
      <c r="U30" s="58">
        <v>0</v>
      </c>
      <c r="V30" s="97">
        <v>0</v>
      </c>
      <c r="W30" s="58">
        <v>188750</v>
      </c>
      <c r="X30" s="97">
        <v>0.10122901408571564</v>
      </c>
      <c r="Y30" s="58">
        <v>0</v>
      </c>
      <c r="Z30" s="97">
        <v>0</v>
      </c>
      <c r="AA30" s="58">
        <v>177650</v>
      </c>
      <c r="AB30" s="97">
        <v>8.6969846210484161E-2</v>
      </c>
      <c r="AC30" s="58">
        <v>185200</v>
      </c>
      <c r="AD30" s="97">
        <v>9.6160636030954177E-2</v>
      </c>
      <c r="AE30" s="58">
        <v>0</v>
      </c>
      <c r="AF30" s="97">
        <v>0</v>
      </c>
      <c r="AG30" s="58">
        <v>190650</v>
      </c>
      <c r="AH30" s="97">
        <v>9.8222970522289635E-2</v>
      </c>
      <c r="AI30" s="58">
        <v>193050</v>
      </c>
      <c r="AJ30" s="97">
        <v>9.4887432686693057E-2</v>
      </c>
      <c r="AK30" s="58">
        <v>192850</v>
      </c>
      <c r="AL30" s="97">
        <v>9.8052425126029269E-2</v>
      </c>
      <c r="AM30" s="58">
        <v>0</v>
      </c>
      <c r="AN30" s="97">
        <v>0</v>
      </c>
      <c r="AO30" s="58">
        <v>193450</v>
      </c>
      <c r="AP30" s="97">
        <v>8.7713451557191485E-2</v>
      </c>
      <c r="AQ30" s="58">
        <v>0</v>
      </c>
      <c r="AR30" s="97">
        <v>0</v>
      </c>
      <c r="AS30" s="58">
        <v>189100</v>
      </c>
      <c r="AT30" s="97">
        <v>8.6497672201724829E-2</v>
      </c>
      <c r="AU30" s="58">
        <v>186500</v>
      </c>
      <c r="AV30" s="97">
        <v>8.4261527903216255E-2</v>
      </c>
      <c r="AW30" s="58">
        <v>0</v>
      </c>
      <c r="AX30" s="97">
        <v>0</v>
      </c>
      <c r="AY30" s="58">
        <v>0</v>
      </c>
      <c r="AZ30" s="97">
        <v>0</v>
      </c>
      <c r="BA30" s="58">
        <v>0</v>
      </c>
      <c r="BB30" s="97">
        <v>0</v>
      </c>
      <c r="BC30" s="58">
        <v>0</v>
      </c>
      <c r="BD30" s="97">
        <v>0</v>
      </c>
      <c r="BE30" s="58">
        <v>0</v>
      </c>
      <c r="BF30" s="97">
        <v>0</v>
      </c>
      <c r="BG30" s="58">
        <v>0</v>
      </c>
      <c r="BH30" s="97">
        <v>0</v>
      </c>
      <c r="BI30" s="58">
        <v>0</v>
      </c>
      <c r="BJ30" s="97">
        <v>0</v>
      </c>
      <c r="BK30" s="58">
        <v>0</v>
      </c>
      <c r="BL30" s="97">
        <v>0</v>
      </c>
      <c r="BM30" s="58">
        <v>0</v>
      </c>
      <c r="BN30" s="97">
        <v>0</v>
      </c>
      <c r="BO30" s="58">
        <v>0</v>
      </c>
      <c r="BP30" s="97">
        <v>0</v>
      </c>
      <c r="BQ30" s="58">
        <v>0</v>
      </c>
      <c r="BR30" s="97">
        <v>0</v>
      </c>
      <c r="BS30" s="58">
        <v>0</v>
      </c>
      <c r="BT30" s="97">
        <v>0</v>
      </c>
      <c r="BU30" s="58">
        <v>0</v>
      </c>
      <c r="BV30" s="97">
        <v>0</v>
      </c>
      <c r="BW30" s="58">
        <v>0</v>
      </c>
      <c r="BX30" s="97">
        <v>0</v>
      </c>
      <c r="BY30" s="58">
        <v>0</v>
      </c>
      <c r="BZ30" s="97">
        <v>0</v>
      </c>
      <c r="CA30" s="58">
        <v>0</v>
      </c>
      <c r="CB30" s="97">
        <v>0</v>
      </c>
      <c r="CC30" s="58">
        <v>0</v>
      </c>
      <c r="CD30" s="97">
        <v>0</v>
      </c>
      <c r="CE30" s="58">
        <v>0</v>
      </c>
      <c r="CF30" s="97">
        <v>0</v>
      </c>
      <c r="CG30" s="58">
        <v>0</v>
      </c>
      <c r="CH30" s="97">
        <v>0</v>
      </c>
      <c r="CI30" s="58">
        <v>0</v>
      </c>
      <c r="CJ30" s="97">
        <v>0</v>
      </c>
      <c r="CK30" s="58">
        <f t="shared" si="2"/>
        <v>0</v>
      </c>
      <c r="CL30" s="97">
        <f>CK30/CK35</f>
        <v>0</v>
      </c>
      <c r="CM30" s="193">
        <f>IF( SUM($BW30:CK30)&lt;0, "n/a", SUM($BW30:CK30)/CM$74)</f>
        <v>0</v>
      </c>
      <c r="CN30" s="202">
        <f>CM30/CM35</f>
        <v>0</v>
      </c>
      <c r="CO30" s="21"/>
      <c r="CP30" s="134" t="s">
        <v>111</v>
      </c>
      <c r="CQ30" s="136">
        <f>IF(ISERROR(VLOOKUP(CP30,IQSH01E!$A$1:$M$400,2,0)),0,VLOOKUP(CP30,IQSH01E!$A$1:$M$400,2,0))</f>
        <v>0</v>
      </c>
      <c r="CR30" s="163" t="s">
        <v>117</v>
      </c>
    </row>
    <row r="31" spans="1:96" ht="24" customHeight="1" x14ac:dyDescent="0.25">
      <c r="A31" s="137"/>
      <c r="B31" s="14" t="s">
        <v>80</v>
      </c>
      <c r="C31" s="58">
        <v>116345</v>
      </c>
      <c r="D31" s="97">
        <v>5.5353959417404869E-2</v>
      </c>
      <c r="E31" s="58">
        <v>108565</v>
      </c>
      <c r="F31" s="97">
        <v>6.1107436853584746E-2</v>
      </c>
      <c r="G31" s="58">
        <v>79463</v>
      </c>
      <c r="H31" s="97">
        <v>4.2698191709039948E-2</v>
      </c>
      <c r="I31" s="58">
        <v>118917</v>
      </c>
      <c r="J31" s="97">
        <v>7.47865209806262E-2</v>
      </c>
      <c r="K31" s="58">
        <v>81378</v>
      </c>
      <c r="L31" s="97">
        <v>4.7228959294925925E-2</v>
      </c>
      <c r="M31" s="58">
        <v>160944</v>
      </c>
      <c r="N31" s="97">
        <v>9.5460433600478303E-2</v>
      </c>
      <c r="O31" s="58">
        <v>124059</v>
      </c>
      <c r="P31" s="97">
        <v>6.3554555104282359E-2</v>
      </c>
      <c r="Q31" s="58">
        <v>110869</v>
      </c>
      <c r="R31" s="97">
        <v>5.5036148358183469E-2</v>
      </c>
      <c r="S31" s="58">
        <v>171188</v>
      </c>
      <c r="T31" s="97">
        <v>8.6869857598549899E-2</v>
      </c>
      <c r="U31" s="58">
        <v>121254</v>
      </c>
      <c r="V31" s="97">
        <v>6.5520142523898525E-2</v>
      </c>
      <c r="W31" s="58">
        <v>73855</v>
      </c>
      <c r="X31" s="97">
        <v>3.9609371312850479E-2</v>
      </c>
      <c r="Y31" s="58">
        <v>121397</v>
      </c>
      <c r="Z31" s="97">
        <v>7.0536632019192941E-2</v>
      </c>
      <c r="AA31" s="58">
        <v>171218</v>
      </c>
      <c r="AB31" s="97">
        <v>8.3821013951402637E-2</v>
      </c>
      <c r="AC31" s="58">
        <v>126858</v>
      </c>
      <c r="AD31" s="97">
        <v>6.5867958777617627E-2</v>
      </c>
      <c r="AE31" s="58">
        <v>179728</v>
      </c>
      <c r="AF31" s="97">
        <v>8.5913483256173026E-2</v>
      </c>
      <c r="AG31" s="58">
        <v>197075</v>
      </c>
      <c r="AH31" s="97">
        <v>0.1015331335729359</v>
      </c>
      <c r="AI31" s="58">
        <v>124962</v>
      </c>
      <c r="AJ31" s="97">
        <v>6.1420996443380144E-2</v>
      </c>
      <c r="AK31" s="58">
        <v>105999</v>
      </c>
      <c r="AL31" s="97">
        <v>5.3894005760611756E-2</v>
      </c>
      <c r="AM31" s="58">
        <v>231342</v>
      </c>
      <c r="AN31" s="97">
        <v>0.11687156313227631</v>
      </c>
      <c r="AO31" s="58">
        <v>131653</v>
      </c>
      <c r="AP31" s="97">
        <v>5.9693662640780201E-2</v>
      </c>
      <c r="AQ31" s="58">
        <v>93905</v>
      </c>
      <c r="AR31" s="97">
        <v>5.379725986588639E-2</v>
      </c>
      <c r="AS31" s="58">
        <v>93925</v>
      </c>
      <c r="AT31" s="97">
        <v>4.296295008750399E-2</v>
      </c>
      <c r="AU31" s="58">
        <v>41509</v>
      </c>
      <c r="AV31" s="97">
        <v>1.8753950465064898E-2</v>
      </c>
      <c r="AW31" s="58">
        <v>194123</v>
      </c>
      <c r="AX31" s="97">
        <v>9.8337129240507873E-2</v>
      </c>
      <c r="AY31" s="58">
        <v>156369</v>
      </c>
      <c r="AZ31" s="97">
        <v>7.3223395298350841E-2</v>
      </c>
      <c r="BA31" s="58">
        <v>101762</v>
      </c>
      <c r="BB31" s="97">
        <v>7.2953632053085346E-2</v>
      </c>
      <c r="BC31" s="58">
        <v>120712</v>
      </c>
      <c r="BD31" s="97">
        <v>5.8537985775762157E-2</v>
      </c>
      <c r="BE31" s="58">
        <v>157656</v>
      </c>
      <c r="BF31" s="97">
        <v>7.9608602148365806E-2</v>
      </c>
      <c r="BG31" s="58">
        <v>146037</v>
      </c>
      <c r="BH31" s="97">
        <v>6.1521461548086007E-2</v>
      </c>
      <c r="BI31" s="58">
        <v>87508</v>
      </c>
      <c r="BJ31" s="97">
        <v>3.6852006187202024E-2</v>
      </c>
      <c r="BK31" s="58">
        <v>160318</v>
      </c>
      <c r="BL31" s="97">
        <v>7.1651079204212598E-2</v>
      </c>
      <c r="BM31" s="58">
        <v>146929</v>
      </c>
      <c r="BN31" s="97">
        <v>7.1949601147832387E-2</v>
      </c>
      <c r="BO31" s="58">
        <v>89816</v>
      </c>
      <c r="BP31" s="97">
        <v>4.8848564880331458E-2</v>
      </c>
      <c r="BQ31" s="58">
        <v>102971</v>
      </c>
      <c r="BR31" s="97">
        <v>4.9044459177802417E-2</v>
      </c>
      <c r="BS31" s="58">
        <v>90385</v>
      </c>
      <c r="BT31" s="97">
        <v>5.3403281183622558E-2</v>
      </c>
      <c r="BU31" s="58">
        <v>98196</v>
      </c>
      <c r="BV31" s="97">
        <v>6.6823365448871241E-2</v>
      </c>
      <c r="BW31" s="58">
        <v>130170</v>
      </c>
      <c r="BX31" s="97">
        <v>7.0581345855101382E-2</v>
      </c>
      <c r="BY31" s="58">
        <v>96031</v>
      </c>
      <c r="BZ31" s="97">
        <v>7.941605042614458E-2</v>
      </c>
      <c r="CA31" s="58">
        <v>105639</v>
      </c>
      <c r="CB31" s="97">
        <v>7.4314846367162707E-2</v>
      </c>
      <c r="CC31" s="58">
        <v>87447</v>
      </c>
      <c r="CD31" s="97">
        <v>6.6815200922379386E-2</v>
      </c>
      <c r="CE31" s="58">
        <v>81443</v>
      </c>
      <c r="CF31" s="97">
        <v>5.8784765028395226E-2</v>
      </c>
      <c r="CG31" s="58">
        <v>106537</v>
      </c>
      <c r="CH31" s="97">
        <v>8.8492936313858919E-2</v>
      </c>
      <c r="CI31" s="58">
        <v>88536</v>
      </c>
      <c r="CJ31" s="97">
        <v>6.6323572375665774E-2</v>
      </c>
      <c r="CK31" s="58">
        <f t="shared" si="2"/>
        <v>81166</v>
      </c>
      <c r="CL31" s="97">
        <f>CK31/CK35</f>
        <v>4.4942613256315642E-2</v>
      </c>
      <c r="CM31" s="193">
        <f>IF( SUM($BW31:CK31)&lt;0, "n/a", SUM($BW31:CK31)/CM$74)</f>
        <v>97121.188091089658</v>
      </c>
      <c r="CN31" s="203">
        <f>CM31/CM35</f>
        <v>6.7480292482419241E-2</v>
      </c>
      <c r="CO31" s="21"/>
      <c r="CP31" s="94" t="s">
        <v>34</v>
      </c>
      <c r="CQ31" s="138">
        <f>IF(ISERROR(VLOOKUP(CP31,IQSH01E!$A$1:$M$400,2,0)),0,VLOOKUP(CP31,IQSH01E!$A$1:$M$400,2,0))</f>
        <v>81166</v>
      </c>
      <c r="CR31" s="164" t="s">
        <v>118</v>
      </c>
    </row>
    <row r="32" spans="1:96" ht="24" customHeight="1" x14ac:dyDescent="0.25">
      <c r="A32" s="5"/>
      <c r="B32" s="14" t="s">
        <v>81</v>
      </c>
      <c r="C32" s="17">
        <v>0</v>
      </c>
      <c r="D32" s="90">
        <v>0</v>
      </c>
      <c r="E32" s="17">
        <v>43842</v>
      </c>
      <c r="F32" s="90">
        <v>2.4677126574262999E-2</v>
      </c>
      <c r="G32" s="17">
        <v>78064</v>
      </c>
      <c r="H32" s="90">
        <v>4.1946461089746104E-2</v>
      </c>
      <c r="I32" s="17">
        <v>39468</v>
      </c>
      <c r="J32" s="90">
        <v>2.4821298973766198E-2</v>
      </c>
      <c r="K32" s="17">
        <v>121387</v>
      </c>
      <c r="L32" s="90">
        <v>7.044879060597671E-2</v>
      </c>
      <c r="M32" s="17">
        <v>41660</v>
      </c>
      <c r="N32" s="90">
        <v>2.4709723032830835E-2</v>
      </c>
      <c r="O32" s="17">
        <v>0</v>
      </c>
      <c r="P32" s="90">
        <v>0</v>
      </c>
      <c r="Q32" s="17">
        <v>80165</v>
      </c>
      <c r="R32" s="90">
        <v>3.9794467643198529E-2</v>
      </c>
      <c r="S32" s="17">
        <v>79827</v>
      </c>
      <c r="T32" s="90">
        <v>4.0508447569452551E-2</v>
      </c>
      <c r="U32" s="17">
        <v>0</v>
      </c>
      <c r="V32" s="90">
        <v>0</v>
      </c>
      <c r="W32" s="17">
        <v>0</v>
      </c>
      <c r="X32" s="90">
        <v>0</v>
      </c>
      <c r="Y32" s="17">
        <v>82320</v>
      </c>
      <c r="Z32" s="90">
        <v>4.7831293588968121E-2</v>
      </c>
      <c r="AA32" s="17">
        <v>0</v>
      </c>
      <c r="AB32" s="90">
        <v>0</v>
      </c>
      <c r="AC32" s="17">
        <v>42120</v>
      </c>
      <c r="AD32" s="90">
        <v>2.1869794760387633E-2</v>
      </c>
      <c r="AE32" s="17">
        <v>41970</v>
      </c>
      <c r="AF32" s="90">
        <v>2.0062477144694103E-2</v>
      </c>
      <c r="AG32" s="17">
        <v>41474</v>
      </c>
      <c r="AH32" s="90">
        <v>2.1367424492218411E-2</v>
      </c>
      <c r="AI32" s="17">
        <v>40393</v>
      </c>
      <c r="AJ32" s="90">
        <v>1.9853862048762456E-2</v>
      </c>
      <c r="AK32" s="17">
        <v>40755</v>
      </c>
      <c r="AL32" s="90">
        <v>2.0721423832052492E-2</v>
      </c>
      <c r="AM32" s="17">
        <v>39980</v>
      </c>
      <c r="AN32" s="90">
        <v>2.0197478598907276E-2</v>
      </c>
      <c r="AO32" s="17">
        <v>0</v>
      </c>
      <c r="AP32" s="90">
        <v>0</v>
      </c>
      <c r="AQ32" s="17">
        <v>101541</v>
      </c>
      <c r="AR32" s="90">
        <v>5.8171849891294071E-2</v>
      </c>
      <c r="AS32" s="17">
        <v>80473</v>
      </c>
      <c r="AT32" s="90">
        <v>3.6809768244787953E-2</v>
      </c>
      <c r="AU32" s="17">
        <v>40000</v>
      </c>
      <c r="AV32" s="90">
        <v>1.807217756637346E-2</v>
      </c>
      <c r="AW32" s="17">
        <v>0</v>
      </c>
      <c r="AX32" s="90">
        <v>0</v>
      </c>
      <c r="AY32" s="17">
        <v>121708</v>
      </c>
      <c r="AZ32" s="90">
        <v>5.6992581617658765E-2</v>
      </c>
      <c r="BA32" s="17">
        <v>0</v>
      </c>
      <c r="BB32" s="90">
        <v>0</v>
      </c>
      <c r="BC32" s="17">
        <v>80400</v>
      </c>
      <c r="BD32" s="90">
        <v>3.8989115053774913E-2</v>
      </c>
      <c r="BE32" s="17">
        <v>120100</v>
      </c>
      <c r="BF32" s="90">
        <v>6.0644651126622096E-2</v>
      </c>
      <c r="BG32" s="17">
        <v>0</v>
      </c>
      <c r="BH32" s="90">
        <v>0</v>
      </c>
      <c r="BI32" s="17">
        <v>0</v>
      </c>
      <c r="BJ32" s="90">
        <v>0</v>
      </c>
      <c r="BK32" s="17">
        <v>38900</v>
      </c>
      <c r="BL32" s="90">
        <v>1.7385614722263687E-2</v>
      </c>
      <c r="BM32" s="17">
        <v>41873</v>
      </c>
      <c r="BN32" s="90">
        <v>2.0504772025013343E-2</v>
      </c>
      <c r="BO32" s="17">
        <v>79825</v>
      </c>
      <c r="BP32" s="90">
        <v>4.3414722227358808E-2</v>
      </c>
      <c r="BQ32" s="17">
        <v>42410</v>
      </c>
      <c r="BR32" s="90">
        <v>2.0199624299371673E-2</v>
      </c>
      <c r="BS32" s="17">
        <v>0</v>
      </c>
      <c r="BT32" s="90">
        <v>0</v>
      </c>
      <c r="BU32" s="17">
        <v>0</v>
      </c>
      <c r="BV32" s="90">
        <v>0</v>
      </c>
      <c r="BW32" s="17">
        <v>39800</v>
      </c>
      <c r="BX32" s="90">
        <v>2.1580529807429017E-2</v>
      </c>
      <c r="BY32" s="17">
        <v>0</v>
      </c>
      <c r="BZ32" s="90">
        <v>0</v>
      </c>
      <c r="CA32" s="17">
        <v>0</v>
      </c>
      <c r="CB32" s="90">
        <v>0</v>
      </c>
      <c r="CC32" s="17">
        <v>39400</v>
      </c>
      <c r="CD32" s="90">
        <v>3.0104164995274258E-2</v>
      </c>
      <c r="CE32" s="17">
        <v>39356</v>
      </c>
      <c r="CF32" s="90">
        <v>2.8406777899359338E-2</v>
      </c>
      <c r="CG32" s="17">
        <v>82100</v>
      </c>
      <c r="CH32" s="90">
        <v>6.8194806230397115E-2</v>
      </c>
      <c r="CI32" s="17">
        <v>36230</v>
      </c>
      <c r="CJ32" s="90">
        <v>2.7140406469349995E-2</v>
      </c>
      <c r="CK32" s="17">
        <f t="shared" si="2"/>
        <v>0</v>
      </c>
      <c r="CL32" s="90">
        <f>CK32/CK35</f>
        <v>0</v>
      </c>
      <c r="CM32" s="193">
        <f>IF( SUM($BW32:CK32)&lt;0, "n/a", SUM($BW32:CK32)/CM$74)</f>
        <v>29610.771928335675</v>
      </c>
      <c r="CN32" s="196">
        <f>CM32/CM35</f>
        <v>2.0573714033236989E-2</v>
      </c>
      <c r="CO32" s="21"/>
      <c r="CP32" s="94" t="s">
        <v>56</v>
      </c>
      <c r="CQ32" s="34">
        <f>IF(ISERROR(VLOOKUP(CP32,IQSH01E!$A$1:$M$400,2,0)),0,VLOOKUP(CP32,IQSH01E!$A$1:$M$400,2,0))</f>
        <v>0</v>
      </c>
      <c r="CR32" s="161" t="s">
        <v>123</v>
      </c>
    </row>
    <row r="33" spans="1:96" ht="24" customHeight="1" x14ac:dyDescent="0.25">
      <c r="A33" s="5" t="s">
        <v>95</v>
      </c>
      <c r="B33" s="14" t="s">
        <v>82</v>
      </c>
      <c r="C33" s="17">
        <v>873</v>
      </c>
      <c r="D33" s="90">
        <v>4.1535095252391124E-4</v>
      </c>
      <c r="E33" s="17">
        <v>0</v>
      </c>
      <c r="F33" s="90">
        <v>0</v>
      </c>
      <c r="G33" s="17">
        <v>130</v>
      </c>
      <c r="H33" s="90">
        <v>6.9853452829306641E-5</v>
      </c>
      <c r="I33" s="17">
        <v>0</v>
      </c>
      <c r="J33" s="90">
        <v>0</v>
      </c>
      <c r="K33" s="17">
        <v>0</v>
      </c>
      <c r="L33" s="90">
        <v>0</v>
      </c>
      <c r="M33" s="17">
        <v>82</v>
      </c>
      <c r="N33" s="90">
        <v>4.8636516771294491E-5</v>
      </c>
      <c r="O33" s="17">
        <v>220</v>
      </c>
      <c r="P33" s="90">
        <v>1.1270445612927816E-4</v>
      </c>
      <c r="Q33" s="17">
        <v>50</v>
      </c>
      <c r="R33" s="90">
        <v>2.4820350304496056E-5</v>
      </c>
      <c r="S33" s="17">
        <v>100</v>
      </c>
      <c r="T33" s="90">
        <v>5.0745296164772004E-5</v>
      </c>
      <c r="U33" s="17">
        <v>0</v>
      </c>
      <c r="V33" s="90">
        <v>0</v>
      </c>
      <c r="W33" s="17">
        <v>0</v>
      </c>
      <c r="X33" s="90">
        <v>0</v>
      </c>
      <c r="Y33" s="17">
        <v>113</v>
      </c>
      <c r="Z33" s="90">
        <v>6.5657630898364894E-5</v>
      </c>
      <c r="AA33" s="17">
        <v>50</v>
      </c>
      <c r="AB33" s="90">
        <v>2.4477862710521859E-5</v>
      </c>
      <c r="AC33" s="17">
        <v>580</v>
      </c>
      <c r="AD33" s="90">
        <v>3.0115101996735106E-4</v>
      </c>
      <c r="AE33" s="17">
        <v>1665</v>
      </c>
      <c r="AF33" s="90">
        <v>7.9590241710544873E-4</v>
      </c>
      <c r="AG33" s="17">
        <v>850</v>
      </c>
      <c r="AH33" s="90">
        <v>4.3792040358744396E-4</v>
      </c>
      <c r="AI33" s="17">
        <v>30</v>
      </c>
      <c r="AJ33" s="90">
        <v>1.4745521785033885E-5</v>
      </c>
      <c r="AK33" s="17">
        <v>0</v>
      </c>
      <c r="AL33" s="90">
        <v>0</v>
      </c>
      <c r="AM33" s="17">
        <v>10</v>
      </c>
      <c r="AN33" s="90">
        <v>5.0518955975255813E-6</v>
      </c>
      <c r="AO33" s="17">
        <v>45</v>
      </c>
      <c r="AP33" s="90">
        <v>2.0403749392988454E-5</v>
      </c>
      <c r="AQ33" s="17">
        <v>150</v>
      </c>
      <c r="AR33" s="90">
        <v>8.5933539000936676E-5</v>
      </c>
      <c r="AS33" s="17">
        <v>650</v>
      </c>
      <c r="AT33" s="90">
        <v>2.9732145389276118E-4</v>
      </c>
      <c r="AU33" s="17">
        <v>0</v>
      </c>
      <c r="AV33" s="90">
        <v>0</v>
      </c>
      <c r="AW33" s="17">
        <v>20</v>
      </c>
      <c r="AX33" s="90">
        <v>1.0131424843064229E-5</v>
      </c>
      <c r="AY33" s="17">
        <v>0</v>
      </c>
      <c r="AZ33" s="90">
        <v>0</v>
      </c>
      <c r="BA33" s="17">
        <v>0</v>
      </c>
      <c r="BB33" s="90">
        <v>0</v>
      </c>
      <c r="BC33" s="17">
        <v>30</v>
      </c>
      <c r="BD33" s="90">
        <v>1.4548177258871235E-5</v>
      </c>
      <c r="BE33" s="17">
        <v>550</v>
      </c>
      <c r="BF33" s="90">
        <v>2.7772321498453084E-4</v>
      </c>
      <c r="BG33" s="17">
        <v>738</v>
      </c>
      <c r="BH33" s="90">
        <v>3.1089955711557671E-4</v>
      </c>
      <c r="BI33" s="17">
        <v>100</v>
      </c>
      <c r="BJ33" s="90">
        <v>4.2112728193081808E-5</v>
      </c>
      <c r="BK33" s="17">
        <v>0</v>
      </c>
      <c r="BL33" s="90">
        <v>0</v>
      </c>
      <c r="BM33" s="17">
        <v>0</v>
      </c>
      <c r="BN33" s="90">
        <v>0</v>
      </c>
      <c r="BO33" s="17">
        <v>20</v>
      </c>
      <c r="BP33" s="90">
        <v>1.0877475033475429E-5</v>
      </c>
      <c r="BQ33" s="17">
        <v>200</v>
      </c>
      <c r="BR33" s="90">
        <v>9.5258780001752764E-5</v>
      </c>
      <c r="BS33" s="17">
        <v>40</v>
      </c>
      <c r="BT33" s="90">
        <v>2.3633691954914007E-5</v>
      </c>
      <c r="BU33" s="17">
        <v>50</v>
      </c>
      <c r="BV33" s="90">
        <v>3.4025502794854796E-5</v>
      </c>
      <c r="BW33" s="17">
        <v>0</v>
      </c>
      <c r="BX33" s="90">
        <v>0</v>
      </c>
      <c r="BY33" s="17">
        <v>100</v>
      </c>
      <c r="BZ33" s="90">
        <v>8.2698347852406601E-5</v>
      </c>
      <c r="CA33" s="17">
        <v>2390</v>
      </c>
      <c r="CB33" s="90">
        <v>1.6813154499523745E-3</v>
      </c>
      <c r="CC33" s="17">
        <v>3020</v>
      </c>
      <c r="CD33" s="90">
        <v>2.307476606236758E-3</v>
      </c>
      <c r="CE33" s="17">
        <v>1150</v>
      </c>
      <c r="CF33" s="90">
        <v>8.3005881147126838E-4</v>
      </c>
      <c r="CG33" s="17">
        <v>1052</v>
      </c>
      <c r="CH33" s="90">
        <v>8.738238264845038E-4</v>
      </c>
      <c r="CI33" s="17">
        <v>1390</v>
      </c>
      <c r="CJ33" s="90">
        <v>1.0412686997625308E-3</v>
      </c>
      <c r="CK33" s="17">
        <f t="shared" si="2"/>
        <v>1520</v>
      </c>
      <c r="CL33" s="90">
        <f>CK33/CK35</f>
        <v>8.4164270938077242E-4</v>
      </c>
      <c r="CM33" s="193">
        <f>IF( SUM($BW33:CK33)&lt;0, "n/a", SUM($BW33:CK33)/CM$74)</f>
        <v>1327.7508520802178</v>
      </c>
      <c r="CN33" s="196">
        <f>CM33/CM35</f>
        <v>9.2252800447747507E-4</v>
      </c>
      <c r="CO33" s="21"/>
      <c r="CP33" s="94" t="s">
        <v>17</v>
      </c>
      <c r="CQ33" s="34">
        <f>IF(ISERROR(VLOOKUP(CP33,IQSH01E!$A$1:$M$400,2,0)),0,VLOOKUP(CP33,IQSH01E!$A$1:$M$400,2,0))</f>
        <v>1520</v>
      </c>
      <c r="CR33" s="161" t="s">
        <v>118</v>
      </c>
    </row>
    <row r="34" spans="1:96" ht="24" customHeight="1" x14ac:dyDescent="0.25">
      <c r="A34" s="3"/>
      <c r="B34" s="14" t="s">
        <v>102</v>
      </c>
      <c r="C34" s="17">
        <v>0</v>
      </c>
      <c r="D34" s="90">
        <v>0</v>
      </c>
      <c r="E34" s="17">
        <v>0</v>
      </c>
      <c r="F34" s="90">
        <v>0</v>
      </c>
      <c r="G34" s="17">
        <v>0</v>
      </c>
      <c r="H34" s="90">
        <v>0</v>
      </c>
      <c r="I34" s="17">
        <v>0</v>
      </c>
      <c r="J34" s="90">
        <v>0</v>
      </c>
      <c r="K34" s="17">
        <v>0</v>
      </c>
      <c r="L34" s="90">
        <v>0</v>
      </c>
      <c r="M34" s="17">
        <v>0</v>
      </c>
      <c r="N34" s="90">
        <v>0</v>
      </c>
      <c r="O34" s="17">
        <v>0</v>
      </c>
      <c r="P34" s="90">
        <v>0</v>
      </c>
      <c r="Q34" s="17">
        <v>0</v>
      </c>
      <c r="R34" s="90">
        <v>0</v>
      </c>
      <c r="S34" s="17">
        <v>0</v>
      </c>
      <c r="T34" s="90">
        <v>0</v>
      </c>
      <c r="U34" s="17">
        <v>0</v>
      </c>
      <c r="V34" s="90">
        <v>0</v>
      </c>
      <c r="W34" s="17">
        <v>0</v>
      </c>
      <c r="X34" s="90">
        <v>0</v>
      </c>
      <c r="Y34" s="17">
        <v>0</v>
      </c>
      <c r="Z34" s="90">
        <v>0</v>
      </c>
      <c r="AA34" s="17">
        <v>0</v>
      </c>
      <c r="AB34" s="90">
        <v>0</v>
      </c>
      <c r="AC34" s="17">
        <v>0</v>
      </c>
      <c r="AD34" s="90">
        <v>0</v>
      </c>
      <c r="AE34" s="17">
        <v>0</v>
      </c>
      <c r="AF34" s="90">
        <v>0</v>
      </c>
      <c r="AG34" s="17">
        <v>0</v>
      </c>
      <c r="AH34" s="90">
        <v>0</v>
      </c>
      <c r="AI34" s="17">
        <v>0</v>
      </c>
      <c r="AJ34" s="90">
        <v>0</v>
      </c>
      <c r="AK34" s="17">
        <v>0</v>
      </c>
      <c r="AL34" s="90">
        <v>0</v>
      </c>
      <c r="AM34" s="17">
        <v>0</v>
      </c>
      <c r="AN34" s="90">
        <v>0</v>
      </c>
      <c r="AO34" s="17">
        <v>0</v>
      </c>
      <c r="AP34" s="90">
        <v>0</v>
      </c>
      <c r="AQ34" s="17">
        <v>0</v>
      </c>
      <c r="AR34" s="90">
        <v>0</v>
      </c>
      <c r="AS34" s="17">
        <v>0</v>
      </c>
      <c r="AT34" s="90">
        <v>0</v>
      </c>
      <c r="AU34" s="17">
        <v>0</v>
      </c>
      <c r="AV34" s="90">
        <v>0</v>
      </c>
      <c r="AW34" s="17">
        <v>0</v>
      </c>
      <c r="AX34" s="90">
        <v>0</v>
      </c>
      <c r="AY34" s="17">
        <v>0</v>
      </c>
      <c r="AZ34" s="90">
        <v>0</v>
      </c>
      <c r="BA34" s="17">
        <v>0</v>
      </c>
      <c r="BB34" s="90">
        <v>0</v>
      </c>
      <c r="BC34" s="17">
        <v>0</v>
      </c>
      <c r="BD34" s="90">
        <v>0</v>
      </c>
      <c r="BE34" s="17">
        <v>0</v>
      </c>
      <c r="BF34" s="90">
        <v>0</v>
      </c>
      <c r="BG34" s="17">
        <v>0</v>
      </c>
      <c r="BH34" s="90">
        <v>0</v>
      </c>
      <c r="BI34" s="17">
        <v>0</v>
      </c>
      <c r="BJ34" s="90">
        <v>0</v>
      </c>
      <c r="BK34" s="17">
        <v>0</v>
      </c>
      <c r="BL34" s="90">
        <v>0</v>
      </c>
      <c r="BM34" s="17">
        <v>0</v>
      </c>
      <c r="BN34" s="90">
        <v>0</v>
      </c>
      <c r="BO34" s="17">
        <v>0</v>
      </c>
      <c r="BP34" s="90">
        <v>0</v>
      </c>
      <c r="BQ34" s="17">
        <v>0</v>
      </c>
      <c r="BR34" s="90">
        <v>0</v>
      </c>
      <c r="BS34" s="17">
        <v>0</v>
      </c>
      <c r="BT34" s="90">
        <v>0</v>
      </c>
      <c r="BU34" s="17">
        <v>0</v>
      </c>
      <c r="BV34" s="90">
        <v>0</v>
      </c>
      <c r="BW34" s="17">
        <v>0</v>
      </c>
      <c r="BX34" s="90">
        <v>0</v>
      </c>
      <c r="BY34" s="17">
        <v>0</v>
      </c>
      <c r="BZ34" s="90">
        <v>0</v>
      </c>
      <c r="CA34" s="17">
        <v>0</v>
      </c>
      <c r="CB34" s="90">
        <v>0</v>
      </c>
      <c r="CC34" s="17">
        <v>0</v>
      </c>
      <c r="CD34" s="90">
        <v>0</v>
      </c>
      <c r="CE34" s="17">
        <v>0</v>
      </c>
      <c r="CF34" s="90">
        <v>0</v>
      </c>
      <c r="CG34" s="17">
        <v>0</v>
      </c>
      <c r="CH34" s="90">
        <v>0</v>
      </c>
      <c r="CI34" s="17">
        <v>0</v>
      </c>
      <c r="CJ34" s="90">
        <v>0</v>
      </c>
      <c r="CK34" s="17">
        <f t="shared" si="2"/>
        <v>0</v>
      </c>
      <c r="CL34" s="90">
        <f>CK34/CK35</f>
        <v>0</v>
      </c>
      <c r="CM34" s="193">
        <f>IF( SUM($BW34:CK34)&lt;0, "n/a", SUM($BW34:CK34)/CM$74)</f>
        <v>0</v>
      </c>
      <c r="CN34" s="196">
        <f>CM34/CM35</f>
        <v>0</v>
      </c>
      <c r="CO34" s="21"/>
      <c r="CP34" s="94" t="s">
        <v>120</v>
      </c>
      <c r="CQ34" s="34">
        <f>IF(ISERROR(VLOOKUP(CP34,IQSH01E!$A$1:$M$400,2,0)),0,VLOOKUP(CP34,IQSH01E!$A$1:$M$400,2,0))</f>
        <v>0</v>
      </c>
      <c r="CR34" s="161" t="s">
        <v>123</v>
      </c>
    </row>
    <row r="35" spans="1:96" ht="24" customHeight="1" thickBot="1" x14ac:dyDescent="0.3">
      <c r="A35" s="3"/>
      <c r="B35" s="15" t="s">
        <v>83</v>
      </c>
      <c r="C35" s="18">
        <v>2101837</v>
      </c>
      <c r="D35" s="93">
        <v>1</v>
      </c>
      <c r="E35" s="18">
        <v>1776625</v>
      </c>
      <c r="F35" s="93">
        <v>1</v>
      </c>
      <c r="G35" s="18">
        <v>1861039</v>
      </c>
      <c r="H35" s="93">
        <v>1</v>
      </c>
      <c r="I35" s="18">
        <v>1590086</v>
      </c>
      <c r="J35" s="93">
        <v>1</v>
      </c>
      <c r="K35" s="18">
        <v>1723053</v>
      </c>
      <c r="L35" s="93">
        <v>1</v>
      </c>
      <c r="M35" s="18">
        <v>1685976</v>
      </c>
      <c r="N35" s="93">
        <v>1</v>
      </c>
      <c r="O35" s="18">
        <v>1952008</v>
      </c>
      <c r="P35" s="93">
        <v>1</v>
      </c>
      <c r="Q35" s="18">
        <v>2014476</v>
      </c>
      <c r="R35" s="93">
        <v>1</v>
      </c>
      <c r="S35" s="18">
        <v>1970626</v>
      </c>
      <c r="T35" s="93">
        <v>1</v>
      </c>
      <c r="U35" s="18">
        <v>1850637</v>
      </c>
      <c r="V35" s="93">
        <v>1</v>
      </c>
      <c r="W35" s="18">
        <v>1864584</v>
      </c>
      <c r="X35" s="93">
        <v>1</v>
      </c>
      <c r="Y35" s="18">
        <v>1721049</v>
      </c>
      <c r="Z35" s="93">
        <v>1</v>
      </c>
      <c r="AA35" s="18">
        <v>2042662</v>
      </c>
      <c r="AB35" s="93">
        <v>1</v>
      </c>
      <c r="AC35" s="18">
        <v>1925944</v>
      </c>
      <c r="AD35" s="93">
        <v>1</v>
      </c>
      <c r="AE35" s="18">
        <v>2091965</v>
      </c>
      <c r="AF35" s="93">
        <v>1</v>
      </c>
      <c r="AG35" s="18">
        <v>1940992</v>
      </c>
      <c r="AH35" s="93">
        <v>1</v>
      </c>
      <c r="AI35" s="18">
        <v>2034516</v>
      </c>
      <c r="AJ35" s="93">
        <v>1</v>
      </c>
      <c r="AK35" s="18">
        <v>1966805</v>
      </c>
      <c r="AL35" s="93">
        <v>1</v>
      </c>
      <c r="AM35" s="18">
        <v>1979455</v>
      </c>
      <c r="AN35" s="93">
        <v>1</v>
      </c>
      <c r="AO35" s="18">
        <v>2205477</v>
      </c>
      <c r="AP35" s="93">
        <v>1</v>
      </c>
      <c r="AQ35" s="18">
        <v>1745535</v>
      </c>
      <c r="AR35" s="93">
        <v>1</v>
      </c>
      <c r="AS35" s="18">
        <v>2186186</v>
      </c>
      <c r="AT35" s="93">
        <v>1</v>
      </c>
      <c r="AU35" s="18">
        <v>2213347</v>
      </c>
      <c r="AV35" s="93">
        <v>1</v>
      </c>
      <c r="AW35" s="18">
        <v>1974056</v>
      </c>
      <c r="AX35" s="93">
        <v>1</v>
      </c>
      <c r="AY35" s="18">
        <v>2135506</v>
      </c>
      <c r="AZ35" s="93">
        <v>1</v>
      </c>
      <c r="BA35" s="18">
        <v>1394886</v>
      </c>
      <c r="BB35" s="93">
        <v>1</v>
      </c>
      <c r="BC35" s="18">
        <v>2062114</v>
      </c>
      <c r="BD35" s="93">
        <v>1</v>
      </c>
      <c r="BE35" s="18">
        <v>1980389</v>
      </c>
      <c r="BF35" s="93">
        <v>1</v>
      </c>
      <c r="BG35" s="18">
        <v>2373757</v>
      </c>
      <c r="BH35" s="93">
        <v>1</v>
      </c>
      <c r="BI35" s="18">
        <v>2374579</v>
      </c>
      <c r="BJ35" s="93">
        <v>1</v>
      </c>
      <c r="BK35" s="18">
        <v>2237482</v>
      </c>
      <c r="BL35" s="93">
        <v>1</v>
      </c>
      <c r="BM35" s="18">
        <v>2042110</v>
      </c>
      <c r="BN35" s="93">
        <v>1</v>
      </c>
      <c r="BO35" s="18">
        <v>1838662</v>
      </c>
      <c r="BP35" s="93">
        <v>1</v>
      </c>
      <c r="BQ35" s="18">
        <v>2099544</v>
      </c>
      <c r="BR35" s="93">
        <v>1</v>
      </c>
      <c r="BS35" s="18">
        <v>1692499</v>
      </c>
      <c r="BT35" s="93">
        <v>1</v>
      </c>
      <c r="BU35" s="18">
        <v>1469486</v>
      </c>
      <c r="BV35" s="93">
        <v>1</v>
      </c>
      <c r="BW35" s="18">
        <v>1844255</v>
      </c>
      <c r="BX35" s="93">
        <v>1</v>
      </c>
      <c r="BY35" s="18">
        <v>1209214</v>
      </c>
      <c r="BZ35" s="93">
        <v>1</v>
      </c>
      <c r="CA35" s="18">
        <v>1421506</v>
      </c>
      <c r="CB35" s="93">
        <v>1</v>
      </c>
      <c r="CC35" s="18">
        <v>1308789</v>
      </c>
      <c r="CD35" s="93">
        <v>1</v>
      </c>
      <c r="CE35" s="18">
        <v>1385444</v>
      </c>
      <c r="CF35" s="93">
        <v>1</v>
      </c>
      <c r="CG35" s="18">
        <v>1203904</v>
      </c>
      <c r="CH35" s="93">
        <v>1</v>
      </c>
      <c r="CI35" s="18">
        <v>1334910</v>
      </c>
      <c r="CJ35" s="93">
        <v>1</v>
      </c>
      <c r="CK35" s="18">
        <f>SUM(CK28:CK34)</f>
        <v>1805992</v>
      </c>
      <c r="CL35" s="93">
        <f>CK35/CK35</f>
        <v>1</v>
      </c>
      <c r="CM35" s="197">
        <f>IF( SUM($BW35:CK35)&lt;0, "n/a", SUM($BW35:CK35)/CM$74)</f>
        <v>1439252.625</v>
      </c>
      <c r="CN35" s="198">
        <f>CM35/CM35</f>
        <v>1</v>
      </c>
      <c r="CO35" s="21"/>
      <c r="CP35" s="98" t="s">
        <v>148</v>
      </c>
      <c r="CQ35" s="101">
        <f>IF(ISERROR(VLOOKUP(CP35,IQSH01E!$A$1:$M$400,2,0)),0,VLOOKUP(CP35,IQSH01E!$A$1:$M$400,2,0))</f>
        <v>0</v>
      </c>
      <c r="CR35" s="165"/>
    </row>
    <row r="36" spans="1:96" ht="24" customHeight="1" x14ac:dyDescent="0.25">
      <c r="A36" s="3"/>
      <c r="B36" s="14" t="s">
        <v>88</v>
      </c>
      <c r="C36" s="17">
        <v>1285414</v>
      </c>
      <c r="D36" s="23"/>
      <c r="E36" s="17">
        <v>1256752</v>
      </c>
      <c r="F36" s="23"/>
      <c r="G36" s="17">
        <v>1299657</v>
      </c>
      <c r="H36" s="23"/>
      <c r="I36" s="17">
        <v>1673143</v>
      </c>
      <c r="J36" s="23"/>
      <c r="K36" s="17">
        <v>1512885</v>
      </c>
      <c r="L36" s="23"/>
      <c r="M36" s="17">
        <v>1690912</v>
      </c>
      <c r="N36" s="23"/>
      <c r="O36" s="17">
        <v>1549693</v>
      </c>
      <c r="P36" s="23"/>
      <c r="Q36" s="17">
        <v>1496470</v>
      </c>
      <c r="R36" s="23"/>
      <c r="S36" s="17">
        <v>1220684</v>
      </c>
      <c r="T36" s="23"/>
      <c r="U36" s="17">
        <v>1209932</v>
      </c>
      <c r="V36" s="23"/>
      <c r="W36" s="17">
        <v>1502950</v>
      </c>
      <c r="X36" s="23"/>
      <c r="Y36" s="17">
        <v>985901</v>
      </c>
      <c r="Z36" s="23"/>
      <c r="AA36" s="17">
        <v>1045355</v>
      </c>
      <c r="AB36" s="23"/>
      <c r="AC36" s="17">
        <v>1059114</v>
      </c>
      <c r="AD36" s="23"/>
      <c r="AE36" s="17">
        <v>1297468</v>
      </c>
      <c r="AF36" s="23"/>
      <c r="AG36" s="17">
        <v>1431803</v>
      </c>
      <c r="AH36" s="23"/>
      <c r="AI36" s="17">
        <v>1213704.5</v>
      </c>
      <c r="AJ36" s="23"/>
      <c r="AK36" s="17">
        <v>1437210</v>
      </c>
      <c r="AL36" s="23"/>
      <c r="AM36" s="17">
        <v>1120193</v>
      </c>
      <c r="AN36" s="23"/>
      <c r="AO36" s="17">
        <v>1356139</v>
      </c>
      <c r="AP36" s="23"/>
      <c r="AQ36" s="17">
        <v>1350222</v>
      </c>
      <c r="AR36" s="23"/>
      <c r="AS36" s="17">
        <v>1314238</v>
      </c>
      <c r="AT36" s="23"/>
      <c r="AU36" s="17">
        <v>1201265</v>
      </c>
      <c r="AV36" s="23"/>
      <c r="AW36" s="17">
        <v>1085314</v>
      </c>
      <c r="AX36" s="23"/>
      <c r="AY36" s="17">
        <v>1181991</v>
      </c>
      <c r="AZ36" s="23"/>
      <c r="BA36" s="17">
        <v>1198239</v>
      </c>
      <c r="BB36" s="23"/>
      <c r="BC36" s="17">
        <v>1919244</v>
      </c>
      <c r="BD36" s="23"/>
      <c r="BE36" s="17">
        <v>1243269</v>
      </c>
      <c r="BF36" s="23"/>
      <c r="BG36" s="17">
        <v>1376515</v>
      </c>
      <c r="BH36" s="23"/>
      <c r="BI36" s="17">
        <v>1513579</v>
      </c>
      <c r="BJ36" s="23"/>
      <c r="BK36" s="17">
        <v>971414</v>
      </c>
      <c r="BL36" s="23"/>
      <c r="BM36" s="17">
        <v>1567365</v>
      </c>
      <c r="BN36" s="23"/>
      <c r="BO36" s="17">
        <v>1213594</v>
      </c>
      <c r="BP36" s="23"/>
      <c r="BQ36" s="17">
        <v>1114380</v>
      </c>
      <c r="BR36" s="23"/>
      <c r="BS36" s="17">
        <v>1070054</v>
      </c>
      <c r="BT36" s="23"/>
      <c r="BU36" s="17">
        <v>753018</v>
      </c>
      <c r="BV36" s="23"/>
      <c r="BW36" s="17">
        <v>980955</v>
      </c>
      <c r="BX36" s="23"/>
      <c r="BY36" s="17">
        <v>1083290</v>
      </c>
      <c r="BZ36" s="23"/>
      <c r="CA36" s="17">
        <v>1336609</v>
      </c>
      <c r="CB36" s="23"/>
      <c r="CC36" s="17">
        <v>1137116</v>
      </c>
      <c r="CD36" s="23"/>
      <c r="CE36" s="17">
        <v>1369248</v>
      </c>
      <c r="CF36" s="23"/>
      <c r="CG36" s="17">
        <v>962883</v>
      </c>
      <c r="CH36" s="23"/>
      <c r="CI36" s="17">
        <v>898241</v>
      </c>
      <c r="CJ36" s="23"/>
      <c r="CK36" s="17">
        <f>+$CQ36</f>
        <v>1251163</v>
      </c>
      <c r="CL36" s="23"/>
      <c r="CM36" s="193">
        <f>IF( SUM($BW36:CK36)&lt;0, "n/a", SUM($BW36:CK36)/CM$74)</f>
        <v>1127438.125</v>
      </c>
      <c r="CN36" s="199"/>
      <c r="CO36" s="21"/>
      <c r="CP36" s="94" t="s">
        <v>6</v>
      </c>
      <c r="CQ36" s="34">
        <f>IF(ISERROR(VLOOKUP(CP36,IQSH01E!$A$1:$M$400,2,0)),0,VLOOKUP(CP36,IQSH01E!$A$1:$M$400,2,0))</f>
        <v>1251163</v>
      </c>
      <c r="CR36" s="161" t="s">
        <v>118</v>
      </c>
    </row>
    <row r="37" spans="1:96" ht="24" customHeight="1" x14ac:dyDescent="0.25">
      <c r="A37" s="3"/>
      <c r="B37" s="14" t="s">
        <v>71</v>
      </c>
      <c r="C37" s="17">
        <v>0</v>
      </c>
      <c r="D37" s="23"/>
      <c r="E37" s="17">
        <v>0</v>
      </c>
      <c r="F37" s="23"/>
      <c r="G37" s="17">
        <v>0</v>
      </c>
      <c r="H37" s="23"/>
      <c r="I37" s="17">
        <v>0</v>
      </c>
      <c r="J37" s="23"/>
      <c r="K37" s="17">
        <v>0</v>
      </c>
      <c r="L37" s="23"/>
      <c r="M37" s="17">
        <v>0</v>
      </c>
      <c r="N37" s="23"/>
      <c r="O37" s="17">
        <v>0</v>
      </c>
      <c r="P37" s="23"/>
      <c r="Q37" s="17">
        <v>0</v>
      </c>
      <c r="R37" s="23"/>
      <c r="S37" s="17">
        <v>0</v>
      </c>
      <c r="T37" s="23"/>
      <c r="U37" s="17">
        <v>0</v>
      </c>
      <c r="V37" s="23"/>
      <c r="W37" s="17">
        <v>0</v>
      </c>
      <c r="X37" s="23"/>
      <c r="Y37" s="17">
        <v>0</v>
      </c>
      <c r="Z37" s="23"/>
      <c r="AA37" s="17">
        <v>0</v>
      </c>
      <c r="AB37" s="23"/>
      <c r="AC37" s="17">
        <v>0</v>
      </c>
      <c r="AD37" s="23"/>
      <c r="AE37" s="17">
        <v>0</v>
      </c>
      <c r="AF37" s="23"/>
      <c r="AG37" s="17">
        <v>0</v>
      </c>
      <c r="AH37" s="23"/>
      <c r="AI37" s="17">
        <v>0</v>
      </c>
      <c r="AJ37" s="23"/>
      <c r="AK37" s="17">
        <v>0</v>
      </c>
      <c r="AL37" s="23"/>
      <c r="AM37" s="17">
        <v>0</v>
      </c>
      <c r="AN37" s="23"/>
      <c r="AO37" s="17">
        <v>0</v>
      </c>
      <c r="AP37" s="23"/>
      <c r="AQ37" s="17">
        <v>0</v>
      </c>
      <c r="AR37" s="23"/>
      <c r="AS37" s="17">
        <v>0</v>
      </c>
      <c r="AT37" s="23"/>
      <c r="AU37" s="17">
        <v>0</v>
      </c>
      <c r="AV37" s="23"/>
      <c r="AW37" s="17">
        <v>0</v>
      </c>
      <c r="AX37" s="23"/>
      <c r="AY37" s="17">
        <v>0</v>
      </c>
      <c r="AZ37" s="23"/>
      <c r="BA37" s="17">
        <v>0</v>
      </c>
      <c r="BB37" s="23"/>
      <c r="BC37" s="17">
        <v>0</v>
      </c>
      <c r="BD37" s="23"/>
      <c r="BE37" s="17">
        <v>0</v>
      </c>
      <c r="BF37" s="23"/>
      <c r="BG37" s="17">
        <v>0</v>
      </c>
      <c r="BH37" s="23"/>
      <c r="BI37" s="17">
        <v>0</v>
      </c>
      <c r="BJ37" s="23"/>
      <c r="BK37" s="17">
        <v>0</v>
      </c>
      <c r="BL37" s="23"/>
      <c r="BM37" s="17">
        <v>0</v>
      </c>
      <c r="BN37" s="23"/>
      <c r="BO37" s="17">
        <v>0</v>
      </c>
      <c r="BP37" s="23"/>
      <c r="BQ37" s="17">
        <v>0</v>
      </c>
      <c r="BR37" s="23"/>
      <c r="BS37" s="17">
        <v>0</v>
      </c>
      <c r="BT37" s="23"/>
      <c r="BU37" s="17">
        <v>0</v>
      </c>
      <c r="BV37" s="23"/>
      <c r="BW37" s="17">
        <v>0</v>
      </c>
      <c r="BX37" s="23"/>
      <c r="BY37" s="17">
        <v>0</v>
      </c>
      <c r="BZ37" s="23"/>
      <c r="CA37" s="17">
        <v>0</v>
      </c>
      <c r="CB37" s="23"/>
      <c r="CC37" s="17">
        <v>0</v>
      </c>
      <c r="CD37" s="23"/>
      <c r="CE37" s="17">
        <v>0</v>
      </c>
      <c r="CF37" s="23"/>
      <c r="CG37" s="17">
        <v>0</v>
      </c>
      <c r="CH37" s="23"/>
      <c r="CI37" s="17">
        <v>0</v>
      </c>
      <c r="CJ37" s="23"/>
      <c r="CK37" s="17">
        <f>+$CQ37</f>
        <v>0</v>
      </c>
      <c r="CL37" s="23"/>
      <c r="CM37" s="193">
        <f>IF( SUM($BW37:CK37)&lt;0, "n/a", SUM($BW37:CK37)/CM$74)</f>
        <v>0</v>
      </c>
      <c r="CN37" s="196"/>
      <c r="CO37" s="21"/>
      <c r="CP37" s="134" t="s">
        <v>1</v>
      </c>
      <c r="CQ37" s="33">
        <f>IF(ISERROR(VLOOKUP(CP37,IQSH01E!$A$1:$M$400,2,0)),0,VLOOKUP(CP37,IQSH01E!$A$1:$M$400,2,0))</f>
        <v>0</v>
      </c>
      <c r="CR37" s="166" t="s">
        <v>117</v>
      </c>
    </row>
    <row r="38" spans="1:96" ht="24" customHeight="1" thickBot="1" x14ac:dyDescent="0.3">
      <c r="A38" s="7"/>
      <c r="B38" s="16" t="s">
        <v>84</v>
      </c>
      <c r="C38" s="18">
        <v>3387251</v>
      </c>
      <c r="D38" s="24"/>
      <c r="E38" s="18">
        <v>3033377</v>
      </c>
      <c r="F38" s="24"/>
      <c r="G38" s="18">
        <v>3160696</v>
      </c>
      <c r="H38" s="24"/>
      <c r="I38" s="18">
        <v>3263229</v>
      </c>
      <c r="J38" s="24"/>
      <c r="K38" s="18">
        <v>3235938</v>
      </c>
      <c r="L38" s="24"/>
      <c r="M38" s="18">
        <v>3376888</v>
      </c>
      <c r="N38" s="24"/>
      <c r="O38" s="18">
        <v>3501701</v>
      </c>
      <c r="P38" s="24"/>
      <c r="Q38" s="18">
        <v>3510946</v>
      </c>
      <c r="R38" s="24"/>
      <c r="S38" s="18">
        <v>3191310</v>
      </c>
      <c r="T38" s="24"/>
      <c r="U38" s="18">
        <v>3060569</v>
      </c>
      <c r="V38" s="24"/>
      <c r="W38" s="18">
        <v>3367534</v>
      </c>
      <c r="X38" s="24"/>
      <c r="Y38" s="18">
        <v>2706950</v>
      </c>
      <c r="Z38" s="24"/>
      <c r="AA38" s="18">
        <v>3088017</v>
      </c>
      <c r="AB38" s="24"/>
      <c r="AC38" s="18">
        <v>2985058</v>
      </c>
      <c r="AD38" s="24"/>
      <c r="AE38" s="18">
        <v>3389433</v>
      </c>
      <c r="AF38" s="24"/>
      <c r="AG38" s="18">
        <v>3372795</v>
      </c>
      <c r="AH38" s="24"/>
      <c r="AI38" s="18">
        <v>3248220.5</v>
      </c>
      <c r="AJ38" s="24"/>
      <c r="AK38" s="18">
        <v>3404015</v>
      </c>
      <c r="AL38" s="24"/>
      <c r="AM38" s="18">
        <v>3099648</v>
      </c>
      <c r="AN38" s="24"/>
      <c r="AO38" s="18">
        <v>3561616</v>
      </c>
      <c r="AP38" s="24"/>
      <c r="AQ38" s="18">
        <v>3095757</v>
      </c>
      <c r="AR38" s="24"/>
      <c r="AS38" s="18">
        <v>3500424</v>
      </c>
      <c r="AT38" s="24"/>
      <c r="AU38" s="18">
        <v>3414612</v>
      </c>
      <c r="AV38" s="24"/>
      <c r="AW38" s="18">
        <v>3059370</v>
      </c>
      <c r="AX38" s="24"/>
      <c r="AY38" s="18">
        <v>3317497</v>
      </c>
      <c r="AZ38" s="24"/>
      <c r="BA38" s="18">
        <v>2593125</v>
      </c>
      <c r="BB38" s="24"/>
      <c r="BC38" s="18">
        <v>3981358</v>
      </c>
      <c r="BD38" s="24"/>
      <c r="BE38" s="18">
        <v>3223658</v>
      </c>
      <c r="BF38" s="24"/>
      <c r="BG38" s="18">
        <v>3750272</v>
      </c>
      <c r="BH38" s="24"/>
      <c r="BI38" s="18">
        <v>3888158</v>
      </c>
      <c r="BJ38" s="24"/>
      <c r="BK38" s="18">
        <v>3208896</v>
      </c>
      <c r="BL38" s="24"/>
      <c r="BM38" s="18">
        <v>3609475</v>
      </c>
      <c r="BN38" s="24"/>
      <c r="BO38" s="18">
        <v>3052256</v>
      </c>
      <c r="BP38" s="24"/>
      <c r="BQ38" s="18">
        <v>3213924</v>
      </c>
      <c r="BR38" s="24"/>
      <c r="BS38" s="18">
        <v>2762553</v>
      </c>
      <c r="BT38" s="24"/>
      <c r="BU38" s="18">
        <v>2222504</v>
      </c>
      <c r="BV38" s="24"/>
      <c r="BW38" s="18">
        <v>2825210</v>
      </c>
      <c r="BX38" s="24"/>
      <c r="BY38" s="18">
        <v>2292504</v>
      </c>
      <c r="BZ38" s="24"/>
      <c r="CA38" s="18">
        <v>2758115</v>
      </c>
      <c r="CB38" s="24"/>
      <c r="CC38" s="18">
        <v>2445905</v>
      </c>
      <c r="CD38" s="24"/>
      <c r="CE38" s="18">
        <v>2754692</v>
      </c>
      <c r="CF38" s="24"/>
      <c r="CG38" s="18">
        <v>2166787</v>
      </c>
      <c r="CH38" s="24"/>
      <c r="CI38" s="18">
        <v>2233151</v>
      </c>
      <c r="CJ38" s="24"/>
      <c r="CK38" s="18">
        <f>SUM(CK35:CK37)</f>
        <v>3057155</v>
      </c>
      <c r="CL38" s="24"/>
      <c r="CM38" s="197">
        <f>IF( SUM($BW38:CK38)&lt;0, "n/a", SUM($BW38:CK38)/CM$74)</f>
        <v>2566689.875</v>
      </c>
      <c r="CN38" s="200"/>
      <c r="CO38" s="59"/>
      <c r="CP38" s="36" t="s">
        <v>45</v>
      </c>
      <c r="CQ38" s="37">
        <f>IF(ISERROR(VLOOKUP(CP38,IQSH01E!$A$1:$M$400,2,0)),0,VLOOKUP(CP38,IQSH01E!$A$1:$M$400,2,0))</f>
        <v>3057155</v>
      </c>
      <c r="CR38" s="112" t="s">
        <v>118</v>
      </c>
    </row>
    <row r="39" spans="1:96" ht="24" customHeight="1" x14ac:dyDescent="0.25">
      <c r="A39" s="3"/>
      <c r="B39" s="14" t="s">
        <v>89</v>
      </c>
      <c r="C39" s="17">
        <v>186858</v>
      </c>
      <c r="D39" s="90">
        <v>4.7695139395281874E-3</v>
      </c>
      <c r="E39" s="17">
        <v>484266</v>
      </c>
      <c r="F39" s="90">
        <v>1.3828209497174568E-2</v>
      </c>
      <c r="G39" s="17">
        <v>226131</v>
      </c>
      <c r="H39" s="90">
        <v>5.9447587545635797E-3</v>
      </c>
      <c r="I39" s="17">
        <v>151404</v>
      </c>
      <c r="J39" s="90">
        <v>4.2764704995213948E-3</v>
      </c>
      <c r="K39" s="17">
        <v>0</v>
      </c>
      <c r="L39" s="90">
        <v>0</v>
      </c>
      <c r="M39" s="17">
        <v>322248</v>
      </c>
      <c r="N39" s="90">
        <v>9.5598727392641122E-3</v>
      </c>
      <c r="O39" s="17">
        <v>254257</v>
      </c>
      <c r="P39" s="90">
        <v>6.3742142287795886E-3</v>
      </c>
      <c r="Q39" s="17">
        <v>335446</v>
      </c>
      <c r="R39" s="90">
        <v>9.0431699437909831E-3</v>
      </c>
      <c r="S39" s="17">
        <v>225644</v>
      </c>
      <c r="T39" s="90">
        <v>5.8236683107935868E-3</v>
      </c>
      <c r="U39" s="17">
        <v>241806</v>
      </c>
      <c r="V39" s="90">
        <v>6.5790158426459449E-3</v>
      </c>
      <c r="W39" s="17">
        <v>208060</v>
      </c>
      <c r="X39" s="90">
        <v>6.7567377786601811E-3</v>
      </c>
      <c r="Y39" s="17">
        <v>201837</v>
      </c>
      <c r="Z39" s="90">
        <v>6.5199256217123814E-3</v>
      </c>
      <c r="AA39" s="17">
        <v>326107</v>
      </c>
      <c r="AB39" s="90">
        <v>8.6602844712732781E-3</v>
      </c>
      <c r="AC39" s="17">
        <v>221464</v>
      </c>
      <c r="AD39" s="90">
        <v>7.2920840821811602E-3</v>
      </c>
      <c r="AE39" s="17">
        <v>198578</v>
      </c>
      <c r="AF39" s="90">
        <v>5.6079381340560976E-3</v>
      </c>
      <c r="AG39" s="17">
        <v>161588</v>
      </c>
      <c r="AH39" s="90">
        <v>4.3479928854859148E-3</v>
      </c>
      <c r="AI39" s="17">
        <v>166935</v>
      </c>
      <c r="AJ39" s="90">
        <v>4.9910205818752117E-3</v>
      </c>
      <c r="AK39" s="17">
        <v>241555</v>
      </c>
      <c r="AL39" s="90">
        <v>6.7168210194806389E-3</v>
      </c>
      <c r="AM39" s="17">
        <v>118056</v>
      </c>
      <c r="AN39" s="90">
        <v>3.2394136466368413E-3</v>
      </c>
      <c r="AO39" s="17">
        <v>121723</v>
      </c>
      <c r="AP39" s="90">
        <v>3.4417471343214535E-3</v>
      </c>
      <c r="AQ39" s="17">
        <v>208353</v>
      </c>
      <c r="AR39" s="90">
        <v>5.6892842918125075E-3</v>
      </c>
      <c r="AS39" s="17">
        <v>168862</v>
      </c>
      <c r="AT39" s="90">
        <v>4.819847073812277E-3</v>
      </c>
      <c r="AU39" s="17">
        <v>163964</v>
      </c>
      <c r="AV39" s="90">
        <v>4.8486866913332333E-3</v>
      </c>
      <c r="AW39" s="17">
        <v>123503</v>
      </c>
      <c r="AX39" s="90">
        <v>3.7967610330665973E-3</v>
      </c>
      <c r="AY39" s="17">
        <v>204001</v>
      </c>
      <c r="AZ39" s="90">
        <v>5.7654587434037329E-3</v>
      </c>
      <c r="BA39" s="17">
        <v>208506</v>
      </c>
      <c r="BB39" s="90">
        <v>6.7052580003245125E-3</v>
      </c>
      <c r="BC39" s="17">
        <v>338041</v>
      </c>
      <c r="BD39" s="90">
        <v>8.2183579966028045E-3</v>
      </c>
      <c r="BE39" s="17">
        <v>252045</v>
      </c>
      <c r="BF39" s="90">
        <v>6.7086478783083625E-3</v>
      </c>
      <c r="BG39" s="17">
        <v>375382</v>
      </c>
      <c r="BH39" s="90">
        <v>1.0279638643615694E-2</v>
      </c>
      <c r="BI39" s="17">
        <v>213977</v>
      </c>
      <c r="BJ39" s="90">
        <v>5.4145947017598343E-3</v>
      </c>
      <c r="BK39" s="17">
        <v>173761</v>
      </c>
      <c r="BL39" s="90">
        <v>5.3697374616715251E-3</v>
      </c>
      <c r="BM39" s="17">
        <v>257294</v>
      </c>
      <c r="BN39" s="90">
        <v>7.3079040315603928E-3</v>
      </c>
      <c r="BO39" s="17">
        <v>171458</v>
      </c>
      <c r="BP39" s="90">
        <v>5.1938835913450249E-3</v>
      </c>
      <c r="BQ39" s="17">
        <v>215262</v>
      </c>
      <c r="BR39" s="90">
        <v>6.2688340076380248E-3</v>
      </c>
      <c r="BS39" s="17">
        <v>173325</v>
      </c>
      <c r="BT39" s="90">
        <v>5.4436959212407687E-3</v>
      </c>
      <c r="BU39" s="17">
        <v>85995</v>
      </c>
      <c r="BV39" s="90">
        <v>3.1032568224037592E-3</v>
      </c>
      <c r="BW39" s="17">
        <v>210724</v>
      </c>
      <c r="BX39" s="90">
        <v>6.3990969796855028E-3</v>
      </c>
      <c r="BY39" s="17">
        <v>0</v>
      </c>
      <c r="BZ39" s="90">
        <v>0</v>
      </c>
      <c r="CA39" s="17">
        <v>0</v>
      </c>
      <c r="CB39" s="90">
        <v>0</v>
      </c>
      <c r="CC39" s="17">
        <v>0</v>
      </c>
      <c r="CD39" s="90">
        <v>0</v>
      </c>
      <c r="CE39" s="17">
        <v>0</v>
      </c>
      <c r="CF39" s="90">
        <v>0</v>
      </c>
      <c r="CG39" s="17">
        <v>0</v>
      </c>
      <c r="CH39" s="90">
        <v>0</v>
      </c>
      <c r="CI39" s="17">
        <v>0</v>
      </c>
      <c r="CJ39" s="90">
        <v>0</v>
      </c>
      <c r="CK39" s="17">
        <f t="shared" ref="CK39:CK48" si="3">CK6+CK17+CK28</f>
        <v>0</v>
      </c>
      <c r="CL39" s="90">
        <f>CK39/CK46</f>
        <v>0</v>
      </c>
      <c r="CM39" s="193">
        <f>IF( SUM($BW39:CK39)&lt;0, "n/a", SUM($BW39:CK39)/CM$74)</f>
        <v>26340.500799887122</v>
      </c>
      <c r="CN39" s="194">
        <f>CM39/CM46</f>
        <v>8.2603671374126102E-4</v>
      </c>
      <c r="CO39" s="21"/>
      <c r="CP39" s="95"/>
      <c r="CR39" s="161"/>
    </row>
    <row r="40" spans="1:96" ht="24" customHeight="1" x14ac:dyDescent="0.25">
      <c r="A40" s="3"/>
      <c r="B40" s="14" t="s">
        <v>79</v>
      </c>
      <c r="C40" s="58">
        <v>35928748.120000005</v>
      </c>
      <c r="D40" s="97">
        <v>0.91707427558968402</v>
      </c>
      <c r="E40" s="58">
        <v>31518729.689999998</v>
      </c>
      <c r="F40" s="97">
        <v>0.90001692713949777</v>
      </c>
      <c r="G40" s="58">
        <v>34365249.859999999</v>
      </c>
      <c r="H40" s="97">
        <v>0.90342818966881955</v>
      </c>
      <c r="I40" s="58">
        <v>33007059.140000001</v>
      </c>
      <c r="J40" s="97">
        <v>0.93229845108562548</v>
      </c>
      <c r="K40" s="58">
        <v>30144897.759999998</v>
      </c>
      <c r="L40" s="97">
        <v>0.93740604210081835</v>
      </c>
      <c r="M40" s="58">
        <v>30756861.759999998</v>
      </c>
      <c r="N40" s="97">
        <v>0.91243912851201192</v>
      </c>
      <c r="O40" s="58">
        <v>36174794.18</v>
      </c>
      <c r="P40" s="97">
        <v>0.90690084357688894</v>
      </c>
      <c r="Q40" s="58">
        <v>33245261.109999999</v>
      </c>
      <c r="R40" s="97">
        <v>0.89624722322947725</v>
      </c>
      <c r="S40" s="58">
        <v>34065466.719999999</v>
      </c>
      <c r="T40" s="97">
        <v>0.87919899944008062</v>
      </c>
      <c r="U40" s="58">
        <v>32597347.259999998</v>
      </c>
      <c r="V40" s="97">
        <v>0.88690298856013239</v>
      </c>
      <c r="W40" s="58">
        <v>27335758.689999998</v>
      </c>
      <c r="X40" s="97">
        <v>0.88772735484505105</v>
      </c>
      <c r="Y40" s="58">
        <v>27482407.640000001</v>
      </c>
      <c r="Z40" s="97">
        <v>0.88776217303259608</v>
      </c>
      <c r="AA40" s="58">
        <v>34224126.68</v>
      </c>
      <c r="AB40" s="97">
        <v>0.90887553112841324</v>
      </c>
      <c r="AC40" s="58">
        <v>26963387.310000002</v>
      </c>
      <c r="AD40" s="97">
        <v>0.88781602158787221</v>
      </c>
      <c r="AE40" s="58">
        <v>31810862.490000002</v>
      </c>
      <c r="AF40" s="97">
        <v>0.89835404140884545</v>
      </c>
      <c r="AG40" s="58">
        <v>34311913.739999995</v>
      </c>
      <c r="AH40" s="97">
        <v>0.92326136117116597</v>
      </c>
      <c r="AI40" s="58">
        <v>30364802.219999999</v>
      </c>
      <c r="AJ40" s="97">
        <v>0.90784648422793368</v>
      </c>
      <c r="AK40" s="58">
        <v>32050954.150000002</v>
      </c>
      <c r="AL40" s="97">
        <v>0.89122776398389691</v>
      </c>
      <c r="AM40" s="58">
        <v>33338868.399999999</v>
      </c>
      <c r="AN40" s="97">
        <v>0.91480640762341392</v>
      </c>
      <c r="AO40" s="58">
        <v>32567176.649999999</v>
      </c>
      <c r="AP40" s="97">
        <v>0.92084476153297279</v>
      </c>
      <c r="AQ40" s="58">
        <v>33702868.159999996</v>
      </c>
      <c r="AR40" s="97">
        <v>0.92029007699296816</v>
      </c>
      <c r="AS40" s="58">
        <v>32746719.640000001</v>
      </c>
      <c r="AT40" s="97">
        <v>0.93469330479210855</v>
      </c>
      <c r="AU40" s="58">
        <v>31527724.049999997</v>
      </c>
      <c r="AV40" s="97">
        <v>0.93232694987473896</v>
      </c>
      <c r="AW40" s="58">
        <v>30231183.530000001</v>
      </c>
      <c r="AX40" s="97">
        <v>0.929374829843718</v>
      </c>
      <c r="AY40" s="58">
        <v>32979415.43</v>
      </c>
      <c r="AZ40" s="97">
        <v>0.93206140677367999</v>
      </c>
      <c r="BA40" s="58">
        <v>28955268.490000002</v>
      </c>
      <c r="BB40" s="97">
        <v>0.93116047353129772</v>
      </c>
      <c r="BC40" s="58">
        <v>38425478.420000002</v>
      </c>
      <c r="BD40" s="97">
        <v>0.93418945585386248</v>
      </c>
      <c r="BE40" s="58">
        <v>34861308.509999998</v>
      </c>
      <c r="BF40" s="97">
        <v>0.92789876161266738</v>
      </c>
      <c r="BG40" s="58">
        <v>33763682.219999999</v>
      </c>
      <c r="BH40" s="97">
        <v>0.92460068010579133</v>
      </c>
      <c r="BI40" s="58">
        <v>36712497.700000003</v>
      </c>
      <c r="BJ40" s="97">
        <v>0.92899374949078695</v>
      </c>
      <c r="BK40" s="58">
        <v>29655341.84</v>
      </c>
      <c r="BL40" s="97">
        <v>0.9164392471090923</v>
      </c>
      <c r="BM40" s="58">
        <v>32305528.030000001</v>
      </c>
      <c r="BN40" s="97">
        <v>0.91757172157968814</v>
      </c>
      <c r="BO40" s="58">
        <v>30754874.810000002</v>
      </c>
      <c r="BP40" s="97">
        <v>0.93164063286361354</v>
      </c>
      <c r="BQ40" s="58">
        <v>31255338.140000001</v>
      </c>
      <c r="BR40" s="97">
        <v>0.91021418853424119</v>
      </c>
      <c r="BS40" s="58">
        <v>29292571.530000001</v>
      </c>
      <c r="BT40" s="97">
        <v>0.92000491654703287</v>
      </c>
      <c r="BU40" s="58">
        <v>25542558.48</v>
      </c>
      <c r="BV40" s="97">
        <v>0.92174101825346821</v>
      </c>
      <c r="BW40" s="58">
        <v>30397933.27</v>
      </c>
      <c r="BX40" s="97">
        <v>0.92309999324584979</v>
      </c>
      <c r="BY40" s="58">
        <v>28651010.48</v>
      </c>
      <c r="BZ40" s="97">
        <v>0.9305029415567474</v>
      </c>
      <c r="CA40" s="58">
        <v>34920526.759999998</v>
      </c>
      <c r="CB40" s="97">
        <v>0.93023769425578096</v>
      </c>
      <c r="CC40" s="58">
        <v>26593371.399999999</v>
      </c>
      <c r="CD40" s="97">
        <v>0.93689495849394511</v>
      </c>
      <c r="CE40" s="58">
        <v>28130328.57</v>
      </c>
      <c r="CF40" s="97">
        <v>0.93725249907421748</v>
      </c>
      <c r="CG40" s="58">
        <v>28903353.439999998</v>
      </c>
      <c r="CH40" s="97">
        <v>0.91777636219666292</v>
      </c>
      <c r="CI40" s="58">
        <v>27329882.77</v>
      </c>
      <c r="CJ40" s="97">
        <v>0.93679154593371061</v>
      </c>
      <c r="CK40" s="58">
        <f t="shared" si="3"/>
        <v>32635441.199999999</v>
      </c>
      <c r="CL40" s="97">
        <f>CK40/CK46</f>
        <v>0.93841945064555232</v>
      </c>
      <c r="CM40" s="193">
        <f>IF( SUM($BW40:CK40)&lt;0, "n/a", SUM($BW40:CK40)/CM$74)</f>
        <v>29695231.800319497</v>
      </c>
      <c r="CN40" s="196">
        <f>CM40/CM46</f>
        <v>0.93124090071309584</v>
      </c>
      <c r="CO40" s="21"/>
      <c r="CP40" s="95"/>
      <c r="CQ40" s="1"/>
      <c r="CR40" s="164"/>
    </row>
    <row r="41" spans="1:96" ht="24" customHeight="1" x14ac:dyDescent="0.25">
      <c r="A41" s="3"/>
      <c r="B41" s="14" t="s">
        <v>107</v>
      </c>
      <c r="C41" s="58">
        <v>185200</v>
      </c>
      <c r="D41" s="97">
        <v>4.7271938134873558E-3</v>
      </c>
      <c r="E41" s="58">
        <v>184800</v>
      </c>
      <c r="F41" s="97">
        <v>5.2769616596619632E-3</v>
      </c>
      <c r="G41" s="58">
        <v>187800</v>
      </c>
      <c r="H41" s="97">
        <v>4.9370749437584426E-3</v>
      </c>
      <c r="I41" s="58">
        <v>0</v>
      </c>
      <c r="J41" s="97">
        <v>0</v>
      </c>
      <c r="K41" s="58">
        <v>0</v>
      </c>
      <c r="L41" s="97">
        <v>0</v>
      </c>
      <c r="M41" s="58">
        <v>0</v>
      </c>
      <c r="N41" s="97">
        <v>0</v>
      </c>
      <c r="O41" s="58">
        <v>190950</v>
      </c>
      <c r="P41" s="97">
        <v>4.7871099202203378E-3</v>
      </c>
      <c r="Q41" s="58">
        <v>185550</v>
      </c>
      <c r="R41" s="97">
        <v>5.0021767529510467E-3</v>
      </c>
      <c r="S41" s="58">
        <v>185800</v>
      </c>
      <c r="T41" s="97">
        <v>4.7953305744688462E-3</v>
      </c>
      <c r="U41" s="58">
        <v>0</v>
      </c>
      <c r="V41" s="97">
        <v>0</v>
      </c>
      <c r="W41" s="58">
        <v>188750</v>
      </c>
      <c r="X41" s="97">
        <v>6.1296465237052249E-3</v>
      </c>
      <c r="Y41" s="58">
        <v>0</v>
      </c>
      <c r="Z41" s="97">
        <v>0</v>
      </c>
      <c r="AA41" s="58">
        <v>177650</v>
      </c>
      <c r="AB41" s="97">
        <v>4.7177752588006324E-3</v>
      </c>
      <c r="AC41" s="58">
        <v>185200</v>
      </c>
      <c r="AD41" s="97">
        <v>6.0980293502327738E-3</v>
      </c>
      <c r="AE41" s="58">
        <v>0</v>
      </c>
      <c r="AF41" s="97">
        <v>0</v>
      </c>
      <c r="AG41" s="58">
        <v>190650</v>
      </c>
      <c r="AH41" s="97">
        <v>5.1299901206642174E-3</v>
      </c>
      <c r="AI41" s="58">
        <v>193050</v>
      </c>
      <c r="AJ41" s="97">
        <v>5.7718065314703903E-3</v>
      </c>
      <c r="AK41" s="58">
        <v>192850</v>
      </c>
      <c r="AL41" s="97">
        <v>5.3625010188439121E-3</v>
      </c>
      <c r="AM41" s="58">
        <v>0</v>
      </c>
      <c r="AN41" s="97">
        <v>0</v>
      </c>
      <c r="AO41" s="58">
        <v>193450</v>
      </c>
      <c r="AP41" s="97">
        <v>5.4698453302538148E-3</v>
      </c>
      <c r="AQ41" s="58">
        <v>0</v>
      </c>
      <c r="AR41" s="97">
        <v>0</v>
      </c>
      <c r="AS41" s="58">
        <v>189100</v>
      </c>
      <c r="AT41" s="97">
        <v>5.3975025858861176E-3</v>
      </c>
      <c r="AU41" s="58">
        <v>186500</v>
      </c>
      <c r="AV41" s="97">
        <v>5.5151134879220321E-3</v>
      </c>
      <c r="AW41" s="58">
        <v>0</v>
      </c>
      <c r="AX41" s="97">
        <v>0</v>
      </c>
      <c r="AY41" s="58">
        <v>0</v>
      </c>
      <c r="AZ41" s="97">
        <v>0</v>
      </c>
      <c r="BA41" s="58">
        <v>0</v>
      </c>
      <c r="BB41" s="97">
        <v>0</v>
      </c>
      <c r="BC41" s="58">
        <v>0</v>
      </c>
      <c r="BD41" s="97">
        <v>0</v>
      </c>
      <c r="BE41" s="58">
        <v>0</v>
      </c>
      <c r="BF41" s="97">
        <v>0</v>
      </c>
      <c r="BG41" s="58">
        <v>0</v>
      </c>
      <c r="BH41" s="97">
        <v>0</v>
      </c>
      <c r="BI41" s="58">
        <v>0</v>
      </c>
      <c r="BJ41" s="97">
        <v>0</v>
      </c>
      <c r="BK41" s="58">
        <v>0</v>
      </c>
      <c r="BL41" s="97">
        <v>0</v>
      </c>
      <c r="BM41" s="58">
        <v>0</v>
      </c>
      <c r="BN41" s="97">
        <v>0</v>
      </c>
      <c r="BO41" s="58">
        <v>0</v>
      </c>
      <c r="BP41" s="97">
        <v>0</v>
      </c>
      <c r="BQ41" s="58">
        <v>0</v>
      </c>
      <c r="BR41" s="97">
        <v>0</v>
      </c>
      <c r="BS41" s="58">
        <v>0</v>
      </c>
      <c r="BT41" s="97">
        <v>0</v>
      </c>
      <c r="BU41" s="58">
        <v>0</v>
      </c>
      <c r="BV41" s="97">
        <v>0</v>
      </c>
      <c r="BW41" s="58">
        <v>0</v>
      </c>
      <c r="BX41" s="97">
        <v>0</v>
      </c>
      <c r="BY41" s="58">
        <v>0</v>
      </c>
      <c r="BZ41" s="97">
        <v>0</v>
      </c>
      <c r="CA41" s="58">
        <v>0</v>
      </c>
      <c r="CB41" s="97">
        <v>0</v>
      </c>
      <c r="CC41" s="58">
        <v>0</v>
      </c>
      <c r="CD41" s="97">
        <v>0</v>
      </c>
      <c r="CE41" s="58">
        <v>0</v>
      </c>
      <c r="CF41" s="97">
        <v>0</v>
      </c>
      <c r="CG41" s="58">
        <v>0</v>
      </c>
      <c r="CH41" s="97">
        <v>0</v>
      </c>
      <c r="CI41" s="58">
        <v>0</v>
      </c>
      <c r="CJ41" s="97">
        <v>0</v>
      </c>
      <c r="CK41" s="58">
        <f t="shared" si="3"/>
        <v>0</v>
      </c>
      <c r="CL41" s="97">
        <f>CK41/CK46</f>
        <v>0</v>
      </c>
      <c r="CM41" s="193">
        <f>IF( SUM($BW41:CK41)&lt;0, "n/a", SUM($BW41:CK41)/CM$74)</f>
        <v>0</v>
      </c>
      <c r="CN41" s="196">
        <f>CM41/CM46</f>
        <v>0</v>
      </c>
      <c r="CO41" s="21"/>
      <c r="CP41" s="95"/>
      <c r="CQ41" s="1"/>
      <c r="CR41" s="164"/>
    </row>
    <row r="42" spans="1:96" ht="24" customHeight="1" x14ac:dyDescent="0.25">
      <c r="A42" s="137"/>
      <c r="B42" s="14" t="s">
        <v>80</v>
      </c>
      <c r="C42" s="58">
        <v>1986992.4</v>
      </c>
      <c r="D42" s="97">
        <v>5.0717592768501039E-2</v>
      </c>
      <c r="E42" s="58">
        <v>1684318.91</v>
      </c>
      <c r="F42" s="97">
        <v>4.8095705144554267E-2</v>
      </c>
      <c r="G42" s="58">
        <v>2079924.65</v>
      </c>
      <c r="H42" s="97">
        <v>5.4679147361131775E-2</v>
      </c>
      <c r="I42" s="58">
        <v>1837219.26</v>
      </c>
      <c r="J42" s="97">
        <v>5.1893040913995193E-2</v>
      </c>
      <c r="K42" s="58">
        <v>1470461.88</v>
      </c>
      <c r="L42" s="97">
        <v>4.5726472916421276E-2</v>
      </c>
      <c r="M42" s="58">
        <v>1756354.42</v>
      </c>
      <c r="N42" s="97">
        <v>5.2104356707393155E-2</v>
      </c>
      <c r="O42" s="58">
        <v>1874123.28</v>
      </c>
      <c r="P42" s="97">
        <v>4.6984206050818947E-2</v>
      </c>
      <c r="Q42" s="58">
        <v>1904533.85</v>
      </c>
      <c r="R42" s="97">
        <v>5.1343653730414211E-2</v>
      </c>
      <c r="S42" s="58">
        <v>2610528.9699999997</v>
      </c>
      <c r="T42" s="97">
        <v>6.7375400351871173E-2</v>
      </c>
      <c r="U42" s="58">
        <v>2623774.7400000002</v>
      </c>
      <c r="V42" s="97">
        <v>7.138720950677091E-2</v>
      </c>
      <c r="W42" s="58">
        <v>2157094.4900000002</v>
      </c>
      <c r="X42" s="97">
        <v>7.0051532407587797E-2</v>
      </c>
      <c r="Y42" s="58">
        <v>2205883.84</v>
      </c>
      <c r="Z42" s="97">
        <v>7.125650186505593E-2</v>
      </c>
      <c r="AA42" s="58">
        <v>2176237.42</v>
      </c>
      <c r="AB42" s="97">
        <v>5.7793408710116068E-2</v>
      </c>
      <c r="AC42" s="58">
        <v>1990833.9</v>
      </c>
      <c r="AD42" s="97">
        <v>6.5551639058522557E-2</v>
      </c>
      <c r="AE42" s="58">
        <v>2503886.3200000003</v>
      </c>
      <c r="AF42" s="97">
        <v>7.0710952760473914E-2</v>
      </c>
      <c r="AG42" s="58">
        <v>1797939.26</v>
      </c>
      <c r="AH42" s="97">
        <v>4.8378760248383605E-2</v>
      </c>
      <c r="AI42" s="58">
        <v>1749586.57</v>
      </c>
      <c r="AJ42" s="97">
        <v>5.2309117804189988E-2</v>
      </c>
      <c r="AK42" s="58">
        <v>2227778.4900000002</v>
      </c>
      <c r="AL42" s="97">
        <v>6.1946924668828375E-2</v>
      </c>
      <c r="AM42" s="58">
        <v>2455397.48</v>
      </c>
      <c r="AN42" s="97">
        <v>6.737521265018051E-2</v>
      </c>
      <c r="AO42" s="58">
        <v>2129785.2199999997</v>
      </c>
      <c r="AP42" s="97">
        <v>6.0220189920189161E-2</v>
      </c>
      <c r="AQ42" s="58">
        <v>1968970.23</v>
      </c>
      <c r="AR42" s="97">
        <v>5.3764675337458358E-2</v>
      </c>
      <c r="AS42" s="58">
        <v>1566825.72</v>
      </c>
      <c r="AT42" s="97">
        <v>4.4722082894409723E-2</v>
      </c>
      <c r="AU42" s="58">
        <v>1434270.11</v>
      </c>
      <c r="AV42" s="97">
        <v>4.2413739565600093E-2</v>
      </c>
      <c r="AW42" s="58">
        <v>1748620.87</v>
      </c>
      <c r="AX42" s="97">
        <v>5.375655312683103E-2</v>
      </c>
      <c r="AY42" s="58">
        <v>1597138.57</v>
      </c>
      <c r="AZ42" s="97">
        <v>4.5138193110983944E-2</v>
      </c>
      <c r="BA42" s="58">
        <v>1301828.8500000001</v>
      </c>
      <c r="BB42" s="97">
        <v>4.1864974204654827E-2</v>
      </c>
      <c r="BC42" s="58">
        <v>1708792</v>
      </c>
      <c r="BD42" s="97">
        <v>4.1543671914740815E-2</v>
      </c>
      <c r="BE42" s="58">
        <v>1620494.45</v>
      </c>
      <c r="BF42" s="97">
        <v>4.3132482905048605E-2</v>
      </c>
      <c r="BG42" s="58">
        <v>1616695.58</v>
      </c>
      <c r="BH42" s="97">
        <v>4.4272358182146962E-2</v>
      </c>
      <c r="BI42" s="58">
        <v>1682002.98</v>
      </c>
      <c r="BJ42" s="97">
        <v>4.2562352139960145E-2</v>
      </c>
      <c r="BK42" s="58">
        <v>1648611.16</v>
      </c>
      <c r="BL42" s="97">
        <v>5.0947042809271058E-2</v>
      </c>
      <c r="BM42" s="58">
        <v>1819749.27</v>
      </c>
      <c r="BN42" s="97">
        <v>5.168621509503557E-2</v>
      </c>
      <c r="BO42" s="58">
        <v>1488088.41</v>
      </c>
      <c r="BP42" s="97">
        <v>4.5077849824270128E-2</v>
      </c>
      <c r="BQ42" s="58">
        <v>1601041.12</v>
      </c>
      <c r="BR42" s="97">
        <v>4.6625326442581008E-2</v>
      </c>
      <c r="BS42" s="58">
        <v>1444618.99</v>
      </c>
      <c r="BT42" s="97">
        <v>4.5371795780239192E-2</v>
      </c>
      <c r="BU42" s="58">
        <v>1284375.52</v>
      </c>
      <c r="BV42" s="97">
        <v>4.6348591138651966E-2</v>
      </c>
      <c r="BW42" s="58">
        <v>1431126.36</v>
      </c>
      <c r="BX42" s="97">
        <v>4.3459294469658453E-2</v>
      </c>
      <c r="BY42" s="58">
        <v>1404582.52</v>
      </c>
      <c r="BZ42" s="97">
        <v>4.5616826234855676E-2</v>
      </c>
      <c r="CA42" s="58">
        <v>1854501.96</v>
      </c>
      <c r="CB42" s="97">
        <v>4.9401535066168817E-2</v>
      </c>
      <c r="CC42" s="58">
        <v>1388945.6</v>
      </c>
      <c r="CD42" s="97">
        <v>4.8933101060753353E-2</v>
      </c>
      <c r="CE42" s="58">
        <v>1480949.43</v>
      </c>
      <c r="CF42" s="97">
        <v>4.9342600134088581E-2</v>
      </c>
      <c r="CG42" s="58">
        <v>1817542.56</v>
      </c>
      <c r="CH42" s="97">
        <v>5.7712943320476176E-2</v>
      </c>
      <c r="CI42" s="58">
        <v>1457652.23</v>
      </c>
      <c r="CJ42" s="97">
        <v>4.9964220390815113E-2</v>
      </c>
      <c r="CK42" s="58">
        <f t="shared" si="3"/>
        <v>1524173.8</v>
      </c>
      <c r="CL42" s="97">
        <f>CK42/CK46</f>
        <v>4.3827026309187569E-2</v>
      </c>
      <c r="CM42" s="193">
        <f>IF( SUM($BW42:CK42)&lt;0, "n/a", SUM($BW42:CK42)/CM$74)</f>
        <v>1544934.3505538153</v>
      </c>
      <c r="CN42" s="196">
        <f>CM42/CM46</f>
        <v>4.8449059627709574E-2</v>
      </c>
      <c r="CO42" s="21"/>
      <c r="CP42" s="95"/>
      <c r="CQ42" s="1"/>
      <c r="CR42" s="164"/>
    </row>
    <row r="43" spans="1:96" ht="24" customHeight="1" x14ac:dyDescent="0.25">
      <c r="A43" s="5"/>
      <c r="B43" s="14" t="s">
        <v>81</v>
      </c>
      <c r="C43" s="58">
        <v>867498</v>
      </c>
      <c r="D43" s="97">
        <v>2.2142716948232471E-2</v>
      </c>
      <c r="E43" s="58">
        <v>1115015</v>
      </c>
      <c r="F43" s="97">
        <v>3.1839239204263979E-2</v>
      </c>
      <c r="G43" s="58">
        <v>1156748</v>
      </c>
      <c r="H43" s="97">
        <v>3.0409752753155966E-2</v>
      </c>
      <c r="I43" s="58">
        <v>401714</v>
      </c>
      <c r="J43" s="97">
        <v>1.1346583116989894E-2</v>
      </c>
      <c r="K43" s="58">
        <v>488620</v>
      </c>
      <c r="L43" s="97">
        <v>1.5194456585587766E-2</v>
      </c>
      <c r="M43" s="58">
        <v>858360</v>
      </c>
      <c r="N43" s="97">
        <v>2.5464277092409397E-2</v>
      </c>
      <c r="O43" s="58">
        <v>1379752</v>
      </c>
      <c r="P43" s="97">
        <v>3.4590335096328105E-2</v>
      </c>
      <c r="Q43" s="58">
        <v>1399944</v>
      </c>
      <c r="R43" s="97">
        <v>3.7740594622653195E-2</v>
      </c>
      <c r="S43" s="58">
        <v>1618967</v>
      </c>
      <c r="T43" s="97">
        <v>4.1784079408805734E-2</v>
      </c>
      <c r="U43" s="58">
        <v>1276475</v>
      </c>
      <c r="V43" s="97">
        <v>3.4730111112799028E-2</v>
      </c>
      <c r="W43" s="58">
        <v>895497</v>
      </c>
      <c r="X43" s="97">
        <v>2.9081218930005075E-2</v>
      </c>
      <c r="Y43" s="58">
        <v>1040301</v>
      </c>
      <c r="Z43" s="97">
        <v>3.3604765945753318E-2</v>
      </c>
      <c r="AA43" s="58">
        <v>734178</v>
      </c>
      <c r="AB43" s="97">
        <v>1.9497251922069973E-2</v>
      </c>
      <c r="AC43" s="58">
        <v>1002284</v>
      </c>
      <c r="AD43" s="97">
        <v>3.3001928991731669E-2</v>
      </c>
      <c r="AE43" s="58">
        <v>880036</v>
      </c>
      <c r="AF43" s="97">
        <v>2.4852639485452525E-2</v>
      </c>
      <c r="AG43" s="58">
        <v>693470</v>
      </c>
      <c r="AH43" s="97">
        <v>1.8659817723456675E-2</v>
      </c>
      <c r="AI43" s="58">
        <v>965252</v>
      </c>
      <c r="AJ43" s="97">
        <v>2.8859092453327413E-2</v>
      </c>
      <c r="AK43" s="58">
        <v>1243473</v>
      </c>
      <c r="AL43" s="97">
        <v>3.4576744772646592E-2</v>
      </c>
      <c r="AM43" s="58">
        <v>520059</v>
      </c>
      <c r="AN43" s="97">
        <v>1.4270229566106841E-2</v>
      </c>
      <c r="AO43" s="58">
        <v>347680</v>
      </c>
      <c r="AP43" s="97">
        <v>9.8307357168397336E-3</v>
      </c>
      <c r="AQ43" s="58">
        <v>732368</v>
      </c>
      <c r="AR43" s="97">
        <v>1.9998031025356692E-2</v>
      </c>
      <c r="AS43" s="58">
        <v>333381</v>
      </c>
      <c r="AT43" s="97">
        <v>9.5157314097583275E-3</v>
      </c>
      <c r="AU43" s="58">
        <v>499758</v>
      </c>
      <c r="AV43" s="97">
        <v>1.4778670705077421E-2</v>
      </c>
      <c r="AW43" s="58">
        <v>379711</v>
      </c>
      <c r="AX43" s="97">
        <v>1.1673173353090619E-2</v>
      </c>
      <c r="AY43" s="58">
        <v>595322</v>
      </c>
      <c r="AZ43" s="97">
        <v>1.6824939240692924E-2</v>
      </c>
      <c r="BA43" s="58">
        <v>626020</v>
      </c>
      <c r="BB43" s="97">
        <v>2.0131917610827273E-2</v>
      </c>
      <c r="BC43" s="58">
        <v>648185</v>
      </c>
      <c r="BD43" s="97">
        <v>1.5758491952242448E-2</v>
      </c>
      <c r="BE43" s="58">
        <v>831061</v>
      </c>
      <c r="BF43" s="97">
        <v>2.2120238903349902E-2</v>
      </c>
      <c r="BG43" s="58">
        <v>720353</v>
      </c>
      <c r="BH43" s="97">
        <v>1.9726488046428695E-2</v>
      </c>
      <c r="BI43" s="58">
        <v>890000</v>
      </c>
      <c r="BJ43" s="97">
        <v>2.2521062004637191E-2</v>
      </c>
      <c r="BK43" s="58">
        <v>838541</v>
      </c>
      <c r="BL43" s="97">
        <v>2.5913438693651064E-2</v>
      </c>
      <c r="BM43" s="58">
        <v>802807</v>
      </c>
      <c r="BN43" s="97">
        <v>2.2802072772256269E-2</v>
      </c>
      <c r="BO43" s="58">
        <v>560287</v>
      </c>
      <c r="BP43" s="97">
        <v>1.6972468218128815E-2</v>
      </c>
      <c r="BQ43" s="58">
        <v>1252887</v>
      </c>
      <c r="BR43" s="97">
        <v>3.6486424140478035E-2</v>
      </c>
      <c r="BS43" s="58">
        <v>913902</v>
      </c>
      <c r="BT43" s="97">
        <v>2.8703329524383561E-2</v>
      </c>
      <c r="BU43" s="58">
        <v>791756</v>
      </c>
      <c r="BV43" s="97">
        <v>2.8571686826898202E-2</v>
      </c>
      <c r="BW43" s="58">
        <v>871137</v>
      </c>
      <c r="BX43" s="97">
        <v>2.6453987896928158E-2</v>
      </c>
      <c r="BY43" s="58">
        <v>703774</v>
      </c>
      <c r="BZ43" s="97">
        <v>2.2856568275254712E-2</v>
      </c>
      <c r="CA43" s="58">
        <v>753090</v>
      </c>
      <c r="CB43" s="97">
        <v>2.0061344148151278E-2</v>
      </c>
      <c r="CC43" s="58">
        <v>371329</v>
      </c>
      <c r="CD43" s="97">
        <v>1.3082067061365455E-2</v>
      </c>
      <c r="CE43" s="58">
        <v>349915</v>
      </c>
      <c r="CF43" s="97">
        <v>1.1658545238725407E-2</v>
      </c>
      <c r="CG43" s="58">
        <v>765939</v>
      </c>
      <c r="CH43" s="97">
        <v>2.4321077848070971E-2</v>
      </c>
      <c r="CI43" s="58">
        <v>379380</v>
      </c>
      <c r="CJ43" s="97">
        <v>1.3004079808437872E-2</v>
      </c>
      <c r="CK43" s="58">
        <f t="shared" si="3"/>
        <v>608631</v>
      </c>
      <c r="CL43" s="97">
        <f>CK43/CK46</f>
        <v>1.7500948283973351E-2</v>
      </c>
      <c r="CM43" s="193">
        <f>IF( SUM($BW43:CK43)&lt;0, "n/a", SUM($BW43:CK43)/CM$74)</f>
        <v>600399.3914297088</v>
      </c>
      <c r="CN43" s="196">
        <f>CM43/CM46</f>
        <v>1.882849320127486E-2</v>
      </c>
      <c r="CO43" s="21"/>
      <c r="CP43" s="95"/>
      <c r="CR43" s="161"/>
    </row>
    <row r="44" spans="1:96" ht="24" customHeight="1" x14ac:dyDescent="0.25">
      <c r="A44" s="5" t="s">
        <v>92</v>
      </c>
      <c r="B44" s="14" t="s">
        <v>82</v>
      </c>
      <c r="C44" s="17">
        <v>22280.560000000001</v>
      </c>
      <c r="D44" s="90">
        <v>5.687069405671374E-4</v>
      </c>
      <c r="E44" s="17">
        <v>20245.510000000002</v>
      </c>
      <c r="F44" s="90">
        <v>5.781102816574831E-4</v>
      </c>
      <c r="G44" s="17">
        <v>8037.12</v>
      </c>
      <c r="H44" s="90">
        <v>2.1128787951000985E-4</v>
      </c>
      <c r="I44" s="17">
        <v>6565.82</v>
      </c>
      <c r="J44" s="90">
        <v>1.8545438386811158E-4</v>
      </c>
      <c r="K44" s="17">
        <v>53800.88</v>
      </c>
      <c r="L44" s="90">
        <v>1.6730283971724798E-3</v>
      </c>
      <c r="M44" s="17">
        <v>8786.33</v>
      </c>
      <c r="N44" s="90">
        <v>2.6065699909752255E-4</v>
      </c>
      <c r="O44" s="17">
        <v>14491.09</v>
      </c>
      <c r="P44" s="90">
        <v>3.6329112696415676E-4</v>
      </c>
      <c r="Q44" s="17">
        <v>5592.21</v>
      </c>
      <c r="R44" s="90">
        <v>1.5075840937548031E-4</v>
      </c>
      <c r="S44" s="17">
        <v>8306.66</v>
      </c>
      <c r="T44" s="90">
        <v>2.1438740941720876E-4</v>
      </c>
      <c r="U44" s="17">
        <v>14726.46</v>
      </c>
      <c r="V44" s="90">
        <v>4.006749776518854E-4</v>
      </c>
      <c r="W44" s="17">
        <v>7806.3099999999995</v>
      </c>
      <c r="X44" s="90">
        <v>2.535095149905448E-4</v>
      </c>
      <c r="Y44" s="17">
        <v>6666.76</v>
      </c>
      <c r="Z44" s="90">
        <v>2.1535585317759994E-4</v>
      </c>
      <c r="AA44" s="17">
        <v>8261.42</v>
      </c>
      <c r="AB44" s="90">
        <v>2.1939500635272005E-4</v>
      </c>
      <c r="AC44" s="17">
        <v>7297.93</v>
      </c>
      <c r="AD44" s="90">
        <v>2.4029692945974225E-4</v>
      </c>
      <c r="AE44" s="17">
        <v>12431.58</v>
      </c>
      <c r="AF44" s="90">
        <v>3.5107379240685826E-4</v>
      </c>
      <c r="AG44" s="17">
        <v>8253.26</v>
      </c>
      <c r="AH44" s="90">
        <v>2.2207785084328959E-4</v>
      </c>
      <c r="AI44" s="17">
        <v>5782.25</v>
      </c>
      <c r="AJ44" s="90">
        <v>1.7287763955759991E-4</v>
      </c>
      <c r="AK44" s="17">
        <v>6086.49</v>
      </c>
      <c r="AL44" s="90">
        <v>1.6924453630377641E-4</v>
      </c>
      <c r="AM44" s="17">
        <v>9592.6</v>
      </c>
      <c r="AN44" s="90">
        <v>2.6321745058894566E-4</v>
      </c>
      <c r="AO44" s="17">
        <v>6815.87</v>
      </c>
      <c r="AP44" s="90">
        <v>1.92720365423195E-4</v>
      </c>
      <c r="AQ44" s="17">
        <v>518</v>
      </c>
      <c r="AR44" s="90">
        <v>1.414450122224724E-5</v>
      </c>
      <c r="AS44" s="17">
        <v>6113.16</v>
      </c>
      <c r="AT44" s="90">
        <v>1.7448861400283226E-4</v>
      </c>
      <c r="AU44" s="17">
        <v>3951.07</v>
      </c>
      <c r="AV44" s="90">
        <v>1.1683967532827938E-4</v>
      </c>
      <c r="AW44" s="17">
        <v>45497.07</v>
      </c>
      <c r="AX44" s="90">
        <v>1.3986826432937118E-3</v>
      </c>
      <c r="AY44" s="17">
        <v>7430.57</v>
      </c>
      <c r="AZ44" s="90">
        <v>2.1000213123942272E-4</v>
      </c>
      <c r="BA44" s="17">
        <v>4271.8500000000004</v>
      </c>
      <c r="BB44" s="90">
        <v>1.3737665289577407E-4</v>
      </c>
      <c r="BC44" s="17">
        <v>10270.32</v>
      </c>
      <c r="BD44" s="90">
        <v>2.496891397779255E-4</v>
      </c>
      <c r="BE44" s="17">
        <v>5254.89</v>
      </c>
      <c r="BF44" s="90">
        <v>1.3986870062585583E-4</v>
      </c>
      <c r="BG44" s="17">
        <v>40929.58</v>
      </c>
      <c r="BH44" s="90">
        <v>1.120835022017465E-3</v>
      </c>
      <c r="BI44" s="17">
        <v>20084.98</v>
      </c>
      <c r="BJ44" s="90">
        <v>5.0824166285606506E-4</v>
      </c>
      <c r="BK44" s="17">
        <v>40591.160000000003</v>
      </c>
      <c r="BL44" s="90">
        <v>1.254388916182013E-3</v>
      </c>
      <c r="BM44" s="17">
        <v>22254.27</v>
      </c>
      <c r="BN44" s="90">
        <v>6.3208652145962788E-4</v>
      </c>
      <c r="BO44" s="17">
        <v>36813.31</v>
      </c>
      <c r="BP44" s="90">
        <v>1.1151655026426163E-3</v>
      </c>
      <c r="BQ44" s="17">
        <v>13914.86</v>
      </c>
      <c r="BR44" s="90">
        <v>4.0522687506165537E-4</v>
      </c>
      <c r="BS44" s="17">
        <v>15163.99</v>
      </c>
      <c r="BT44" s="90">
        <v>4.76262227103625E-4</v>
      </c>
      <c r="BU44" s="17">
        <v>6524.52</v>
      </c>
      <c r="BV44" s="90">
        <v>2.3544695857793797E-4</v>
      </c>
      <c r="BW44" s="17">
        <v>7754.73</v>
      </c>
      <c r="BX44" s="90">
        <v>2.3548940472502684E-4</v>
      </c>
      <c r="BY44" s="17">
        <v>8327.52</v>
      </c>
      <c r="BZ44" s="90">
        <v>2.7045405122034795E-4</v>
      </c>
      <c r="CA44" s="17">
        <v>11240.28</v>
      </c>
      <c r="CB44" s="90">
        <v>2.9942652989892556E-4</v>
      </c>
      <c r="CC44" s="17">
        <v>30935.599999999999</v>
      </c>
      <c r="CD44" s="90">
        <v>1.0898733839360168E-3</v>
      </c>
      <c r="CE44" s="17">
        <v>52414.43</v>
      </c>
      <c r="CF44" s="90">
        <v>1.7463555529685956E-3</v>
      </c>
      <c r="CG44" s="17">
        <v>5971.5599999999995</v>
      </c>
      <c r="CH44" s="90">
        <v>1.8961663479001155E-4</v>
      </c>
      <c r="CI44" s="17">
        <v>7006.23</v>
      </c>
      <c r="CJ44" s="90">
        <v>2.4015386703640592E-4</v>
      </c>
      <c r="CK44" s="17">
        <f t="shared" si="3"/>
        <v>8783.7999999999993</v>
      </c>
      <c r="CL44" s="90">
        <f>CK44/CK46</f>
        <v>2.5257476128683076E-4</v>
      </c>
      <c r="CM44" s="193">
        <f>IF( SUM($BW44:CK44)&lt;0, "n/a", SUM($BW44:CK44)/CM$74)</f>
        <v>16554.269258921177</v>
      </c>
      <c r="CN44" s="196">
        <f>CM44/CM46</f>
        <v>5.1914100953941731E-4</v>
      </c>
      <c r="CO44" s="21"/>
      <c r="CP44" s="95"/>
      <c r="CR44" s="161"/>
    </row>
    <row r="45" spans="1:96" ht="24" customHeight="1" x14ac:dyDescent="0.25">
      <c r="A45" s="3"/>
      <c r="B45" s="14" t="s">
        <v>102</v>
      </c>
      <c r="C45" s="17">
        <v>0</v>
      </c>
      <c r="D45" s="90">
        <v>0</v>
      </c>
      <c r="E45" s="17">
        <v>12777</v>
      </c>
      <c r="F45" s="90">
        <v>3.6484707318993996E-4</v>
      </c>
      <c r="G45" s="17">
        <v>14827.06</v>
      </c>
      <c r="H45" s="90">
        <v>3.8978863906071907E-4</v>
      </c>
      <c r="I45" s="17">
        <v>0</v>
      </c>
      <c r="J45" s="90">
        <v>0</v>
      </c>
      <c r="K45" s="17">
        <v>0</v>
      </c>
      <c r="L45" s="90">
        <v>0</v>
      </c>
      <c r="M45" s="17">
        <v>5788</v>
      </c>
      <c r="N45" s="90">
        <v>1.7170794982392654E-4</v>
      </c>
      <c r="O45" s="17">
        <v>0</v>
      </c>
      <c r="P45" s="90">
        <v>0</v>
      </c>
      <c r="Q45" s="17">
        <v>17524</v>
      </c>
      <c r="R45" s="90">
        <v>4.7242331133772109E-4</v>
      </c>
      <c r="S45" s="17">
        <v>31312</v>
      </c>
      <c r="T45" s="90">
        <v>8.0813450456280154E-4</v>
      </c>
      <c r="U45" s="17">
        <v>0</v>
      </c>
      <c r="V45" s="90">
        <v>0</v>
      </c>
      <c r="W45" s="17">
        <v>0</v>
      </c>
      <c r="X45" s="90">
        <v>0</v>
      </c>
      <c r="Y45" s="17">
        <v>19852</v>
      </c>
      <c r="Z45" s="90">
        <v>6.4127768170471318E-4</v>
      </c>
      <c r="AA45" s="17">
        <v>8900</v>
      </c>
      <c r="AB45" s="90">
        <v>2.3635350297396919E-4</v>
      </c>
      <c r="AC45" s="17">
        <v>0</v>
      </c>
      <c r="AD45" s="90">
        <v>0</v>
      </c>
      <c r="AE45" s="17">
        <v>4368</v>
      </c>
      <c r="AF45" s="90">
        <v>1.2335441876520578E-4</v>
      </c>
      <c r="AG45" s="17">
        <v>0</v>
      </c>
      <c r="AH45" s="90">
        <v>0</v>
      </c>
      <c r="AI45" s="17">
        <v>1659</v>
      </c>
      <c r="AJ45" s="90">
        <v>4.9600761645736219E-5</v>
      </c>
      <c r="AK45" s="17">
        <v>0</v>
      </c>
      <c r="AL45" s="90">
        <v>0</v>
      </c>
      <c r="AM45" s="17">
        <v>1658.88</v>
      </c>
      <c r="AN45" s="90">
        <v>4.5519063072888494E-5</v>
      </c>
      <c r="AO45" s="17">
        <v>0</v>
      </c>
      <c r="AP45" s="90">
        <v>0</v>
      </c>
      <c r="AQ45" s="17">
        <v>8928</v>
      </c>
      <c r="AR45" s="90">
        <v>2.4378785118189838E-4</v>
      </c>
      <c r="AS45" s="17">
        <v>23720</v>
      </c>
      <c r="AT45" s="90">
        <v>6.7704263002230948E-4</v>
      </c>
      <c r="AU45" s="17">
        <v>0</v>
      </c>
      <c r="AV45" s="90">
        <v>0</v>
      </c>
      <c r="AW45" s="17">
        <v>0</v>
      </c>
      <c r="AX45" s="90">
        <v>0</v>
      </c>
      <c r="AY45" s="17">
        <v>0</v>
      </c>
      <c r="AZ45" s="90">
        <v>0</v>
      </c>
      <c r="BA45" s="17">
        <v>0</v>
      </c>
      <c r="BB45" s="90">
        <v>0</v>
      </c>
      <c r="BC45" s="17">
        <v>1659</v>
      </c>
      <c r="BD45" s="90">
        <v>4.0333142773699203E-5</v>
      </c>
      <c r="BE45" s="17">
        <v>0</v>
      </c>
      <c r="BF45" s="90">
        <v>0</v>
      </c>
      <c r="BG45" s="17">
        <v>0</v>
      </c>
      <c r="BH45" s="90">
        <v>0</v>
      </c>
      <c r="BI45" s="17">
        <v>0</v>
      </c>
      <c r="BJ45" s="90">
        <v>0</v>
      </c>
      <c r="BK45" s="17">
        <v>2464</v>
      </c>
      <c r="BL45" s="90">
        <v>7.6145010132070134E-5</v>
      </c>
      <c r="BM45" s="17">
        <v>0</v>
      </c>
      <c r="BN45" s="90">
        <v>0</v>
      </c>
      <c r="BO45" s="17">
        <v>0</v>
      </c>
      <c r="BP45" s="90">
        <v>0</v>
      </c>
      <c r="BQ45" s="17">
        <v>0</v>
      </c>
      <c r="BR45" s="90">
        <v>0</v>
      </c>
      <c r="BS45" s="17">
        <v>0</v>
      </c>
      <c r="BT45" s="90">
        <v>0</v>
      </c>
      <c r="BU45" s="17">
        <v>0</v>
      </c>
      <c r="BV45" s="90">
        <v>0</v>
      </c>
      <c r="BW45" s="17">
        <v>11596</v>
      </c>
      <c r="BX45" s="90">
        <v>3.5213800315309638E-4</v>
      </c>
      <c r="BY45" s="17">
        <v>23192</v>
      </c>
      <c r="BZ45" s="90">
        <v>7.5320988192190575E-4</v>
      </c>
      <c r="CA45" s="17">
        <v>0</v>
      </c>
      <c r="CB45" s="90">
        <v>0</v>
      </c>
      <c r="CC45" s="17">
        <v>0</v>
      </c>
      <c r="CD45" s="90">
        <v>0</v>
      </c>
      <c r="CE45" s="17">
        <v>0</v>
      </c>
      <c r="CF45" s="90">
        <v>0</v>
      </c>
      <c r="CG45" s="17">
        <v>0</v>
      </c>
      <c r="CH45" s="90">
        <v>0</v>
      </c>
      <c r="CI45" s="17">
        <v>0</v>
      </c>
      <c r="CJ45" s="90">
        <v>0</v>
      </c>
      <c r="CK45" s="17">
        <f t="shared" si="3"/>
        <v>0</v>
      </c>
      <c r="CL45" s="90">
        <f>CK45/CK46</f>
        <v>0</v>
      </c>
      <c r="CM45" s="193">
        <f>IF( SUM($BW45:CK45)&lt;0, "n/a", SUM($BW45:CK45)/CM$74)</f>
        <v>4348.500138168486</v>
      </c>
      <c r="CN45" s="196">
        <f>CM45/CM46</f>
        <v>1.3636873463892185E-4</v>
      </c>
      <c r="CO45" s="21"/>
      <c r="CP45" s="95"/>
      <c r="CR45" s="161"/>
    </row>
    <row r="46" spans="1:96" ht="24" customHeight="1" thickBot="1" x14ac:dyDescent="0.3">
      <c r="A46" s="3"/>
      <c r="B46" s="15" t="s">
        <v>83</v>
      </c>
      <c r="C46" s="18">
        <v>39177577.079999998</v>
      </c>
      <c r="D46" s="93">
        <v>1</v>
      </c>
      <c r="E46" s="18">
        <v>35020152.109999999</v>
      </c>
      <c r="F46" s="93">
        <v>1</v>
      </c>
      <c r="G46" s="18">
        <v>38038717.689999998</v>
      </c>
      <c r="H46" s="93">
        <v>1</v>
      </c>
      <c r="I46" s="18">
        <v>35403962.219999999</v>
      </c>
      <c r="J46" s="93">
        <v>1</v>
      </c>
      <c r="K46" s="18">
        <v>32157780.520000003</v>
      </c>
      <c r="L46" s="93">
        <v>1</v>
      </c>
      <c r="M46" s="18">
        <v>33708398.509999998</v>
      </c>
      <c r="N46" s="93">
        <v>1</v>
      </c>
      <c r="O46" s="18">
        <v>39888367.549999997</v>
      </c>
      <c r="P46" s="93">
        <v>1</v>
      </c>
      <c r="Q46" s="18">
        <v>37093851.170000002</v>
      </c>
      <c r="R46" s="93">
        <v>1</v>
      </c>
      <c r="S46" s="18">
        <v>38746025.350000001</v>
      </c>
      <c r="T46" s="93">
        <v>1</v>
      </c>
      <c r="U46" s="18">
        <v>36754129.459999993</v>
      </c>
      <c r="V46" s="93">
        <v>1</v>
      </c>
      <c r="W46" s="18">
        <v>30792966.490000002</v>
      </c>
      <c r="X46" s="93">
        <v>1</v>
      </c>
      <c r="Y46" s="18">
        <v>30956948.239999998</v>
      </c>
      <c r="Z46" s="93">
        <v>1</v>
      </c>
      <c r="AA46" s="18">
        <v>37655460.520000003</v>
      </c>
      <c r="AB46" s="93">
        <v>1</v>
      </c>
      <c r="AC46" s="18">
        <v>30370467.140000001</v>
      </c>
      <c r="AD46" s="93">
        <v>1</v>
      </c>
      <c r="AE46" s="18">
        <v>35410162.390000001</v>
      </c>
      <c r="AF46" s="93">
        <v>1</v>
      </c>
      <c r="AG46" s="18">
        <v>37163814.260000005</v>
      </c>
      <c r="AH46" s="93">
        <v>1</v>
      </c>
      <c r="AI46" s="18">
        <v>33447067.039999999</v>
      </c>
      <c r="AJ46" s="93">
        <v>1</v>
      </c>
      <c r="AK46" s="18">
        <v>35962697.129999995</v>
      </c>
      <c r="AL46" s="93">
        <v>1</v>
      </c>
      <c r="AM46" s="18">
        <v>36443632.359999999</v>
      </c>
      <c r="AN46" s="93">
        <v>1</v>
      </c>
      <c r="AO46" s="18">
        <v>35366630.739999995</v>
      </c>
      <c r="AP46" s="93">
        <v>1</v>
      </c>
      <c r="AQ46" s="18">
        <v>36622005.390000001</v>
      </c>
      <c r="AR46" s="93">
        <v>1</v>
      </c>
      <c r="AS46" s="18">
        <v>35034721.519999996</v>
      </c>
      <c r="AT46" s="93">
        <v>1</v>
      </c>
      <c r="AU46" s="18">
        <v>33816167.229999997</v>
      </c>
      <c r="AV46" s="93">
        <v>1</v>
      </c>
      <c r="AW46" s="18">
        <v>32528515.470000003</v>
      </c>
      <c r="AX46" s="93">
        <v>1</v>
      </c>
      <c r="AY46" s="18">
        <v>35383307.57</v>
      </c>
      <c r="AZ46" s="93">
        <v>1</v>
      </c>
      <c r="BA46" s="18">
        <v>31095895.189999998</v>
      </c>
      <c r="BB46" s="93">
        <v>1</v>
      </c>
      <c r="BC46" s="18">
        <v>41132425.739999995</v>
      </c>
      <c r="BD46" s="93">
        <v>1</v>
      </c>
      <c r="BE46" s="18">
        <v>37570163.849999994</v>
      </c>
      <c r="BF46" s="93">
        <v>1</v>
      </c>
      <c r="BG46" s="18">
        <v>36517042.379999995</v>
      </c>
      <c r="BH46" s="93">
        <v>1</v>
      </c>
      <c r="BI46" s="18">
        <v>39518562.659999996</v>
      </c>
      <c r="BJ46" s="93">
        <v>1</v>
      </c>
      <c r="BK46" s="18">
        <v>32359310.16</v>
      </c>
      <c r="BL46" s="93">
        <v>1</v>
      </c>
      <c r="BM46" s="18">
        <v>35207632.57</v>
      </c>
      <c r="BN46" s="93">
        <v>1</v>
      </c>
      <c r="BO46" s="18">
        <v>33011521.529999997</v>
      </c>
      <c r="BP46" s="93">
        <v>1</v>
      </c>
      <c r="BQ46" s="18">
        <v>34338443.120000005</v>
      </c>
      <c r="BR46" s="93">
        <v>1</v>
      </c>
      <c r="BS46" s="18">
        <v>31839581.510000002</v>
      </c>
      <c r="BT46" s="93">
        <v>1</v>
      </c>
      <c r="BU46" s="18">
        <v>27711209.52</v>
      </c>
      <c r="BV46" s="93">
        <v>1</v>
      </c>
      <c r="BW46" s="18">
        <v>32930271.359999999</v>
      </c>
      <c r="BX46" s="93">
        <v>1</v>
      </c>
      <c r="BY46" s="18">
        <v>30790886.52</v>
      </c>
      <c r="BZ46" s="93">
        <v>1</v>
      </c>
      <c r="CA46" s="18">
        <v>37539359</v>
      </c>
      <c r="CB46" s="93">
        <v>1</v>
      </c>
      <c r="CC46" s="18">
        <v>28384581.600000001</v>
      </c>
      <c r="CD46" s="93">
        <v>1</v>
      </c>
      <c r="CE46" s="18">
        <v>30013607.43</v>
      </c>
      <c r="CF46" s="93">
        <v>1</v>
      </c>
      <c r="CG46" s="18">
        <v>31492806.559999995</v>
      </c>
      <c r="CH46" s="93">
        <v>1</v>
      </c>
      <c r="CI46" s="18">
        <v>29173921.23</v>
      </c>
      <c r="CJ46" s="93">
        <v>1</v>
      </c>
      <c r="CK46" s="18">
        <f t="shared" si="3"/>
        <v>34777029.799999997</v>
      </c>
      <c r="CL46" s="93">
        <f>CK46/CK46</f>
        <v>1</v>
      </c>
      <c r="CM46" s="197">
        <f>IF( SUM($BW46:CK46)&lt;0, "n/a", SUM($BW46:CK46)/CM$74)</f>
        <v>31887808.8125</v>
      </c>
      <c r="CN46" s="198">
        <f>CM46/CM46</f>
        <v>1</v>
      </c>
      <c r="CO46" s="21"/>
      <c r="CP46" s="95"/>
      <c r="CR46" s="161"/>
    </row>
    <row r="47" spans="1:96" ht="24" customHeight="1" x14ac:dyDescent="0.25">
      <c r="A47" s="3"/>
      <c r="B47" s="14" t="s">
        <v>88</v>
      </c>
      <c r="C47" s="17">
        <v>7832910.5199999996</v>
      </c>
      <c r="D47" s="23"/>
      <c r="E47" s="17">
        <v>7588071.7800000003</v>
      </c>
      <c r="F47" s="23"/>
      <c r="G47" s="17">
        <v>8509975.2400000002</v>
      </c>
      <c r="H47" s="23"/>
      <c r="I47" s="17">
        <v>9111918</v>
      </c>
      <c r="J47" s="23"/>
      <c r="K47" s="17">
        <v>8625550.3900000006</v>
      </c>
      <c r="L47" s="23"/>
      <c r="M47" s="17">
        <v>9396916.75</v>
      </c>
      <c r="N47" s="23"/>
      <c r="O47" s="17">
        <v>9263949.0700000003</v>
      </c>
      <c r="P47" s="23"/>
      <c r="Q47" s="17">
        <v>8747212</v>
      </c>
      <c r="R47" s="23"/>
      <c r="S47" s="17">
        <v>8896340.3200000003</v>
      </c>
      <c r="T47" s="23"/>
      <c r="U47" s="17">
        <v>7527964.3899999997</v>
      </c>
      <c r="V47" s="23"/>
      <c r="W47" s="17">
        <v>7663221</v>
      </c>
      <c r="X47" s="23"/>
      <c r="Y47" s="17">
        <v>9232820.8000000007</v>
      </c>
      <c r="Z47" s="23"/>
      <c r="AA47" s="17">
        <v>6385362.4500000002</v>
      </c>
      <c r="AB47" s="23"/>
      <c r="AC47" s="17">
        <v>6997649</v>
      </c>
      <c r="AD47" s="23"/>
      <c r="AE47" s="17">
        <v>7086023</v>
      </c>
      <c r="AF47" s="23"/>
      <c r="AG47" s="17">
        <v>5532351.3300000001</v>
      </c>
      <c r="AH47" s="23"/>
      <c r="AI47" s="17">
        <v>6544400.5</v>
      </c>
      <c r="AJ47" s="23"/>
      <c r="AK47" s="17">
        <v>7350002</v>
      </c>
      <c r="AL47" s="23"/>
      <c r="AM47" s="17">
        <v>5658215</v>
      </c>
      <c r="AN47" s="23"/>
      <c r="AO47" s="17">
        <v>6785496</v>
      </c>
      <c r="AP47" s="23"/>
      <c r="AQ47" s="17">
        <v>7088801.5999999996</v>
      </c>
      <c r="AR47" s="23"/>
      <c r="AS47" s="17">
        <v>6144638.7999999998</v>
      </c>
      <c r="AT47" s="23"/>
      <c r="AU47" s="17">
        <v>7439410.8499999996</v>
      </c>
      <c r="AV47" s="23"/>
      <c r="AW47" s="17">
        <v>6717459</v>
      </c>
      <c r="AX47" s="23"/>
      <c r="AY47" s="17">
        <v>7500158.75</v>
      </c>
      <c r="AZ47" s="23"/>
      <c r="BA47" s="17">
        <v>7153274.8399999999</v>
      </c>
      <c r="BB47" s="23"/>
      <c r="BC47" s="17">
        <v>8892222</v>
      </c>
      <c r="BD47" s="23"/>
      <c r="BE47" s="17">
        <v>6099104.3499999996</v>
      </c>
      <c r="BF47" s="23"/>
      <c r="BG47" s="17">
        <v>6218766</v>
      </c>
      <c r="BH47" s="23"/>
      <c r="BI47" s="17">
        <v>8466262.3000000007</v>
      </c>
      <c r="BJ47" s="23"/>
      <c r="BK47" s="17">
        <v>6657869.7999999998</v>
      </c>
      <c r="BL47" s="23"/>
      <c r="BM47" s="17">
        <v>8653180.1799999997</v>
      </c>
      <c r="BN47" s="23"/>
      <c r="BO47" s="17">
        <v>8680371</v>
      </c>
      <c r="BP47" s="23"/>
      <c r="BQ47" s="17">
        <v>8971073</v>
      </c>
      <c r="BR47" s="23"/>
      <c r="BS47" s="17">
        <v>6506508</v>
      </c>
      <c r="BT47" s="23"/>
      <c r="BU47" s="17">
        <v>4957674</v>
      </c>
      <c r="BV47" s="23"/>
      <c r="BW47" s="17">
        <v>7866132</v>
      </c>
      <c r="BX47" s="23"/>
      <c r="BY47" s="17">
        <v>6435995</v>
      </c>
      <c r="BZ47" s="23"/>
      <c r="CA47" s="17">
        <v>8627592.1999999993</v>
      </c>
      <c r="CB47" s="23"/>
      <c r="CC47" s="17">
        <v>5864789</v>
      </c>
      <c r="CD47" s="23"/>
      <c r="CE47" s="17">
        <v>6972094</v>
      </c>
      <c r="CF47" s="23"/>
      <c r="CG47" s="17">
        <v>6665384</v>
      </c>
      <c r="CH47" s="23"/>
      <c r="CI47" s="17">
        <v>6679508</v>
      </c>
      <c r="CJ47" s="23"/>
      <c r="CK47" s="17">
        <f t="shared" si="3"/>
        <v>6796354</v>
      </c>
      <c r="CL47" s="23"/>
      <c r="CM47" s="193">
        <f>IF( SUM($BW47:CK47)&lt;0, "n/a", SUM($BW47:CK47)/CM$74)</f>
        <v>6988481.0250000004</v>
      </c>
      <c r="CN47" s="199"/>
      <c r="CO47" s="21"/>
      <c r="CP47" s="95"/>
      <c r="CR47" s="161"/>
    </row>
    <row r="48" spans="1:96" ht="24" customHeight="1" x14ac:dyDescent="0.25">
      <c r="A48" s="3"/>
      <c r="B48" s="14" t="s">
        <v>71</v>
      </c>
      <c r="C48" s="17">
        <v>1246976</v>
      </c>
      <c r="D48" s="23"/>
      <c r="E48" s="17">
        <v>1006500</v>
      </c>
      <c r="F48" s="23"/>
      <c r="G48" s="17">
        <v>1475075</v>
      </c>
      <c r="H48" s="23"/>
      <c r="I48" s="17">
        <v>954493</v>
      </c>
      <c r="J48" s="23"/>
      <c r="K48" s="17">
        <v>848171</v>
      </c>
      <c r="L48" s="23"/>
      <c r="M48" s="17">
        <v>1156756</v>
      </c>
      <c r="N48" s="23"/>
      <c r="O48" s="17">
        <v>1436694</v>
      </c>
      <c r="P48" s="23"/>
      <c r="Q48" s="17">
        <v>1019684</v>
      </c>
      <c r="R48" s="23"/>
      <c r="S48" s="17">
        <v>535459.52</v>
      </c>
      <c r="T48" s="23"/>
      <c r="U48" s="17">
        <v>452645.96</v>
      </c>
      <c r="V48" s="23"/>
      <c r="W48" s="17">
        <v>349354</v>
      </c>
      <c r="X48" s="23"/>
      <c r="Y48" s="17">
        <v>521897</v>
      </c>
      <c r="Z48" s="23"/>
      <c r="AA48" s="17">
        <v>787155</v>
      </c>
      <c r="AB48" s="23"/>
      <c r="AC48" s="17">
        <v>656229</v>
      </c>
      <c r="AD48" s="23"/>
      <c r="AE48" s="17">
        <v>346202</v>
      </c>
      <c r="AF48" s="23"/>
      <c r="AG48" s="17">
        <v>934446</v>
      </c>
      <c r="AH48" s="23"/>
      <c r="AI48" s="17">
        <v>1263244</v>
      </c>
      <c r="AJ48" s="23"/>
      <c r="AK48" s="17">
        <v>1099897</v>
      </c>
      <c r="AL48" s="23"/>
      <c r="AM48" s="17">
        <v>573088</v>
      </c>
      <c r="AN48" s="23"/>
      <c r="AO48" s="17">
        <v>221458</v>
      </c>
      <c r="AP48" s="23"/>
      <c r="AQ48" s="17">
        <v>381600</v>
      </c>
      <c r="AR48" s="23"/>
      <c r="AS48" s="17">
        <v>230857</v>
      </c>
      <c r="AT48" s="23"/>
      <c r="AU48" s="17">
        <v>581177</v>
      </c>
      <c r="AV48" s="23"/>
      <c r="AW48" s="17">
        <v>645572</v>
      </c>
      <c r="AX48" s="23"/>
      <c r="AY48" s="17">
        <v>899557</v>
      </c>
      <c r="AZ48" s="23"/>
      <c r="BA48" s="17">
        <v>797185</v>
      </c>
      <c r="BB48" s="23"/>
      <c r="BC48" s="17">
        <v>1145458</v>
      </c>
      <c r="BD48" s="23"/>
      <c r="BE48" s="17">
        <v>884424</v>
      </c>
      <c r="BF48" s="23"/>
      <c r="BG48" s="17">
        <v>999199</v>
      </c>
      <c r="BH48" s="23"/>
      <c r="BI48" s="17">
        <v>1131623</v>
      </c>
      <c r="BJ48" s="23"/>
      <c r="BK48" s="17">
        <v>1165090</v>
      </c>
      <c r="BL48" s="23"/>
      <c r="BM48" s="17">
        <v>1331563</v>
      </c>
      <c r="BN48" s="23"/>
      <c r="BO48" s="17">
        <v>953499</v>
      </c>
      <c r="BP48" s="23"/>
      <c r="BQ48" s="17">
        <v>1406257</v>
      </c>
      <c r="BR48" s="23"/>
      <c r="BS48" s="17">
        <v>1022813</v>
      </c>
      <c r="BT48" s="23"/>
      <c r="BU48" s="17">
        <v>1234312</v>
      </c>
      <c r="BV48" s="23"/>
      <c r="BW48" s="17">
        <v>1041298</v>
      </c>
      <c r="BX48" s="23"/>
      <c r="BY48" s="17">
        <v>1130394</v>
      </c>
      <c r="BZ48" s="23"/>
      <c r="CA48" s="17">
        <v>1358598</v>
      </c>
      <c r="CB48" s="23"/>
      <c r="CC48" s="17">
        <v>1062974</v>
      </c>
      <c r="CD48" s="23"/>
      <c r="CE48" s="17">
        <v>789501</v>
      </c>
      <c r="CF48" s="23"/>
      <c r="CG48" s="17">
        <v>1424713</v>
      </c>
      <c r="CH48" s="23"/>
      <c r="CI48" s="17">
        <v>853728</v>
      </c>
      <c r="CJ48" s="23"/>
      <c r="CK48" s="17">
        <f t="shared" si="3"/>
        <v>1143529</v>
      </c>
      <c r="CL48" s="23"/>
      <c r="CM48" s="193">
        <f>IF( SUM($BW48:CK48)&lt;0, "n/a", SUM($BW48:CK48)/CM$74)</f>
        <v>1100591.875</v>
      </c>
      <c r="CN48" s="196"/>
      <c r="CO48" s="21"/>
      <c r="CP48" s="95"/>
      <c r="CR48" s="161"/>
    </row>
    <row r="49" spans="1:96" ht="24" customHeight="1" thickBot="1" x14ac:dyDescent="0.3">
      <c r="A49" s="7"/>
      <c r="B49" s="16" t="s">
        <v>84</v>
      </c>
      <c r="C49" s="18">
        <v>48257463.599999994</v>
      </c>
      <c r="D49" s="24"/>
      <c r="E49" s="18">
        <v>43614723.890000001</v>
      </c>
      <c r="F49" s="24"/>
      <c r="G49" s="18">
        <v>48023767.93</v>
      </c>
      <c r="H49" s="24"/>
      <c r="I49" s="18">
        <v>45470373.219999999</v>
      </c>
      <c r="J49" s="24"/>
      <c r="K49" s="18">
        <v>41631501.910000004</v>
      </c>
      <c r="L49" s="24"/>
      <c r="M49" s="18">
        <v>44262071.259999998</v>
      </c>
      <c r="N49" s="24"/>
      <c r="O49" s="18">
        <v>50589010.619999997</v>
      </c>
      <c r="P49" s="24"/>
      <c r="Q49" s="18">
        <v>46860747.170000002</v>
      </c>
      <c r="R49" s="24"/>
      <c r="S49" s="18">
        <v>48177825.190000005</v>
      </c>
      <c r="T49" s="24"/>
      <c r="U49" s="18">
        <v>44734739.809999995</v>
      </c>
      <c r="V49" s="24"/>
      <c r="W49" s="18">
        <v>38805541.490000002</v>
      </c>
      <c r="X49" s="24"/>
      <c r="Y49" s="18">
        <v>40711666.039999999</v>
      </c>
      <c r="Z49" s="24"/>
      <c r="AA49" s="18">
        <v>44827977.970000006</v>
      </c>
      <c r="AB49" s="24"/>
      <c r="AC49" s="18">
        <v>38024345.140000001</v>
      </c>
      <c r="AD49" s="24"/>
      <c r="AE49" s="18">
        <v>42842387.390000001</v>
      </c>
      <c r="AF49" s="24"/>
      <c r="AG49" s="18">
        <v>43630611.590000004</v>
      </c>
      <c r="AH49" s="24"/>
      <c r="AI49" s="18">
        <v>41254711.539999999</v>
      </c>
      <c r="AJ49" s="24"/>
      <c r="AK49" s="18">
        <v>44412596.129999995</v>
      </c>
      <c r="AL49" s="24"/>
      <c r="AM49" s="18">
        <v>42674935.359999999</v>
      </c>
      <c r="AN49" s="24"/>
      <c r="AO49" s="18">
        <v>42373584.739999995</v>
      </c>
      <c r="AP49" s="24"/>
      <c r="AQ49" s="18">
        <v>44092406.990000002</v>
      </c>
      <c r="AR49" s="24"/>
      <c r="AS49" s="18">
        <v>41410217.319999993</v>
      </c>
      <c r="AT49" s="24"/>
      <c r="AU49" s="18">
        <v>41836755.079999998</v>
      </c>
      <c r="AV49" s="24"/>
      <c r="AW49" s="18">
        <v>39891546.469999999</v>
      </c>
      <c r="AX49" s="24"/>
      <c r="AY49" s="18">
        <v>43783023.32</v>
      </c>
      <c r="AZ49" s="24"/>
      <c r="BA49" s="18">
        <v>39046355.030000001</v>
      </c>
      <c r="BB49" s="24"/>
      <c r="BC49" s="18">
        <v>51170105.739999995</v>
      </c>
      <c r="BD49" s="24"/>
      <c r="BE49" s="18">
        <v>44553692.199999996</v>
      </c>
      <c r="BF49" s="24"/>
      <c r="BG49" s="18">
        <v>43735007.379999995</v>
      </c>
      <c r="BH49" s="24"/>
      <c r="BI49" s="18">
        <v>49116447.959999993</v>
      </c>
      <c r="BJ49" s="24"/>
      <c r="BK49" s="18">
        <v>40182269.960000001</v>
      </c>
      <c r="BL49" s="24"/>
      <c r="BM49" s="18">
        <v>45192375.75</v>
      </c>
      <c r="BN49" s="24"/>
      <c r="BO49" s="18">
        <v>42645391.530000001</v>
      </c>
      <c r="BP49" s="24"/>
      <c r="BQ49" s="18">
        <v>44715773.120000005</v>
      </c>
      <c r="BR49" s="24"/>
      <c r="BS49" s="18">
        <v>39368902.510000005</v>
      </c>
      <c r="BT49" s="24"/>
      <c r="BU49" s="18">
        <v>33903195.519999996</v>
      </c>
      <c r="BV49" s="24"/>
      <c r="BW49" s="18">
        <v>41837701.359999999</v>
      </c>
      <c r="BX49" s="24"/>
      <c r="BY49" s="18">
        <v>38357275.519999996</v>
      </c>
      <c r="BZ49" s="24"/>
      <c r="CA49" s="18">
        <v>47525549.200000003</v>
      </c>
      <c r="CB49" s="24"/>
      <c r="CC49" s="18">
        <v>35312344.600000001</v>
      </c>
      <c r="CD49" s="24"/>
      <c r="CE49" s="18">
        <v>37775202.43</v>
      </c>
      <c r="CF49" s="24"/>
      <c r="CG49" s="18">
        <v>39582903.559999995</v>
      </c>
      <c r="CH49" s="24"/>
      <c r="CI49" s="18">
        <v>36707157.230000004</v>
      </c>
      <c r="CJ49" s="24"/>
      <c r="CK49" s="18">
        <f>SUM(CK46:CK48)</f>
        <v>42716912.799999997</v>
      </c>
      <c r="CL49" s="24"/>
      <c r="CM49" s="197">
        <f>IF( SUM($BW49:CK49)&lt;0, "n/a", SUM($BW49:CK49)/CM$74)</f>
        <v>39976880.837500006</v>
      </c>
      <c r="CN49" s="200"/>
      <c r="CO49" s="59"/>
      <c r="CP49" s="39"/>
      <c r="CQ49" s="40">
        <f>CQ16+CQ27+CQ38</f>
        <v>42716912.799999997</v>
      </c>
      <c r="CR49" s="112" t="str">
        <f>IF(CK49-CQ49=0,"OK","CHECK")</f>
        <v>OK</v>
      </c>
    </row>
    <row r="50" spans="1:96" ht="21.6" customHeight="1" x14ac:dyDescent="0.25">
      <c r="A50" s="31" t="s">
        <v>90</v>
      </c>
      <c r="B50" s="149" t="s">
        <v>72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193">
        <f>IF( SUM($BW50:CK50)&lt;0, "n/a", SUM($BW50:CK50)/CM$74)</f>
        <v>0</v>
      </c>
      <c r="CN50" s="194" t="e">
        <f>CM50/CM57</f>
        <v>#DIV/0!</v>
      </c>
      <c r="CO50" s="32"/>
      <c r="CP50" s="95" t="s">
        <v>106</v>
      </c>
      <c r="CQ50" s="38">
        <f>CQ49+WP!CQ49+'IBS '!CQ71</f>
        <v>103625869.20999999</v>
      </c>
      <c r="CR50" s="108"/>
    </row>
    <row r="51" spans="1:96" ht="14.1" customHeight="1" x14ac:dyDescent="0.25">
      <c r="A51" s="13"/>
      <c r="B51" s="149" t="s">
        <v>93</v>
      </c>
      <c r="CM51" s="193">
        <f>IF( SUM($BW51:CK51)&lt;0, "n/a", SUM($BW51:CK51)/CM$74)</f>
        <v>0</v>
      </c>
      <c r="CN51" s="196" t="e">
        <f>CM51/CM57</f>
        <v>#DIV/0!</v>
      </c>
      <c r="CP51" s="95"/>
      <c r="CR51" s="161"/>
    </row>
    <row r="52" spans="1:96" ht="14.1" customHeight="1" x14ac:dyDescent="0.25">
      <c r="A52" s="13"/>
      <c r="B52" s="149" t="s">
        <v>100</v>
      </c>
      <c r="CM52" s="193">
        <f>IF( SUM($BW52:CK52)&lt;0, "n/a", SUM($BW52:CK52)/CM$74)</f>
        <v>0</v>
      </c>
      <c r="CN52" s="196" t="e">
        <f>CM52/CM57</f>
        <v>#DIV/0!</v>
      </c>
      <c r="CP52" s="95"/>
      <c r="CQ52" s="38">
        <f>+CK49+WP!CK49+'IBS '!CK71</f>
        <v>103625869.20999999</v>
      </c>
      <c r="CR52" s="161"/>
    </row>
    <row r="53" spans="1:96" ht="13.8" thickBot="1" x14ac:dyDescent="0.3">
      <c r="CM53" s="193">
        <f>IF( SUM($BW53:CK53)&lt;0, "n/a", SUM($BW53:CK53)/CM$74)</f>
        <v>0</v>
      </c>
      <c r="CN53" s="196" t="e">
        <f>CM53/CM57</f>
        <v>#DIV/0!</v>
      </c>
      <c r="CP53" s="39"/>
      <c r="CQ53" s="167">
        <f>CQ50-CQ52</f>
        <v>0</v>
      </c>
      <c r="CR53" s="112"/>
    </row>
    <row r="54" spans="1:96" x14ac:dyDescent="0.25">
      <c r="CM54" s="193">
        <f>IF( SUM($BW54:CK54)&lt;0, "n/a", SUM($BW54:CK54)/CM$74)</f>
        <v>0</v>
      </c>
      <c r="CN54" s="196" t="e">
        <f>CM54/CM57</f>
        <v>#DIV/0!</v>
      </c>
    </row>
    <row r="55" spans="1:96" x14ac:dyDescent="0.25">
      <c r="CM55" s="193">
        <f>IF( SUM($BW55:CK55)&lt;0, "n/a", SUM($BW55:CK55)/CM$74)</f>
        <v>0</v>
      </c>
      <c r="CN55" s="196" t="e">
        <f>CM55/CM57</f>
        <v>#DIV/0!</v>
      </c>
    </row>
    <row r="56" spans="1:96" x14ac:dyDescent="0.25">
      <c r="CM56" s="193">
        <f>IF( SUM($BW56:CK56)&lt;0, "n/a", SUM($BW56:CK56)/CM$74)</f>
        <v>0</v>
      </c>
      <c r="CN56" s="196" t="e">
        <f>CM56/CM57</f>
        <v>#DIV/0!</v>
      </c>
      <c r="CQ56" s="38"/>
    </row>
    <row r="57" spans="1:96" ht="13.8" thickBot="1" x14ac:dyDescent="0.3">
      <c r="CM57" s="197">
        <f>IF( SUM($BW57:CK57)&lt;0, "n/a", SUM($BW57:CK57)/CM$74)</f>
        <v>0</v>
      </c>
      <c r="CN57" s="198" t="e">
        <f>CM57/CM57</f>
        <v>#DIV/0!</v>
      </c>
      <c r="CQ57" s="38"/>
    </row>
    <row r="58" spans="1:96" x14ac:dyDescent="0.25">
      <c r="CM58" s="193">
        <f>IF( SUM($BW58:CK58)&lt;0, "n/a", SUM($BW58:CK58)/CM$74)</f>
        <v>0</v>
      </c>
      <c r="CN58" s="199"/>
    </row>
    <row r="59" spans="1:96" x14ac:dyDescent="0.25">
      <c r="CM59" s="193">
        <f>IF( SUM($BW59:CK59)&lt;0, "n/a", SUM($BW59:CK59)/CM$74)</f>
        <v>0</v>
      </c>
      <c r="CN59" s="196"/>
    </row>
    <row r="60" spans="1:96" ht="13.8" thickBot="1" x14ac:dyDescent="0.3">
      <c r="CM60" s="197">
        <f>IF( SUM($BW60:CK60)&lt;0, "n/a", SUM($BW60:CK60)/CM$74)</f>
        <v>0</v>
      </c>
      <c r="CN60" s="200"/>
    </row>
    <row r="61" spans="1:96" x14ac:dyDescent="0.25">
      <c r="CM61" s="193">
        <f>IF( SUM($BW61:CK61)&lt;0, "n/a", SUM($BW61:CK61)/CM$74)</f>
        <v>0</v>
      </c>
      <c r="CN61" s="194" t="e">
        <f>CM61/CM68</f>
        <v>#DIV/0!</v>
      </c>
    </row>
    <row r="62" spans="1:96" x14ac:dyDescent="0.25">
      <c r="CM62" s="193">
        <f>IF( SUM($BW62:CK62)&lt;0, "n/a", SUM($BW62:CK62)/CM$74)</f>
        <v>0</v>
      </c>
      <c r="CN62" s="203" t="e">
        <f>CM62/CM68</f>
        <v>#DIV/0!</v>
      </c>
    </row>
    <row r="63" spans="1:96" x14ac:dyDescent="0.25">
      <c r="CM63" s="193">
        <f>IF( SUM($BW63:CK63)&lt;0, "n/a", SUM($BW63:CK63)/CM$74)</f>
        <v>0</v>
      </c>
      <c r="CN63" s="196" t="e">
        <f>CM63/CM68</f>
        <v>#DIV/0!</v>
      </c>
    </row>
    <row r="64" spans="1:96" x14ac:dyDescent="0.25">
      <c r="CM64" s="193">
        <f>IF( SUM($BW64:CK64)&lt;0, "n/a", SUM($BW64:CK64)/CM$74)</f>
        <v>0</v>
      </c>
      <c r="CN64" s="203" t="e">
        <f>CM64/CM68</f>
        <v>#DIV/0!</v>
      </c>
    </row>
    <row r="65" spans="91:92" x14ac:dyDescent="0.25">
      <c r="CM65" s="193">
        <f>IF( SUM($BW65:CK65)&lt;0, "n/a", SUM($BW65:CK65)/CM$74)</f>
        <v>0</v>
      </c>
      <c r="CN65" s="196" t="e">
        <f>CM65/CM68</f>
        <v>#DIV/0!</v>
      </c>
    </row>
    <row r="66" spans="91:92" x14ac:dyDescent="0.25">
      <c r="CM66" s="193">
        <f>IF( SUM($BW66:CK66)&lt;0, "n/a", SUM($BW66:CK66)/CM$74)</f>
        <v>0</v>
      </c>
      <c r="CN66" s="196" t="e">
        <f>CM66/CM68</f>
        <v>#DIV/0!</v>
      </c>
    </row>
    <row r="67" spans="91:92" x14ac:dyDescent="0.25">
      <c r="CM67" s="193">
        <f>IF( SUM($BW67:CK67)&lt;0, "n/a", SUM($BW67:CK67)/CM$74)</f>
        <v>0</v>
      </c>
      <c r="CN67" s="196" t="e">
        <f>CM67/CM68</f>
        <v>#DIV/0!</v>
      </c>
    </row>
    <row r="68" spans="91:92" ht="13.8" thickBot="1" x14ac:dyDescent="0.3">
      <c r="CM68" s="197">
        <f>IF( SUM($BW68:CK68)&lt;0, "n/a", SUM($BW68:CK68)/CM$74)</f>
        <v>0</v>
      </c>
      <c r="CN68" s="198" t="e">
        <f>CM68/CM68</f>
        <v>#DIV/0!</v>
      </c>
    </row>
    <row r="69" spans="91:92" x14ac:dyDescent="0.25">
      <c r="CM69" s="193">
        <f>IF( SUM($BW69:CK69)&lt;0, "n/a", SUM($BW69:CK69)/CM$74)</f>
        <v>0</v>
      </c>
      <c r="CN69" s="199"/>
    </row>
    <row r="70" spans="91:92" x14ac:dyDescent="0.25">
      <c r="CM70" s="193">
        <f>IF( SUM($BW70:CK70)&lt;0, "n/a", SUM($BW70:CK70)/CM$74)</f>
        <v>0</v>
      </c>
      <c r="CN70" s="196"/>
    </row>
    <row r="71" spans="91:92" ht="13.8" thickBot="1" x14ac:dyDescent="0.3">
      <c r="CM71" s="197">
        <f>IF( SUM($BW71:CK71)&lt;0, "n/a", SUM($BW71:CK71)/CM$74)</f>
        <v>0</v>
      </c>
      <c r="CN71" s="200"/>
    </row>
    <row r="72" spans="91:92" ht="13.8" thickBot="1" x14ac:dyDescent="0.3">
      <c r="CM72" s="204"/>
      <c r="CN72" s="205"/>
    </row>
    <row r="73" spans="91:92" x14ac:dyDescent="0.25">
      <c r="CM73" s="206" t="s">
        <v>218</v>
      </c>
      <c r="CN73" s="207"/>
    </row>
    <row r="74" spans="91:92" ht="18" thickBot="1" x14ac:dyDescent="0.3">
      <c r="CM74" s="208">
        <v>8</v>
      </c>
      <c r="CN74" s="207"/>
    </row>
  </sheetData>
  <mergeCells count="1">
    <mergeCell ref="A1:CN1"/>
  </mergeCells>
  <conditionalFormatting sqref="CM4">
    <cfRule type="containsErrors" dxfId="26" priority="13" stopIfTrue="1">
      <formula>ISERROR(CM4)</formula>
    </cfRule>
    <cfRule type="containsErrors" priority="14" stopIfTrue="1">
      <formula>ISERROR(CM4)</formula>
    </cfRule>
    <cfRule type="containsErrors" dxfId="25" priority="17" stopIfTrue="1">
      <formula>ISERROR(CM4)</formula>
    </cfRule>
    <cfRule type="containsErrors" priority="18" stopIfTrue="1">
      <formula>ISERROR(CM4)</formula>
    </cfRule>
  </conditionalFormatting>
  <conditionalFormatting sqref="CM4:CN5 CM6:CM71 CM72:CN74">
    <cfRule type="containsErrors" dxfId="24" priority="15" stopIfTrue="1">
      <formula>ISERROR(CM4)</formula>
    </cfRule>
    <cfRule type="containsErrors" priority="16" stopIfTrue="1">
      <formula>ISERROR(CM4)</formula>
    </cfRule>
  </conditionalFormatting>
  <conditionalFormatting sqref="CM4:CN74">
    <cfRule type="containsErrors" dxfId="23" priority="11" stopIfTrue="1">
      <formula>ISERROR(CM4)</formula>
    </cfRule>
    <cfRule type="containsErrors" priority="12" stopIfTrue="1">
      <formula>ISERROR(CM4)</formula>
    </cfRule>
  </conditionalFormatting>
  <conditionalFormatting sqref="CN6:CN71">
    <cfRule type="containsErrors" dxfId="22" priority="5" stopIfTrue="1">
      <formula>ISERROR(CN6)</formula>
    </cfRule>
    <cfRule type="containsErrors" priority="6" stopIfTrue="1">
      <formula>ISERROR(CN6)</formula>
    </cfRule>
  </conditionalFormatting>
  <conditionalFormatting sqref="CN39:CN49">
    <cfRule type="containsErrors" dxfId="21" priority="1" stopIfTrue="1">
      <formula>ISERROR(CN39)</formula>
    </cfRule>
    <cfRule type="containsErrors" priority="2" stopIfTrue="1">
      <formula>ISERROR(CN39)</formula>
    </cfRule>
    <cfRule type="containsErrors" dxfId="20" priority="3" stopIfTrue="1">
      <formula>ISERROR(CN39)</formula>
    </cfRule>
    <cfRule type="containsErrors" priority="4" stopIfTrue="1">
      <formula>ISERROR(CN39)</formula>
    </cfRule>
    <cfRule type="containsErrors" dxfId="19" priority="7" stopIfTrue="1">
      <formula>ISERROR(CN39)</formula>
    </cfRule>
    <cfRule type="containsErrors" priority="8" stopIfTrue="1">
      <formula>ISERROR(CN39)</formula>
    </cfRule>
    <cfRule type="containsErrors" dxfId="18" priority="9" stopIfTrue="1">
      <formula>ISERROR(CN39)</formula>
    </cfRule>
    <cfRule type="containsErrors" priority="10" stopIfTrue="1">
      <formula>ISERROR(CN39)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C1705-28FA-49A2-A82C-FFE4AFD9376A}">
  <dimension ref="A1:AW8"/>
  <sheetViews>
    <sheetView tabSelected="1" topLeftCell="AL1" workbookViewId="0">
      <selection activeCell="AV11" sqref="AV11"/>
    </sheetView>
  </sheetViews>
  <sheetFormatPr defaultRowHeight="13.2" x14ac:dyDescent="0.25"/>
  <cols>
    <col min="1" max="1" width="13.5546875" bestFit="1" customWidth="1"/>
    <col min="2" max="10" width="8.109375" bestFit="1" customWidth="1"/>
    <col min="11" max="13" width="9.109375" bestFit="1" customWidth="1"/>
    <col min="14" max="22" width="8.109375" bestFit="1" customWidth="1"/>
    <col min="23" max="25" width="9.109375" bestFit="1" customWidth="1"/>
    <col min="26" max="34" width="8.109375" bestFit="1" customWidth="1"/>
    <col min="35" max="37" width="9.109375" bestFit="1" customWidth="1"/>
    <col min="38" max="45" width="8.109375" bestFit="1" customWidth="1"/>
    <col min="47" max="48" width="12.21875" bestFit="1" customWidth="1"/>
  </cols>
  <sheetData>
    <row r="1" spans="1:49" s="2" customFormat="1" ht="24" customHeight="1" x14ac:dyDescent="0.25">
      <c r="A1" s="108" t="s">
        <v>94</v>
      </c>
      <c r="B1" s="247">
        <v>43831</v>
      </c>
      <c r="C1" s="246">
        <v>43862</v>
      </c>
      <c r="D1" s="246">
        <v>43891</v>
      </c>
      <c r="E1" s="246">
        <v>43922</v>
      </c>
      <c r="F1" s="247">
        <v>43952</v>
      </c>
      <c r="G1" s="247">
        <v>43983</v>
      </c>
      <c r="H1" s="247">
        <v>44013</v>
      </c>
      <c r="I1" s="247">
        <v>44044</v>
      </c>
      <c r="J1" s="247">
        <v>44075</v>
      </c>
      <c r="K1" s="247">
        <v>44105</v>
      </c>
      <c r="L1" s="247">
        <v>44136</v>
      </c>
      <c r="M1" s="247">
        <v>44166</v>
      </c>
      <c r="N1" s="247">
        <v>44197</v>
      </c>
      <c r="O1" s="247">
        <v>44228</v>
      </c>
      <c r="P1" s="247">
        <v>44256</v>
      </c>
      <c r="Q1" s="247">
        <v>44287</v>
      </c>
      <c r="R1" s="247">
        <v>44317</v>
      </c>
      <c r="S1" s="247">
        <v>44348</v>
      </c>
      <c r="T1" s="247">
        <v>44378</v>
      </c>
      <c r="U1" s="247">
        <v>44409</v>
      </c>
      <c r="V1" s="247">
        <v>44440</v>
      </c>
      <c r="W1" s="247">
        <v>44470</v>
      </c>
      <c r="X1" s="247">
        <v>44501</v>
      </c>
      <c r="Y1" s="247">
        <v>44531</v>
      </c>
      <c r="Z1" s="247">
        <v>44562</v>
      </c>
      <c r="AA1" s="247">
        <v>44593</v>
      </c>
      <c r="AB1" s="247">
        <v>44621</v>
      </c>
      <c r="AC1" s="247">
        <v>44652</v>
      </c>
      <c r="AD1" s="247">
        <v>44682</v>
      </c>
      <c r="AE1" s="247">
        <v>44713</v>
      </c>
      <c r="AF1" s="247">
        <v>44743</v>
      </c>
      <c r="AG1" s="247">
        <v>44774</v>
      </c>
      <c r="AH1" s="247">
        <v>44805</v>
      </c>
      <c r="AI1" s="247">
        <v>44835</v>
      </c>
      <c r="AJ1" s="247">
        <v>44866</v>
      </c>
      <c r="AK1" s="247">
        <v>44896</v>
      </c>
      <c r="AL1" s="247">
        <v>44927</v>
      </c>
      <c r="AM1" s="247">
        <v>44958</v>
      </c>
      <c r="AN1" s="247">
        <v>44986</v>
      </c>
      <c r="AO1" s="247">
        <v>45017</v>
      </c>
      <c r="AP1" s="247">
        <v>45047</v>
      </c>
      <c r="AQ1" s="247">
        <v>45078</v>
      </c>
      <c r="AR1" s="247">
        <v>45108</v>
      </c>
      <c r="AS1" s="247">
        <v>45139</v>
      </c>
      <c r="AT1" s="248">
        <v>45170</v>
      </c>
      <c r="AU1" s="248">
        <v>45200</v>
      </c>
      <c r="AV1" s="248">
        <v>45231</v>
      </c>
      <c r="AW1" s="248">
        <v>45261</v>
      </c>
    </row>
    <row r="2" spans="1:49" s="1" customFormat="1" ht="24" customHeight="1" x14ac:dyDescent="0.25">
      <c r="A2" s="14" t="s">
        <v>89</v>
      </c>
      <c r="B2" s="249">
        <v>1.0327841977670412E-2</v>
      </c>
      <c r="C2" s="249">
        <v>2.7981993014930293E-2</v>
      </c>
      <c r="D2" s="249">
        <v>1.332700397052379E-2</v>
      </c>
      <c r="E2" s="249">
        <v>1.1655995945889961E-2</v>
      </c>
      <c r="F2" s="249">
        <v>0</v>
      </c>
      <c r="G2" s="249">
        <v>1.0083039359067972E-2</v>
      </c>
      <c r="H2" s="249">
        <v>4.4131169611061633E-3</v>
      </c>
      <c r="I2" s="249">
        <v>1.272041499977053E-2</v>
      </c>
      <c r="J2" s="249">
        <v>9.9078150065097376E-3</v>
      </c>
      <c r="K2" s="249">
        <v>1.9086214253548224E-3</v>
      </c>
      <c r="L2" s="249">
        <v>0</v>
      </c>
      <c r="M2" s="249">
        <v>0</v>
      </c>
      <c r="N2" s="249">
        <v>4.2079204133136528E-3</v>
      </c>
      <c r="O2" s="249">
        <v>6.3729918335875208E-3</v>
      </c>
      <c r="P2" s="249">
        <v>3.5289073150953803E-3</v>
      </c>
      <c r="Q2" s="249">
        <v>2.0129423738136426E-3</v>
      </c>
      <c r="R2" s="249">
        <v>2.4293030059415995E-3</v>
      </c>
      <c r="S2" s="249">
        <v>1.6353544306500346E-3</v>
      </c>
      <c r="T2" s="249">
        <v>0</v>
      </c>
      <c r="U2" s="249">
        <v>2.0451065360634971E-3</v>
      </c>
      <c r="V2" s="249">
        <v>0</v>
      </c>
      <c r="W2" s="249">
        <v>0</v>
      </c>
      <c r="X2" s="249">
        <v>0</v>
      </c>
      <c r="Y2" s="249">
        <v>0</v>
      </c>
      <c r="Z2" s="249">
        <v>0</v>
      </c>
      <c r="AA2" s="249">
        <v>0</v>
      </c>
      <c r="AB2" s="249">
        <v>0</v>
      </c>
      <c r="AC2" s="249">
        <v>0</v>
      </c>
      <c r="AD2" s="249">
        <v>0</v>
      </c>
      <c r="AE2" s="249">
        <v>0</v>
      </c>
      <c r="AF2" s="249">
        <v>0</v>
      </c>
      <c r="AG2" s="249">
        <v>0</v>
      </c>
      <c r="AH2" s="249">
        <v>0</v>
      </c>
      <c r="AI2" s="249">
        <v>0</v>
      </c>
      <c r="AJ2" s="249">
        <v>0</v>
      </c>
      <c r="AK2" s="249">
        <v>0</v>
      </c>
      <c r="AL2" s="249">
        <v>0</v>
      </c>
      <c r="AM2" s="249">
        <v>0</v>
      </c>
      <c r="AN2" s="249">
        <v>0</v>
      </c>
      <c r="AO2" s="249">
        <v>0</v>
      </c>
      <c r="AP2" s="249">
        <v>0</v>
      </c>
      <c r="AQ2" s="249">
        <v>0</v>
      </c>
      <c r="AR2" s="249">
        <v>0</v>
      </c>
      <c r="AS2" s="249">
        <v>0</v>
      </c>
      <c r="AT2" s="249">
        <v>0</v>
      </c>
      <c r="AU2" s="251">
        <v>0</v>
      </c>
      <c r="AV2" s="1">
        <v>0</v>
      </c>
      <c r="AW2" s="253">
        <v>0</v>
      </c>
    </row>
    <row r="3" spans="1:49" s="1" customFormat="1" ht="24" customHeight="1" x14ac:dyDescent="0.25">
      <c r="A3" s="14" t="s">
        <v>79</v>
      </c>
      <c r="B3" s="250">
        <v>0.89552231071319843</v>
      </c>
      <c r="C3" s="250">
        <v>0.88532058490312771</v>
      </c>
      <c r="D3" s="250">
        <v>0.87419083179508328</v>
      </c>
      <c r="E3" s="250">
        <v>0.87257183668811822</v>
      </c>
      <c r="F3" s="250">
        <v>0.90090303643957625</v>
      </c>
      <c r="G3" s="250">
        <v>0.88833929983432236</v>
      </c>
      <c r="H3" s="250">
        <v>0.90664718207059936</v>
      </c>
      <c r="I3" s="250">
        <v>0.88290719560179032</v>
      </c>
      <c r="J3" s="250">
        <v>0.8822066286516228</v>
      </c>
      <c r="K3" s="250">
        <v>0.88248312444050525</v>
      </c>
      <c r="L3" s="250">
        <v>0.8840404127299184</v>
      </c>
      <c r="M3" s="250">
        <v>0.87836512369608466</v>
      </c>
      <c r="N3" s="250">
        <v>0.90159259275675319</v>
      </c>
      <c r="O3" s="250">
        <v>0.88170901943599123</v>
      </c>
      <c r="P3" s="250">
        <v>0.90313329403853726</v>
      </c>
      <c r="Q3" s="250">
        <v>0.92345888993117242</v>
      </c>
      <c r="R3" s="250">
        <v>0.91285762288307881</v>
      </c>
      <c r="S3" s="250">
        <v>0.90250833551548559</v>
      </c>
      <c r="T3" s="250">
        <v>0.90548227741932674</v>
      </c>
      <c r="U3" s="250">
        <v>0.90105926109121048</v>
      </c>
      <c r="V3" s="250">
        <v>0.91473363680925468</v>
      </c>
      <c r="W3" s="250">
        <v>0.93545602823185114</v>
      </c>
      <c r="X3" s="250">
        <v>0.91908124616945575</v>
      </c>
      <c r="Y3" s="250">
        <v>0.91554639931188431</v>
      </c>
      <c r="Z3" s="250">
        <v>0.92763726905297172</v>
      </c>
      <c r="AA3" s="250">
        <v>0.92940123371734951</v>
      </c>
      <c r="AB3" s="250">
        <v>0.94411330744297284</v>
      </c>
      <c r="AC3" s="250">
        <v>0.92894917064588534</v>
      </c>
      <c r="AD3" s="250">
        <v>0.93131157038254442</v>
      </c>
      <c r="AE3" s="250">
        <v>0.93415601801584147</v>
      </c>
      <c r="AF3" s="250">
        <v>0.91701469782254774</v>
      </c>
      <c r="AG3" s="250">
        <v>0.92627737619186101</v>
      </c>
      <c r="AH3" s="250">
        <v>0.93051453126039896</v>
      </c>
      <c r="AI3" s="250">
        <v>0.93303938381067852</v>
      </c>
      <c r="AJ3" s="250">
        <v>0.93353428828944118</v>
      </c>
      <c r="AK3" s="250">
        <v>0.93815186106466697</v>
      </c>
      <c r="AL3" s="250">
        <v>0.93286258127880273</v>
      </c>
      <c r="AM3" s="250">
        <v>0.93213027857329345</v>
      </c>
      <c r="AN3" s="250">
        <v>0.93054191024913846</v>
      </c>
      <c r="AO3" s="250">
        <v>0.93151916935629731</v>
      </c>
      <c r="AP3" s="250">
        <v>0.92521128373776496</v>
      </c>
      <c r="AQ3" s="250">
        <v>0.92295448548442072</v>
      </c>
      <c r="AR3" s="250">
        <v>0.92647601994234408</v>
      </c>
      <c r="AS3" s="250">
        <v>0.9363780362685814</v>
      </c>
      <c r="AT3" s="250">
        <v>0.94760380512305831</v>
      </c>
      <c r="AU3" s="251">
        <v>0.94036672649314235</v>
      </c>
      <c r="AV3" s="1">
        <v>0.94030840106899138</v>
      </c>
      <c r="AW3" s="252">
        <v>0.94030840106899138</v>
      </c>
    </row>
    <row r="4" spans="1:49" s="1" customFormat="1" ht="24" customHeight="1" x14ac:dyDescent="0.25">
      <c r="A4" s="14" t="s">
        <v>107</v>
      </c>
      <c r="B4" s="250">
        <v>0</v>
      </c>
      <c r="C4" s="250">
        <v>0</v>
      </c>
      <c r="D4" s="250">
        <v>0</v>
      </c>
      <c r="E4" s="250">
        <v>0</v>
      </c>
      <c r="F4" s="250">
        <v>0</v>
      </c>
      <c r="G4" s="250">
        <v>0</v>
      </c>
      <c r="H4" s="250">
        <v>0</v>
      </c>
      <c r="I4" s="250">
        <v>0</v>
      </c>
      <c r="J4" s="250">
        <v>0</v>
      </c>
      <c r="K4" s="250">
        <v>0</v>
      </c>
      <c r="L4" s="250">
        <v>0</v>
      </c>
      <c r="M4" s="250">
        <v>0</v>
      </c>
      <c r="N4" s="250">
        <v>0</v>
      </c>
      <c r="O4" s="250">
        <v>0</v>
      </c>
      <c r="P4" s="250">
        <v>0</v>
      </c>
      <c r="Q4" s="250">
        <v>0</v>
      </c>
      <c r="R4" s="250">
        <v>0</v>
      </c>
      <c r="S4" s="250">
        <v>0</v>
      </c>
      <c r="T4" s="250">
        <v>0</v>
      </c>
      <c r="U4" s="250">
        <v>0</v>
      </c>
      <c r="V4" s="250">
        <v>0</v>
      </c>
      <c r="W4" s="250">
        <v>0</v>
      </c>
      <c r="X4" s="250">
        <v>0</v>
      </c>
      <c r="Y4" s="250">
        <v>0</v>
      </c>
      <c r="Z4" s="250">
        <v>0</v>
      </c>
      <c r="AA4" s="250">
        <v>0</v>
      </c>
      <c r="AB4" s="250">
        <v>0</v>
      </c>
      <c r="AC4" s="250">
        <v>0</v>
      </c>
      <c r="AD4" s="250">
        <v>0</v>
      </c>
      <c r="AE4" s="250">
        <v>0</v>
      </c>
      <c r="AF4" s="250">
        <v>0</v>
      </c>
      <c r="AG4" s="250">
        <v>0</v>
      </c>
      <c r="AH4" s="250">
        <v>0</v>
      </c>
      <c r="AI4" s="250">
        <v>0</v>
      </c>
      <c r="AJ4" s="250">
        <v>0</v>
      </c>
      <c r="AK4" s="250">
        <v>0</v>
      </c>
      <c r="AL4" s="250">
        <v>0</v>
      </c>
      <c r="AM4" s="250">
        <v>0</v>
      </c>
      <c r="AN4" s="250">
        <v>0</v>
      </c>
      <c r="AO4" s="250">
        <v>0</v>
      </c>
      <c r="AP4" s="250">
        <v>0</v>
      </c>
      <c r="AQ4" s="250">
        <v>0</v>
      </c>
      <c r="AR4" s="250">
        <v>0</v>
      </c>
      <c r="AS4" s="250">
        <v>0</v>
      </c>
      <c r="AT4" s="250">
        <v>0</v>
      </c>
      <c r="AU4" s="251">
        <v>0</v>
      </c>
      <c r="AV4" s="1">
        <v>0</v>
      </c>
      <c r="AW4" s="252">
        <v>0</v>
      </c>
    </row>
    <row r="5" spans="1:49" s="1" customFormat="1" ht="24" customHeight="1" x14ac:dyDescent="0.25">
      <c r="A5" s="14" t="s">
        <v>80</v>
      </c>
      <c r="B5" s="250">
        <v>8.6335150024934887E-2</v>
      </c>
      <c r="C5" s="250">
        <v>7.8996806102453021E-2</v>
      </c>
      <c r="D5" s="250">
        <v>0.10046120559215256</v>
      </c>
      <c r="E5" s="250">
        <v>0.10229138492947965</v>
      </c>
      <c r="F5" s="250">
        <v>9.2636550591442685E-2</v>
      </c>
      <c r="G5" s="250">
        <v>8.8177663644996351E-2</v>
      </c>
      <c r="H5" s="250">
        <v>8.0331510495383202E-2</v>
      </c>
      <c r="I5" s="250">
        <v>9.0277023457376204E-2</v>
      </c>
      <c r="J5" s="250">
        <v>0.10527444428795897</v>
      </c>
      <c r="K5" s="250">
        <v>0.10241510281375295</v>
      </c>
      <c r="L5" s="250">
        <v>0.10641064078682487</v>
      </c>
      <c r="M5" s="250">
        <v>0.10608882353206252</v>
      </c>
      <c r="N5" s="250">
        <v>9.2231293438257367E-2</v>
      </c>
      <c r="O5" s="250">
        <v>0.10039084737081164</v>
      </c>
      <c r="P5" s="250">
        <v>8.6988489736465099E-2</v>
      </c>
      <c r="Q5" s="250">
        <v>6.4454315631598882E-2</v>
      </c>
      <c r="R5" s="250">
        <v>7.9206385096007428E-2</v>
      </c>
      <c r="S5" s="250">
        <v>8.0376072815992058E-2</v>
      </c>
      <c r="T5" s="250">
        <v>8.69788211507974E-2</v>
      </c>
      <c r="U5" s="250">
        <v>8.8421003136214815E-2</v>
      </c>
      <c r="V5" s="250">
        <v>7.4163736848896294E-2</v>
      </c>
      <c r="W5" s="250">
        <v>5.9812590729154548E-2</v>
      </c>
      <c r="X5" s="250">
        <v>6.9314428096748676E-2</v>
      </c>
      <c r="Y5" s="250">
        <v>7.4362942041446042E-2</v>
      </c>
      <c r="Z5" s="250">
        <v>6.5465060295919877E-2</v>
      </c>
      <c r="AA5" s="250">
        <v>5.7094919921698864E-2</v>
      </c>
      <c r="AB5" s="250">
        <v>5.4195173254914214E-2</v>
      </c>
      <c r="AC5" s="250">
        <v>5.6934687319963519E-2</v>
      </c>
      <c r="AD5" s="250">
        <v>6.323557085471597E-2</v>
      </c>
      <c r="AE5" s="250">
        <v>6.1755062154240571E-2</v>
      </c>
      <c r="AF5" s="250">
        <v>7.8875723036641851E-2</v>
      </c>
      <c r="AG5" s="250">
        <v>7.0964445112212005E-2</v>
      </c>
      <c r="AH5" s="250">
        <v>6.6785262019048261E-2</v>
      </c>
      <c r="AI5" s="250">
        <v>6.5373191276345596E-2</v>
      </c>
      <c r="AJ5" s="250">
        <v>6.6429542685593188E-2</v>
      </c>
      <c r="AK5" s="250">
        <v>6.0403314551643043E-2</v>
      </c>
      <c r="AL5" s="250">
        <v>6.25702761213624E-2</v>
      </c>
      <c r="AM5" s="250">
        <v>6.3978743365175172E-2</v>
      </c>
      <c r="AN5" s="250">
        <v>6.8374367061145205E-2</v>
      </c>
      <c r="AO5" s="250">
        <v>6.4316936440534503E-2</v>
      </c>
      <c r="AP5" s="250">
        <v>6.9667025480334308E-2</v>
      </c>
      <c r="AQ5" s="250">
        <v>7.6974291658355218E-2</v>
      </c>
      <c r="AR5" s="250">
        <v>6.8869418793399279E-2</v>
      </c>
      <c r="AS5" s="250">
        <v>5.9536879193225513E-2</v>
      </c>
      <c r="AT5" s="250">
        <v>5.2312151943257987E-2</v>
      </c>
      <c r="AU5" s="251">
        <v>5.7514673957603901E-2</v>
      </c>
      <c r="AV5" s="1">
        <v>5.9648200800965258E-2</v>
      </c>
      <c r="AW5" s="252">
        <v>5.9648200800965258E-2</v>
      </c>
    </row>
    <row r="6" spans="1:49" s="1" customFormat="1" ht="24" customHeight="1" x14ac:dyDescent="0.25">
      <c r="A6" s="14" t="s">
        <v>81</v>
      </c>
      <c r="B6" s="249">
        <v>7.3673575464447746E-3</v>
      </c>
      <c r="C6" s="249">
        <v>6.4075924583011194E-3</v>
      </c>
      <c r="D6" s="249">
        <v>1.1100915579393762E-2</v>
      </c>
      <c r="E6" s="249">
        <v>1.3305037141373321E-2</v>
      </c>
      <c r="F6" s="249">
        <v>6.3125935054541959E-3</v>
      </c>
      <c r="G6" s="249">
        <v>1.296252119215785E-2</v>
      </c>
      <c r="H6" s="249">
        <v>8.5517983521373481E-3</v>
      </c>
      <c r="I6" s="249">
        <v>1.2946946575974514E-2</v>
      </c>
      <c r="J6" s="249">
        <v>8.5237508052453306E-4</v>
      </c>
      <c r="K6" s="249">
        <v>1.3038458170803183E-2</v>
      </c>
      <c r="L6" s="249">
        <v>9.511031279503826E-3</v>
      </c>
      <c r="M6" s="249">
        <v>1.4179818479693693E-2</v>
      </c>
      <c r="N6" s="249">
        <v>1.3763121223320386E-3</v>
      </c>
      <c r="O6" s="249">
        <v>1.1476261711225535E-2</v>
      </c>
      <c r="P6" s="249">
        <v>6.110685269619753E-3</v>
      </c>
      <c r="Q6" s="249">
        <v>1.006012225283733E-2</v>
      </c>
      <c r="R6" s="249">
        <v>5.2862645618875015E-3</v>
      </c>
      <c r="S6" s="249">
        <v>1.5414314627905353E-2</v>
      </c>
      <c r="T6" s="249">
        <v>7.2197575203376127E-3</v>
      </c>
      <c r="U6" s="249">
        <v>8.4075895354727773E-3</v>
      </c>
      <c r="V6" s="249">
        <v>1.0637668195402138E-2</v>
      </c>
      <c r="W6" s="249">
        <v>3.3780706801251562E-3</v>
      </c>
      <c r="X6" s="249">
        <v>1.155368624040479E-2</v>
      </c>
      <c r="Y6" s="249">
        <v>7.4611110193154671E-3</v>
      </c>
      <c r="Z6" s="249">
        <v>6.8274504714962306E-3</v>
      </c>
      <c r="AA6" s="249">
        <v>1.3382576921503792E-2</v>
      </c>
      <c r="AB6" s="249">
        <v>1.5473530148335662E-3</v>
      </c>
      <c r="AC6" s="249">
        <v>1.4063641478944424E-2</v>
      </c>
      <c r="AD6" s="249">
        <v>5.4309978359112472E-3</v>
      </c>
      <c r="AE6" s="249">
        <v>4.0123388312131476E-3</v>
      </c>
      <c r="AF6" s="249">
        <v>1.6204270977821416E-3</v>
      </c>
      <c r="AG6" s="249">
        <v>1.8369776662679963E-3</v>
      </c>
      <c r="AH6" s="249">
        <v>1.3375428911749892E-3</v>
      </c>
      <c r="AI6" s="249">
        <v>1.2799025367508346E-3</v>
      </c>
      <c r="AJ6" s="249">
        <v>0</v>
      </c>
      <c r="AK6" s="249">
        <v>1.3921906785805077E-3</v>
      </c>
      <c r="AL6" s="249">
        <v>3.6397043578016448E-3</v>
      </c>
      <c r="AM6" s="249">
        <v>2.5226808892375107E-3</v>
      </c>
      <c r="AN6" s="249">
        <v>1.0436748785903293E-3</v>
      </c>
      <c r="AO6" s="249">
        <v>4.0730782714462422E-3</v>
      </c>
      <c r="AP6" s="249">
        <v>2.7124245006786198E-3</v>
      </c>
      <c r="AQ6" s="249">
        <v>0</v>
      </c>
      <c r="AR6" s="249">
        <v>4.5775081779814465E-3</v>
      </c>
      <c r="AS6" s="249">
        <v>3.8946810993307976E-3</v>
      </c>
      <c r="AT6" s="249">
        <v>0</v>
      </c>
      <c r="AU6" s="251">
        <v>2.0197688114325287E-3</v>
      </c>
      <c r="AV6" s="1">
        <v>0</v>
      </c>
      <c r="AW6" s="253">
        <v>0</v>
      </c>
    </row>
    <row r="7" spans="1:49" s="1" customFormat="1" ht="24" customHeight="1" x14ac:dyDescent="0.25">
      <c r="A7" s="14" t="s">
        <v>82</v>
      </c>
      <c r="B7" s="249">
        <v>4.473397377516304E-4</v>
      </c>
      <c r="C7" s="249">
        <v>5.5473934523540456E-4</v>
      </c>
      <c r="D7" s="249">
        <v>4.6212020259792397E-5</v>
      </c>
      <c r="E7" s="249">
        <v>1.7574529513881087E-4</v>
      </c>
      <c r="F7" s="249">
        <v>1.4781946352676909E-4</v>
      </c>
      <c r="G7" s="249">
        <v>3.9052770155312589E-5</v>
      </c>
      <c r="H7" s="249">
        <v>5.6392120773996318E-5</v>
      </c>
      <c r="I7" s="249">
        <v>6.6156731119266441E-5</v>
      </c>
      <c r="J7" s="249">
        <v>6.9416856833198035E-5</v>
      </c>
      <c r="K7" s="249">
        <v>1.5469314958375144E-4</v>
      </c>
      <c r="L7" s="249">
        <v>3.7915203752840784E-5</v>
      </c>
      <c r="M7" s="249">
        <v>2.624097333399526E-5</v>
      </c>
      <c r="N7" s="249">
        <v>1.026968488661193E-4</v>
      </c>
      <c r="O7" s="249">
        <v>5.0879648384069375E-5</v>
      </c>
      <c r="P7" s="249">
        <v>3.2820185553007293E-5</v>
      </c>
      <c r="Q7" s="249">
        <v>1.3729810577580485E-5</v>
      </c>
      <c r="R7" s="249">
        <v>1.154709716561173E-4</v>
      </c>
      <c r="S7" s="249">
        <v>6.5922609967102947E-5</v>
      </c>
      <c r="T7" s="249">
        <v>2.3320556566654084E-4</v>
      </c>
      <c r="U7" s="249">
        <v>6.7039701038476015E-5</v>
      </c>
      <c r="V7" s="249">
        <v>1.8406260530597404E-5</v>
      </c>
      <c r="W7" s="249">
        <v>5.2280344376633331E-5</v>
      </c>
      <c r="X7" s="249">
        <v>5.0639493390846754E-5</v>
      </c>
      <c r="Y7" s="249">
        <v>2.6295476273540722E-3</v>
      </c>
      <c r="Z7" s="249">
        <v>7.0220179612180979E-5</v>
      </c>
      <c r="AA7" s="249">
        <v>1.2126943944782961E-4</v>
      </c>
      <c r="AB7" s="249">
        <v>6.8938920862494639E-5</v>
      </c>
      <c r="AC7" s="249">
        <v>5.2500555206700387E-5</v>
      </c>
      <c r="AD7" s="249">
        <v>2.1860926828611364E-5</v>
      </c>
      <c r="AE7" s="249">
        <v>7.658099870475548E-5</v>
      </c>
      <c r="AF7" s="249">
        <v>2.3296978749398063E-3</v>
      </c>
      <c r="AG7" s="249">
        <v>9.2120102965900091E-4</v>
      </c>
      <c r="AH7" s="249">
        <v>1.362663829377978E-3</v>
      </c>
      <c r="AI7" s="249">
        <v>3.0752237622497193E-4</v>
      </c>
      <c r="AJ7" s="249">
        <v>3.6169024965622165E-5</v>
      </c>
      <c r="AK7" s="249">
        <v>5.2633705109567199E-5</v>
      </c>
      <c r="AL7" s="249">
        <v>2.4307561826450197E-4</v>
      </c>
      <c r="AM7" s="249">
        <v>6.5848036425840734E-5</v>
      </c>
      <c r="AN7" s="249">
        <v>4.0047811125915577E-5</v>
      </c>
      <c r="AO7" s="249">
        <v>9.0815931722034978E-5</v>
      </c>
      <c r="AP7" s="249">
        <v>2.4092662812221569E-3</v>
      </c>
      <c r="AQ7" s="249">
        <v>7.1222857224270209E-5</v>
      </c>
      <c r="AR7" s="249">
        <v>7.7053086275135089E-5</v>
      </c>
      <c r="AS7" s="249">
        <v>1.9040343886220389E-4</v>
      </c>
      <c r="AT7" s="249">
        <v>8.4042933683816439E-5</v>
      </c>
      <c r="AU7" s="251">
        <v>9.8830737821072753E-5</v>
      </c>
      <c r="AV7" s="251">
        <v>4.3398130043373578E-5</v>
      </c>
      <c r="AW7" s="253">
        <v>4.3398130043373578E-5</v>
      </c>
    </row>
    <row r="8" spans="1:49" x14ac:dyDescent="0.25">
      <c r="AW8" s="9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39DB-6411-479B-A490-A331D0AF196F}">
  <dimension ref="A1:AS7"/>
  <sheetViews>
    <sheetView topLeftCell="AC1" workbookViewId="0">
      <selection activeCell="AN14" sqref="AN14"/>
    </sheetView>
  </sheetViews>
  <sheetFormatPr defaultRowHeight="13.2" x14ac:dyDescent="0.25"/>
  <cols>
    <col min="1" max="1" width="13.77734375" bestFit="1" customWidth="1"/>
    <col min="2" max="44" width="11.44140625" bestFit="1" customWidth="1"/>
    <col min="45" max="45" width="11.109375" bestFit="1" customWidth="1"/>
  </cols>
  <sheetData>
    <row r="1" spans="1:45" s="2" customFormat="1" ht="24" customHeight="1" x14ac:dyDescent="0.25">
      <c r="A1" s="108" t="s">
        <v>94</v>
      </c>
      <c r="B1" s="246" t="s">
        <v>160</v>
      </c>
      <c r="C1" s="246" t="s">
        <v>161</v>
      </c>
      <c r="D1" s="246" t="s">
        <v>162</v>
      </c>
      <c r="E1" s="246" t="s">
        <v>163</v>
      </c>
      <c r="F1" s="246" t="s">
        <v>164</v>
      </c>
      <c r="G1" s="246" t="s">
        <v>165</v>
      </c>
      <c r="H1" s="246" t="s">
        <v>168</v>
      </c>
      <c r="I1" s="246" t="s">
        <v>169</v>
      </c>
      <c r="J1" s="246" t="s">
        <v>170</v>
      </c>
      <c r="K1" s="246" t="s">
        <v>171</v>
      </c>
      <c r="L1" s="246" t="s">
        <v>172</v>
      </c>
      <c r="M1" s="246" t="s">
        <v>173</v>
      </c>
      <c r="N1" s="246" t="s">
        <v>174</v>
      </c>
      <c r="O1" s="246" t="s">
        <v>175</v>
      </c>
      <c r="P1" s="246" t="s">
        <v>176</v>
      </c>
      <c r="Q1" s="246" t="s">
        <v>177</v>
      </c>
      <c r="R1" s="246" t="s">
        <v>178</v>
      </c>
      <c r="S1" s="246" t="s">
        <v>180</v>
      </c>
      <c r="T1" s="246" t="s">
        <v>181</v>
      </c>
      <c r="U1" s="246" t="s">
        <v>184</v>
      </c>
      <c r="V1" s="246" t="s">
        <v>185</v>
      </c>
      <c r="W1" s="246" t="s">
        <v>188</v>
      </c>
      <c r="X1" s="246" t="s">
        <v>189</v>
      </c>
      <c r="Y1" s="246" t="s">
        <v>191</v>
      </c>
      <c r="Z1" s="246" t="s">
        <v>192</v>
      </c>
      <c r="AA1" s="246" t="s">
        <v>193</v>
      </c>
      <c r="AB1" s="246" t="s">
        <v>194</v>
      </c>
      <c r="AC1" s="246" t="s">
        <v>195</v>
      </c>
      <c r="AD1" s="246" t="s">
        <v>196</v>
      </c>
      <c r="AE1" s="246" t="s">
        <v>197</v>
      </c>
      <c r="AF1" s="246" t="s">
        <v>198</v>
      </c>
      <c r="AG1" s="246" t="s">
        <v>199</v>
      </c>
      <c r="AH1" s="246" t="s">
        <v>200</v>
      </c>
      <c r="AI1" s="246" t="s">
        <v>201</v>
      </c>
      <c r="AJ1" s="246" t="s">
        <v>202</v>
      </c>
      <c r="AK1" s="246" t="s">
        <v>203</v>
      </c>
      <c r="AL1" s="246" t="s">
        <v>204</v>
      </c>
      <c r="AM1" s="246" t="s">
        <v>209</v>
      </c>
      <c r="AN1" s="246" t="s">
        <v>210</v>
      </c>
      <c r="AO1" s="246" t="s">
        <v>211</v>
      </c>
      <c r="AP1" s="246" t="s">
        <v>212</v>
      </c>
      <c r="AQ1" s="246" t="s">
        <v>213</v>
      </c>
      <c r="AR1" s="246" t="s">
        <v>214</v>
      </c>
      <c r="AS1" s="246" t="s">
        <v>215</v>
      </c>
    </row>
    <row r="2" spans="1:45" s="1" customFormat="1" ht="24" customHeight="1" x14ac:dyDescent="0.25">
      <c r="A2" s="14" t="s">
        <v>79</v>
      </c>
      <c r="B2" s="243">
        <v>16202369.120000001</v>
      </c>
      <c r="C2" s="243">
        <v>15321662.689999999</v>
      </c>
      <c r="D2" s="243">
        <v>14833164.860000001</v>
      </c>
      <c r="E2" s="243">
        <v>11334155.140000001</v>
      </c>
      <c r="F2" s="243">
        <v>11060998.76</v>
      </c>
      <c r="G2" s="243">
        <v>12905141.76</v>
      </c>
      <c r="H2" s="243">
        <v>15596671.180000002</v>
      </c>
      <c r="I2" s="243">
        <v>14296036.110000001</v>
      </c>
      <c r="J2" s="243">
        <v>16351935.720000001</v>
      </c>
      <c r="K2" s="243">
        <v>16306751.259999996</v>
      </c>
      <c r="L2" s="243">
        <v>13344123.689999999</v>
      </c>
      <c r="M2" s="243">
        <v>13012978.639999999</v>
      </c>
      <c r="N2" s="243">
        <v>16403167.68</v>
      </c>
      <c r="O2" s="243">
        <v>13307694.310000001</v>
      </c>
      <c r="P2" s="243">
        <v>19168221.610000003</v>
      </c>
      <c r="Q2" s="243">
        <v>17504932.739999998</v>
      </c>
      <c r="R2" s="243">
        <v>14429543.219999999</v>
      </c>
      <c r="S2" s="243">
        <v>18762586.150000002</v>
      </c>
      <c r="T2" s="243">
        <v>17478652.399999999</v>
      </c>
      <c r="U2" s="243">
        <v>17000714.649999999</v>
      </c>
      <c r="V2" s="243">
        <v>18288450.159999996</v>
      </c>
      <c r="W2" s="243">
        <v>17054961.640000001</v>
      </c>
      <c r="X2" s="243">
        <v>15047202.049999999</v>
      </c>
      <c r="Y2" s="243">
        <v>14251928.530000001</v>
      </c>
      <c r="Z2" s="243">
        <v>16930063.43</v>
      </c>
      <c r="AA2" s="243">
        <v>14859222.49</v>
      </c>
      <c r="AB2" s="243">
        <v>20820667.419999998</v>
      </c>
      <c r="AC2" s="243">
        <v>18346817.509999998</v>
      </c>
      <c r="AD2" s="243">
        <v>17193174.219999999</v>
      </c>
      <c r="AE2" s="243">
        <v>18760701.699999999</v>
      </c>
      <c r="AF2" s="243">
        <v>14170367.84</v>
      </c>
      <c r="AG2" s="243">
        <v>17168359.030000001</v>
      </c>
      <c r="AH2" s="243">
        <v>15865198.810000001</v>
      </c>
      <c r="AI2" s="243">
        <v>16568542.140000001</v>
      </c>
      <c r="AJ2" s="243">
        <v>15537557.530000001</v>
      </c>
      <c r="AK2" s="243">
        <v>14339897.48</v>
      </c>
      <c r="AL2" s="243">
        <v>15806641.27</v>
      </c>
      <c r="AM2" s="243">
        <v>16597934.48</v>
      </c>
      <c r="AN2" s="243">
        <v>19408377.759999998</v>
      </c>
      <c r="AO2" s="243">
        <v>14889383.4</v>
      </c>
      <c r="AP2" s="243">
        <v>14348763.57</v>
      </c>
      <c r="AQ2" s="243">
        <v>16335198.439999998</v>
      </c>
      <c r="AR2" s="243">
        <v>14924383.77</v>
      </c>
      <c r="AS2" s="243">
        <v>-1239937.6000000001</v>
      </c>
    </row>
    <row r="3" spans="1:45" s="1" customFormat="1" ht="24" customHeight="1" x14ac:dyDescent="0.25">
      <c r="A3" s="14" t="s">
        <v>80</v>
      </c>
      <c r="B3" s="243">
        <v>1562031.4</v>
      </c>
      <c r="C3" s="243">
        <v>1367145.91</v>
      </c>
      <c r="D3" s="243">
        <v>1704613.65</v>
      </c>
      <c r="E3" s="243">
        <v>1328700.26</v>
      </c>
      <c r="F3" s="243">
        <v>1137361.8799999999</v>
      </c>
      <c r="G3" s="243">
        <v>1280980.42</v>
      </c>
      <c r="H3" s="243">
        <v>1381909.28</v>
      </c>
      <c r="I3" s="243">
        <v>1461765.85</v>
      </c>
      <c r="J3" s="243">
        <v>1951289.97</v>
      </c>
      <c r="K3" s="243">
        <v>1892452.74</v>
      </c>
      <c r="L3" s="243">
        <v>1606212.49</v>
      </c>
      <c r="M3" s="243">
        <v>1571705.84</v>
      </c>
      <c r="N3" s="243">
        <v>1678014.42</v>
      </c>
      <c r="O3" s="243">
        <v>1515205.9</v>
      </c>
      <c r="P3" s="243">
        <v>1846255.32</v>
      </c>
      <c r="Q3" s="243">
        <v>1221785.26</v>
      </c>
      <c r="R3" s="243">
        <v>1252015.57</v>
      </c>
      <c r="S3" s="243">
        <v>1670968.49</v>
      </c>
      <c r="T3" s="243">
        <v>1678964.48</v>
      </c>
      <c r="U3" s="243">
        <v>1668281.22</v>
      </c>
      <c r="V3" s="243">
        <v>1482770.23</v>
      </c>
      <c r="W3" s="243">
        <v>1090485.72</v>
      </c>
      <c r="X3" s="243">
        <v>1134816.1100000001</v>
      </c>
      <c r="Y3" s="243">
        <v>1157576.8700000001</v>
      </c>
      <c r="Z3" s="243">
        <v>1194785.57</v>
      </c>
      <c r="AA3" s="243">
        <v>912830.85</v>
      </c>
      <c r="AB3" s="243">
        <v>1195174</v>
      </c>
      <c r="AC3" s="243">
        <v>1124464.45</v>
      </c>
      <c r="AD3" s="243">
        <v>1167407.58</v>
      </c>
      <c r="AE3" s="243">
        <v>1240229.98</v>
      </c>
      <c r="AF3" s="243">
        <v>1218844.1599999999</v>
      </c>
      <c r="AG3" s="243">
        <v>1315311.27</v>
      </c>
      <c r="AH3" s="243">
        <v>1138683.4099999999</v>
      </c>
      <c r="AI3" s="243">
        <v>1160871.1200000001</v>
      </c>
      <c r="AJ3" s="243">
        <v>1105639.99</v>
      </c>
      <c r="AK3" s="243">
        <v>923280.52</v>
      </c>
      <c r="AL3" s="243">
        <v>1060205.3600000001</v>
      </c>
      <c r="AM3" s="243">
        <v>1139234.52</v>
      </c>
      <c r="AN3" s="243">
        <v>1426088.96</v>
      </c>
      <c r="AO3" s="243">
        <v>1028040.6</v>
      </c>
      <c r="AP3" s="243">
        <v>1080440.43</v>
      </c>
      <c r="AQ3" s="243">
        <v>1362353.56</v>
      </c>
      <c r="AR3" s="243">
        <v>1109401.23</v>
      </c>
      <c r="AS3" s="243">
        <v>1160322.8</v>
      </c>
    </row>
    <row r="4" spans="1:45" s="1" customFormat="1" ht="24" customHeight="1" x14ac:dyDescent="0.25">
      <c r="A4" s="14" t="s">
        <v>81</v>
      </c>
      <c r="B4" s="244">
        <v>133295</v>
      </c>
      <c r="C4" s="244">
        <v>110892</v>
      </c>
      <c r="D4" s="244">
        <v>188359</v>
      </c>
      <c r="E4" s="244">
        <v>172824</v>
      </c>
      <c r="F4" s="244">
        <v>77504</v>
      </c>
      <c r="G4" s="244">
        <v>188310</v>
      </c>
      <c r="H4" s="244">
        <v>147113</v>
      </c>
      <c r="I4" s="244">
        <v>209637</v>
      </c>
      <c r="J4" s="244">
        <v>15799</v>
      </c>
      <c r="K4" s="244">
        <v>240928</v>
      </c>
      <c r="L4" s="244">
        <v>143564</v>
      </c>
      <c r="M4" s="244">
        <v>210074</v>
      </c>
      <c r="N4" s="244">
        <v>25040</v>
      </c>
      <c r="O4" s="244">
        <v>173212</v>
      </c>
      <c r="P4" s="244">
        <v>129694</v>
      </c>
      <c r="Q4" s="244">
        <v>190698</v>
      </c>
      <c r="R4" s="244">
        <v>83560</v>
      </c>
      <c r="S4" s="244">
        <v>320454</v>
      </c>
      <c r="T4" s="244">
        <v>139364</v>
      </c>
      <c r="U4" s="244">
        <v>158630</v>
      </c>
      <c r="V4" s="244">
        <v>212681</v>
      </c>
      <c r="W4" s="244">
        <v>61588</v>
      </c>
      <c r="X4" s="244">
        <v>189157</v>
      </c>
      <c r="Y4" s="244">
        <v>116144</v>
      </c>
      <c r="Z4" s="244">
        <v>124606</v>
      </c>
      <c r="AA4" s="244">
        <v>213960</v>
      </c>
      <c r="AB4" s="244">
        <v>34124</v>
      </c>
      <c r="AC4" s="244">
        <v>277758</v>
      </c>
      <c r="AD4" s="244">
        <v>100263</v>
      </c>
      <c r="AE4" s="244">
        <v>80580</v>
      </c>
      <c r="AF4" s="244">
        <v>25040</v>
      </c>
      <c r="AG4" s="244">
        <v>34048</v>
      </c>
      <c r="AH4" s="244">
        <v>22805</v>
      </c>
      <c r="AI4" s="244">
        <v>22728</v>
      </c>
      <c r="AJ4" s="244">
        <v>0</v>
      </c>
      <c r="AK4" s="244">
        <v>21280</v>
      </c>
      <c r="AL4" s="244">
        <v>61672</v>
      </c>
      <c r="AM4" s="244">
        <v>44920</v>
      </c>
      <c r="AN4" s="244">
        <v>21768</v>
      </c>
      <c r="AO4" s="244">
        <v>65104</v>
      </c>
      <c r="AP4" s="244">
        <v>42066</v>
      </c>
      <c r="AQ4" s="244">
        <v>0</v>
      </c>
      <c r="AR4" s="244">
        <v>73738</v>
      </c>
      <c r="AS4" s="244">
        <v>75904</v>
      </c>
    </row>
    <row r="5" spans="1:45" s="1" customFormat="1" ht="24" customHeight="1" x14ac:dyDescent="0.25">
      <c r="A5" s="14" t="s">
        <v>82</v>
      </c>
      <c r="B5" s="244">
        <v>8093.56</v>
      </c>
      <c r="C5" s="244">
        <v>9600.51</v>
      </c>
      <c r="D5" s="244">
        <v>784.12</v>
      </c>
      <c r="E5" s="244">
        <v>2282.8200000000002</v>
      </c>
      <c r="F5" s="244">
        <v>1814.88</v>
      </c>
      <c r="G5" s="244">
        <v>567.33000000000004</v>
      </c>
      <c r="H5" s="244">
        <v>970.09</v>
      </c>
      <c r="I5" s="244">
        <v>1071.21</v>
      </c>
      <c r="J5" s="244">
        <v>1286.6600000000001</v>
      </c>
      <c r="K5" s="244">
        <v>2858.46</v>
      </c>
      <c r="L5" s="244">
        <v>572.30999999999995</v>
      </c>
      <c r="M5" s="244">
        <v>388.76</v>
      </c>
      <c r="N5" s="244">
        <v>1868.42</v>
      </c>
      <c r="O5" s="244">
        <v>767.93</v>
      </c>
      <c r="P5" s="244">
        <v>696.58</v>
      </c>
      <c r="Q5" s="244">
        <v>260.26</v>
      </c>
      <c r="R5" s="244">
        <v>1825.25</v>
      </c>
      <c r="S5" s="244">
        <v>1370.49</v>
      </c>
      <c r="T5" s="244">
        <v>4501.6000000000004</v>
      </c>
      <c r="U5" s="244">
        <v>1264.8699999999999</v>
      </c>
      <c r="V5" s="244">
        <v>368</v>
      </c>
      <c r="W5" s="244">
        <v>953.16</v>
      </c>
      <c r="X5" s="244">
        <v>829.07</v>
      </c>
      <c r="Y5" s="244">
        <v>40933.07</v>
      </c>
      <c r="Z5" s="244">
        <v>1281.57</v>
      </c>
      <c r="AA5" s="244">
        <v>1938.85</v>
      </c>
      <c r="AB5" s="244">
        <v>1520.32</v>
      </c>
      <c r="AC5" s="244">
        <v>1036.8900000000001</v>
      </c>
      <c r="AD5" s="244">
        <v>403.58</v>
      </c>
      <c r="AE5" s="244">
        <v>1537.98</v>
      </c>
      <c r="AF5" s="244">
        <v>36000.160000000003</v>
      </c>
      <c r="AG5" s="244">
        <v>17074.27</v>
      </c>
      <c r="AH5" s="244">
        <v>23233.31</v>
      </c>
      <c r="AI5" s="244">
        <v>5460.86</v>
      </c>
      <c r="AJ5" s="244">
        <v>601.99</v>
      </c>
      <c r="AK5" s="244">
        <v>804.52</v>
      </c>
      <c r="AL5" s="244">
        <v>4118.7299999999996</v>
      </c>
      <c r="AM5" s="244">
        <v>1172.52</v>
      </c>
      <c r="AN5" s="244">
        <v>835.28</v>
      </c>
      <c r="AO5" s="244">
        <v>1451.6</v>
      </c>
      <c r="AP5" s="244">
        <v>37364.43</v>
      </c>
      <c r="AQ5" s="244">
        <v>1260.56</v>
      </c>
      <c r="AR5" s="244">
        <v>1241.23</v>
      </c>
      <c r="AS5" s="244">
        <v>3710.8</v>
      </c>
    </row>
    <row r="6" spans="1:45" s="1" customFormat="1" ht="24" customHeight="1" x14ac:dyDescent="0.25">
      <c r="A6" s="14" t="s">
        <v>102</v>
      </c>
      <c r="B6" s="244">
        <v>0</v>
      </c>
      <c r="C6" s="244">
        <v>12777</v>
      </c>
      <c r="D6" s="244">
        <v>14827.06</v>
      </c>
      <c r="E6" s="244">
        <v>0</v>
      </c>
      <c r="F6" s="244">
        <v>0</v>
      </c>
      <c r="G6" s="244">
        <v>5788</v>
      </c>
      <c r="H6" s="244">
        <v>0</v>
      </c>
      <c r="I6" s="244">
        <v>17524</v>
      </c>
      <c r="J6" s="244">
        <v>31312</v>
      </c>
      <c r="K6" s="244">
        <v>0</v>
      </c>
      <c r="L6" s="244">
        <v>0</v>
      </c>
      <c r="M6" s="244">
        <v>19852</v>
      </c>
      <c r="N6" s="244">
        <v>8900</v>
      </c>
      <c r="O6" s="244">
        <v>0</v>
      </c>
      <c r="P6" s="244">
        <v>4368</v>
      </c>
      <c r="Q6" s="244">
        <v>0</v>
      </c>
      <c r="R6" s="244">
        <v>1659</v>
      </c>
      <c r="S6" s="244">
        <v>0</v>
      </c>
      <c r="T6" s="244">
        <v>1658.88</v>
      </c>
      <c r="U6" s="244">
        <v>0</v>
      </c>
      <c r="V6" s="244">
        <v>8928</v>
      </c>
      <c r="W6" s="244">
        <v>23720</v>
      </c>
      <c r="X6" s="244">
        <v>0</v>
      </c>
      <c r="Y6" s="244">
        <v>0</v>
      </c>
      <c r="Z6" s="244">
        <v>0</v>
      </c>
      <c r="AA6" s="244">
        <v>0</v>
      </c>
      <c r="AB6" s="244">
        <v>1659</v>
      </c>
      <c r="AC6" s="244">
        <v>0</v>
      </c>
      <c r="AD6" s="244">
        <v>0</v>
      </c>
      <c r="AE6" s="244">
        <v>0</v>
      </c>
      <c r="AF6" s="244">
        <v>2464</v>
      </c>
      <c r="AG6" s="244">
        <v>0</v>
      </c>
      <c r="AH6" s="244">
        <v>0</v>
      </c>
      <c r="AI6" s="244">
        <v>0</v>
      </c>
      <c r="AJ6" s="244">
        <v>0</v>
      </c>
      <c r="AK6" s="244">
        <v>0</v>
      </c>
      <c r="AL6" s="244">
        <v>11596</v>
      </c>
      <c r="AM6" s="244">
        <v>23192</v>
      </c>
      <c r="AN6" s="244">
        <v>0</v>
      </c>
      <c r="AO6" s="244">
        <v>0</v>
      </c>
      <c r="AP6" s="244">
        <v>0</v>
      </c>
      <c r="AQ6" s="244">
        <v>0</v>
      </c>
      <c r="AR6" s="244">
        <v>0</v>
      </c>
      <c r="AS6" s="244">
        <v>0</v>
      </c>
    </row>
    <row r="7" spans="1:45" s="1" customFormat="1" ht="24" customHeight="1" thickBot="1" x14ac:dyDescent="0.3">
      <c r="A7" s="15" t="s">
        <v>83</v>
      </c>
      <c r="B7" s="245">
        <v>18092647.079999998</v>
      </c>
      <c r="C7" s="245">
        <v>17306344.109999999</v>
      </c>
      <c r="D7" s="245">
        <v>16967879.690000001</v>
      </c>
      <c r="E7" s="245">
        <v>12989366.220000001</v>
      </c>
      <c r="F7" s="245">
        <v>12277679.520000001</v>
      </c>
      <c r="G7" s="245">
        <v>14527266.51</v>
      </c>
      <c r="H7" s="245">
        <v>17202580.550000001</v>
      </c>
      <c r="I7" s="245">
        <v>16192003.170000002</v>
      </c>
      <c r="J7" s="245">
        <v>18535267.350000001</v>
      </c>
      <c r="K7" s="245">
        <v>18478258.459999997</v>
      </c>
      <c r="L7" s="245">
        <v>15094472.49</v>
      </c>
      <c r="M7" s="245">
        <v>14814999.239999998</v>
      </c>
      <c r="N7" s="245">
        <v>18193547.520000003</v>
      </c>
      <c r="O7" s="245">
        <v>15093068.140000001</v>
      </c>
      <c r="P7" s="245">
        <v>21224133.510000002</v>
      </c>
      <c r="Q7" s="245">
        <v>18955833.260000002</v>
      </c>
      <c r="R7" s="245">
        <v>15807003.039999999</v>
      </c>
      <c r="S7" s="245">
        <v>20789377.129999999</v>
      </c>
      <c r="T7" s="245">
        <v>19303141.359999999</v>
      </c>
      <c r="U7" s="245">
        <v>18867476.739999998</v>
      </c>
      <c r="V7" s="245">
        <v>19993197.389999997</v>
      </c>
      <c r="W7" s="245">
        <v>18231708.52</v>
      </c>
      <c r="X7" s="245">
        <v>16372004.229999999</v>
      </c>
      <c r="Y7" s="245">
        <v>15566582.470000003</v>
      </c>
      <c r="Z7" s="245">
        <v>18250736.57</v>
      </c>
      <c r="AA7" s="245">
        <v>15987952.189999999</v>
      </c>
      <c r="AB7" s="245">
        <v>22053144.739999998</v>
      </c>
      <c r="AC7" s="245">
        <v>19750076.849999998</v>
      </c>
      <c r="AD7" s="245">
        <v>18461248.379999995</v>
      </c>
      <c r="AE7" s="245">
        <v>20083049.66</v>
      </c>
      <c r="AF7" s="245">
        <v>15452716.16</v>
      </c>
      <c r="AG7" s="245">
        <v>18534792.57</v>
      </c>
      <c r="AH7" s="245">
        <v>17049920.529999997</v>
      </c>
      <c r="AI7" s="245">
        <v>17757602.120000001</v>
      </c>
      <c r="AJ7" s="245">
        <v>16643799.510000002</v>
      </c>
      <c r="AK7" s="245">
        <v>15285262.52</v>
      </c>
      <c r="AL7" s="245">
        <v>16944233.359999999</v>
      </c>
      <c r="AM7" s="245">
        <v>17806453.52</v>
      </c>
      <c r="AN7" s="245">
        <v>20857070</v>
      </c>
      <c r="AO7" s="245">
        <v>15983979.6</v>
      </c>
      <c r="AP7" s="245">
        <v>15508634.43</v>
      </c>
      <c r="AQ7" s="245">
        <v>17698812.559999995</v>
      </c>
      <c r="AR7" s="245">
        <v>16108764.23</v>
      </c>
      <c r="AS7" s="245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CU74"/>
  <sheetViews>
    <sheetView zoomScale="80" zoomScaleNormal="80" workbookViewId="0">
      <pane xSplit="64" ySplit="5" topLeftCell="BZ6" activePane="bottomRight" state="frozen"/>
      <selection pane="topRight" activeCell="BM1" sqref="BM1"/>
      <selection pane="bottomLeft" activeCell="A6" sqref="A6"/>
      <selection pane="bottomRight" activeCell="CN49" sqref="CN49"/>
    </sheetView>
  </sheetViews>
  <sheetFormatPr defaultColWidth="11" defaultRowHeight="13.2" x14ac:dyDescent="0.25"/>
  <cols>
    <col min="1" max="1" width="8.109375" style="2" customWidth="1"/>
    <col min="2" max="2" width="13.5546875" style="35" customWidth="1"/>
    <col min="3" max="3" width="10.21875" style="1" hidden="1" customWidth="1"/>
    <col min="4" max="4" width="7" style="1" hidden="1" customWidth="1"/>
    <col min="5" max="5" width="10.21875" style="1" hidden="1" customWidth="1"/>
    <col min="6" max="6" width="7" style="1" hidden="1" customWidth="1"/>
    <col min="7" max="7" width="10.21875" style="1" hidden="1" customWidth="1"/>
    <col min="8" max="8" width="7" style="1" hidden="1" customWidth="1"/>
    <col min="9" max="9" width="10.21875" style="1" hidden="1" customWidth="1"/>
    <col min="10" max="10" width="7" style="1" hidden="1" customWidth="1"/>
    <col min="11" max="11" width="10.21875" style="1" hidden="1" customWidth="1"/>
    <col min="12" max="12" width="7" style="1" hidden="1" customWidth="1"/>
    <col min="13" max="13" width="10.21875" style="1" hidden="1" customWidth="1"/>
    <col min="14" max="14" width="7" style="1" hidden="1" customWidth="1"/>
    <col min="15" max="15" width="10.21875" style="1" hidden="1" customWidth="1"/>
    <col min="16" max="16" width="7" style="1" hidden="1" customWidth="1"/>
    <col min="17" max="17" width="10.21875" style="1" hidden="1" customWidth="1"/>
    <col min="18" max="18" width="7" style="1" hidden="1" customWidth="1"/>
    <col min="19" max="19" width="10.21875" style="1" hidden="1" customWidth="1"/>
    <col min="20" max="20" width="7" style="1" hidden="1" customWidth="1"/>
    <col min="21" max="21" width="10.21875" style="1" hidden="1" customWidth="1"/>
    <col min="22" max="22" width="7" style="1" hidden="1" customWidth="1"/>
    <col min="23" max="23" width="10.21875" style="1" hidden="1" customWidth="1"/>
    <col min="24" max="24" width="7" style="1" hidden="1" customWidth="1"/>
    <col min="25" max="25" width="10.21875" style="1" hidden="1" customWidth="1"/>
    <col min="26" max="26" width="7" style="1" hidden="1" customWidth="1"/>
    <col min="27" max="27" width="10.21875" style="1" hidden="1" customWidth="1"/>
    <col min="28" max="28" width="7" style="1" hidden="1" customWidth="1"/>
    <col min="29" max="29" width="10.21875" style="1" hidden="1" customWidth="1"/>
    <col min="30" max="30" width="7" style="1" hidden="1" customWidth="1"/>
    <col min="31" max="31" width="10.21875" style="1" hidden="1" customWidth="1"/>
    <col min="32" max="32" width="7" style="1" hidden="1" customWidth="1"/>
    <col min="33" max="33" width="10.21875" style="1" hidden="1" customWidth="1"/>
    <col min="34" max="34" width="7" style="1" hidden="1" customWidth="1"/>
    <col min="35" max="35" width="10.21875" style="1" hidden="1" customWidth="1"/>
    <col min="36" max="36" width="7" style="1" hidden="1" customWidth="1"/>
    <col min="37" max="37" width="10.21875" style="1" hidden="1" customWidth="1"/>
    <col min="38" max="38" width="7" style="1" hidden="1" customWidth="1"/>
    <col min="39" max="39" width="10.21875" style="1" hidden="1" customWidth="1"/>
    <col min="40" max="40" width="7" style="1" hidden="1" customWidth="1"/>
    <col min="41" max="41" width="10.21875" style="1" hidden="1" customWidth="1"/>
    <col min="42" max="42" width="7" style="1" hidden="1" customWidth="1"/>
    <col min="43" max="43" width="10.21875" style="1" hidden="1" customWidth="1"/>
    <col min="44" max="44" width="7" style="1" hidden="1" customWidth="1"/>
    <col min="45" max="45" width="10.21875" style="1" hidden="1" customWidth="1"/>
    <col min="46" max="46" width="7" style="1" hidden="1" customWidth="1"/>
    <col min="47" max="47" width="10.21875" style="1" hidden="1" customWidth="1"/>
    <col min="48" max="48" width="7" style="1" hidden="1" customWidth="1"/>
    <col min="49" max="49" width="10.21875" style="1" hidden="1" customWidth="1"/>
    <col min="50" max="50" width="7" style="1" hidden="1" customWidth="1"/>
    <col min="51" max="51" width="10.21875" style="1" hidden="1" customWidth="1"/>
    <col min="52" max="52" width="7" style="1" hidden="1" customWidth="1"/>
    <col min="53" max="53" width="10.21875" style="1" hidden="1" customWidth="1"/>
    <col min="54" max="54" width="7" style="1" hidden="1" customWidth="1"/>
    <col min="55" max="55" width="10.21875" style="1" hidden="1" customWidth="1"/>
    <col min="56" max="56" width="7" style="1" hidden="1" customWidth="1"/>
    <col min="57" max="57" width="10.21875" style="1" hidden="1" customWidth="1"/>
    <col min="58" max="58" width="7" style="1" hidden="1" customWidth="1"/>
    <col min="59" max="59" width="10.21875" style="1" hidden="1" customWidth="1"/>
    <col min="60" max="60" width="7" style="1" hidden="1" customWidth="1"/>
    <col min="61" max="61" width="10.21875" style="1" hidden="1" customWidth="1"/>
    <col min="62" max="62" width="7" style="1" hidden="1" customWidth="1"/>
    <col min="63" max="63" width="10.21875" style="1" hidden="1" customWidth="1"/>
    <col min="64" max="64" width="7" style="1" hidden="1" customWidth="1"/>
    <col min="65" max="65" width="10.21875" style="1" customWidth="1"/>
    <col min="66" max="66" width="7" style="1" customWidth="1"/>
    <col min="67" max="67" width="10.21875" style="1" customWidth="1"/>
    <col min="68" max="68" width="7" style="1" customWidth="1"/>
    <col min="69" max="69" width="10.21875" style="1" customWidth="1"/>
    <col min="70" max="70" width="7" style="1" customWidth="1"/>
    <col min="71" max="71" width="10.21875" style="1" customWidth="1"/>
    <col min="72" max="72" width="7" style="1" customWidth="1"/>
    <col min="73" max="73" width="10.21875" style="1" customWidth="1"/>
    <col min="74" max="74" width="7" style="1" customWidth="1"/>
    <col min="75" max="75" width="10.21875" style="1" customWidth="1"/>
    <col min="76" max="76" width="7" style="1" customWidth="1"/>
    <col min="77" max="77" width="10.21875" style="1" customWidth="1"/>
    <col min="78" max="78" width="7" style="1" customWidth="1"/>
    <col min="79" max="79" width="10.21875" style="1" customWidth="1"/>
    <col min="80" max="80" width="7" style="1" customWidth="1"/>
    <col min="81" max="81" width="10.21875" style="1" customWidth="1"/>
    <col min="82" max="82" width="7" style="1" customWidth="1"/>
    <col min="83" max="83" width="10.21875" style="1" customWidth="1"/>
    <col min="84" max="84" width="7" style="1" customWidth="1"/>
    <col min="85" max="85" width="10.21875" style="1" customWidth="1"/>
    <col min="86" max="86" width="7" style="1" customWidth="1"/>
    <col min="87" max="87" width="10.21875" style="1" customWidth="1"/>
    <col min="88" max="88" width="7" style="1" customWidth="1"/>
    <col min="89" max="89" width="10.21875" style="1" customWidth="1"/>
    <col min="90" max="90" width="7" style="1" customWidth="1"/>
    <col min="91" max="91" width="10.21875" customWidth="1"/>
    <col min="92" max="92" width="7" customWidth="1"/>
    <col min="93" max="93" width="7" style="1" customWidth="1"/>
    <col min="94" max="94" width="10.109375" style="29" customWidth="1"/>
    <col min="95" max="95" width="11.109375" style="29" bestFit="1" customWidth="1"/>
    <col min="96" max="96" width="9.88671875" style="29" bestFit="1" customWidth="1"/>
    <col min="97" max="97" width="9.109375" style="29" customWidth="1"/>
    <col min="98" max="98" width="12.21875" style="29" customWidth="1"/>
    <col min="99" max="99" width="11" style="30"/>
    <col min="100" max="16384" width="11" style="1"/>
  </cols>
  <sheetData>
    <row r="1" spans="1:99" s="120" customFormat="1" ht="19.95" customHeight="1" x14ac:dyDescent="0.25">
      <c r="A1" s="254" t="s">
        <v>151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4"/>
      <c r="AJ1" s="254"/>
      <c r="AK1" s="254"/>
      <c r="AL1" s="254"/>
      <c r="AM1" s="254"/>
      <c r="AN1" s="254"/>
      <c r="AO1" s="254"/>
      <c r="AP1" s="254"/>
      <c r="AQ1" s="254"/>
      <c r="AR1" s="254"/>
      <c r="AS1" s="254"/>
      <c r="AT1" s="254"/>
      <c r="AU1" s="254"/>
      <c r="AV1" s="254"/>
      <c r="AW1" s="254"/>
      <c r="AX1" s="254"/>
      <c r="AY1" s="254"/>
      <c r="AZ1" s="254"/>
      <c r="BA1" s="254"/>
      <c r="BB1" s="254"/>
      <c r="BC1" s="254"/>
      <c r="BD1" s="254"/>
      <c r="BE1" s="254"/>
      <c r="BF1" s="254"/>
      <c r="BG1" s="254"/>
      <c r="BH1" s="254"/>
      <c r="BI1" s="254"/>
      <c r="BJ1" s="254"/>
      <c r="BK1" s="254"/>
      <c r="BL1" s="254"/>
      <c r="BM1" s="254"/>
      <c r="BN1" s="254"/>
      <c r="BO1" s="254"/>
      <c r="BP1" s="254"/>
      <c r="BQ1" s="254"/>
      <c r="BR1" s="254"/>
      <c r="BS1" s="254"/>
      <c r="BT1" s="254"/>
      <c r="BU1" s="254"/>
      <c r="BV1" s="254"/>
      <c r="BW1" s="254"/>
      <c r="BX1" s="254"/>
      <c r="BY1" s="254"/>
      <c r="BZ1" s="254"/>
      <c r="CA1" s="254"/>
      <c r="CB1" s="254"/>
      <c r="CC1" s="254"/>
      <c r="CD1" s="254"/>
      <c r="CE1" s="254"/>
      <c r="CF1" s="254"/>
      <c r="CG1" s="254"/>
      <c r="CH1" s="254"/>
      <c r="CI1" s="254"/>
      <c r="CJ1" s="254"/>
      <c r="CK1" s="254"/>
      <c r="CL1" s="254"/>
      <c r="CM1" s="254"/>
      <c r="CN1" s="254"/>
      <c r="CO1" s="118"/>
      <c r="CP1" s="119"/>
      <c r="CQ1" s="119"/>
      <c r="CR1" s="119"/>
      <c r="CS1" s="119"/>
      <c r="CT1" s="119"/>
      <c r="CU1" s="30"/>
    </row>
    <row r="2" spans="1:99" s="120" customFormat="1" ht="7.5" customHeight="1" x14ac:dyDescent="0.2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1"/>
      <c r="BY2" s="121"/>
      <c r="BZ2" s="121"/>
      <c r="CA2" s="121"/>
      <c r="CB2" s="121"/>
      <c r="CC2" s="121"/>
      <c r="CD2" s="121"/>
      <c r="CE2" s="121"/>
      <c r="CF2" s="121"/>
      <c r="CG2" s="121"/>
      <c r="CH2" s="121"/>
      <c r="CI2" s="121"/>
      <c r="CJ2" s="121"/>
      <c r="CK2" s="121"/>
      <c r="CL2" s="121"/>
      <c r="CM2"/>
      <c r="CN2"/>
      <c r="CO2" s="118"/>
      <c r="CP2" s="119"/>
      <c r="CQ2" s="119"/>
      <c r="CR2" s="119"/>
      <c r="CS2" s="119"/>
      <c r="CT2" s="119"/>
      <c r="CU2" s="30"/>
    </row>
    <row r="3" spans="1:99" ht="6.75" customHeight="1" thickBot="1" x14ac:dyDescent="0.3">
      <c r="CP3" s="43"/>
      <c r="CQ3" s="43"/>
      <c r="CR3" s="43"/>
      <c r="CS3" s="43"/>
      <c r="CT3" s="43"/>
      <c r="CU3" s="154"/>
    </row>
    <row r="4" spans="1:99" s="2" customFormat="1" ht="21" customHeight="1" x14ac:dyDescent="0.25">
      <c r="A4" s="107" t="s">
        <v>91</v>
      </c>
      <c r="B4" s="108" t="s">
        <v>94</v>
      </c>
      <c r="C4" s="109" t="s">
        <v>160</v>
      </c>
      <c r="D4" s="110"/>
      <c r="E4" s="109" t="s">
        <v>161</v>
      </c>
      <c r="F4" s="110"/>
      <c r="G4" s="109" t="s">
        <v>162</v>
      </c>
      <c r="H4" s="110"/>
      <c r="I4" s="109" t="s">
        <v>163</v>
      </c>
      <c r="J4" s="110"/>
      <c r="K4" s="109" t="s">
        <v>164</v>
      </c>
      <c r="L4" s="110"/>
      <c r="M4" s="109" t="s">
        <v>165</v>
      </c>
      <c r="N4" s="110"/>
      <c r="O4" s="109" t="s">
        <v>168</v>
      </c>
      <c r="P4" s="110"/>
      <c r="Q4" s="109" t="s">
        <v>169</v>
      </c>
      <c r="R4" s="110"/>
      <c r="S4" s="109" t="s">
        <v>170</v>
      </c>
      <c r="T4" s="110"/>
      <c r="U4" s="109" t="s">
        <v>171</v>
      </c>
      <c r="V4" s="110"/>
      <c r="W4" s="109" t="s">
        <v>172</v>
      </c>
      <c r="X4" s="110"/>
      <c r="Y4" s="109" t="s">
        <v>173</v>
      </c>
      <c r="Z4" s="110"/>
      <c r="AA4" s="109" t="s">
        <v>174</v>
      </c>
      <c r="AB4" s="110"/>
      <c r="AC4" s="109" t="s">
        <v>175</v>
      </c>
      <c r="AD4" s="110"/>
      <c r="AE4" s="109" t="s">
        <v>176</v>
      </c>
      <c r="AF4" s="110"/>
      <c r="AG4" s="109" t="s">
        <v>177</v>
      </c>
      <c r="AH4" s="110"/>
      <c r="AI4" s="109" t="s">
        <v>178</v>
      </c>
      <c r="AJ4" s="110"/>
      <c r="AK4" s="109" t="s">
        <v>180</v>
      </c>
      <c r="AL4" s="110"/>
      <c r="AM4" s="109" t="s">
        <v>181</v>
      </c>
      <c r="AN4" s="110"/>
      <c r="AO4" s="109" t="s">
        <v>184</v>
      </c>
      <c r="AP4" s="110"/>
      <c r="AQ4" s="109" t="s">
        <v>185</v>
      </c>
      <c r="AR4" s="110"/>
      <c r="AS4" s="109" t="s">
        <v>188</v>
      </c>
      <c r="AT4" s="110"/>
      <c r="AU4" s="109" t="s">
        <v>189</v>
      </c>
      <c r="AV4" s="110"/>
      <c r="AW4" s="109" t="s">
        <v>191</v>
      </c>
      <c r="AX4" s="110"/>
      <c r="AY4" s="109" t="s">
        <v>192</v>
      </c>
      <c r="AZ4" s="110"/>
      <c r="BA4" s="109" t="s">
        <v>193</v>
      </c>
      <c r="BB4" s="110"/>
      <c r="BC4" s="109" t="s">
        <v>194</v>
      </c>
      <c r="BD4" s="110"/>
      <c r="BE4" s="109" t="s">
        <v>195</v>
      </c>
      <c r="BF4" s="110"/>
      <c r="BG4" s="109" t="s">
        <v>196</v>
      </c>
      <c r="BH4" s="110"/>
      <c r="BI4" s="109" t="s">
        <v>197</v>
      </c>
      <c r="BJ4" s="110"/>
      <c r="BK4" s="109" t="s">
        <v>198</v>
      </c>
      <c r="BL4" s="110"/>
      <c r="BM4" s="109" t="s">
        <v>199</v>
      </c>
      <c r="BN4" s="110"/>
      <c r="BO4" s="109" t="s">
        <v>200</v>
      </c>
      <c r="BP4" s="110"/>
      <c r="BQ4" s="109" t="s">
        <v>201</v>
      </c>
      <c r="BR4" s="110"/>
      <c r="BS4" s="109" t="s">
        <v>202</v>
      </c>
      <c r="BT4" s="110"/>
      <c r="BU4" s="109" t="s">
        <v>203</v>
      </c>
      <c r="BV4" s="110"/>
      <c r="BW4" s="109" t="s">
        <v>204</v>
      </c>
      <c r="BX4" s="110"/>
      <c r="BY4" s="109" t="s">
        <v>209</v>
      </c>
      <c r="BZ4" s="110"/>
      <c r="CA4" s="109" t="s">
        <v>210</v>
      </c>
      <c r="CB4" s="110"/>
      <c r="CC4" s="109" t="s">
        <v>211</v>
      </c>
      <c r="CD4" s="110"/>
      <c r="CE4" s="109" t="s">
        <v>212</v>
      </c>
      <c r="CF4" s="110"/>
      <c r="CG4" s="109" t="s">
        <v>213</v>
      </c>
      <c r="CH4" s="110"/>
      <c r="CI4" s="109" t="s">
        <v>214</v>
      </c>
      <c r="CJ4" s="110"/>
      <c r="CK4" s="109" t="str">
        <f>+AM!CK4</f>
        <v>23/08</v>
      </c>
      <c r="CL4" s="110"/>
      <c r="CM4" s="189" t="s">
        <v>217</v>
      </c>
      <c r="CN4" s="190"/>
      <c r="CO4" s="111"/>
      <c r="CP4" s="157"/>
      <c r="CQ4" s="158"/>
      <c r="CR4" s="168"/>
      <c r="CS4" s="158"/>
      <c r="CT4" s="158"/>
      <c r="CU4" s="169"/>
    </row>
    <row r="5" spans="1:99" s="2" customFormat="1" ht="21" customHeight="1" thickBot="1" x14ac:dyDescent="0.3">
      <c r="A5" s="7"/>
      <c r="B5" s="112" t="s">
        <v>76</v>
      </c>
      <c r="C5" s="113" t="s">
        <v>77</v>
      </c>
      <c r="D5" s="114" t="s">
        <v>78</v>
      </c>
      <c r="E5" s="113" t="s">
        <v>77</v>
      </c>
      <c r="F5" s="114" t="s">
        <v>78</v>
      </c>
      <c r="G5" s="113" t="s">
        <v>77</v>
      </c>
      <c r="H5" s="114" t="s">
        <v>78</v>
      </c>
      <c r="I5" s="113" t="s">
        <v>77</v>
      </c>
      <c r="J5" s="114" t="s">
        <v>78</v>
      </c>
      <c r="K5" s="113" t="s">
        <v>77</v>
      </c>
      <c r="L5" s="114" t="s">
        <v>78</v>
      </c>
      <c r="M5" s="113" t="s">
        <v>77</v>
      </c>
      <c r="N5" s="114" t="s">
        <v>78</v>
      </c>
      <c r="O5" s="113" t="s">
        <v>77</v>
      </c>
      <c r="P5" s="114" t="s">
        <v>78</v>
      </c>
      <c r="Q5" s="113" t="s">
        <v>77</v>
      </c>
      <c r="R5" s="114" t="s">
        <v>78</v>
      </c>
      <c r="S5" s="113" t="s">
        <v>77</v>
      </c>
      <c r="T5" s="114" t="s">
        <v>78</v>
      </c>
      <c r="U5" s="113" t="s">
        <v>77</v>
      </c>
      <c r="V5" s="114" t="s">
        <v>78</v>
      </c>
      <c r="W5" s="113" t="s">
        <v>77</v>
      </c>
      <c r="X5" s="114" t="s">
        <v>78</v>
      </c>
      <c r="Y5" s="113" t="s">
        <v>77</v>
      </c>
      <c r="Z5" s="114" t="s">
        <v>78</v>
      </c>
      <c r="AA5" s="113" t="s">
        <v>77</v>
      </c>
      <c r="AB5" s="114" t="s">
        <v>78</v>
      </c>
      <c r="AC5" s="113" t="s">
        <v>77</v>
      </c>
      <c r="AD5" s="114" t="s">
        <v>78</v>
      </c>
      <c r="AE5" s="113" t="s">
        <v>77</v>
      </c>
      <c r="AF5" s="114" t="s">
        <v>78</v>
      </c>
      <c r="AG5" s="113" t="s">
        <v>77</v>
      </c>
      <c r="AH5" s="114" t="s">
        <v>78</v>
      </c>
      <c r="AI5" s="113" t="s">
        <v>77</v>
      </c>
      <c r="AJ5" s="114" t="s">
        <v>78</v>
      </c>
      <c r="AK5" s="113" t="s">
        <v>77</v>
      </c>
      <c r="AL5" s="114" t="s">
        <v>78</v>
      </c>
      <c r="AM5" s="113" t="s">
        <v>77</v>
      </c>
      <c r="AN5" s="114" t="s">
        <v>78</v>
      </c>
      <c r="AO5" s="113" t="s">
        <v>77</v>
      </c>
      <c r="AP5" s="114" t="s">
        <v>78</v>
      </c>
      <c r="AQ5" s="113" t="s">
        <v>77</v>
      </c>
      <c r="AR5" s="114" t="s">
        <v>78</v>
      </c>
      <c r="AS5" s="113" t="s">
        <v>77</v>
      </c>
      <c r="AT5" s="114" t="s">
        <v>78</v>
      </c>
      <c r="AU5" s="113" t="s">
        <v>77</v>
      </c>
      <c r="AV5" s="114" t="s">
        <v>78</v>
      </c>
      <c r="AW5" s="113" t="s">
        <v>77</v>
      </c>
      <c r="AX5" s="114" t="s">
        <v>78</v>
      </c>
      <c r="AY5" s="113" t="s">
        <v>77</v>
      </c>
      <c r="AZ5" s="114" t="s">
        <v>78</v>
      </c>
      <c r="BA5" s="113" t="s">
        <v>77</v>
      </c>
      <c r="BB5" s="114" t="s">
        <v>78</v>
      </c>
      <c r="BC5" s="113" t="s">
        <v>77</v>
      </c>
      <c r="BD5" s="114" t="s">
        <v>78</v>
      </c>
      <c r="BE5" s="113" t="s">
        <v>77</v>
      </c>
      <c r="BF5" s="114" t="s">
        <v>78</v>
      </c>
      <c r="BG5" s="113" t="s">
        <v>77</v>
      </c>
      <c r="BH5" s="114" t="s">
        <v>78</v>
      </c>
      <c r="BI5" s="113" t="s">
        <v>77</v>
      </c>
      <c r="BJ5" s="114" t="s">
        <v>78</v>
      </c>
      <c r="BK5" s="113" t="s">
        <v>77</v>
      </c>
      <c r="BL5" s="114" t="s">
        <v>78</v>
      </c>
      <c r="BM5" s="113" t="s">
        <v>77</v>
      </c>
      <c r="BN5" s="114" t="s">
        <v>78</v>
      </c>
      <c r="BO5" s="113" t="s">
        <v>77</v>
      </c>
      <c r="BP5" s="114" t="s">
        <v>78</v>
      </c>
      <c r="BQ5" s="113" t="s">
        <v>77</v>
      </c>
      <c r="BR5" s="114" t="s">
        <v>78</v>
      </c>
      <c r="BS5" s="113" t="s">
        <v>77</v>
      </c>
      <c r="BT5" s="114" t="s">
        <v>78</v>
      </c>
      <c r="BU5" s="113" t="s">
        <v>77</v>
      </c>
      <c r="BV5" s="114" t="s">
        <v>78</v>
      </c>
      <c r="BW5" s="113" t="s">
        <v>77</v>
      </c>
      <c r="BX5" s="114" t="s">
        <v>78</v>
      </c>
      <c r="BY5" s="113" t="s">
        <v>77</v>
      </c>
      <c r="BZ5" s="114" t="s">
        <v>78</v>
      </c>
      <c r="CA5" s="113" t="s">
        <v>77</v>
      </c>
      <c r="CB5" s="114" t="s">
        <v>78</v>
      </c>
      <c r="CC5" s="113" t="s">
        <v>77</v>
      </c>
      <c r="CD5" s="114" t="s">
        <v>78</v>
      </c>
      <c r="CE5" s="113" t="s">
        <v>77</v>
      </c>
      <c r="CF5" s="114" t="s">
        <v>78</v>
      </c>
      <c r="CG5" s="113" t="s">
        <v>77</v>
      </c>
      <c r="CH5" s="114" t="s">
        <v>78</v>
      </c>
      <c r="CI5" s="113" t="s">
        <v>77</v>
      </c>
      <c r="CJ5" s="114" t="s">
        <v>78</v>
      </c>
      <c r="CK5" s="113" t="s">
        <v>77</v>
      </c>
      <c r="CL5" s="114" t="s">
        <v>78</v>
      </c>
      <c r="CM5" s="191" t="s">
        <v>77</v>
      </c>
      <c r="CN5" s="192" t="s">
        <v>78</v>
      </c>
      <c r="CO5" s="115"/>
      <c r="CP5" s="116" t="s">
        <v>76</v>
      </c>
      <c r="CQ5" s="117"/>
      <c r="CR5" s="123" t="s">
        <v>157</v>
      </c>
      <c r="CS5" s="117"/>
      <c r="CT5" s="124" t="s">
        <v>128</v>
      </c>
      <c r="CU5" s="160" t="s">
        <v>156</v>
      </c>
    </row>
    <row r="6" spans="1:99" ht="21" customHeight="1" thickBot="1" x14ac:dyDescent="0.3">
      <c r="A6" s="3"/>
      <c r="B6" s="19" t="s">
        <v>89</v>
      </c>
      <c r="C6" s="53">
        <v>87076.66</v>
      </c>
      <c r="D6" s="91">
        <v>2.5987099709450213E-2</v>
      </c>
      <c r="E6" s="53">
        <v>189829.15</v>
      </c>
      <c r="F6" s="91">
        <v>5.5223033165688995E-2</v>
      </c>
      <c r="G6" s="53">
        <v>28050</v>
      </c>
      <c r="H6" s="91">
        <v>9.5269564519560018E-3</v>
      </c>
      <c r="I6" s="53">
        <v>0</v>
      </c>
      <c r="J6" s="91">
        <v>0</v>
      </c>
      <c r="K6" s="53">
        <v>93887.97</v>
      </c>
      <c r="L6" s="91">
        <v>1.8973778774188897E-2</v>
      </c>
      <c r="M6" s="53">
        <v>0</v>
      </c>
      <c r="N6" s="91">
        <v>0</v>
      </c>
      <c r="O6" s="53">
        <v>0</v>
      </c>
      <c r="P6" s="91">
        <v>0</v>
      </c>
      <c r="Q6" s="53">
        <v>64113.55</v>
      </c>
      <c r="R6" s="91">
        <v>1.6239309004320083E-2</v>
      </c>
      <c r="S6" s="53">
        <v>31579.54</v>
      </c>
      <c r="T6" s="91">
        <v>6.654303515502267E-3</v>
      </c>
      <c r="U6" s="53">
        <v>53217.95</v>
      </c>
      <c r="V6" s="91">
        <v>1.2670910096175077E-2</v>
      </c>
      <c r="W6" s="53">
        <v>26882.25</v>
      </c>
      <c r="X6" s="91">
        <v>8.3301204525083102E-3</v>
      </c>
      <c r="Y6" s="53">
        <v>28050.06</v>
      </c>
      <c r="Z6" s="91">
        <v>9.6927499853788381E-3</v>
      </c>
      <c r="AA6" s="53">
        <v>25846</v>
      </c>
      <c r="AB6" s="91">
        <v>8.2336677311255699E-3</v>
      </c>
      <c r="AC6" s="53">
        <v>56100.05</v>
      </c>
      <c r="AD6" s="91">
        <v>1.7747903804384436E-2</v>
      </c>
      <c r="AE6" s="53">
        <v>57405.34</v>
      </c>
      <c r="AF6" s="91">
        <v>1.216128057710323E-2</v>
      </c>
      <c r="AG6" s="53">
        <v>0</v>
      </c>
      <c r="AH6" s="91">
        <v>0</v>
      </c>
      <c r="AI6" s="53">
        <v>28204.04</v>
      </c>
      <c r="AJ6" s="91">
        <v>8.3217525588393897E-3</v>
      </c>
      <c r="AK6" s="53">
        <v>57869.94</v>
      </c>
      <c r="AL6" s="91">
        <v>1.2553132756724782E-2</v>
      </c>
      <c r="AM6" s="53">
        <v>56100.07</v>
      </c>
      <c r="AN6" s="91">
        <v>1.8809778327173125E-2</v>
      </c>
      <c r="AO6" s="53">
        <v>28869.48</v>
      </c>
      <c r="AP6" s="91">
        <v>9.1171329260426887E-3</v>
      </c>
      <c r="AQ6" s="53">
        <v>0</v>
      </c>
      <c r="AR6" s="91">
        <v>0</v>
      </c>
      <c r="AS6" s="53">
        <v>51287.74</v>
      </c>
      <c r="AT6" s="91">
        <v>1.6730849924536429E-2</v>
      </c>
      <c r="AU6" s="53">
        <v>0</v>
      </c>
      <c r="AV6" s="91">
        <v>0</v>
      </c>
      <c r="AW6" s="53">
        <v>0</v>
      </c>
      <c r="AX6" s="91">
        <v>0</v>
      </c>
      <c r="AY6" s="53">
        <v>0</v>
      </c>
      <c r="AZ6" s="91">
        <v>0</v>
      </c>
      <c r="BA6" s="53">
        <v>0</v>
      </c>
      <c r="BB6" s="91">
        <v>0</v>
      </c>
      <c r="BC6" s="53">
        <v>0</v>
      </c>
      <c r="BD6" s="91">
        <v>0</v>
      </c>
      <c r="BE6" s="53">
        <v>0</v>
      </c>
      <c r="BF6" s="91">
        <v>0</v>
      </c>
      <c r="BG6" s="53">
        <v>0</v>
      </c>
      <c r="BH6" s="91">
        <v>0</v>
      </c>
      <c r="BI6" s="53">
        <v>0</v>
      </c>
      <c r="BJ6" s="91">
        <v>0</v>
      </c>
      <c r="BK6" s="53">
        <v>0</v>
      </c>
      <c r="BL6" s="91">
        <v>0</v>
      </c>
      <c r="BM6" s="53">
        <v>0</v>
      </c>
      <c r="BN6" s="91">
        <v>0</v>
      </c>
      <c r="BO6" s="53">
        <v>28708.799999999999</v>
      </c>
      <c r="BP6" s="91">
        <v>8.035510750518518E-3</v>
      </c>
      <c r="BQ6" s="53">
        <v>0</v>
      </c>
      <c r="BR6" s="91">
        <v>0</v>
      </c>
      <c r="BS6" s="53">
        <v>0</v>
      </c>
      <c r="BT6" s="91">
        <v>0</v>
      </c>
      <c r="BU6" s="53">
        <v>0</v>
      </c>
      <c r="BV6" s="91">
        <v>0</v>
      </c>
      <c r="BW6" s="53">
        <v>0</v>
      </c>
      <c r="BX6" s="91">
        <v>0</v>
      </c>
      <c r="BY6" s="53">
        <v>0</v>
      </c>
      <c r="BZ6" s="91">
        <v>0</v>
      </c>
      <c r="CA6" s="53">
        <v>0</v>
      </c>
      <c r="CB6" s="91">
        <v>0</v>
      </c>
      <c r="CC6" s="53">
        <v>0</v>
      </c>
      <c r="CD6" s="91">
        <v>0</v>
      </c>
      <c r="CE6" s="53">
        <v>0</v>
      </c>
      <c r="CF6" s="91">
        <v>0</v>
      </c>
      <c r="CG6" s="53">
        <v>0</v>
      </c>
      <c r="CH6" s="91">
        <v>0</v>
      </c>
      <c r="CI6" s="53">
        <v>0</v>
      </c>
      <c r="CJ6" s="91">
        <v>0</v>
      </c>
      <c r="CK6" s="53">
        <f t="shared" ref="CK6:CK12" si="0">+$CT6</f>
        <v>0</v>
      </c>
      <c r="CL6" s="91">
        <f>CK6/CK13</f>
        <v>0</v>
      </c>
      <c r="CM6" s="193">
        <f>IF( SUM($BW6:CK6)&lt;0, "n/a", SUM($BW6:CK6)/CM$74)</f>
        <v>0</v>
      </c>
      <c r="CN6" s="194">
        <f>CM6/CM13</f>
        <v>0</v>
      </c>
      <c r="CO6" s="21"/>
      <c r="CP6" s="94" t="s">
        <v>31</v>
      </c>
      <c r="CQ6" s="34">
        <f>IF(ISERROR(VLOOKUP(CP6,IQSH01E!$A$1:$M$400,2,0)),0,VLOOKUP(CP6,IQSH01E!$A$1:$M$400,2,0))</f>
        <v>0</v>
      </c>
      <c r="CR6" s="54" t="s">
        <v>64</v>
      </c>
      <c r="CS6" s="34">
        <f>IF(ISERROR(VLOOKUP(CR6,IQSH01E!$A$1:$M$400,2,0)),0,VLOOKUP(CR6,IQSH01E!$A$1:$M$400,2,0))</f>
        <v>0</v>
      </c>
      <c r="CT6" s="38">
        <f>+CS6+CQ6</f>
        <v>0</v>
      </c>
      <c r="CU6" s="161" t="s">
        <v>123</v>
      </c>
    </row>
    <row r="7" spans="1:99" ht="21" customHeight="1" thickBot="1" x14ac:dyDescent="0.3">
      <c r="A7" s="3"/>
      <c r="B7" s="14" t="s">
        <v>79</v>
      </c>
      <c r="C7" s="58">
        <v>2963570.2600000002</v>
      </c>
      <c r="D7" s="97">
        <v>0.88444591056410871</v>
      </c>
      <c r="E7" s="58">
        <v>2996402.22</v>
      </c>
      <c r="F7" s="97">
        <v>0.87168076753651447</v>
      </c>
      <c r="G7" s="58">
        <v>2611530.7799999998</v>
      </c>
      <c r="H7" s="97">
        <v>0.8869853837434114</v>
      </c>
      <c r="I7" s="58">
        <v>3787746.2300000009</v>
      </c>
      <c r="J7" s="97">
        <v>0.92013096410554795</v>
      </c>
      <c r="K7" s="58">
        <v>4502715.43</v>
      </c>
      <c r="L7" s="97">
        <v>0.90995179096903289</v>
      </c>
      <c r="M7" s="58">
        <v>3759736.21</v>
      </c>
      <c r="N7" s="97">
        <v>0.92354201976357952</v>
      </c>
      <c r="O7" s="58">
        <v>3123700.43</v>
      </c>
      <c r="P7" s="97">
        <v>0.9115466979075858</v>
      </c>
      <c r="Q7" s="58">
        <v>3480132.41</v>
      </c>
      <c r="R7" s="97">
        <v>0.88148208267892125</v>
      </c>
      <c r="S7" s="58">
        <v>4242103.3199999994</v>
      </c>
      <c r="T7" s="97">
        <v>0.89387758768493253</v>
      </c>
      <c r="U7" s="58">
        <v>3702155.5200000005</v>
      </c>
      <c r="V7" s="97">
        <v>0.88146348658635487</v>
      </c>
      <c r="W7" s="58">
        <v>2857428.2900000005</v>
      </c>
      <c r="X7" s="97">
        <v>0.88544380920885912</v>
      </c>
      <c r="Y7" s="58">
        <v>2517350.1599999997</v>
      </c>
      <c r="Z7" s="97">
        <v>0.86987499230067289</v>
      </c>
      <c r="AA7" s="58">
        <v>2832266.3200000003</v>
      </c>
      <c r="AB7" s="97">
        <v>0.90226494641096378</v>
      </c>
      <c r="AC7" s="58">
        <v>2934041.1000000006</v>
      </c>
      <c r="AD7" s="97">
        <v>0.92821805329781881</v>
      </c>
      <c r="AE7" s="58">
        <v>4427316.1399999987</v>
      </c>
      <c r="AF7" s="97">
        <v>0.93792378517534492</v>
      </c>
      <c r="AG7" s="58">
        <v>4512768.1399999997</v>
      </c>
      <c r="AH7" s="97">
        <v>0.94637907844411584</v>
      </c>
      <c r="AI7" s="58">
        <v>3177937.48</v>
      </c>
      <c r="AJ7" s="97">
        <v>0.9376674177182277</v>
      </c>
      <c r="AK7" s="58">
        <v>4331618.4699999988</v>
      </c>
      <c r="AL7" s="97">
        <v>0.93961358358745606</v>
      </c>
      <c r="AM7" s="58">
        <v>2614783.9000000004</v>
      </c>
      <c r="AN7" s="97">
        <v>0.87671023463003217</v>
      </c>
      <c r="AO7" s="58">
        <v>2972618.1500000004</v>
      </c>
      <c r="AP7" s="97">
        <v>0.93876837448811379</v>
      </c>
      <c r="AQ7" s="58">
        <v>3877964.7099999995</v>
      </c>
      <c r="AR7" s="97">
        <v>0.94663910364402803</v>
      </c>
      <c r="AS7" s="58">
        <v>2789426.1199999996</v>
      </c>
      <c r="AT7" s="97">
        <v>0.90995371972525874</v>
      </c>
      <c r="AU7" s="58">
        <v>2907223.19</v>
      </c>
      <c r="AV7" s="97">
        <v>0.93906483022599474</v>
      </c>
      <c r="AW7" s="58">
        <v>2026347.38</v>
      </c>
      <c r="AX7" s="97">
        <v>0.92163594191155862</v>
      </c>
      <c r="AY7" s="58">
        <v>3805354.13</v>
      </c>
      <c r="AZ7" s="97">
        <v>0.96410561188562627</v>
      </c>
      <c r="BA7" s="58">
        <v>3160819.93</v>
      </c>
      <c r="BB7" s="97">
        <v>0.93700906180291443</v>
      </c>
      <c r="BC7" s="58">
        <v>4861410.34</v>
      </c>
      <c r="BD7" s="97">
        <v>0.95872770040625743</v>
      </c>
      <c r="BE7" s="58">
        <v>4546634.9700000007</v>
      </c>
      <c r="BF7" s="97">
        <v>0.97406383562851262</v>
      </c>
      <c r="BG7" s="58">
        <v>4665527.4100000011</v>
      </c>
      <c r="BH7" s="97">
        <v>0.97260694635489964</v>
      </c>
      <c r="BI7" s="58">
        <v>4650598.120000001</v>
      </c>
      <c r="BJ7" s="97">
        <v>0.97136500607797882</v>
      </c>
      <c r="BK7" s="58">
        <v>3422604.96</v>
      </c>
      <c r="BL7" s="97">
        <v>0.96168970226176609</v>
      </c>
      <c r="BM7" s="58">
        <v>3393676.8000000003</v>
      </c>
      <c r="BN7" s="97">
        <v>0.96280579499284913</v>
      </c>
      <c r="BO7" s="58">
        <v>3400825.4499999997</v>
      </c>
      <c r="BP7" s="97">
        <v>0.95188128602073152</v>
      </c>
      <c r="BQ7" s="58">
        <v>3255160.0200000005</v>
      </c>
      <c r="BR7" s="97">
        <v>0.96622837773273362</v>
      </c>
      <c r="BS7" s="58">
        <v>2869735.28</v>
      </c>
      <c r="BT7" s="97">
        <v>0.97386133934514363</v>
      </c>
      <c r="BU7" s="58">
        <v>2129655.33</v>
      </c>
      <c r="BV7" s="97">
        <v>0.97948910382787102</v>
      </c>
      <c r="BW7" s="58">
        <v>2895497.82</v>
      </c>
      <c r="BX7" s="97">
        <v>0.95654099478131582</v>
      </c>
      <c r="BY7" s="58">
        <v>3458111.2800000003</v>
      </c>
      <c r="BZ7" s="97">
        <v>0.96798676311460752</v>
      </c>
      <c r="CA7" s="58">
        <v>4501739</v>
      </c>
      <c r="CB7" s="97">
        <v>0.96724997563740223</v>
      </c>
      <c r="CC7" s="58">
        <v>3710840.79</v>
      </c>
      <c r="CD7" s="97">
        <v>0.9731135469130805</v>
      </c>
      <c r="CE7" s="58">
        <v>4435924.3600000003</v>
      </c>
      <c r="CF7" s="97">
        <v>0.97883580346296883</v>
      </c>
      <c r="CG7" s="58">
        <v>4170354.5300000003</v>
      </c>
      <c r="CH7" s="97">
        <v>0.98465089503520475</v>
      </c>
      <c r="CI7" s="58">
        <v>3207525.47</v>
      </c>
      <c r="CJ7" s="97">
        <v>0.97310587590610687</v>
      </c>
      <c r="CK7" s="58">
        <f t="shared" si="0"/>
        <v>3713012.1899999995</v>
      </c>
      <c r="CL7" s="97">
        <f>CK7/CK13</f>
        <v>0.97684628036968413</v>
      </c>
      <c r="CM7" s="193">
        <f>IF( SUM($BW7:CK7)&lt;0, "n/a", SUM($BW7:CK7)/CM$74)</f>
        <v>3761626.5301854825</v>
      </c>
      <c r="CN7" s="195">
        <f>CM7/CM13</f>
        <v>0.97289334420226259</v>
      </c>
      <c r="CO7" s="21"/>
      <c r="CP7" s="98" t="s">
        <v>113</v>
      </c>
      <c r="CQ7" s="135">
        <f>+CQ16-CQ15-CQ14-CQ6-CQ9-CQ10-CQ11-CQ12-CQ8</f>
        <v>3713012.1899999995</v>
      </c>
      <c r="CR7" s="140" t="s">
        <v>113</v>
      </c>
      <c r="CS7" s="144">
        <f>+CS16-CS15-CS14-CS6-CS9-CS10-CS11-CS12-CS8</f>
        <v>0</v>
      </c>
      <c r="CT7" s="145">
        <f t="shared" ref="CT7:CT16" si="1">+CS7+CQ7</f>
        <v>3713012.1899999995</v>
      </c>
      <c r="CU7" s="162"/>
    </row>
    <row r="8" spans="1:99" ht="21" customHeight="1" thickBot="1" x14ac:dyDescent="0.3">
      <c r="A8" s="3"/>
      <c r="B8" s="14" t="s">
        <v>107</v>
      </c>
      <c r="C8" s="58">
        <v>0</v>
      </c>
      <c r="D8" s="97">
        <v>0</v>
      </c>
      <c r="E8" s="58">
        <v>0</v>
      </c>
      <c r="F8" s="97">
        <v>0</v>
      </c>
      <c r="G8" s="58">
        <v>0</v>
      </c>
      <c r="H8" s="97">
        <v>0</v>
      </c>
      <c r="I8" s="58">
        <v>0</v>
      </c>
      <c r="J8" s="97">
        <v>0</v>
      </c>
      <c r="K8" s="58">
        <v>0</v>
      </c>
      <c r="L8" s="97">
        <v>0</v>
      </c>
      <c r="M8" s="58">
        <v>0</v>
      </c>
      <c r="N8" s="97">
        <v>0</v>
      </c>
      <c r="O8" s="58">
        <v>0</v>
      </c>
      <c r="P8" s="97">
        <v>0</v>
      </c>
      <c r="Q8" s="58">
        <v>0</v>
      </c>
      <c r="R8" s="97">
        <v>0</v>
      </c>
      <c r="S8" s="58">
        <v>0</v>
      </c>
      <c r="T8" s="97">
        <v>0</v>
      </c>
      <c r="U8" s="58">
        <v>0</v>
      </c>
      <c r="V8" s="97">
        <v>0</v>
      </c>
      <c r="W8" s="58">
        <v>0</v>
      </c>
      <c r="X8" s="97">
        <v>0</v>
      </c>
      <c r="Y8" s="58">
        <v>0</v>
      </c>
      <c r="Z8" s="97">
        <v>0</v>
      </c>
      <c r="AA8" s="58">
        <v>0</v>
      </c>
      <c r="AB8" s="97">
        <v>0</v>
      </c>
      <c r="AC8" s="58">
        <v>0</v>
      </c>
      <c r="AD8" s="97">
        <v>0</v>
      </c>
      <c r="AE8" s="58">
        <v>0</v>
      </c>
      <c r="AF8" s="97">
        <v>0</v>
      </c>
      <c r="AG8" s="58">
        <v>0</v>
      </c>
      <c r="AH8" s="97">
        <v>0</v>
      </c>
      <c r="AI8" s="58">
        <v>0</v>
      </c>
      <c r="AJ8" s="97">
        <v>0</v>
      </c>
      <c r="AK8" s="58">
        <v>0</v>
      </c>
      <c r="AL8" s="97">
        <v>0</v>
      </c>
      <c r="AM8" s="58">
        <v>0</v>
      </c>
      <c r="AN8" s="97">
        <v>0</v>
      </c>
      <c r="AO8" s="58">
        <v>0</v>
      </c>
      <c r="AP8" s="97">
        <v>0</v>
      </c>
      <c r="AQ8" s="58">
        <v>0</v>
      </c>
      <c r="AR8" s="97">
        <v>0</v>
      </c>
      <c r="AS8" s="58">
        <v>0</v>
      </c>
      <c r="AT8" s="97">
        <v>0</v>
      </c>
      <c r="AU8" s="58">
        <v>0</v>
      </c>
      <c r="AV8" s="97">
        <v>0</v>
      </c>
      <c r="AW8" s="58">
        <v>0</v>
      </c>
      <c r="AX8" s="97">
        <v>0</v>
      </c>
      <c r="AY8" s="58">
        <v>0</v>
      </c>
      <c r="AZ8" s="97">
        <v>0</v>
      </c>
      <c r="BA8" s="58">
        <v>0</v>
      </c>
      <c r="BB8" s="97">
        <v>0</v>
      </c>
      <c r="BC8" s="58">
        <v>0</v>
      </c>
      <c r="BD8" s="97">
        <v>0</v>
      </c>
      <c r="BE8" s="58">
        <v>0</v>
      </c>
      <c r="BF8" s="97">
        <v>0</v>
      </c>
      <c r="BG8" s="58">
        <v>0</v>
      </c>
      <c r="BH8" s="97">
        <v>0</v>
      </c>
      <c r="BI8" s="58">
        <v>0</v>
      </c>
      <c r="BJ8" s="97">
        <v>0</v>
      </c>
      <c r="BK8" s="58">
        <v>0</v>
      </c>
      <c r="BL8" s="97">
        <v>0</v>
      </c>
      <c r="BM8" s="58">
        <v>0</v>
      </c>
      <c r="BN8" s="97">
        <v>0</v>
      </c>
      <c r="BO8" s="58">
        <v>0</v>
      </c>
      <c r="BP8" s="97">
        <v>0</v>
      </c>
      <c r="BQ8" s="58">
        <v>0</v>
      </c>
      <c r="BR8" s="97">
        <v>0</v>
      </c>
      <c r="BS8" s="58">
        <v>0</v>
      </c>
      <c r="BT8" s="97">
        <v>0</v>
      </c>
      <c r="BU8" s="58">
        <v>0</v>
      </c>
      <c r="BV8" s="97">
        <v>0</v>
      </c>
      <c r="BW8" s="58">
        <v>0</v>
      </c>
      <c r="BX8" s="97">
        <v>0</v>
      </c>
      <c r="BY8" s="58">
        <v>0</v>
      </c>
      <c r="BZ8" s="97">
        <v>0</v>
      </c>
      <c r="CA8" s="58">
        <v>0</v>
      </c>
      <c r="CB8" s="97">
        <v>0</v>
      </c>
      <c r="CC8" s="58">
        <v>0</v>
      </c>
      <c r="CD8" s="97">
        <v>0</v>
      </c>
      <c r="CE8" s="58">
        <v>0</v>
      </c>
      <c r="CF8" s="97">
        <v>0</v>
      </c>
      <c r="CG8" s="58">
        <v>0</v>
      </c>
      <c r="CH8" s="97">
        <v>0</v>
      </c>
      <c r="CI8" s="58">
        <v>0</v>
      </c>
      <c r="CJ8" s="97">
        <v>0</v>
      </c>
      <c r="CK8" s="58">
        <f t="shared" si="0"/>
        <v>0</v>
      </c>
      <c r="CL8" s="97">
        <f>CK8/CK13</f>
        <v>0</v>
      </c>
      <c r="CM8" s="193">
        <f>IF( SUM($BW8:CK8)&lt;0, "n/a", SUM($BW8:CK8)/CM$74)</f>
        <v>0</v>
      </c>
      <c r="CN8" s="196">
        <f>CM8/CM13</f>
        <v>0</v>
      </c>
      <c r="CO8" s="21"/>
      <c r="CP8" s="134" t="s">
        <v>121</v>
      </c>
      <c r="CQ8" s="136">
        <f>IF(ISERROR(VLOOKUP(CP8,IQSH01E!$A$1:$M$400,2,0)),0,VLOOKUP(CP8,IQSH01E!$A$1:$M$400,2,0))</f>
        <v>0</v>
      </c>
      <c r="CR8" s="146" t="s">
        <v>122</v>
      </c>
      <c r="CS8" s="136">
        <f>IF(ISERROR(VLOOKUP(CR8,IQSH01E!$A$1:$M$400,2,0)),0,VLOOKUP(CR8,IQSH01E!$A$1:$M$400,2,0))</f>
        <v>0</v>
      </c>
      <c r="CT8" s="147">
        <f>+CS8+CQ8</f>
        <v>0</v>
      </c>
      <c r="CU8" s="170" t="s">
        <v>117</v>
      </c>
    </row>
    <row r="9" spans="1:99" ht="21" customHeight="1" x14ac:dyDescent="0.25">
      <c r="A9" s="137"/>
      <c r="B9" s="14" t="s">
        <v>80</v>
      </c>
      <c r="C9" s="58">
        <v>300089.21000000002</v>
      </c>
      <c r="D9" s="97">
        <v>8.9558421533395341E-2</v>
      </c>
      <c r="E9" s="58">
        <v>251268.15</v>
      </c>
      <c r="F9" s="97">
        <v>7.3096199297796552E-2</v>
      </c>
      <c r="G9" s="58">
        <v>304696.34999999998</v>
      </c>
      <c r="H9" s="97">
        <v>0.10348765980463258</v>
      </c>
      <c r="I9" s="58">
        <v>328536.17</v>
      </c>
      <c r="J9" s="97">
        <v>7.9809016890142637E-2</v>
      </c>
      <c r="K9" s="58">
        <v>346491.86</v>
      </c>
      <c r="L9" s="97">
        <v>7.0022388370919411E-2</v>
      </c>
      <c r="M9" s="58">
        <v>308877.82</v>
      </c>
      <c r="N9" s="97">
        <v>7.5872781974502229E-2</v>
      </c>
      <c r="O9" s="58">
        <v>303112.96000000002</v>
      </c>
      <c r="P9" s="97">
        <v>8.8453302092414199E-2</v>
      </c>
      <c r="Q9" s="58">
        <v>400665.71</v>
      </c>
      <c r="R9" s="97">
        <v>0.10148454222430826</v>
      </c>
      <c r="S9" s="58">
        <v>471014.77</v>
      </c>
      <c r="T9" s="97">
        <v>9.9250186667205781E-2</v>
      </c>
      <c r="U9" s="58">
        <v>435365.8</v>
      </c>
      <c r="V9" s="97">
        <v>0.10365827527646855</v>
      </c>
      <c r="W9" s="58">
        <v>342631.26</v>
      </c>
      <c r="X9" s="97">
        <v>0.10617264799615704</v>
      </c>
      <c r="Y9" s="58">
        <v>348497.93</v>
      </c>
      <c r="Z9" s="97">
        <v>0.1204241026904062</v>
      </c>
      <c r="AA9" s="58">
        <v>280928.19</v>
      </c>
      <c r="AB9" s="97">
        <v>8.9494288198038882E-2</v>
      </c>
      <c r="AC9" s="58">
        <v>170798.34</v>
      </c>
      <c r="AD9" s="97">
        <v>5.4034042897796813E-2</v>
      </c>
      <c r="AE9" s="58">
        <v>234916.32</v>
      </c>
      <c r="AF9" s="97">
        <v>4.9766855830146943E-2</v>
      </c>
      <c r="AG9" s="58">
        <v>255689.07</v>
      </c>
      <c r="AH9" s="97">
        <v>5.3620921555884112E-2</v>
      </c>
      <c r="AI9" s="58">
        <v>165521.94</v>
      </c>
      <c r="AJ9" s="97">
        <v>4.883813197467668E-2</v>
      </c>
      <c r="AK9" s="58">
        <v>213989.45</v>
      </c>
      <c r="AL9" s="97">
        <v>4.6418537402812585E-2</v>
      </c>
      <c r="AM9" s="58">
        <v>310577.84999999998</v>
      </c>
      <c r="AN9" s="97">
        <v>0.10413356902816745</v>
      </c>
      <c r="AO9" s="58">
        <v>165013.19</v>
      </c>
      <c r="AP9" s="97">
        <v>5.2112029305007856E-2</v>
      </c>
      <c r="AQ9" s="58">
        <v>187799.04000000001</v>
      </c>
      <c r="AR9" s="97">
        <v>4.5843097651811535E-2</v>
      </c>
      <c r="AS9" s="58">
        <v>222401.41</v>
      </c>
      <c r="AT9" s="97">
        <v>7.2550761911429437E-2</v>
      </c>
      <c r="AU9" s="58">
        <v>188647.4</v>
      </c>
      <c r="AV9" s="97">
        <v>6.0935169774005316E-2</v>
      </c>
      <c r="AW9" s="58">
        <v>159438.24</v>
      </c>
      <c r="AX9" s="97">
        <v>7.2516693805541446E-2</v>
      </c>
      <c r="AY9" s="58">
        <v>141588.24</v>
      </c>
      <c r="AZ9" s="97">
        <v>3.5872092871684691E-2</v>
      </c>
      <c r="BA9" s="58">
        <v>212487.82</v>
      </c>
      <c r="BB9" s="97">
        <v>6.2990938197085636E-2</v>
      </c>
      <c r="BC9" s="58">
        <v>204604</v>
      </c>
      <c r="BD9" s="97">
        <v>4.0350332248217893E-2</v>
      </c>
      <c r="BE9" s="58">
        <v>121062.16</v>
      </c>
      <c r="BF9" s="97">
        <v>2.5936164371487398E-2</v>
      </c>
      <c r="BG9" s="58">
        <v>131356.72</v>
      </c>
      <c r="BH9" s="97">
        <v>2.7383497533110743E-2</v>
      </c>
      <c r="BI9" s="58">
        <v>134572.46</v>
      </c>
      <c r="BJ9" s="97">
        <v>2.81079927899314E-2</v>
      </c>
      <c r="BK9" s="58">
        <v>136342.91</v>
      </c>
      <c r="BL9" s="97">
        <v>3.8309876265533949E-2</v>
      </c>
      <c r="BM9" s="58">
        <v>131101.32</v>
      </c>
      <c r="BN9" s="97">
        <v>3.719420500715092E-2</v>
      </c>
      <c r="BO9" s="58">
        <v>143189.92000000001</v>
      </c>
      <c r="BP9" s="97">
        <v>4.0078447776496641E-2</v>
      </c>
      <c r="BQ9" s="58">
        <v>113725.1</v>
      </c>
      <c r="BR9" s="97">
        <v>3.3756994496538725E-2</v>
      </c>
      <c r="BS9" s="58">
        <v>76827.86</v>
      </c>
      <c r="BT9" s="97">
        <v>2.6071980631823709E-2</v>
      </c>
      <c r="BU9" s="58">
        <v>44595.839999999997</v>
      </c>
      <c r="BV9" s="97">
        <v>2.0510896172128999E-2</v>
      </c>
      <c r="BW9" s="58">
        <v>131159.75</v>
      </c>
      <c r="BX9" s="97">
        <v>4.3329225418055638E-2</v>
      </c>
      <c r="BY9" s="58">
        <v>111482.13</v>
      </c>
      <c r="BZ9" s="97">
        <v>3.1205828102738753E-2</v>
      </c>
      <c r="CA9" s="58">
        <v>152288.65</v>
      </c>
      <c r="CB9" s="97">
        <v>3.272095361422616E-2</v>
      </c>
      <c r="CC9" s="58">
        <v>102527.96</v>
      </c>
      <c r="CD9" s="97">
        <v>2.6886453086919539E-2</v>
      </c>
      <c r="CE9" s="58">
        <v>95885.14</v>
      </c>
      <c r="CF9" s="97">
        <v>2.1158117324628873E-2</v>
      </c>
      <c r="CG9" s="58">
        <v>65009.04</v>
      </c>
      <c r="CH9" s="97">
        <v>1.5349104964795265E-2</v>
      </c>
      <c r="CI9" s="58">
        <v>88647.69</v>
      </c>
      <c r="CJ9" s="97">
        <v>2.6894124093893173E-2</v>
      </c>
      <c r="CK9" s="58">
        <f t="shared" si="0"/>
        <v>83046.740000000005</v>
      </c>
      <c r="CL9" s="97">
        <f>CK9/CK13</f>
        <v>2.1848540999761242E-2</v>
      </c>
      <c r="CM9" s="193">
        <f>IF( SUM($BW9:CK9)&lt;0, "n/a", SUM($BW9:CK9)/CM$74)</f>
        <v>103755.91219297583</v>
      </c>
      <c r="CN9" s="196">
        <f>CM9/CM13</f>
        <v>2.6835050099777748E-2</v>
      </c>
      <c r="CO9" s="21"/>
      <c r="CP9" s="94" t="s">
        <v>40</v>
      </c>
      <c r="CQ9" s="138">
        <f>IF(ISERROR(VLOOKUP(CP9,IQSH01E!$A$1:$M$400,2,0)),0,VLOOKUP(CP9,IQSH01E!$A$1:$M$400,2,0))</f>
        <v>83046.740000000005</v>
      </c>
      <c r="CR9" s="148" t="s">
        <v>41</v>
      </c>
      <c r="CS9" s="138">
        <f>IF(ISERROR(VLOOKUP(CR9,IQSH01E!$A$1:$M$400,2,0)),0,VLOOKUP(CR9,IQSH01E!$A$1:$M$400,2,0))</f>
        <v>0</v>
      </c>
      <c r="CT9" s="171">
        <f t="shared" si="1"/>
        <v>83046.740000000005</v>
      </c>
      <c r="CU9" s="164" t="s">
        <v>118</v>
      </c>
    </row>
    <row r="10" spans="1:99" ht="21" customHeight="1" x14ac:dyDescent="0.25">
      <c r="A10" s="5"/>
      <c r="B10" s="14" t="s">
        <v>81</v>
      </c>
      <c r="C10" s="17">
        <v>0</v>
      </c>
      <c r="D10" s="90">
        <v>0</v>
      </c>
      <c r="E10" s="17">
        <v>0</v>
      </c>
      <c r="F10" s="90">
        <v>0</v>
      </c>
      <c r="G10" s="17">
        <v>0</v>
      </c>
      <c r="H10" s="90">
        <v>0</v>
      </c>
      <c r="I10" s="17">
        <v>0</v>
      </c>
      <c r="J10" s="90">
        <v>0</v>
      </c>
      <c r="K10" s="17">
        <v>0</v>
      </c>
      <c r="L10" s="90">
        <v>0</v>
      </c>
      <c r="M10" s="17">
        <v>0</v>
      </c>
      <c r="N10" s="90">
        <v>0</v>
      </c>
      <c r="O10" s="17">
        <v>0</v>
      </c>
      <c r="P10" s="90">
        <v>0</v>
      </c>
      <c r="Q10" s="17">
        <v>0</v>
      </c>
      <c r="R10" s="90">
        <v>0</v>
      </c>
      <c r="S10" s="17">
        <v>0</v>
      </c>
      <c r="T10" s="90">
        <v>0</v>
      </c>
      <c r="U10" s="17">
        <v>0</v>
      </c>
      <c r="V10" s="90">
        <v>0</v>
      </c>
      <c r="W10" s="17">
        <v>0</v>
      </c>
      <c r="X10" s="90">
        <v>0</v>
      </c>
      <c r="Y10" s="17">
        <v>0</v>
      </c>
      <c r="Z10" s="90">
        <v>0</v>
      </c>
      <c r="AA10" s="17">
        <v>0</v>
      </c>
      <c r="AB10" s="90">
        <v>0</v>
      </c>
      <c r="AC10" s="17">
        <v>0</v>
      </c>
      <c r="AD10" s="90">
        <v>0</v>
      </c>
      <c r="AE10" s="17">
        <v>0</v>
      </c>
      <c r="AF10" s="90">
        <v>0</v>
      </c>
      <c r="AG10" s="17">
        <v>0</v>
      </c>
      <c r="AH10" s="90">
        <v>0</v>
      </c>
      <c r="AI10" s="17">
        <v>0</v>
      </c>
      <c r="AJ10" s="90">
        <v>0</v>
      </c>
      <c r="AK10" s="17">
        <v>0</v>
      </c>
      <c r="AL10" s="90">
        <v>0</v>
      </c>
      <c r="AM10" s="17">
        <v>0</v>
      </c>
      <c r="AN10" s="90">
        <v>0</v>
      </c>
      <c r="AO10" s="17">
        <v>0</v>
      </c>
      <c r="AP10" s="90">
        <v>0</v>
      </c>
      <c r="AQ10" s="17">
        <v>0</v>
      </c>
      <c r="AR10" s="90">
        <v>0</v>
      </c>
      <c r="AS10" s="17">
        <v>0</v>
      </c>
      <c r="AT10" s="90">
        <v>0</v>
      </c>
      <c r="AU10" s="17">
        <v>0</v>
      </c>
      <c r="AV10" s="90">
        <v>0</v>
      </c>
      <c r="AW10" s="17">
        <v>0</v>
      </c>
      <c r="AX10" s="90">
        <v>0</v>
      </c>
      <c r="AY10" s="17">
        <v>0</v>
      </c>
      <c r="AZ10" s="90">
        <v>0</v>
      </c>
      <c r="BA10" s="17">
        <v>0</v>
      </c>
      <c r="BB10" s="90">
        <v>0</v>
      </c>
      <c r="BC10" s="17">
        <v>0</v>
      </c>
      <c r="BD10" s="90">
        <v>0</v>
      </c>
      <c r="BE10" s="17">
        <v>0</v>
      </c>
      <c r="BF10" s="90">
        <v>0</v>
      </c>
      <c r="BG10" s="17">
        <v>0</v>
      </c>
      <c r="BH10" s="90">
        <v>0</v>
      </c>
      <c r="BI10" s="17">
        <v>0</v>
      </c>
      <c r="BJ10" s="90">
        <v>0</v>
      </c>
      <c r="BK10" s="17">
        <v>0</v>
      </c>
      <c r="BL10" s="90">
        <v>0</v>
      </c>
      <c r="BM10" s="17">
        <v>0</v>
      </c>
      <c r="BN10" s="90">
        <v>0</v>
      </c>
      <c r="BO10" s="17">
        <v>0</v>
      </c>
      <c r="BP10" s="90">
        <v>0</v>
      </c>
      <c r="BQ10" s="17">
        <v>0</v>
      </c>
      <c r="BR10" s="90">
        <v>0</v>
      </c>
      <c r="BS10" s="17">
        <v>0</v>
      </c>
      <c r="BT10" s="90">
        <v>0</v>
      </c>
      <c r="BU10" s="17">
        <v>0</v>
      </c>
      <c r="BV10" s="90">
        <v>0</v>
      </c>
      <c r="BW10" s="17">
        <v>0</v>
      </c>
      <c r="BX10" s="90">
        <v>0</v>
      </c>
      <c r="BY10" s="17">
        <v>0</v>
      </c>
      <c r="BZ10" s="90">
        <v>0</v>
      </c>
      <c r="CA10" s="17">
        <v>0</v>
      </c>
      <c r="CB10" s="90">
        <v>0</v>
      </c>
      <c r="CC10" s="17">
        <v>0</v>
      </c>
      <c r="CD10" s="90">
        <v>0</v>
      </c>
      <c r="CE10" s="17">
        <v>0</v>
      </c>
      <c r="CF10" s="90">
        <v>0</v>
      </c>
      <c r="CG10" s="17">
        <v>0</v>
      </c>
      <c r="CH10" s="90">
        <v>0</v>
      </c>
      <c r="CI10" s="17">
        <v>0</v>
      </c>
      <c r="CJ10" s="90">
        <v>0</v>
      </c>
      <c r="CK10" s="17">
        <f t="shared" si="0"/>
        <v>0</v>
      </c>
      <c r="CL10" s="90">
        <f>CK10/CK13</f>
        <v>0</v>
      </c>
      <c r="CM10" s="193">
        <f>IF( SUM($BW10:CK10)&lt;0, "n/a", SUM($BW10:CK10)/CM$74)</f>
        <v>0</v>
      </c>
      <c r="CN10" s="196">
        <f>CM10/CM13</f>
        <v>0</v>
      </c>
      <c r="CO10" s="21"/>
      <c r="CP10" s="94" t="s">
        <v>110</v>
      </c>
      <c r="CQ10" s="34">
        <f>IF(ISERROR(VLOOKUP(CP10,IQSH01E!$A$1:$M$400,2,0)),0,VLOOKUP(CP10,IQSH01E!$A$1:$M$400,2,0))</f>
        <v>0</v>
      </c>
      <c r="CR10" s="54" t="s">
        <v>129</v>
      </c>
      <c r="CS10" s="34">
        <f>IF(ISERROR(VLOOKUP(CR10,IQSH01E!$A$1:$M$400,2,0)),0,VLOOKUP(CR10,IQSH01E!$A$1:$M$400,2,0))</f>
        <v>0</v>
      </c>
      <c r="CT10" s="38">
        <f t="shared" si="1"/>
        <v>0</v>
      </c>
      <c r="CU10" s="161" t="s">
        <v>123</v>
      </c>
    </row>
    <row r="11" spans="1:99" ht="21" customHeight="1" x14ac:dyDescent="0.25">
      <c r="A11" s="5" t="s">
        <v>86</v>
      </c>
      <c r="B11" s="14" t="s">
        <v>82</v>
      </c>
      <c r="C11" s="17">
        <v>28.71</v>
      </c>
      <c r="D11" s="90">
        <v>8.5681930457405648E-6</v>
      </c>
      <c r="E11" s="17">
        <v>0</v>
      </c>
      <c r="F11" s="90">
        <v>0</v>
      </c>
      <c r="G11" s="17">
        <v>0</v>
      </c>
      <c r="H11" s="90">
        <v>0</v>
      </c>
      <c r="I11" s="17">
        <v>247.07</v>
      </c>
      <c r="J11" s="90">
        <v>6.0019004309472358E-5</v>
      </c>
      <c r="K11" s="17">
        <v>13.84</v>
      </c>
      <c r="L11" s="90">
        <v>2.7969195439498197E-6</v>
      </c>
      <c r="M11" s="17">
        <v>2382.34</v>
      </c>
      <c r="N11" s="90">
        <v>5.8519826191837164E-4</v>
      </c>
      <c r="O11" s="17">
        <v>0</v>
      </c>
      <c r="P11" s="90">
        <v>0</v>
      </c>
      <c r="Q11" s="17">
        <v>0</v>
      </c>
      <c r="R11" s="90">
        <v>0</v>
      </c>
      <c r="S11" s="17">
        <v>0</v>
      </c>
      <c r="T11" s="90">
        <v>0</v>
      </c>
      <c r="U11" s="17">
        <v>8577.7999999999993</v>
      </c>
      <c r="V11" s="90">
        <v>2.042328436607772E-3</v>
      </c>
      <c r="W11" s="17">
        <v>172.4</v>
      </c>
      <c r="X11" s="90">
        <v>5.3422342475515731E-5</v>
      </c>
      <c r="Y11" s="17">
        <v>23.6</v>
      </c>
      <c r="Z11" s="90">
        <v>8.1550235420152601E-6</v>
      </c>
      <c r="AA11" s="17">
        <v>22.28</v>
      </c>
      <c r="AB11" s="90">
        <v>7.0976598719135535E-6</v>
      </c>
      <c r="AC11" s="17">
        <v>0</v>
      </c>
      <c r="AD11" s="90">
        <v>0</v>
      </c>
      <c r="AE11" s="17">
        <v>176.49</v>
      </c>
      <c r="AF11" s="90">
        <v>3.7389281363945398E-5</v>
      </c>
      <c r="AG11" s="17">
        <v>0</v>
      </c>
      <c r="AH11" s="90">
        <v>0</v>
      </c>
      <c r="AI11" s="17">
        <v>0</v>
      </c>
      <c r="AJ11" s="90">
        <v>0</v>
      </c>
      <c r="AK11" s="17">
        <v>43</v>
      </c>
      <c r="AL11" s="90">
        <v>9.3275491306741571E-6</v>
      </c>
      <c r="AM11" s="17">
        <v>1033.19</v>
      </c>
      <c r="AN11" s="90">
        <v>3.4641801462729019E-4</v>
      </c>
      <c r="AO11" s="17">
        <v>7.8</v>
      </c>
      <c r="AP11" s="90">
        <v>2.4632808357868926E-6</v>
      </c>
      <c r="AQ11" s="17">
        <v>34.479999999999997</v>
      </c>
      <c r="AR11" s="90">
        <v>8.4168162256551549E-6</v>
      </c>
      <c r="AS11" s="17">
        <v>2344.06</v>
      </c>
      <c r="AT11" s="90">
        <v>7.6466843877520956E-4</v>
      </c>
      <c r="AU11" s="17">
        <v>0</v>
      </c>
      <c r="AV11" s="90">
        <v>0</v>
      </c>
      <c r="AW11" s="17">
        <v>0</v>
      </c>
      <c r="AX11" s="90">
        <v>0</v>
      </c>
      <c r="AY11" s="17">
        <v>88</v>
      </c>
      <c r="AZ11" s="90">
        <v>2.2295242688999121E-5</v>
      </c>
      <c r="BA11" s="17">
        <v>0</v>
      </c>
      <c r="BB11" s="90">
        <v>0</v>
      </c>
      <c r="BC11" s="17">
        <v>0</v>
      </c>
      <c r="BD11" s="90">
        <v>0</v>
      </c>
      <c r="BE11" s="17">
        <v>0</v>
      </c>
      <c r="BF11" s="90">
        <v>0</v>
      </c>
      <c r="BG11" s="17">
        <v>45.84</v>
      </c>
      <c r="BH11" s="90">
        <v>9.5561119896857689E-6</v>
      </c>
      <c r="BI11" s="17">
        <v>129.1</v>
      </c>
      <c r="BJ11" s="90">
        <v>2.6964966451383468E-5</v>
      </c>
      <c r="BK11" s="17">
        <v>1.5</v>
      </c>
      <c r="BL11" s="90">
        <v>4.2147269996144955E-7</v>
      </c>
      <c r="BM11" s="17">
        <v>0</v>
      </c>
      <c r="BN11" s="90">
        <v>0</v>
      </c>
      <c r="BO11" s="17">
        <v>16.989999999999998</v>
      </c>
      <c r="BP11" s="90">
        <v>4.7554522533616737E-6</v>
      </c>
      <c r="BQ11" s="17">
        <v>49.28</v>
      </c>
      <c r="BR11" s="90">
        <v>1.4627770727741091E-5</v>
      </c>
      <c r="BS11" s="17">
        <v>196.49</v>
      </c>
      <c r="BT11" s="90">
        <v>6.6680023032621768E-5</v>
      </c>
      <c r="BU11" s="17">
        <v>0</v>
      </c>
      <c r="BV11" s="90">
        <v>0</v>
      </c>
      <c r="BW11" s="17">
        <v>95.85</v>
      </c>
      <c r="BX11" s="90">
        <v>3.166448743856734E-5</v>
      </c>
      <c r="BY11" s="17">
        <v>2884.45</v>
      </c>
      <c r="BZ11" s="90">
        <v>8.0740878265372917E-4</v>
      </c>
      <c r="CA11" s="17">
        <v>135.30000000000001</v>
      </c>
      <c r="CB11" s="90">
        <v>2.9070748371627172E-5</v>
      </c>
      <c r="CC11" s="17">
        <v>0</v>
      </c>
      <c r="CD11" s="90">
        <v>0</v>
      </c>
      <c r="CE11" s="17">
        <v>27.55</v>
      </c>
      <c r="CF11" s="90">
        <v>6.0792124023965072E-6</v>
      </c>
      <c r="CG11" s="17">
        <v>0</v>
      </c>
      <c r="CH11" s="90">
        <v>0</v>
      </c>
      <c r="CI11" s="17">
        <v>0</v>
      </c>
      <c r="CJ11" s="90">
        <v>0</v>
      </c>
      <c r="CK11" s="17">
        <f t="shared" si="0"/>
        <v>0</v>
      </c>
      <c r="CL11" s="90">
        <f>CK11/CK13</f>
        <v>0</v>
      </c>
      <c r="CM11" s="193">
        <f>IF( SUM($BW11:CK11)&lt;0, "n/a", SUM($BW11:CK11)/CM$74)</f>
        <v>392.89385927790386</v>
      </c>
      <c r="CN11" s="196">
        <f>CM11/CM13</f>
        <v>1.0161663248652303E-4</v>
      </c>
      <c r="CO11" s="21"/>
      <c r="CP11" s="94" t="s">
        <v>21</v>
      </c>
      <c r="CQ11" s="34">
        <f>IF(ISERROR(VLOOKUP(CP11,IQSH01E!$A$1:$M$400,2,0)),0,VLOOKUP(CP11,IQSH01E!$A$1:$M$400,2,0))</f>
        <v>0</v>
      </c>
      <c r="CR11" s="54" t="s">
        <v>22</v>
      </c>
      <c r="CS11" s="34">
        <f>IF(ISERROR(VLOOKUP(CR11,IQSH01E!$A$1:$M$400,2,0)),0,VLOOKUP(CR11,IQSH01E!$A$1:$M$400,2,0))</f>
        <v>0</v>
      </c>
      <c r="CT11" s="38">
        <f t="shared" si="1"/>
        <v>0</v>
      </c>
      <c r="CU11" s="161" t="s">
        <v>118</v>
      </c>
    </row>
    <row r="12" spans="1:99" ht="21" customHeight="1" x14ac:dyDescent="0.25">
      <c r="A12" s="3"/>
      <c r="B12" s="14" t="s">
        <v>102</v>
      </c>
      <c r="C12" s="17">
        <v>0</v>
      </c>
      <c r="D12" s="90">
        <v>0</v>
      </c>
      <c r="E12" s="17">
        <v>0</v>
      </c>
      <c r="F12" s="90">
        <v>0</v>
      </c>
      <c r="G12" s="17">
        <v>0</v>
      </c>
      <c r="H12" s="90">
        <v>0</v>
      </c>
      <c r="I12" s="17">
        <v>0</v>
      </c>
      <c r="J12" s="90">
        <v>0</v>
      </c>
      <c r="K12" s="17">
        <v>5191.9799999999996</v>
      </c>
      <c r="L12" s="90">
        <v>1.0492449663147821E-3</v>
      </c>
      <c r="M12" s="17">
        <v>0</v>
      </c>
      <c r="N12" s="90">
        <v>0</v>
      </c>
      <c r="O12" s="17">
        <v>0</v>
      </c>
      <c r="P12" s="90">
        <v>0</v>
      </c>
      <c r="Q12" s="17">
        <v>3135.01</v>
      </c>
      <c r="R12" s="90">
        <v>7.9406609245055845E-4</v>
      </c>
      <c r="S12" s="17">
        <v>1034.2</v>
      </c>
      <c r="T12" s="90">
        <v>2.1792213235951013E-4</v>
      </c>
      <c r="U12" s="17">
        <v>693</v>
      </c>
      <c r="V12" s="90">
        <v>1.6499960439380566E-4</v>
      </c>
      <c r="W12" s="17">
        <v>0</v>
      </c>
      <c r="X12" s="90">
        <v>0</v>
      </c>
      <c r="Y12" s="17">
        <v>0</v>
      </c>
      <c r="Z12" s="90">
        <v>0</v>
      </c>
      <c r="AA12" s="17">
        <v>0</v>
      </c>
      <c r="AB12" s="90">
        <v>0</v>
      </c>
      <c r="AC12" s="17">
        <v>0</v>
      </c>
      <c r="AD12" s="90">
        <v>0</v>
      </c>
      <c r="AE12" s="17">
        <v>522.49</v>
      </c>
      <c r="AF12" s="90">
        <v>1.1068913604083989E-4</v>
      </c>
      <c r="AG12" s="17">
        <v>0</v>
      </c>
      <c r="AH12" s="90">
        <v>0</v>
      </c>
      <c r="AI12" s="17">
        <v>17531.28</v>
      </c>
      <c r="AJ12" s="90">
        <v>5.1726977482562716E-3</v>
      </c>
      <c r="AK12" s="17">
        <v>6478.98</v>
      </c>
      <c r="AL12" s="90">
        <v>1.4054187038757032E-3</v>
      </c>
      <c r="AM12" s="17">
        <v>0</v>
      </c>
      <c r="AN12" s="90">
        <v>0</v>
      </c>
      <c r="AO12" s="17">
        <v>0</v>
      </c>
      <c r="AP12" s="90">
        <v>0</v>
      </c>
      <c r="AQ12" s="17">
        <v>30762.639999999999</v>
      </c>
      <c r="AR12" s="90">
        <v>7.5093818879346961E-3</v>
      </c>
      <c r="AS12" s="17">
        <v>0</v>
      </c>
      <c r="AT12" s="90">
        <v>0</v>
      </c>
      <c r="AU12" s="17">
        <v>0</v>
      </c>
      <c r="AV12" s="90">
        <v>0</v>
      </c>
      <c r="AW12" s="17">
        <v>12856.26</v>
      </c>
      <c r="AX12" s="90">
        <v>5.8473642828999516E-3</v>
      </c>
      <c r="AY12" s="17">
        <v>0</v>
      </c>
      <c r="AZ12" s="90">
        <v>0</v>
      </c>
      <c r="BA12" s="17">
        <v>0</v>
      </c>
      <c r="BB12" s="90">
        <v>0</v>
      </c>
      <c r="BC12" s="17">
        <v>4675.01</v>
      </c>
      <c r="BD12" s="90">
        <v>9.2196734552472644E-4</v>
      </c>
      <c r="BE12" s="17">
        <v>0</v>
      </c>
      <c r="BF12" s="90">
        <v>0</v>
      </c>
      <c r="BG12" s="17">
        <v>0</v>
      </c>
      <c r="BH12" s="90">
        <v>0</v>
      </c>
      <c r="BI12" s="17">
        <v>2394.02</v>
      </c>
      <c r="BJ12" s="90">
        <v>5.0003616563858296E-4</v>
      </c>
      <c r="BK12" s="17">
        <v>0</v>
      </c>
      <c r="BL12" s="90">
        <v>0</v>
      </c>
      <c r="BM12" s="17">
        <v>0</v>
      </c>
      <c r="BN12" s="90">
        <v>0</v>
      </c>
      <c r="BO12" s="17">
        <v>0</v>
      </c>
      <c r="BP12" s="90">
        <v>0</v>
      </c>
      <c r="BQ12" s="17">
        <v>0</v>
      </c>
      <c r="BR12" s="90">
        <v>0</v>
      </c>
      <c r="BS12" s="17">
        <v>0</v>
      </c>
      <c r="BT12" s="90">
        <v>0</v>
      </c>
      <c r="BU12" s="17">
        <v>0</v>
      </c>
      <c r="BV12" s="90">
        <v>0</v>
      </c>
      <c r="BW12" s="17">
        <v>297</v>
      </c>
      <c r="BX12" s="90">
        <v>9.8115313189926987E-5</v>
      </c>
      <c r="BY12" s="17">
        <v>0</v>
      </c>
      <c r="BZ12" s="90">
        <v>0</v>
      </c>
      <c r="CA12" s="17">
        <v>0</v>
      </c>
      <c r="CB12" s="90">
        <v>0</v>
      </c>
      <c r="CC12" s="17">
        <v>0</v>
      </c>
      <c r="CD12" s="90">
        <v>0</v>
      </c>
      <c r="CE12" s="17">
        <v>0</v>
      </c>
      <c r="CF12" s="90">
        <v>0</v>
      </c>
      <c r="CG12" s="17">
        <v>0</v>
      </c>
      <c r="CH12" s="90">
        <v>0</v>
      </c>
      <c r="CI12" s="17">
        <v>0</v>
      </c>
      <c r="CJ12" s="90">
        <v>0</v>
      </c>
      <c r="CK12" s="17">
        <f t="shared" si="0"/>
        <v>4961.01</v>
      </c>
      <c r="CL12" s="90">
        <f>CK12/CK13</f>
        <v>1.3051786305546193E-3</v>
      </c>
      <c r="CM12" s="193">
        <f>IF( SUM($BW12:CK12)&lt;0, "n/a", SUM($BW12:CK12)/CM$74)</f>
        <v>657.25126226441421</v>
      </c>
      <c r="CN12" s="196">
        <f>CM12/CM13</f>
        <v>1.6998906547324204E-4</v>
      </c>
      <c r="CO12" s="21"/>
      <c r="CP12" s="94" t="s">
        <v>109</v>
      </c>
      <c r="CQ12" s="34">
        <f>IF(ISERROR(VLOOKUP(CP12,IQSH01E!$A$1:$M$400,2,0)),0,VLOOKUP(CP12,IQSH01E!$A$1:$M$400,2,0))</f>
        <v>4961.01</v>
      </c>
      <c r="CR12" s="54" t="s">
        <v>130</v>
      </c>
      <c r="CS12" s="34">
        <f>IF(ISERROR(VLOOKUP(CR12,IQSH01E!$A$1:$M$400,2,0)),0,VLOOKUP(CR12,IQSH01E!$A$1:$M$400,2,0))</f>
        <v>0</v>
      </c>
      <c r="CT12" s="38">
        <f t="shared" si="1"/>
        <v>4961.01</v>
      </c>
      <c r="CU12" s="161" t="s">
        <v>123</v>
      </c>
    </row>
    <row r="13" spans="1:99" ht="21" customHeight="1" thickBot="1" x14ac:dyDescent="0.3">
      <c r="A13" s="3"/>
      <c r="B13" s="15" t="s">
        <v>83</v>
      </c>
      <c r="C13" s="18">
        <v>3350764.8400000003</v>
      </c>
      <c r="D13" s="93">
        <v>1</v>
      </c>
      <c r="E13" s="18">
        <v>3437499.52</v>
      </c>
      <c r="F13" s="93">
        <v>1</v>
      </c>
      <c r="G13" s="18">
        <v>2944277.13</v>
      </c>
      <c r="H13" s="93">
        <v>1</v>
      </c>
      <c r="I13" s="18">
        <v>4116529.4700000007</v>
      </c>
      <c r="J13" s="93">
        <v>1</v>
      </c>
      <c r="K13" s="18">
        <v>4948301.08</v>
      </c>
      <c r="L13" s="93">
        <v>1</v>
      </c>
      <c r="M13" s="18">
        <v>4070996.3699999996</v>
      </c>
      <c r="N13" s="93">
        <v>1</v>
      </c>
      <c r="O13" s="18">
        <v>3426813.39</v>
      </c>
      <c r="P13" s="93">
        <v>1</v>
      </c>
      <c r="Q13" s="18">
        <v>3948046.6799999997</v>
      </c>
      <c r="R13" s="93">
        <v>1</v>
      </c>
      <c r="S13" s="18">
        <v>4745731.8299999991</v>
      </c>
      <c r="T13" s="93">
        <v>1</v>
      </c>
      <c r="U13" s="18">
        <v>4200010.07</v>
      </c>
      <c r="V13" s="93">
        <v>1</v>
      </c>
      <c r="W13" s="18">
        <v>3227114.2000000007</v>
      </c>
      <c r="X13" s="93">
        <v>1</v>
      </c>
      <c r="Y13" s="18">
        <v>2893921.75</v>
      </c>
      <c r="Z13" s="93">
        <v>1</v>
      </c>
      <c r="AA13" s="18">
        <v>3139062.79</v>
      </c>
      <c r="AB13" s="93">
        <v>1</v>
      </c>
      <c r="AC13" s="18">
        <v>3160939.49</v>
      </c>
      <c r="AD13" s="93">
        <v>1</v>
      </c>
      <c r="AE13" s="18">
        <v>4720336.7799999993</v>
      </c>
      <c r="AF13" s="93">
        <v>1</v>
      </c>
      <c r="AG13" s="18">
        <v>4768457.21</v>
      </c>
      <c r="AH13" s="93">
        <v>1</v>
      </c>
      <c r="AI13" s="18">
        <v>3389194.7399999998</v>
      </c>
      <c r="AJ13" s="93">
        <v>1</v>
      </c>
      <c r="AK13" s="18">
        <v>4609999.84</v>
      </c>
      <c r="AL13" s="93">
        <v>1</v>
      </c>
      <c r="AM13" s="18">
        <v>2982495.0100000002</v>
      </c>
      <c r="AN13" s="93">
        <v>1</v>
      </c>
      <c r="AO13" s="18">
        <v>3166508.62</v>
      </c>
      <c r="AP13" s="93">
        <v>1</v>
      </c>
      <c r="AQ13" s="18">
        <v>4096560.8699999996</v>
      </c>
      <c r="AR13" s="93">
        <v>1</v>
      </c>
      <c r="AS13" s="18">
        <v>3065459.33</v>
      </c>
      <c r="AT13" s="93">
        <v>1</v>
      </c>
      <c r="AU13" s="18">
        <v>3095870.59</v>
      </c>
      <c r="AV13" s="93">
        <v>1</v>
      </c>
      <c r="AW13" s="18">
        <v>2198641.88</v>
      </c>
      <c r="AX13" s="93">
        <v>1</v>
      </c>
      <c r="AY13" s="18">
        <v>3947030.37</v>
      </c>
      <c r="AZ13" s="93">
        <v>1</v>
      </c>
      <c r="BA13" s="18">
        <v>3373307.75</v>
      </c>
      <c r="BB13" s="93">
        <v>1</v>
      </c>
      <c r="BC13" s="18">
        <v>5070689.3499999996</v>
      </c>
      <c r="BD13" s="93">
        <v>1</v>
      </c>
      <c r="BE13" s="18">
        <v>4667697.1300000008</v>
      </c>
      <c r="BF13" s="93">
        <v>1</v>
      </c>
      <c r="BG13" s="18">
        <v>4796929.9700000007</v>
      </c>
      <c r="BH13" s="93">
        <v>1</v>
      </c>
      <c r="BI13" s="18">
        <v>4787693.7</v>
      </c>
      <c r="BJ13" s="93">
        <v>1</v>
      </c>
      <c r="BK13" s="18">
        <v>3558949.37</v>
      </c>
      <c r="BL13" s="93">
        <v>1</v>
      </c>
      <c r="BM13" s="18">
        <v>3524778.12</v>
      </c>
      <c r="BN13" s="93">
        <v>1</v>
      </c>
      <c r="BO13" s="18">
        <v>3572741.1599999997</v>
      </c>
      <c r="BP13" s="93">
        <v>1</v>
      </c>
      <c r="BQ13" s="18">
        <v>3368934.4000000004</v>
      </c>
      <c r="BR13" s="93">
        <v>1</v>
      </c>
      <c r="BS13" s="18">
        <v>2946759.63</v>
      </c>
      <c r="BT13" s="93">
        <v>1</v>
      </c>
      <c r="BU13" s="18">
        <v>2174251.17</v>
      </c>
      <c r="BV13" s="93">
        <v>1</v>
      </c>
      <c r="BW13" s="18">
        <v>3027050.42</v>
      </c>
      <c r="BX13" s="93">
        <v>1</v>
      </c>
      <c r="BY13" s="18">
        <v>3572477.8600000003</v>
      </c>
      <c r="BZ13" s="93">
        <v>1</v>
      </c>
      <c r="CA13" s="18">
        <v>4654162.95</v>
      </c>
      <c r="CB13" s="93">
        <v>1</v>
      </c>
      <c r="CC13" s="18">
        <v>3813368.75</v>
      </c>
      <c r="CD13" s="93">
        <v>1</v>
      </c>
      <c r="CE13" s="18">
        <v>4531837.05</v>
      </c>
      <c r="CF13" s="93">
        <v>1</v>
      </c>
      <c r="CG13" s="18">
        <v>4235363.57</v>
      </c>
      <c r="CH13" s="93">
        <v>1</v>
      </c>
      <c r="CI13" s="18">
        <v>3296173.16</v>
      </c>
      <c r="CJ13" s="93">
        <v>1</v>
      </c>
      <c r="CK13" s="18">
        <f>SUM(CK6:CK12)</f>
        <v>3801019.9399999995</v>
      </c>
      <c r="CL13" s="93">
        <f>CK13/CK13</f>
        <v>1</v>
      </c>
      <c r="CM13" s="197">
        <f>IF( SUM($BW13:CK13)&lt;0, "n/a", SUM($BW13:CK13)/CM$74)</f>
        <v>3866432.5875000004</v>
      </c>
      <c r="CN13" s="198">
        <f>CM13/CM13</f>
        <v>1</v>
      </c>
      <c r="CO13" s="21"/>
      <c r="CP13" s="98" t="s">
        <v>148</v>
      </c>
      <c r="CQ13" s="101">
        <f>IF(ISERROR(VLOOKUP(CP13,IQSH01E!$A$1:$M$400,2,0)),0,VLOOKUP(CP13,IQSH01E!$A$1:$M$400,2,0))</f>
        <v>0</v>
      </c>
      <c r="CR13" s="100" t="s">
        <v>148</v>
      </c>
      <c r="CS13" s="101">
        <f>IF(ISERROR(VLOOKUP(CR13,IQSH01E!$A$1:$M$400,2,0)),0,VLOOKUP(CR13,IQSH01E!$A$1:$M$400,2,0))</f>
        <v>0</v>
      </c>
      <c r="CT13" s="172">
        <f t="shared" si="1"/>
        <v>0</v>
      </c>
      <c r="CU13" s="165"/>
    </row>
    <row r="14" spans="1:99" ht="21" customHeight="1" x14ac:dyDescent="0.25">
      <c r="A14" s="3"/>
      <c r="B14" s="14" t="s">
        <v>88</v>
      </c>
      <c r="C14" s="17">
        <v>272602.55</v>
      </c>
      <c r="D14" s="23"/>
      <c r="E14" s="17">
        <v>205451.79</v>
      </c>
      <c r="F14" s="23"/>
      <c r="G14" s="17">
        <v>281343.53000000003</v>
      </c>
      <c r="H14" s="23"/>
      <c r="I14" s="17">
        <v>341062.22</v>
      </c>
      <c r="J14" s="23"/>
      <c r="K14" s="17">
        <v>282214.65000000002</v>
      </c>
      <c r="L14" s="23"/>
      <c r="M14" s="17">
        <v>307295.81</v>
      </c>
      <c r="N14" s="23"/>
      <c r="O14" s="17">
        <v>587620.85</v>
      </c>
      <c r="P14" s="23"/>
      <c r="Q14" s="17">
        <v>476441.59</v>
      </c>
      <c r="R14" s="23"/>
      <c r="S14" s="17">
        <v>619565.64</v>
      </c>
      <c r="T14" s="23"/>
      <c r="U14" s="17">
        <v>252189.37</v>
      </c>
      <c r="V14" s="23"/>
      <c r="W14" s="17">
        <v>295237.55</v>
      </c>
      <c r="X14" s="23"/>
      <c r="Y14" s="17">
        <v>131497.31</v>
      </c>
      <c r="Z14" s="23"/>
      <c r="AA14" s="17">
        <v>300732.75</v>
      </c>
      <c r="AB14" s="23"/>
      <c r="AC14" s="17">
        <v>167873.94</v>
      </c>
      <c r="AD14" s="23"/>
      <c r="AE14" s="17">
        <v>301594.99</v>
      </c>
      <c r="AF14" s="23"/>
      <c r="AG14" s="17">
        <v>246605.96</v>
      </c>
      <c r="AH14" s="23"/>
      <c r="AI14" s="17">
        <v>157171.45000000001</v>
      </c>
      <c r="AJ14" s="23"/>
      <c r="AK14" s="17">
        <v>220872.57</v>
      </c>
      <c r="AL14" s="23"/>
      <c r="AM14" s="17">
        <v>378442.69</v>
      </c>
      <c r="AN14" s="23"/>
      <c r="AO14" s="17">
        <v>258725.87</v>
      </c>
      <c r="AP14" s="23"/>
      <c r="AQ14" s="17">
        <v>376993.06</v>
      </c>
      <c r="AR14" s="23"/>
      <c r="AS14" s="17">
        <v>236995.94</v>
      </c>
      <c r="AT14" s="23"/>
      <c r="AU14" s="17">
        <v>209609.08</v>
      </c>
      <c r="AV14" s="23"/>
      <c r="AW14" s="17">
        <v>289683.27</v>
      </c>
      <c r="AX14" s="23"/>
      <c r="AY14" s="17">
        <v>318351.06</v>
      </c>
      <c r="AZ14" s="23"/>
      <c r="BA14" s="17">
        <v>241160.84</v>
      </c>
      <c r="BB14" s="23"/>
      <c r="BC14" s="17">
        <v>303653.40000000002</v>
      </c>
      <c r="BD14" s="23"/>
      <c r="BE14" s="17">
        <v>366314.48</v>
      </c>
      <c r="BF14" s="23"/>
      <c r="BG14" s="17">
        <v>264080.93</v>
      </c>
      <c r="BH14" s="23"/>
      <c r="BI14" s="17">
        <v>339683.64</v>
      </c>
      <c r="BJ14" s="23"/>
      <c r="BK14" s="17">
        <v>504387.47</v>
      </c>
      <c r="BL14" s="23"/>
      <c r="BM14" s="17">
        <v>864915.83</v>
      </c>
      <c r="BN14" s="23"/>
      <c r="BO14" s="17">
        <v>893370.1</v>
      </c>
      <c r="BP14" s="23"/>
      <c r="BQ14" s="17">
        <v>1134422.72</v>
      </c>
      <c r="BR14" s="23"/>
      <c r="BS14" s="17">
        <v>770743.21</v>
      </c>
      <c r="BT14" s="23"/>
      <c r="BU14" s="17">
        <v>348220.14</v>
      </c>
      <c r="BV14" s="23"/>
      <c r="BW14" s="17">
        <v>510938.92</v>
      </c>
      <c r="BX14" s="23"/>
      <c r="BY14" s="17">
        <v>326223.55</v>
      </c>
      <c r="BZ14" s="23"/>
      <c r="CA14" s="17">
        <v>387095.96</v>
      </c>
      <c r="CB14" s="23"/>
      <c r="CC14" s="17">
        <v>421463.41</v>
      </c>
      <c r="CD14" s="23"/>
      <c r="CE14" s="17">
        <v>333144.92</v>
      </c>
      <c r="CF14" s="23"/>
      <c r="CG14" s="17">
        <v>450228.54</v>
      </c>
      <c r="CH14" s="23"/>
      <c r="CI14" s="17">
        <v>320477.53999999998</v>
      </c>
      <c r="CJ14" s="23"/>
      <c r="CK14" s="17">
        <f>+$CT14</f>
        <v>445664.37</v>
      </c>
      <c r="CL14" s="23"/>
      <c r="CM14" s="193">
        <f>IF( SUM($BW14:CK14)&lt;0, "n/a", SUM($BW14:CK14)/CM$74)</f>
        <v>399404.65125</v>
      </c>
      <c r="CN14" s="199"/>
      <c r="CO14" s="21"/>
      <c r="CP14" s="94" t="s">
        <v>13</v>
      </c>
      <c r="CQ14" s="34">
        <f>IF(ISERROR(VLOOKUP(CP14,IQSH01E!$A$1:$M$400,2,0)),0,VLOOKUP(CP14,IQSH01E!$A$1:$M$400,2,0))</f>
        <v>445664.37</v>
      </c>
      <c r="CR14" s="54" t="s">
        <v>14</v>
      </c>
      <c r="CS14" s="34">
        <f>IF(ISERROR(VLOOKUP(CR14,IQSH01E!$A$1:$M$400,2,0)),0,VLOOKUP(CR14,IQSH01E!$A$1:$M$400,2,0))</f>
        <v>0</v>
      </c>
      <c r="CT14" s="38">
        <f t="shared" si="1"/>
        <v>445664.37</v>
      </c>
      <c r="CU14" s="161" t="s">
        <v>118</v>
      </c>
    </row>
    <row r="15" spans="1:99" ht="21" customHeight="1" x14ac:dyDescent="0.25">
      <c r="A15" s="3"/>
      <c r="B15" s="14" t="s">
        <v>71</v>
      </c>
      <c r="C15" s="58">
        <v>0</v>
      </c>
      <c r="D15" s="23"/>
      <c r="E15" s="58">
        <v>0</v>
      </c>
      <c r="F15" s="23"/>
      <c r="G15" s="58">
        <v>0</v>
      </c>
      <c r="H15" s="23"/>
      <c r="I15" s="58">
        <v>0</v>
      </c>
      <c r="J15" s="23"/>
      <c r="K15" s="58">
        <v>0</v>
      </c>
      <c r="L15" s="23"/>
      <c r="M15" s="58">
        <v>0</v>
      </c>
      <c r="N15" s="23"/>
      <c r="O15" s="58">
        <v>0</v>
      </c>
      <c r="P15" s="23"/>
      <c r="Q15" s="58">
        <v>0</v>
      </c>
      <c r="R15" s="23"/>
      <c r="S15" s="58">
        <v>0</v>
      </c>
      <c r="T15" s="23"/>
      <c r="U15" s="58">
        <v>0</v>
      </c>
      <c r="V15" s="23"/>
      <c r="W15" s="58">
        <v>0</v>
      </c>
      <c r="X15" s="23"/>
      <c r="Y15" s="58">
        <v>0</v>
      </c>
      <c r="Z15" s="23"/>
      <c r="AA15" s="58">
        <v>0</v>
      </c>
      <c r="AB15" s="23"/>
      <c r="AC15" s="58">
        <v>0</v>
      </c>
      <c r="AD15" s="23"/>
      <c r="AE15" s="58">
        <v>0</v>
      </c>
      <c r="AF15" s="23"/>
      <c r="AG15" s="58">
        <v>0</v>
      </c>
      <c r="AH15" s="23"/>
      <c r="AI15" s="58">
        <v>0</v>
      </c>
      <c r="AJ15" s="23"/>
      <c r="AK15" s="58">
        <v>0</v>
      </c>
      <c r="AL15" s="23"/>
      <c r="AM15" s="58">
        <v>0</v>
      </c>
      <c r="AN15" s="23"/>
      <c r="AO15" s="58">
        <v>0</v>
      </c>
      <c r="AP15" s="23"/>
      <c r="AQ15" s="58">
        <v>0</v>
      </c>
      <c r="AR15" s="23"/>
      <c r="AS15" s="58">
        <v>0</v>
      </c>
      <c r="AT15" s="23"/>
      <c r="AU15" s="58">
        <v>0</v>
      </c>
      <c r="AV15" s="23"/>
      <c r="AW15" s="58">
        <v>0</v>
      </c>
      <c r="AX15" s="23"/>
      <c r="AY15" s="58">
        <v>0</v>
      </c>
      <c r="AZ15" s="23"/>
      <c r="BA15" s="58">
        <v>0</v>
      </c>
      <c r="BB15" s="23"/>
      <c r="BC15" s="58">
        <v>0</v>
      </c>
      <c r="BD15" s="23"/>
      <c r="BE15" s="58">
        <v>0</v>
      </c>
      <c r="BF15" s="23"/>
      <c r="BG15" s="58">
        <v>0</v>
      </c>
      <c r="BH15" s="23"/>
      <c r="BI15" s="58">
        <v>0</v>
      </c>
      <c r="BJ15" s="23"/>
      <c r="BK15" s="58">
        <v>0</v>
      </c>
      <c r="BL15" s="23"/>
      <c r="BM15" s="58">
        <v>0</v>
      </c>
      <c r="BN15" s="23"/>
      <c r="BO15" s="58">
        <v>0</v>
      </c>
      <c r="BP15" s="23"/>
      <c r="BQ15" s="58">
        <v>0</v>
      </c>
      <c r="BR15" s="23"/>
      <c r="BS15" s="58">
        <v>0</v>
      </c>
      <c r="BT15" s="23"/>
      <c r="BU15" s="58">
        <v>0</v>
      </c>
      <c r="BV15" s="23"/>
      <c r="BW15" s="58">
        <v>0</v>
      </c>
      <c r="BX15" s="23"/>
      <c r="BY15" s="58">
        <v>0</v>
      </c>
      <c r="BZ15" s="23"/>
      <c r="CA15" s="58">
        <v>0</v>
      </c>
      <c r="CB15" s="23"/>
      <c r="CC15" s="58">
        <v>0</v>
      </c>
      <c r="CD15" s="23"/>
      <c r="CE15" s="58">
        <v>0</v>
      </c>
      <c r="CF15" s="23"/>
      <c r="CG15" s="58">
        <v>0</v>
      </c>
      <c r="CH15" s="23"/>
      <c r="CI15" s="58">
        <v>0</v>
      </c>
      <c r="CJ15" s="23"/>
      <c r="CK15" s="58">
        <f>+$CT15</f>
        <v>0</v>
      </c>
      <c r="CL15" s="23"/>
      <c r="CM15" s="193">
        <f>IF( SUM($BW15:CK15)&lt;0, "n/a", SUM($BW15:CK15)/CM$74)</f>
        <v>0</v>
      </c>
      <c r="CN15" s="196"/>
      <c r="CO15" s="21"/>
      <c r="CP15" s="134" t="s">
        <v>3</v>
      </c>
      <c r="CQ15" s="33">
        <f>IF(ISERROR(VLOOKUP(CP15,IQSH01E!$A$1:$M$400,2,0)),0,VLOOKUP(CP15,IQSH01E!$A$1:$M$400,2,0))</f>
        <v>0</v>
      </c>
      <c r="CR15" s="55" t="s">
        <v>63</v>
      </c>
      <c r="CS15" s="33">
        <f>IF(ISERROR(VLOOKUP(CR15,IQSH01E!$A$1:$M$400,2,0)),0,VLOOKUP(CR15,IQSH01E!$A$1:$M$400,2,0))</f>
        <v>0</v>
      </c>
      <c r="CT15" s="173">
        <f t="shared" si="1"/>
        <v>0</v>
      </c>
      <c r="CU15" s="166" t="s">
        <v>117</v>
      </c>
    </row>
    <row r="16" spans="1:99" ht="21" customHeight="1" thickBot="1" x14ac:dyDescent="0.3">
      <c r="A16" s="7"/>
      <c r="B16" s="16" t="s">
        <v>84</v>
      </c>
      <c r="C16" s="18">
        <v>3623367.39</v>
      </c>
      <c r="D16" s="24"/>
      <c r="E16" s="18">
        <v>3642951.31</v>
      </c>
      <c r="F16" s="24"/>
      <c r="G16" s="18">
        <v>3225620.66</v>
      </c>
      <c r="H16" s="24"/>
      <c r="I16" s="18">
        <v>4457591.6900000004</v>
      </c>
      <c r="J16" s="24"/>
      <c r="K16" s="18">
        <v>5230515.7300000004</v>
      </c>
      <c r="L16" s="24"/>
      <c r="M16" s="18">
        <v>4378292.18</v>
      </c>
      <c r="N16" s="24"/>
      <c r="O16" s="18">
        <v>4014434.24</v>
      </c>
      <c r="P16" s="24"/>
      <c r="Q16" s="18">
        <v>4424488.2699999996</v>
      </c>
      <c r="R16" s="24"/>
      <c r="S16" s="18">
        <v>5365297.4699999988</v>
      </c>
      <c r="T16" s="24"/>
      <c r="U16" s="18">
        <v>4452199.4400000004</v>
      </c>
      <c r="V16" s="24"/>
      <c r="W16" s="18">
        <v>3522351.7500000005</v>
      </c>
      <c r="X16" s="24"/>
      <c r="Y16" s="18">
        <v>3025419.06</v>
      </c>
      <c r="Z16" s="24"/>
      <c r="AA16" s="18">
        <v>3439795.54</v>
      </c>
      <c r="AB16" s="24"/>
      <c r="AC16" s="18">
        <v>3328813.43</v>
      </c>
      <c r="AD16" s="24"/>
      <c r="AE16" s="18">
        <v>5021931.7699999996</v>
      </c>
      <c r="AF16" s="24"/>
      <c r="AG16" s="18">
        <v>5015063.17</v>
      </c>
      <c r="AH16" s="24"/>
      <c r="AI16" s="18">
        <v>3546366.19</v>
      </c>
      <c r="AJ16" s="24"/>
      <c r="AK16" s="18">
        <v>4830872.41</v>
      </c>
      <c r="AL16" s="24"/>
      <c r="AM16" s="18">
        <v>3360937.7</v>
      </c>
      <c r="AN16" s="24"/>
      <c r="AO16" s="18">
        <v>3425234.49</v>
      </c>
      <c r="AP16" s="24"/>
      <c r="AQ16" s="18">
        <v>4473553.93</v>
      </c>
      <c r="AR16" s="24"/>
      <c r="AS16" s="18">
        <v>3302455.27</v>
      </c>
      <c r="AT16" s="24"/>
      <c r="AU16" s="18">
        <v>3305479.67</v>
      </c>
      <c r="AV16" s="24"/>
      <c r="AW16" s="18">
        <v>2488325.15</v>
      </c>
      <c r="AX16" s="24"/>
      <c r="AY16" s="18">
        <v>4265381.43</v>
      </c>
      <c r="AZ16" s="24"/>
      <c r="BA16" s="18">
        <v>3614468.59</v>
      </c>
      <c r="BB16" s="24"/>
      <c r="BC16" s="18">
        <v>5374342.75</v>
      </c>
      <c r="BD16" s="24"/>
      <c r="BE16" s="18">
        <v>5034011.6100000013</v>
      </c>
      <c r="BF16" s="24"/>
      <c r="BG16" s="18">
        <v>5061010.9000000004</v>
      </c>
      <c r="BH16" s="24"/>
      <c r="BI16" s="18">
        <v>5127377.34</v>
      </c>
      <c r="BJ16" s="24"/>
      <c r="BK16" s="18">
        <v>4063336.84</v>
      </c>
      <c r="BL16" s="24"/>
      <c r="BM16" s="18">
        <v>4389693.95</v>
      </c>
      <c r="BN16" s="24"/>
      <c r="BO16" s="18">
        <v>4466111.26</v>
      </c>
      <c r="BP16" s="24"/>
      <c r="BQ16" s="18">
        <v>4503357.12</v>
      </c>
      <c r="BR16" s="24"/>
      <c r="BS16" s="18">
        <v>3717502.84</v>
      </c>
      <c r="BT16" s="24"/>
      <c r="BU16" s="18">
        <v>2522471.31</v>
      </c>
      <c r="BV16" s="24"/>
      <c r="BW16" s="18">
        <v>3537989.34</v>
      </c>
      <c r="BX16" s="24"/>
      <c r="BY16" s="18">
        <v>3898701.41</v>
      </c>
      <c r="BZ16" s="24"/>
      <c r="CA16" s="18">
        <v>5041258.91</v>
      </c>
      <c r="CB16" s="24"/>
      <c r="CC16" s="18">
        <v>4234832.16</v>
      </c>
      <c r="CD16" s="24"/>
      <c r="CE16" s="18">
        <v>4864981.97</v>
      </c>
      <c r="CF16" s="24"/>
      <c r="CG16" s="18">
        <v>4685592.1100000003</v>
      </c>
      <c r="CH16" s="24"/>
      <c r="CI16" s="18">
        <v>3616650.7</v>
      </c>
      <c r="CJ16" s="24"/>
      <c r="CK16" s="18">
        <f>SUM(CK13:CK15)</f>
        <v>4246684.3099999996</v>
      </c>
      <c r="CL16" s="24"/>
      <c r="CM16" s="197">
        <f>IF( SUM($BW16:CK16)&lt;0, "n/a", SUM($BW16:CK16)/CM$74)</f>
        <v>4265836.3637499996</v>
      </c>
      <c r="CN16" s="200"/>
      <c r="CO16" s="59"/>
      <c r="CP16" s="36" t="s">
        <v>52</v>
      </c>
      <c r="CQ16" s="37">
        <f>IF(ISERROR(VLOOKUP(CP16,IQSH01E!$A$1:$M$400,2,0)),0,VLOOKUP(CP16,IQSH01E!$A$1:$M$400,2,0))</f>
        <v>4246684.3099999996</v>
      </c>
      <c r="CR16" s="56" t="s">
        <v>53</v>
      </c>
      <c r="CS16" s="37">
        <f>IF(ISERROR(VLOOKUP(CR16,IQSH01E!$A$1:$M$400,2,0)),0,VLOOKUP(CR16,IQSH01E!$A$1:$M$400,2,0))</f>
        <v>0</v>
      </c>
      <c r="CT16" s="40">
        <f t="shared" si="1"/>
        <v>4246684.3099999996</v>
      </c>
      <c r="CU16" s="112" t="s">
        <v>118</v>
      </c>
    </row>
    <row r="17" spans="1:99" ht="21" customHeight="1" thickBot="1" x14ac:dyDescent="0.3">
      <c r="A17" s="3"/>
      <c r="B17" s="14" t="s">
        <v>89</v>
      </c>
      <c r="C17" s="17">
        <v>0</v>
      </c>
      <c r="D17" s="90">
        <v>0</v>
      </c>
      <c r="E17" s="17">
        <v>0</v>
      </c>
      <c r="F17" s="90">
        <v>0</v>
      </c>
      <c r="G17" s="17">
        <v>0</v>
      </c>
      <c r="H17" s="90">
        <v>0</v>
      </c>
      <c r="I17" s="17">
        <v>0</v>
      </c>
      <c r="J17" s="90">
        <v>0</v>
      </c>
      <c r="K17" s="17">
        <v>0</v>
      </c>
      <c r="L17" s="90">
        <v>0</v>
      </c>
      <c r="M17" s="17">
        <v>0</v>
      </c>
      <c r="N17" s="90">
        <v>0</v>
      </c>
      <c r="O17" s="17">
        <v>0</v>
      </c>
      <c r="P17" s="90">
        <v>0</v>
      </c>
      <c r="Q17" s="17">
        <v>0</v>
      </c>
      <c r="R17" s="90">
        <v>0</v>
      </c>
      <c r="S17" s="17">
        <v>0</v>
      </c>
      <c r="T17" s="90">
        <v>0</v>
      </c>
      <c r="U17" s="17">
        <v>0</v>
      </c>
      <c r="V17" s="90">
        <v>0</v>
      </c>
      <c r="W17" s="17">
        <v>0</v>
      </c>
      <c r="X17" s="90">
        <v>0</v>
      </c>
      <c r="Y17" s="17">
        <v>0</v>
      </c>
      <c r="Z17" s="90">
        <v>0</v>
      </c>
      <c r="AA17" s="17">
        <v>0</v>
      </c>
      <c r="AB17" s="90">
        <v>0</v>
      </c>
      <c r="AC17" s="17">
        <v>0</v>
      </c>
      <c r="AD17" s="90">
        <v>0</v>
      </c>
      <c r="AE17" s="17">
        <v>0</v>
      </c>
      <c r="AF17" s="90">
        <v>0</v>
      </c>
      <c r="AG17" s="17">
        <v>0</v>
      </c>
      <c r="AH17" s="90">
        <v>0</v>
      </c>
      <c r="AI17" s="17">
        <v>0</v>
      </c>
      <c r="AJ17" s="90">
        <v>0</v>
      </c>
      <c r="AK17" s="17">
        <v>0</v>
      </c>
      <c r="AL17" s="90">
        <v>0</v>
      </c>
      <c r="AM17" s="17">
        <v>0</v>
      </c>
      <c r="AN17" s="90">
        <v>0</v>
      </c>
      <c r="AO17" s="17">
        <v>0</v>
      </c>
      <c r="AP17" s="90">
        <v>0</v>
      </c>
      <c r="AQ17" s="17">
        <v>0</v>
      </c>
      <c r="AR17" s="90">
        <v>0</v>
      </c>
      <c r="AS17" s="17">
        <v>0</v>
      </c>
      <c r="AT17" s="90">
        <v>0</v>
      </c>
      <c r="AU17" s="17">
        <v>0</v>
      </c>
      <c r="AV17" s="90">
        <v>0</v>
      </c>
      <c r="AW17" s="17">
        <v>0</v>
      </c>
      <c r="AX17" s="90">
        <v>0</v>
      </c>
      <c r="AY17" s="17">
        <v>0</v>
      </c>
      <c r="AZ17" s="90">
        <v>0</v>
      </c>
      <c r="BA17" s="17">
        <v>0</v>
      </c>
      <c r="BB17" s="90">
        <v>0</v>
      </c>
      <c r="BC17" s="17">
        <v>0</v>
      </c>
      <c r="BD17" s="90">
        <v>0</v>
      </c>
      <c r="BE17" s="17">
        <v>0</v>
      </c>
      <c r="BF17" s="90">
        <v>0</v>
      </c>
      <c r="BG17" s="17">
        <v>0</v>
      </c>
      <c r="BH17" s="90">
        <v>0</v>
      </c>
      <c r="BI17" s="17">
        <v>0</v>
      </c>
      <c r="BJ17" s="90">
        <v>0</v>
      </c>
      <c r="BK17" s="17">
        <v>0</v>
      </c>
      <c r="BL17" s="90">
        <v>0</v>
      </c>
      <c r="BM17" s="17">
        <v>0</v>
      </c>
      <c r="BN17" s="90">
        <v>0</v>
      </c>
      <c r="BO17" s="17">
        <v>0</v>
      </c>
      <c r="BP17" s="90">
        <v>0</v>
      </c>
      <c r="BQ17" s="17">
        <v>0</v>
      </c>
      <c r="BR17" s="90">
        <v>0</v>
      </c>
      <c r="BS17" s="17">
        <v>0</v>
      </c>
      <c r="BT17" s="90">
        <v>0</v>
      </c>
      <c r="BU17" s="17">
        <v>0</v>
      </c>
      <c r="BV17" s="90">
        <v>0</v>
      </c>
      <c r="BW17" s="17">
        <v>0</v>
      </c>
      <c r="BX17" s="90">
        <v>0</v>
      </c>
      <c r="BY17" s="17">
        <v>0</v>
      </c>
      <c r="BZ17" s="90">
        <v>0</v>
      </c>
      <c r="CA17" s="17">
        <v>0</v>
      </c>
      <c r="CB17" s="90">
        <v>0</v>
      </c>
      <c r="CC17" s="17">
        <v>0</v>
      </c>
      <c r="CD17" s="90">
        <v>0</v>
      </c>
      <c r="CE17" s="17">
        <v>0</v>
      </c>
      <c r="CF17" s="90">
        <v>0</v>
      </c>
      <c r="CG17" s="17">
        <v>0</v>
      </c>
      <c r="CH17" s="90">
        <v>0</v>
      </c>
      <c r="CI17" s="17">
        <v>0</v>
      </c>
      <c r="CJ17" s="90">
        <v>0</v>
      </c>
      <c r="CK17" s="17">
        <f t="shared" ref="CK17:CK23" si="2">+$CQ17</f>
        <v>0</v>
      </c>
      <c r="CL17" s="90">
        <f>CK17/CK24</f>
        <v>0</v>
      </c>
      <c r="CM17" s="193">
        <f>IF( SUM($BW17:CK17)&lt;0, "n/a", SUM($BW17:CK17)/CM$74)</f>
        <v>0</v>
      </c>
      <c r="CN17" s="194">
        <f>CM17/CM24</f>
        <v>0</v>
      </c>
      <c r="CO17" s="21"/>
      <c r="CP17" s="94" t="s">
        <v>32</v>
      </c>
      <c r="CQ17" s="34">
        <f>IF(ISERROR(VLOOKUP(CP17,IQSH01E!$A$1:$M$400,2,0)),0,VLOOKUP(CP17,IQSH01E!$A$1:$M$400,2,0))</f>
        <v>0</v>
      </c>
      <c r="CR17" s="41"/>
      <c r="CU17" s="161" t="s">
        <v>123</v>
      </c>
    </row>
    <row r="18" spans="1:99" ht="21" customHeight="1" thickBot="1" x14ac:dyDescent="0.3">
      <c r="A18" s="3"/>
      <c r="B18" s="14" t="s">
        <v>79</v>
      </c>
      <c r="C18" s="58">
        <v>1975352.1400000011</v>
      </c>
      <c r="D18" s="97">
        <v>0.39098455185260084</v>
      </c>
      <c r="E18" s="58">
        <v>2021558.12</v>
      </c>
      <c r="F18" s="97">
        <v>0.29719176178366041</v>
      </c>
      <c r="G18" s="58">
        <v>4623716.040000001</v>
      </c>
      <c r="H18" s="97">
        <v>0.58353237838890215</v>
      </c>
      <c r="I18" s="58">
        <v>5689185.0700000003</v>
      </c>
      <c r="J18" s="97">
        <v>0.73664735505744183</v>
      </c>
      <c r="K18" s="58">
        <v>4352088.5199999996</v>
      </c>
      <c r="L18" s="97">
        <v>0.78291351763109662</v>
      </c>
      <c r="M18" s="58">
        <v>4754241.5600000005</v>
      </c>
      <c r="N18" s="97">
        <v>0.96045854882636506</v>
      </c>
      <c r="O18" s="58">
        <v>4902246.8800000018</v>
      </c>
      <c r="P18" s="97">
        <v>0.88981226574675487</v>
      </c>
      <c r="Q18" s="58">
        <v>4706933.370000001</v>
      </c>
      <c r="R18" s="97">
        <v>0.75713646324873618</v>
      </c>
      <c r="S18" s="58">
        <v>3959923.8099999996</v>
      </c>
      <c r="T18" s="97">
        <v>0.90162455880566805</v>
      </c>
      <c r="U18" s="58">
        <v>4436126.040000001</v>
      </c>
      <c r="V18" s="97">
        <v>0.95248320614876836</v>
      </c>
      <c r="W18" s="58">
        <v>3513819.5300000003</v>
      </c>
      <c r="X18" s="97">
        <v>0.81244450009818381</v>
      </c>
      <c r="Y18" s="58">
        <v>4377412.7999999989</v>
      </c>
      <c r="Z18" s="97">
        <v>0.80910918160270673</v>
      </c>
      <c r="AA18" s="58">
        <v>4520318.8400000008</v>
      </c>
      <c r="AB18" s="97">
        <v>0.82846593647921574</v>
      </c>
      <c r="AC18" s="58">
        <v>5227250.5900000008</v>
      </c>
      <c r="AD18" s="97">
        <v>0.86924805997939825</v>
      </c>
      <c r="AE18" s="58">
        <v>5604941.4000000004</v>
      </c>
      <c r="AF18" s="97">
        <v>0.96216484017117043</v>
      </c>
      <c r="AG18" s="58">
        <v>3985220.1800000006</v>
      </c>
      <c r="AH18" s="97">
        <v>0.98576116369174083</v>
      </c>
      <c r="AI18" s="58">
        <v>2669876.67</v>
      </c>
      <c r="AJ18" s="97">
        <v>0.73843760521234025</v>
      </c>
      <c r="AK18" s="58">
        <v>3432386.24</v>
      </c>
      <c r="AL18" s="97">
        <v>0.68788561537852744</v>
      </c>
      <c r="AM18" s="58">
        <v>2840099.59</v>
      </c>
      <c r="AN18" s="97">
        <v>0.54419886332685485</v>
      </c>
      <c r="AO18" s="58">
        <v>4498588.51</v>
      </c>
      <c r="AP18" s="97">
        <v>0.63813705894131556</v>
      </c>
      <c r="AQ18" s="58">
        <v>4780195.5700000012</v>
      </c>
      <c r="AR18" s="97">
        <v>0.52685580751842109</v>
      </c>
      <c r="AS18" s="58">
        <v>3825957.9799999995</v>
      </c>
      <c r="AT18" s="97">
        <v>0.59043647440175673</v>
      </c>
      <c r="AU18" s="58">
        <v>2820834.2100000004</v>
      </c>
      <c r="AV18" s="97">
        <v>0.5603218306703095</v>
      </c>
      <c r="AW18" s="58">
        <v>2632146.5799999991</v>
      </c>
      <c r="AX18" s="97">
        <v>0.55561852167888792</v>
      </c>
      <c r="AY18" s="58">
        <v>3129632.8699999996</v>
      </c>
      <c r="AZ18" s="97">
        <v>0.48430509723347148</v>
      </c>
      <c r="BA18" s="58">
        <v>4198216.16</v>
      </c>
      <c r="BB18" s="97">
        <v>0.56419590700842259</v>
      </c>
      <c r="BC18" s="58">
        <v>4900645.6800000016</v>
      </c>
      <c r="BD18" s="97">
        <v>0.55088161392208557</v>
      </c>
      <c r="BE18" s="58">
        <v>4717227.2699999996</v>
      </c>
      <c r="BF18" s="97">
        <v>0.77725583406327792</v>
      </c>
      <c r="BG18" s="58">
        <v>5206096.740000003</v>
      </c>
      <c r="BH18" s="97">
        <v>0.61119170632915265</v>
      </c>
      <c r="BI18" s="58">
        <v>4260622.41</v>
      </c>
      <c r="BJ18" s="97">
        <v>0.56706464121991829</v>
      </c>
      <c r="BK18" s="58">
        <v>3717129.6800000011</v>
      </c>
      <c r="BL18" s="97">
        <v>0.692315153623275</v>
      </c>
      <c r="BM18" s="58">
        <v>1282846.0699999996</v>
      </c>
      <c r="BN18" s="97">
        <v>0.41052750505908653</v>
      </c>
      <c r="BO18" s="58">
        <v>864005.24000000115</v>
      </c>
      <c r="BP18" s="97">
        <v>0.30922439736923674</v>
      </c>
      <c r="BQ18" s="58">
        <v>1949415.540000001</v>
      </c>
      <c r="BR18" s="97">
        <v>0.55229759705968573</v>
      </c>
      <c r="BS18" s="58">
        <v>2151216.0100000002</v>
      </c>
      <c r="BT18" s="97">
        <v>0.62081975111448684</v>
      </c>
      <c r="BU18" s="58">
        <v>2049006</v>
      </c>
      <c r="BV18" s="97">
        <v>0.619533736284273</v>
      </c>
      <c r="BW18" s="58">
        <v>3002475.02</v>
      </c>
      <c r="BX18" s="97">
        <v>0.54870035999264599</v>
      </c>
      <c r="BY18" s="58">
        <v>3566646.1499999994</v>
      </c>
      <c r="BZ18" s="97">
        <v>0.62564049546725153</v>
      </c>
      <c r="CA18" s="58">
        <v>4845750.7199999988</v>
      </c>
      <c r="CB18" s="97">
        <v>0.92193859947868206</v>
      </c>
      <c r="CC18" s="58">
        <v>4139769.9100000006</v>
      </c>
      <c r="CD18" s="97">
        <v>0.96731707252900945</v>
      </c>
      <c r="CE18" s="58">
        <v>4213401.91</v>
      </c>
      <c r="CF18" s="97">
        <v>0.78150483527008996</v>
      </c>
      <c r="CG18" s="58">
        <v>3845963.600000001</v>
      </c>
      <c r="CH18" s="97">
        <v>0.70887271605076352</v>
      </c>
      <c r="CI18" s="58">
        <v>3786144.8499999992</v>
      </c>
      <c r="CJ18" s="97">
        <v>0.83637421746030949</v>
      </c>
      <c r="CK18" s="58">
        <f t="shared" si="2"/>
        <v>1358245.7900000005</v>
      </c>
      <c r="CL18" s="97">
        <f>CK18/CK24</f>
        <v>0.67629315593984807</v>
      </c>
      <c r="CM18" s="193">
        <f>IF( SUM($BW18:CK18)&lt;0, "n/a", SUM($BW18:CK18)/CM$74)</f>
        <v>3594800.4175435365</v>
      </c>
      <c r="CN18" s="196">
        <f>CM18/CM24</f>
        <v>0.75559622467456633</v>
      </c>
      <c r="CO18" s="21"/>
      <c r="CP18" s="98" t="s">
        <v>113</v>
      </c>
      <c r="CQ18" s="135">
        <f>+CQ27-CQ26-CQ25-CQ17-CQ20-CQ21-CQ22-CQ23-CQ19</f>
        <v>1358245.7900000005</v>
      </c>
      <c r="CR18" s="140"/>
      <c r="CS18" s="140"/>
      <c r="CT18" s="140"/>
      <c r="CU18" s="174"/>
    </row>
    <row r="19" spans="1:99" ht="21" customHeight="1" thickBot="1" x14ac:dyDescent="0.3">
      <c r="A19" s="3"/>
      <c r="B19" s="14" t="s">
        <v>107</v>
      </c>
      <c r="C19" s="58">
        <v>3072776.68</v>
      </c>
      <c r="D19" s="97">
        <v>0.60819951483330059</v>
      </c>
      <c r="E19" s="58">
        <v>4763468</v>
      </c>
      <c r="F19" s="97">
        <v>0.70028332755532607</v>
      </c>
      <c r="G19" s="58">
        <v>3289007.01</v>
      </c>
      <c r="H19" s="97">
        <v>0.41508649460295816</v>
      </c>
      <c r="I19" s="58">
        <v>1971227.71</v>
      </c>
      <c r="J19" s="97">
        <v>0.25523860815226351</v>
      </c>
      <c r="K19" s="58">
        <v>1168466.29</v>
      </c>
      <c r="L19" s="97">
        <v>0.2101997808944514</v>
      </c>
      <c r="M19" s="58">
        <v>180714.25</v>
      </c>
      <c r="N19" s="97">
        <v>3.6508146276699689E-2</v>
      </c>
      <c r="O19" s="58">
        <v>542771.38</v>
      </c>
      <c r="P19" s="97">
        <v>9.8519034892076404E-2</v>
      </c>
      <c r="Q19" s="58">
        <v>1418962.81</v>
      </c>
      <c r="R19" s="97">
        <v>0.22824807555006632</v>
      </c>
      <c r="S19" s="58">
        <v>364399.88</v>
      </c>
      <c r="T19" s="97">
        <v>8.2969243045572239E-2</v>
      </c>
      <c r="U19" s="58">
        <v>180714.33</v>
      </c>
      <c r="V19" s="97">
        <v>3.8801279062717187E-2</v>
      </c>
      <c r="W19" s="58">
        <v>770961.5</v>
      </c>
      <c r="X19" s="97">
        <v>0.17825714300769621</v>
      </c>
      <c r="Y19" s="58">
        <v>1008100.81</v>
      </c>
      <c r="Z19" s="97">
        <v>0.18633463614674997</v>
      </c>
      <c r="AA19" s="58">
        <v>853340.67</v>
      </c>
      <c r="AB19" s="97">
        <v>0.15639686100269673</v>
      </c>
      <c r="AC19" s="58">
        <v>750935.6</v>
      </c>
      <c r="AD19" s="97">
        <v>0.1248743105444779</v>
      </c>
      <c r="AE19" s="58">
        <v>180714.23999999999</v>
      </c>
      <c r="AF19" s="97">
        <v>3.1022070604744326E-2</v>
      </c>
      <c r="AG19" s="58">
        <v>0</v>
      </c>
      <c r="AH19" s="97">
        <v>0</v>
      </c>
      <c r="AI19" s="58">
        <v>916980.68</v>
      </c>
      <c r="AJ19" s="97">
        <v>0.25361958661752843</v>
      </c>
      <c r="AK19" s="58">
        <v>1507449.03</v>
      </c>
      <c r="AL19" s="97">
        <v>0.30210833838248757</v>
      </c>
      <c r="AM19" s="58">
        <v>2332349.09</v>
      </c>
      <c r="AN19" s="97">
        <v>0.4469074704733943</v>
      </c>
      <c r="AO19" s="58">
        <v>2539591.6</v>
      </c>
      <c r="AP19" s="97">
        <v>0.36024800021908876</v>
      </c>
      <c r="AQ19" s="58">
        <v>4263810.37</v>
      </c>
      <c r="AR19" s="97">
        <v>0.46994170483107811</v>
      </c>
      <c r="AS19" s="58">
        <v>2616119.7999999998</v>
      </c>
      <c r="AT19" s="97">
        <v>0.40372961736621821</v>
      </c>
      <c r="AU19" s="58">
        <v>2171947.36</v>
      </c>
      <c r="AV19" s="97">
        <v>0.43142894274341115</v>
      </c>
      <c r="AW19" s="58">
        <v>2055005.61</v>
      </c>
      <c r="AX19" s="97">
        <v>0.43379011934434958</v>
      </c>
      <c r="AY19" s="58">
        <v>3323541.73</v>
      </c>
      <c r="AZ19" s="97">
        <v>0.5143121470050096</v>
      </c>
      <c r="BA19" s="58">
        <v>3242844.84</v>
      </c>
      <c r="BB19" s="97">
        <v>0.43580409299157741</v>
      </c>
      <c r="BC19" s="58">
        <v>3981013.36</v>
      </c>
      <c r="BD19" s="97">
        <v>0.44750573863201309</v>
      </c>
      <c r="BE19" s="58">
        <v>1335226.23</v>
      </c>
      <c r="BF19" s="97">
        <v>0.2200047438167668</v>
      </c>
      <c r="BG19" s="58">
        <v>3269334.21</v>
      </c>
      <c r="BH19" s="97">
        <v>0.38381729233294487</v>
      </c>
      <c r="BI19" s="58">
        <v>3212381.82</v>
      </c>
      <c r="BJ19" s="97">
        <v>0.42754977299659086</v>
      </c>
      <c r="BK19" s="58">
        <v>1611277.06</v>
      </c>
      <c r="BL19" s="97">
        <v>0.3001002443701557</v>
      </c>
      <c r="BM19" s="58">
        <v>1816859.26</v>
      </c>
      <c r="BN19" s="97">
        <v>0.58141870368850912</v>
      </c>
      <c r="BO19" s="58">
        <v>1895834.27</v>
      </c>
      <c r="BP19" s="97">
        <v>0.67851233130564814</v>
      </c>
      <c r="BQ19" s="58">
        <v>1566979.5</v>
      </c>
      <c r="BR19" s="97">
        <v>0.4439479396433802</v>
      </c>
      <c r="BS19" s="58">
        <v>1306603.73</v>
      </c>
      <c r="BT19" s="97">
        <v>0.37707296649575417</v>
      </c>
      <c r="BU19" s="58">
        <v>1234833.1499999999</v>
      </c>
      <c r="BV19" s="97">
        <v>0.37336191065676633</v>
      </c>
      <c r="BW19" s="58">
        <v>2464475.06</v>
      </c>
      <c r="BX19" s="97">
        <v>0.45038121669864811</v>
      </c>
      <c r="BY19" s="58">
        <v>2125322.88</v>
      </c>
      <c r="BZ19" s="97">
        <v>0.37281188089575024</v>
      </c>
      <c r="CA19" s="58">
        <v>405071.15</v>
      </c>
      <c r="CB19" s="97">
        <v>7.7067672337923984E-2</v>
      </c>
      <c r="CC19" s="58">
        <v>135694.15</v>
      </c>
      <c r="CD19" s="97">
        <v>3.1706899366615346E-2</v>
      </c>
      <c r="CE19" s="58">
        <v>1172968.33</v>
      </c>
      <c r="CF19" s="97">
        <v>0.21756301465997166</v>
      </c>
      <c r="CG19" s="58">
        <v>1563906.1</v>
      </c>
      <c r="CH19" s="97">
        <v>0.288252952980459</v>
      </c>
      <c r="CI19" s="58">
        <v>710692.68</v>
      </c>
      <c r="CJ19" s="97">
        <v>0.15699479487420306</v>
      </c>
      <c r="CK19" s="58">
        <f t="shared" si="2"/>
        <v>599464.89</v>
      </c>
      <c r="CL19" s="97">
        <f>CK19/CK24</f>
        <v>0.29848353318528137</v>
      </c>
      <c r="CM19" s="193">
        <f>IF( SUM($BW19:CK19)&lt;0, "n/a", SUM($BW19:CK19)/CM$74)</f>
        <v>1147199.6043473042</v>
      </c>
      <c r="CN19" s="196">
        <f>CM19/CM24</f>
        <v>0.24113152033772994</v>
      </c>
      <c r="CO19" s="21"/>
      <c r="CP19" s="134" t="s">
        <v>112</v>
      </c>
      <c r="CQ19" s="141">
        <f>IF(ISERROR(VLOOKUP(CP19,IQSH01E!$A$1:$M$400,2,0)),0,VLOOKUP(CP19,IQSH01E!$A$1:$M$400,2,0))</f>
        <v>599464.89</v>
      </c>
      <c r="CR19" s="142"/>
      <c r="CS19" s="142"/>
      <c r="CT19" s="142"/>
      <c r="CU19" s="163" t="s">
        <v>117</v>
      </c>
    </row>
    <row r="20" spans="1:99" ht="21" customHeight="1" x14ac:dyDescent="0.25">
      <c r="A20" s="137"/>
      <c r="B20" s="14" t="s">
        <v>80</v>
      </c>
      <c r="C20" s="58">
        <v>4122.3</v>
      </c>
      <c r="D20" s="97">
        <v>8.1593331409860706E-4</v>
      </c>
      <c r="E20" s="58">
        <v>17174.95</v>
      </c>
      <c r="F20" s="97">
        <v>2.5249106610134358E-3</v>
      </c>
      <c r="G20" s="58">
        <v>10943.59</v>
      </c>
      <c r="H20" s="97">
        <v>1.3811270081397569E-3</v>
      </c>
      <c r="I20" s="58">
        <v>62665.34</v>
      </c>
      <c r="J20" s="97">
        <v>8.1140367902946958E-3</v>
      </c>
      <c r="K20" s="58">
        <v>38282.050000000003</v>
      </c>
      <c r="L20" s="97">
        <v>6.8867014744519789E-3</v>
      </c>
      <c r="M20" s="58">
        <v>15014.77</v>
      </c>
      <c r="N20" s="97">
        <v>3.0333048969353672E-3</v>
      </c>
      <c r="O20" s="58">
        <v>64286.42</v>
      </c>
      <c r="P20" s="97">
        <v>1.1668699361168745E-2</v>
      </c>
      <c r="Q20" s="58">
        <v>90860.77</v>
      </c>
      <c r="R20" s="97">
        <v>1.4615461201197513E-2</v>
      </c>
      <c r="S20" s="58">
        <v>67663.83</v>
      </c>
      <c r="T20" s="97">
        <v>1.540619814875977E-2</v>
      </c>
      <c r="U20" s="58">
        <v>40591.919999999998</v>
      </c>
      <c r="V20" s="97">
        <v>8.7155147885145078E-3</v>
      </c>
      <c r="W20" s="58">
        <v>40215.360000000001</v>
      </c>
      <c r="X20" s="97">
        <v>9.298356894119857E-3</v>
      </c>
      <c r="Y20" s="58">
        <v>24649.69</v>
      </c>
      <c r="Z20" s="97">
        <v>4.556182250543158E-3</v>
      </c>
      <c r="AA20" s="58">
        <v>82592.39</v>
      </c>
      <c r="AB20" s="97">
        <v>1.5137202518087553E-2</v>
      </c>
      <c r="AC20" s="58">
        <v>35345.31</v>
      </c>
      <c r="AD20" s="97">
        <v>5.8776294761239706E-3</v>
      </c>
      <c r="AE20" s="58">
        <v>39688.589999999997</v>
      </c>
      <c r="AF20" s="97">
        <v>6.813089224085217E-3</v>
      </c>
      <c r="AG20" s="58">
        <v>57564.55</v>
      </c>
      <c r="AH20" s="97">
        <v>1.4238836308259232E-2</v>
      </c>
      <c r="AI20" s="58">
        <v>28717.82</v>
      </c>
      <c r="AJ20" s="97">
        <v>7.942808170131337E-3</v>
      </c>
      <c r="AK20" s="58">
        <v>49927.8</v>
      </c>
      <c r="AL20" s="97">
        <v>1.000604623898505E-2</v>
      </c>
      <c r="AM20" s="58">
        <v>46414.83</v>
      </c>
      <c r="AN20" s="97">
        <v>8.8936661997508354E-3</v>
      </c>
      <c r="AO20" s="58">
        <v>11384.63</v>
      </c>
      <c r="AP20" s="97">
        <v>1.6149408395957224E-3</v>
      </c>
      <c r="AQ20" s="58">
        <v>29056.37</v>
      </c>
      <c r="AR20" s="97">
        <v>3.202487650500881E-3</v>
      </c>
      <c r="AS20" s="58">
        <v>37803.03</v>
      </c>
      <c r="AT20" s="97">
        <v>5.8339082320250273E-3</v>
      </c>
      <c r="AU20" s="58">
        <v>41529.17</v>
      </c>
      <c r="AV20" s="97">
        <v>8.2492265862794158E-3</v>
      </c>
      <c r="AW20" s="58">
        <v>50174.73</v>
      </c>
      <c r="AX20" s="97">
        <v>1.0591358976762364E-2</v>
      </c>
      <c r="AY20" s="58">
        <v>8935.52</v>
      </c>
      <c r="AZ20" s="97">
        <v>1.3827557615189636E-3</v>
      </c>
      <c r="BA20" s="58">
        <v>0</v>
      </c>
      <c r="BB20" s="97">
        <v>0</v>
      </c>
      <c r="BC20" s="58">
        <v>14346.12</v>
      </c>
      <c r="BD20" s="97">
        <v>1.6126474459014365E-3</v>
      </c>
      <c r="BE20" s="58">
        <v>16625.77</v>
      </c>
      <c r="BF20" s="97">
        <v>2.7394221199552732E-3</v>
      </c>
      <c r="BG20" s="58">
        <v>40746.949999999997</v>
      </c>
      <c r="BH20" s="97">
        <v>4.7836602241487832E-3</v>
      </c>
      <c r="BI20" s="58">
        <v>40464.43</v>
      </c>
      <c r="BJ20" s="97">
        <v>5.3855857834908434E-3</v>
      </c>
      <c r="BK20" s="58">
        <v>40722.71</v>
      </c>
      <c r="BL20" s="97">
        <v>7.5846020065692384E-3</v>
      </c>
      <c r="BM20" s="58">
        <v>25167.07</v>
      </c>
      <c r="BN20" s="97">
        <v>8.0537912524044197E-3</v>
      </c>
      <c r="BO20" s="58">
        <v>34264.86</v>
      </c>
      <c r="BP20" s="97">
        <v>1.226327132511517E-2</v>
      </c>
      <c r="BQ20" s="58">
        <v>12318.28</v>
      </c>
      <c r="BR20" s="97">
        <v>3.4899467580464566E-3</v>
      </c>
      <c r="BS20" s="58">
        <v>7301.99</v>
      </c>
      <c r="BT20" s="97">
        <v>2.1072823897589302E-3</v>
      </c>
      <c r="BU20" s="58">
        <v>23496.48</v>
      </c>
      <c r="BV20" s="97">
        <v>7.1043530589606357E-3</v>
      </c>
      <c r="BW20" s="58">
        <v>5025.59</v>
      </c>
      <c r="BX20" s="97">
        <v>9.1842330870597606E-4</v>
      </c>
      <c r="BY20" s="58">
        <v>4817.1400000000003</v>
      </c>
      <c r="BZ20" s="97">
        <v>8.4499491387311201E-4</v>
      </c>
      <c r="CA20" s="58">
        <v>5025.6099999999997</v>
      </c>
      <c r="CB20" s="97">
        <v>9.5615810895985592E-4</v>
      </c>
      <c r="CC20" s="58">
        <v>4177.05</v>
      </c>
      <c r="CD20" s="97">
        <v>9.7602810437532217E-4</v>
      </c>
      <c r="CE20" s="58">
        <v>5025.59</v>
      </c>
      <c r="CF20" s="97">
        <v>9.3215006993838177E-4</v>
      </c>
      <c r="CG20" s="58">
        <v>15594.58</v>
      </c>
      <c r="CH20" s="97">
        <v>2.8743309687774771E-3</v>
      </c>
      <c r="CI20" s="58">
        <v>30017.52</v>
      </c>
      <c r="CJ20" s="97">
        <v>6.6309876654875458E-3</v>
      </c>
      <c r="CK20" s="58">
        <f t="shared" si="2"/>
        <v>7379.12</v>
      </c>
      <c r="CL20" s="97">
        <f>CK20/CK24</f>
        <v>3.6741865055652774E-3</v>
      </c>
      <c r="CM20" s="193">
        <f>IF( SUM($BW20:CK20)&lt;0, "n/a", SUM($BW20:CK20)/CM$74)</f>
        <v>9632.7767666341424</v>
      </c>
      <c r="CN20" s="196">
        <f>CM20/CM24</f>
        <v>2.0247270815038189E-3</v>
      </c>
      <c r="CO20" s="21"/>
      <c r="CP20" s="94" t="s">
        <v>42</v>
      </c>
      <c r="CQ20" s="138">
        <f>IF(ISERROR(VLOOKUP(CP20,IQSH01E!$A$1:$M$400,2,0)),0,VLOOKUP(CP20,IQSH01E!$A$1:$M$400,2,0))</f>
        <v>7379.12</v>
      </c>
      <c r="CR20" s="143"/>
      <c r="CS20" s="1"/>
      <c r="CT20" s="1"/>
      <c r="CU20" s="164" t="s">
        <v>118</v>
      </c>
    </row>
    <row r="21" spans="1:99" ht="21" customHeight="1" x14ac:dyDescent="0.25">
      <c r="A21" s="5"/>
      <c r="B21" s="14" t="s">
        <v>81</v>
      </c>
      <c r="C21" s="17">
        <v>0</v>
      </c>
      <c r="D21" s="90">
        <v>0</v>
      </c>
      <c r="E21" s="17">
        <v>0</v>
      </c>
      <c r="F21" s="90">
        <v>0</v>
      </c>
      <c r="G21" s="17">
        <v>0</v>
      </c>
      <c r="H21" s="90">
        <v>0</v>
      </c>
      <c r="I21" s="17">
        <v>0</v>
      </c>
      <c r="J21" s="90">
        <v>0</v>
      </c>
      <c r="K21" s="17">
        <v>0</v>
      </c>
      <c r="L21" s="90">
        <v>0</v>
      </c>
      <c r="M21" s="17">
        <v>0</v>
      </c>
      <c r="N21" s="90">
        <v>0</v>
      </c>
      <c r="O21" s="17">
        <v>0</v>
      </c>
      <c r="P21" s="90">
        <v>0</v>
      </c>
      <c r="Q21" s="17">
        <v>0</v>
      </c>
      <c r="R21" s="90">
        <v>0</v>
      </c>
      <c r="S21" s="17">
        <v>0</v>
      </c>
      <c r="T21" s="90">
        <v>0</v>
      </c>
      <c r="U21" s="17">
        <v>0</v>
      </c>
      <c r="V21" s="90">
        <v>0</v>
      </c>
      <c r="W21" s="17">
        <v>0</v>
      </c>
      <c r="X21" s="90">
        <v>0</v>
      </c>
      <c r="Y21" s="17">
        <v>0</v>
      </c>
      <c r="Z21" s="90">
        <v>0</v>
      </c>
      <c r="AA21" s="17">
        <v>0</v>
      </c>
      <c r="AB21" s="90">
        <v>0</v>
      </c>
      <c r="AC21" s="17">
        <v>0</v>
      </c>
      <c r="AD21" s="90">
        <v>0</v>
      </c>
      <c r="AE21" s="17">
        <v>0</v>
      </c>
      <c r="AF21" s="90">
        <v>0</v>
      </c>
      <c r="AG21" s="17">
        <v>0</v>
      </c>
      <c r="AH21" s="90">
        <v>0</v>
      </c>
      <c r="AI21" s="17">
        <v>0</v>
      </c>
      <c r="AJ21" s="90">
        <v>0</v>
      </c>
      <c r="AK21" s="17">
        <v>0</v>
      </c>
      <c r="AL21" s="90">
        <v>0</v>
      </c>
      <c r="AM21" s="17">
        <v>0</v>
      </c>
      <c r="AN21" s="90">
        <v>0</v>
      </c>
      <c r="AO21" s="17">
        <v>0</v>
      </c>
      <c r="AP21" s="90">
        <v>0</v>
      </c>
      <c r="AQ21" s="17">
        <v>0</v>
      </c>
      <c r="AR21" s="90">
        <v>0</v>
      </c>
      <c r="AS21" s="17">
        <v>0</v>
      </c>
      <c r="AT21" s="90">
        <v>0</v>
      </c>
      <c r="AU21" s="17">
        <v>0</v>
      </c>
      <c r="AV21" s="90">
        <v>0</v>
      </c>
      <c r="AW21" s="17">
        <v>0</v>
      </c>
      <c r="AX21" s="90">
        <v>0</v>
      </c>
      <c r="AY21" s="17">
        <v>0</v>
      </c>
      <c r="AZ21" s="90">
        <v>0</v>
      </c>
      <c r="BA21" s="17">
        <v>0</v>
      </c>
      <c r="BB21" s="90">
        <v>0</v>
      </c>
      <c r="BC21" s="17">
        <v>0</v>
      </c>
      <c r="BD21" s="90">
        <v>0</v>
      </c>
      <c r="BE21" s="17">
        <v>0</v>
      </c>
      <c r="BF21" s="90">
        <v>0</v>
      </c>
      <c r="BG21" s="17">
        <v>0</v>
      </c>
      <c r="BH21" s="90">
        <v>0</v>
      </c>
      <c r="BI21" s="17">
        <v>0</v>
      </c>
      <c r="BJ21" s="90">
        <v>0</v>
      </c>
      <c r="BK21" s="17">
        <v>0</v>
      </c>
      <c r="BL21" s="90">
        <v>0</v>
      </c>
      <c r="BM21" s="17">
        <v>0</v>
      </c>
      <c r="BN21" s="90">
        <v>0</v>
      </c>
      <c r="BO21" s="17">
        <v>0</v>
      </c>
      <c r="BP21" s="90">
        <v>0</v>
      </c>
      <c r="BQ21" s="17">
        <v>0</v>
      </c>
      <c r="BR21" s="90">
        <v>0</v>
      </c>
      <c r="BS21" s="17">
        <v>0</v>
      </c>
      <c r="BT21" s="90">
        <v>0</v>
      </c>
      <c r="BU21" s="17">
        <v>0</v>
      </c>
      <c r="BV21" s="90">
        <v>0</v>
      </c>
      <c r="BW21" s="17">
        <v>0</v>
      </c>
      <c r="BX21" s="90">
        <v>0</v>
      </c>
      <c r="BY21" s="17">
        <v>0</v>
      </c>
      <c r="BZ21" s="90">
        <v>0</v>
      </c>
      <c r="CA21" s="17">
        <v>0</v>
      </c>
      <c r="CB21" s="90">
        <v>0</v>
      </c>
      <c r="CC21" s="17">
        <v>0</v>
      </c>
      <c r="CD21" s="90">
        <v>0</v>
      </c>
      <c r="CE21" s="17">
        <v>0</v>
      </c>
      <c r="CF21" s="90">
        <v>0</v>
      </c>
      <c r="CG21" s="17">
        <v>0</v>
      </c>
      <c r="CH21" s="90">
        <v>0</v>
      </c>
      <c r="CI21" s="17">
        <v>0</v>
      </c>
      <c r="CJ21" s="90">
        <v>0</v>
      </c>
      <c r="CK21" s="17">
        <f t="shared" si="2"/>
        <v>0</v>
      </c>
      <c r="CL21" s="90">
        <f>CK21/CK24</f>
        <v>0</v>
      </c>
      <c r="CM21" s="193">
        <f>IF( SUM($BW21:CK21)&lt;0, "n/a", SUM($BW21:CK21)/CM$74)</f>
        <v>0</v>
      </c>
      <c r="CN21" s="196">
        <f>CM21/CM24</f>
        <v>0</v>
      </c>
      <c r="CO21" s="21"/>
      <c r="CP21" s="94" t="s">
        <v>124</v>
      </c>
      <c r="CQ21" s="34">
        <f>IF(ISERROR(VLOOKUP(CP21,IQSH01E!$A$1:$M$400,2,0)),0,VLOOKUP(CP21,IQSH01E!$A$1:$M$400,2,0))</f>
        <v>0</v>
      </c>
      <c r="CR21" s="41"/>
      <c r="CU21" s="161" t="s">
        <v>123</v>
      </c>
    </row>
    <row r="22" spans="1:99" ht="21" customHeight="1" x14ac:dyDescent="0.25">
      <c r="A22" s="5" t="s">
        <v>87</v>
      </c>
      <c r="B22" s="14" t="s">
        <v>82</v>
      </c>
      <c r="C22" s="17">
        <v>0</v>
      </c>
      <c r="D22" s="90">
        <v>0</v>
      </c>
      <c r="E22" s="17">
        <v>0</v>
      </c>
      <c r="F22" s="90">
        <v>0</v>
      </c>
      <c r="G22" s="17">
        <v>0</v>
      </c>
      <c r="H22" s="90">
        <v>0</v>
      </c>
      <c r="I22" s="17">
        <v>0</v>
      </c>
      <c r="J22" s="90">
        <v>0</v>
      </c>
      <c r="K22" s="17">
        <v>0</v>
      </c>
      <c r="L22" s="90">
        <v>0</v>
      </c>
      <c r="M22" s="17">
        <v>0</v>
      </c>
      <c r="N22" s="90">
        <v>0</v>
      </c>
      <c r="O22" s="17">
        <v>0</v>
      </c>
      <c r="P22" s="90">
        <v>0</v>
      </c>
      <c r="Q22" s="17">
        <v>0</v>
      </c>
      <c r="R22" s="90">
        <v>0</v>
      </c>
      <c r="S22" s="17">
        <v>0</v>
      </c>
      <c r="T22" s="90">
        <v>0</v>
      </c>
      <c r="U22" s="17">
        <v>0</v>
      </c>
      <c r="V22" s="90">
        <v>0</v>
      </c>
      <c r="W22" s="17">
        <v>0</v>
      </c>
      <c r="X22" s="90">
        <v>0</v>
      </c>
      <c r="Y22" s="17">
        <v>0</v>
      </c>
      <c r="Z22" s="90">
        <v>0</v>
      </c>
      <c r="AA22" s="17">
        <v>0</v>
      </c>
      <c r="AB22" s="90">
        <v>0</v>
      </c>
      <c r="AC22" s="17">
        <v>0</v>
      </c>
      <c r="AD22" s="90">
        <v>0</v>
      </c>
      <c r="AE22" s="17">
        <v>0</v>
      </c>
      <c r="AF22" s="90">
        <v>0</v>
      </c>
      <c r="AG22" s="17">
        <v>0</v>
      </c>
      <c r="AH22" s="90">
        <v>0</v>
      </c>
      <c r="AI22" s="17">
        <v>0</v>
      </c>
      <c r="AJ22" s="90">
        <v>0</v>
      </c>
      <c r="AK22" s="17">
        <v>0</v>
      </c>
      <c r="AL22" s="90">
        <v>0</v>
      </c>
      <c r="AM22" s="17">
        <v>0</v>
      </c>
      <c r="AN22" s="90">
        <v>0</v>
      </c>
      <c r="AO22" s="17">
        <v>0</v>
      </c>
      <c r="AP22" s="90">
        <v>0</v>
      </c>
      <c r="AQ22" s="17">
        <v>0</v>
      </c>
      <c r="AR22" s="90">
        <v>0</v>
      </c>
      <c r="AS22" s="17">
        <v>0</v>
      </c>
      <c r="AT22" s="90">
        <v>0</v>
      </c>
      <c r="AU22" s="17">
        <v>0</v>
      </c>
      <c r="AV22" s="90">
        <v>0</v>
      </c>
      <c r="AW22" s="17">
        <v>0</v>
      </c>
      <c r="AX22" s="90">
        <v>0</v>
      </c>
      <c r="AY22" s="17">
        <v>0</v>
      </c>
      <c r="AZ22" s="90">
        <v>0</v>
      </c>
      <c r="BA22" s="17">
        <v>0</v>
      </c>
      <c r="BB22" s="90">
        <v>0</v>
      </c>
      <c r="BC22" s="17">
        <v>0</v>
      </c>
      <c r="BD22" s="90">
        <v>0</v>
      </c>
      <c r="BE22" s="17">
        <v>0</v>
      </c>
      <c r="BF22" s="90">
        <v>0</v>
      </c>
      <c r="BG22" s="17">
        <v>0</v>
      </c>
      <c r="BH22" s="90">
        <v>0</v>
      </c>
      <c r="BI22" s="17">
        <v>0</v>
      </c>
      <c r="BJ22" s="90">
        <v>0</v>
      </c>
      <c r="BK22" s="17">
        <v>0</v>
      </c>
      <c r="BL22" s="90">
        <v>0</v>
      </c>
      <c r="BM22" s="17">
        <v>0</v>
      </c>
      <c r="BN22" s="90">
        <v>0</v>
      </c>
      <c r="BO22" s="17">
        <v>0</v>
      </c>
      <c r="BP22" s="90">
        <v>0</v>
      </c>
      <c r="BQ22" s="17">
        <v>933.65</v>
      </c>
      <c r="BR22" s="90">
        <v>2.6451653888774033E-4</v>
      </c>
      <c r="BS22" s="17">
        <v>0</v>
      </c>
      <c r="BT22" s="90">
        <v>0</v>
      </c>
      <c r="BU22" s="17">
        <v>0</v>
      </c>
      <c r="BV22" s="90">
        <v>0</v>
      </c>
      <c r="BW22" s="17">
        <v>0</v>
      </c>
      <c r="BX22" s="90">
        <v>0</v>
      </c>
      <c r="BY22" s="17">
        <v>4005.54</v>
      </c>
      <c r="BZ22" s="90">
        <v>7.0262872312519564E-4</v>
      </c>
      <c r="CA22" s="17">
        <v>197.47</v>
      </c>
      <c r="CB22" s="90">
        <v>3.7570074434009555E-5</v>
      </c>
      <c r="CC22" s="17">
        <v>0</v>
      </c>
      <c r="CD22" s="90">
        <v>0</v>
      </c>
      <c r="CE22" s="17">
        <v>0</v>
      </c>
      <c r="CF22" s="90">
        <v>0</v>
      </c>
      <c r="CG22" s="17">
        <v>0</v>
      </c>
      <c r="CH22" s="90">
        <v>0</v>
      </c>
      <c r="CI22" s="17">
        <v>0</v>
      </c>
      <c r="CJ22" s="90">
        <v>0</v>
      </c>
      <c r="CK22" s="17">
        <f t="shared" si="2"/>
        <v>43278.58</v>
      </c>
      <c r="CL22" s="90">
        <f>CK22/CK24</f>
        <v>2.154912436930519E-2</v>
      </c>
      <c r="CM22" s="193">
        <f>IF( SUM($BW22:CK22)&lt;0, "n/a", SUM($BW22:CK22)/CM$74)</f>
        <v>5935.1988425248501</v>
      </c>
      <c r="CN22" s="196">
        <f>CM22/CM24</f>
        <v>1.2475279061999051E-3</v>
      </c>
      <c r="CO22" s="21"/>
      <c r="CP22" s="94" t="s">
        <v>62</v>
      </c>
      <c r="CQ22" s="34">
        <f>IF(ISERROR(VLOOKUP(CP22,IQSH01E!$A$1:$M$400,2,0)),0,VLOOKUP(CP22,IQSH01E!$A$1:$M$400,2,0))</f>
        <v>43278.58</v>
      </c>
      <c r="CR22" s="41"/>
      <c r="CU22" s="161" t="s">
        <v>118</v>
      </c>
    </row>
    <row r="23" spans="1:99" ht="21" customHeight="1" x14ac:dyDescent="0.25">
      <c r="A23" s="3"/>
      <c r="B23" s="14" t="s">
        <v>102</v>
      </c>
      <c r="C23" s="17">
        <v>0</v>
      </c>
      <c r="D23" s="90">
        <v>0</v>
      </c>
      <c r="E23" s="17">
        <v>0</v>
      </c>
      <c r="F23" s="90">
        <v>0</v>
      </c>
      <c r="G23" s="17">
        <v>0</v>
      </c>
      <c r="H23" s="90">
        <v>0</v>
      </c>
      <c r="I23" s="17">
        <v>0</v>
      </c>
      <c r="J23" s="90">
        <v>0</v>
      </c>
      <c r="K23" s="17">
        <v>0</v>
      </c>
      <c r="L23" s="90">
        <v>0</v>
      </c>
      <c r="M23" s="17">
        <v>0</v>
      </c>
      <c r="N23" s="90">
        <v>0</v>
      </c>
      <c r="O23" s="17">
        <v>0</v>
      </c>
      <c r="P23" s="90">
        <v>0</v>
      </c>
      <c r="Q23" s="17">
        <v>0</v>
      </c>
      <c r="R23" s="90">
        <v>0</v>
      </c>
      <c r="S23" s="17">
        <v>0</v>
      </c>
      <c r="T23" s="90">
        <v>0</v>
      </c>
      <c r="U23" s="17">
        <v>0</v>
      </c>
      <c r="V23" s="90">
        <v>0</v>
      </c>
      <c r="W23" s="17">
        <v>0</v>
      </c>
      <c r="X23" s="90">
        <v>0</v>
      </c>
      <c r="Y23" s="17">
        <v>0</v>
      </c>
      <c r="Z23" s="90">
        <v>0</v>
      </c>
      <c r="AA23" s="17">
        <v>0</v>
      </c>
      <c r="AB23" s="90">
        <v>0</v>
      </c>
      <c r="AC23" s="17">
        <v>0</v>
      </c>
      <c r="AD23" s="90">
        <v>0</v>
      </c>
      <c r="AE23" s="17">
        <v>0</v>
      </c>
      <c r="AF23" s="90">
        <v>0</v>
      </c>
      <c r="AG23" s="17">
        <v>0</v>
      </c>
      <c r="AH23" s="90">
        <v>0</v>
      </c>
      <c r="AI23" s="17">
        <v>0</v>
      </c>
      <c r="AJ23" s="90">
        <v>0</v>
      </c>
      <c r="AK23" s="17">
        <v>0</v>
      </c>
      <c r="AL23" s="90">
        <v>0</v>
      </c>
      <c r="AM23" s="17">
        <v>0</v>
      </c>
      <c r="AN23" s="90">
        <v>0</v>
      </c>
      <c r="AO23" s="17">
        <v>0</v>
      </c>
      <c r="AP23" s="90">
        <v>0</v>
      </c>
      <c r="AQ23" s="17">
        <v>0</v>
      </c>
      <c r="AR23" s="90">
        <v>0</v>
      </c>
      <c r="AS23" s="17">
        <v>0</v>
      </c>
      <c r="AT23" s="90">
        <v>0</v>
      </c>
      <c r="AU23" s="17">
        <v>0</v>
      </c>
      <c r="AV23" s="90">
        <v>0</v>
      </c>
      <c r="AW23" s="17">
        <v>0</v>
      </c>
      <c r="AX23" s="90">
        <v>0</v>
      </c>
      <c r="AY23" s="17">
        <v>0</v>
      </c>
      <c r="AZ23" s="90">
        <v>0</v>
      </c>
      <c r="BA23" s="17">
        <v>0</v>
      </c>
      <c r="BB23" s="90">
        <v>0</v>
      </c>
      <c r="BC23" s="17">
        <v>0</v>
      </c>
      <c r="BD23" s="90">
        <v>0</v>
      </c>
      <c r="BE23" s="17">
        <v>0</v>
      </c>
      <c r="BF23" s="90">
        <v>0</v>
      </c>
      <c r="BG23" s="17">
        <v>1766.12</v>
      </c>
      <c r="BH23" s="90">
        <v>2.0734111375387973E-4</v>
      </c>
      <c r="BI23" s="17">
        <v>0</v>
      </c>
      <c r="BJ23" s="90">
        <v>0</v>
      </c>
      <c r="BK23" s="17">
        <v>0</v>
      </c>
      <c r="BL23" s="90">
        <v>0</v>
      </c>
      <c r="BM23" s="17">
        <v>0</v>
      </c>
      <c r="BN23" s="90">
        <v>0</v>
      </c>
      <c r="BO23" s="17">
        <v>0</v>
      </c>
      <c r="BP23" s="90">
        <v>0</v>
      </c>
      <c r="BQ23" s="17">
        <v>0</v>
      </c>
      <c r="BR23" s="90">
        <v>0</v>
      </c>
      <c r="BS23" s="17">
        <v>0</v>
      </c>
      <c r="BT23" s="90">
        <v>0</v>
      </c>
      <c r="BU23" s="17">
        <v>0</v>
      </c>
      <c r="BV23" s="90">
        <v>0</v>
      </c>
      <c r="BW23" s="17">
        <v>0</v>
      </c>
      <c r="BX23" s="90">
        <v>0</v>
      </c>
      <c r="BY23" s="17">
        <v>0</v>
      </c>
      <c r="BZ23" s="90">
        <v>0</v>
      </c>
      <c r="CA23" s="17">
        <v>0</v>
      </c>
      <c r="CB23" s="90">
        <v>0</v>
      </c>
      <c r="CC23" s="17">
        <v>0</v>
      </c>
      <c r="CD23" s="90">
        <v>0</v>
      </c>
      <c r="CE23" s="17">
        <v>0</v>
      </c>
      <c r="CF23" s="90">
        <v>0</v>
      </c>
      <c r="CG23" s="17">
        <v>0</v>
      </c>
      <c r="CH23" s="90">
        <v>0</v>
      </c>
      <c r="CI23" s="17">
        <v>0</v>
      </c>
      <c r="CJ23" s="90">
        <v>0</v>
      </c>
      <c r="CK23" s="17">
        <f t="shared" si="2"/>
        <v>0</v>
      </c>
      <c r="CL23" s="90">
        <f>CK23/CK24</f>
        <v>0</v>
      </c>
      <c r="CM23" s="193">
        <f>IF( SUM($BW23:CK23)&lt;0, "n/a", SUM($BW23:CK23)/CM$74)</f>
        <v>0</v>
      </c>
      <c r="CN23" s="196">
        <f>CM23/CM24</f>
        <v>0</v>
      </c>
      <c r="CO23" s="21"/>
      <c r="CP23" s="94" t="s">
        <v>125</v>
      </c>
      <c r="CQ23" s="34">
        <f>IF(ISERROR(VLOOKUP(CP23,IQSH01E!$A$1:$M$400,2,0)),0,VLOOKUP(CP23,IQSH01E!$A$1:$M$400,2,0))</f>
        <v>0</v>
      </c>
      <c r="CR23" s="41"/>
      <c r="CU23" s="161" t="s">
        <v>123</v>
      </c>
    </row>
    <row r="24" spans="1:99" ht="21" customHeight="1" thickBot="1" x14ac:dyDescent="0.3">
      <c r="A24" s="3"/>
      <c r="B24" s="15" t="s">
        <v>83</v>
      </c>
      <c r="C24" s="18">
        <v>5052251.120000001</v>
      </c>
      <c r="D24" s="93">
        <v>1</v>
      </c>
      <c r="E24" s="18">
        <v>6802201.0700000003</v>
      </c>
      <c r="F24" s="93">
        <v>1</v>
      </c>
      <c r="G24" s="18">
        <v>7923666.6400000006</v>
      </c>
      <c r="H24" s="93">
        <v>1</v>
      </c>
      <c r="I24" s="18">
        <v>7723078.1200000001</v>
      </c>
      <c r="J24" s="93">
        <v>1</v>
      </c>
      <c r="K24" s="18">
        <v>5558836.8599999994</v>
      </c>
      <c r="L24" s="93">
        <v>1</v>
      </c>
      <c r="M24" s="18">
        <v>4949970.58</v>
      </c>
      <c r="N24" s="93">
        <v>1</v>
      </c>
      <c r="O24" s="18">
        <v>5509304.6800000016</v>
      </c>
      <c r="P24" s="93">
        <v>1</v>
      </c>
      <c r="Q24" s="18">
        <v>6216756.9500000011</v>
      </c>
      <c r="R24" s="93">
        <v>1</v>
      </c>
      <c r="S24" s="18">
        <v>4391987.5199999996</v>
      </c>
      <c r="T24" s="93">
        <v>1</v>
      </c>
      <c r="U24" s="18">
        <v>4657432.290000001</v>
      </c>
      <c r="V24" s="93">
        <v>1</v>
      </c>
      <c r="W24" s="18">
        <v>4324996.3900000006</v>
      </c>
      <c r="X24" s="93">
        <v>1</v>
      </c>
      <c r="Y24" s="18">
        <v>5410163.2999999998</v>
      </c>
      <c r="Z24" s="93">
        <v>1</v>
      </c>
      <c r="AA24" s="18">
        <v>5456251.9000000004</v>
      </c>
      <c r="AB24" s="93">
        <v>1</v>
      </c>
      <c r="AC24" s="18">
        <v>6013531.5</v>
      </c>
      <c r="AD24" s="93">
        <v>1</v>
      </c>
      <c r="AE24" s="18">
        <v>5825344.2300000004</v>
      </c>
      <c r="AF24" s="93">
        <v>1</v>
      </c>
      <c r="AG24" s="18">
        <v>4042784.7300000004</v>
      </c>
      <c r="AH24" s="93">
        <v>1</v>
      </c>
      <c r="AI24" s="18">
        <v>3615575.17</v>
      </c>
      <c r="AJ24" s="93">
        <v>1</v>
      </c>
      <c r="AK24" s="18">
        <v>4989763.07</v>
      </c>
      <c r="AL24" s="93">
        <v>1</v>
      </c>
      <c r="AM24" s="18">
        <v>5218863.51</v>
      </c>
      <c r="AN24" s="93">
        <v>1</v>
      </c>
      <c r="AO24" s="18">
        <v>7049564.7399999993</v>
      </c>
      <c r="AP24" s="93">
        <v>1</v>
      </c>
      <c r="AQ24" s="18">
        <v>9073062.3100000005</v>
      </c>
      <c r="AR24" s="93">
        <v>1</v>
      </c>
      <c r="AS24" s="18">
        <v>6479880.8099999996</v>
      </c>
      <c r="AT24" s="93">
        <v>1</v>
      </c>
      <c r="AU24" s="18">
        <v>5034310.74</v>
      </c>
      <c r="AV24" s="93">
        <v>1</v>
      </c>
      <c r="AW24" s="18">
        <v>4737326.92</v>
      </c>
      <c r="AX24" s="93">
        <v>1</v>
      </c>
      <c r="AY24" s="18">
        <v>6462110.1199999992</v>
      </c>
      <c r="AZ24" s="93">
        <v>1</v>
      </c>
      <c r="BA24" s="18">
        <v>7441061</v>
      </c>
      <c r="BB24" s="93">
        <v>1</v>
      </c>
      <c r="BC24" s="18">
        <v>8896005.1600000001</v>
      </c>
      <c r="BD24" s="93">
        <v>1</v>
      </c>
      <c r="BE24" s="18">
        <v>6069079.2699999996</v>
      </c>
      <c r="BF24" s="93">
        <v>1</v>
      </c>
      <c r="BG24" s="18">
        <v>8517944.0200000014</v>
      </c>
      <c r="BH24" s="93">
        <v>1</v>
      </c>
      <c r="BI24" s="18">
        <v>7513468.6600000001</v>
      </c>
      <c r="BJ24" s="93">
        <v>1</v>
      </c>
      <c r="BK24" s="18">
        <v>5369129.4500000011</v>
      </c>
      <c r="BL24" s="93">
        <v>1</v>
      </c>
      <c r="BM24" s="18">
        <v>3124872.3999999994</v>
      </c>
      <c r="BN24" s="93">
        <v>1</v>
      </c>
      <c r="BO24" s="18">
        <v>2794104.370000001</v>
      </c>
      <c r="BP24" s="93">
        <v>1</v>
      </c>
      <c r="BQ24" s="18">
        <v>3529646.9700000007</v>
      </c>
      <c r="BR24" s="93">
        <v>1</v>
      </c>
      <c r="BS24" s="18">
        <v>3465121.7300000004</v>
      </c>
      <c r="BT24" s="93">
        <v>1</v>
      </c>
      <c r="BU24" s="18">
        <v>3307335.63</v>
      </c>
      <c r="BV24" s="93">
        <v>1</v>
      </c>
      <c r="BW24" s="18">
        <v>5471975.6699999999</v>
      </c>
      <c r="BX24" s="93">
        <v>1</v>
      </c>
      <c r="BY24" s="18">
        <v>5700791.709999999</v>
      </c>
      <c r="BZ24" s="93">
        <v>1</v>
      </c>
      <c r="CA24" s="18">
        <v>5256044.9499999993</v>
      </c>
      <c r="CB24" s="93">
        <v>1</v>
      </c>
      <c r="CC24" s="18">
        <v>4279641.1100000003</v>
      </c>
      <c r="CD24" s="93">
        <v>1</v>
      </c>
      <c r="CE24" s="18">
        <v>5391395.8300000001</v>
      </c>
      <c r="CF24" s="93">
        <v>1</v>
      </c>
      <c r="CG24" s="18">
        <v>5425464.2800000012</v>
      </c>
      <c r="CH24" s="93">
        <v>1</v>
      </c>
      <c r="CI24" s="18">
        <v>4526855.0499999989</v>
      </c>
      <c r="CJ24" s="93">
        <v>1</v>
      </c>
      <c r="CK24" s="18">
        <f>SUM(CK17:CK23)</f>
        <v>2008368.3800000008</v>
      </c>
      <c r="CL24" s="93">
        <f>CK24/CK24</f>
        <v>1</v>
      </c>
      <c r="CM24" s="197">
        <f>IF( SUM($BW24:CK24)&lt;0, "n/a", SUM($BW24:CK24)/CM$74)</f>
        <v>4757567.9974999996</v>
      </c>
      <c r="CN24" s="198">
        <f>CM24/CM24</f>
        <v>1</v>
      </c>
      <c r="CO24" s="21"/>
      <c r="CP24" s="98" t="s">
        <v>148</v>
      </c>
      <c r="CQ24" s="101">
        <f>IF(ISERROR(VLOOKUP(CP24,IQSH01E!$A$1:$M$400,2,0)),0,VLOOKUP(CP24,IQSH01E!$A$1:$M$400,2,0))</f>
        <v>0</v>
      </c>
      <c r="CR24" s="102"/>
      <c r="CS24" s="100"/>
      <c r="CT24" s="100"/>
      <c r="CU24" s="165"/>
    </row>
    <row r="25" spans="1:99" ht="21" customHeight="1" x14ac:dyDescent="0.25">
      <c r="A25" s="3"/>
      <c r="B25" s="14" t="s">
        <v>88</v>
      </c>
      <c r="C25" s="17">
        <v>3813633.26</v>
      </c>
      <c r="D25" s="23"/>
      <c r="E25" s="17">
        <v>3469802.56</v>
      </c>
      <c r="F25" s="23"/>
      <c r="G25" s="17">
        <v>5781621.8200000003</v>
      </c>
      <c r="H25" s="23"/>
      <c r="I25" s="17">
        <v>5060735.62</v>
      </c>
      <c r="J25" s="23"/>
      <c r="K25" s="17">
        <v>10088947.67</v>
      </c>
      <c r="L25" s="23"/>
      <c r="M25" s="17">
        <v>10347912.560000001</v>
      </c>
      <c r="N25" s="23"/>
      <c r="O25" s="17">
        <v>9887414.2899999991</v>
      </c>
      <c r="P25" s="23"/>
      <c r="Q25" s="17">
        <v>7484605.7199999997</v>
      </c>
      <c r="R25" s="23"/>
      <c r="S25" s="17">
        <v>6933591.8200000003</v>
      </c>
      <c r="T25" s="23"/>
      <c r="U25" s="17">
        <v>9286257.0299999993</v>
      </c>
      <c r="V25" s="23"/>
      <c r="W25" s="17">
        <v>7934868.4900000002</v>
      </c>
      <c r="X25" s="23"/>
      <c r="Y25" s="17">
        <v>4966205.9000000004</v>
      </c>
      <c r="Z25" s="23"/>
      <c r="AA25" s="17">
        <v>5193474.17</v>
      </c>
      <c r="AB25" s="23"/>
      <c r="AC25" s="17">
        <v>2751490.14</v>
      </c>
      <c r="AD25" s="23"/>
      <c r="AE25" s="17">
        <v>5916739.4199999999</v>
      </c>
      <c r="AF25" s="23"/>
      <c r="AG25" s="17">
        <v>7511271.6600000001</v>
      </c>
      <c r="AH25" s="23"/>
      <c r="AI25" s="17">
        <v>10491937.92</v>
      </c>
      <c r="AJ25" s="23"/>
      <c r="AK25" s="17">
        <v>7107397.3499999996</v>
      </c>
      <c r="AL25" s="23"/>
      <c r="AM25" s="17">
        <v>6447326.4199999999</v>
      </c>
      <c r="AN25" s="23"/>
      <c r="AO25" s="17">
        <v>8100140.1299999999</v>
      </c>
      <c r="AP25" s="23"/>
      <c r="AQ25" s="17">
        <v>6725433.7599999998</v>
      </c>
      <c r="AR25" s="23"/>
      <c r="AS25" s="17">
        <v>7189489.04</v>
      </c>
      <c r="AT25" s="23"/>
      <c r="AU25" s="17">
        <v>5367054.58</v>
      </c>
      <c r="AV25" s="23"/>
      <c r="AW25" s="17">
        <v>5035092.32</v>
      </c>
      <c r="AX25" s="23"/>
      <c r="AY25" s="17">
        <v>3961056</v>
      </c>
      <c r="AZ25" s="23"/>
      <c r="BA25" s="17">
        <v>4029786.39</v>
      </c>
      <c r="BB25" s="23"/>
      <c r="BC25" s="17">
        <v>6256028.3200000003</v>
      </c>
      <c r="BD25" s="23"/>
      <c r="BE25" s="17">
        <v>9352259.4600000009</v>
      </c>
      <c r="BF25" s="23"/>
      <c r="BG25" s="17">
        <v>9519599.1500000004</v>
      </c>
      <c r="BH25" s="23"/>
      <c r="BI25" s="17">
        <v>5809733.5700000003</v>
      </c>
      <c r="BJ25" s="23"/>
      <c r="BK25" s="17">
        <v>8455422.0999999996</v>
      </c>
      <c r="BL25" s="23"/>
      <c r="BM25" s="17">
        <v>7231608.7000000002</v>
      </c>
      <c r="BN25" s="23"/>
      <c r="BO25" s="17">
        <v>8850574.3699999992</v>
      </c>
      <c r="BP25" s="23"/>
      <c r="BQ25" s="17">
        <v>7195066.8399999999</v>
      </c>
      <c r="BR25" s="23"/>
      <c r="BS25" s="17">
        <v>7175820</v>
      </c>
      <c r="BT25" s="23"/>
      <c r="BU25" s="17">
        <v>4316080.24</v>
      </c>
      <c r="BV25" s="23"/>
      <c r="BW25" s="17">
        <v>4500117.8499999996</v>
      </c>
      <c r="BX25" s="23"/>
      <c r="BY25" s="17">
        <v>5112011.91</v>
      </c>
      <c r="BZ25" s="23"/>
      <c r="CA25" s="17">
        <v>8996694.4199999999</v>
      </c>
      <c r="CB25" s="23"/>
      <c r="CC25" s="17">
        <v>4543512.71</v>
      </c>
      <c r="CD25" s="23"/>
      <c r="CE25" s="17">
        <v>9358273.0099999998</v>
      </c>
      <c r="CF25" s="23"/>
      <c r="CG25" s="17">
        <v>10572784.27</v>
      </c>
      <c r="CH25" s="23"/>
      <c r="CI25" s="17">
        <v>9046322.8000000007</v>
      </c>
      <c r="CJ25" s="23"/>
      <c r="CK25" s="17">
        <f>+$CQ25</f>
        <v>8717215.5399999991</v>
      </c>
      <c r="CL25" s="23"/>
      <c r="CM25" s="193">
        <f>IF( SUM($BW25:CK25)&lt;0, "n/a", SUM($BW25:CK25)/CM$74)</f>
        <v>7605866.5637499997</v>
      </c>
      <c r="CN25" s="199"/>
      <c r="CO25" s="21"/>
      <c r="CP25" s="94" t="s">
        <v>15</v>
      </c>
      <c r="CQ25" s="34">
        <f>IF(ISERROR(VLOOKUP(CP25,IQSH01E!$A$1:$M$400,2,0)),0,VLOOKUP(CP25,IQSH01E!$A$1:$M$400,2,0))</f>
        <v>8717215.5399999991</v>
      </c>
      <c r="CR25" s="41"/>
      <c r="CU25" s="161" t="s">
        <v>118</v>
      </c>
    </row>
    <row r="26" spans="1:99" ht="21" customHeight="1" x14ac:dyDescent="0.25">
      <c r="A26" s="3"/>
      <c r="B26" s="14" t="s">
        <v>71</v>
      </c>
      <c r="C26" s="17">
        <v>0</v>
      </c>
      <c r="D26" s="23"/>
      <c r="E26" s="17">
        <v>0</v>
      </c>
      <c r="F26" s="23"/>
      <c r="G26" s="17">
        <v>0</v>
      </c>
      <c r="H26" s="23"/>
      <c r="I26" s="17">
        <v>0</v>
      </c>
      <c r="J26" s="23"/>
      <c r="K26" s="17">
        <v>0</v>
      </c>
      <c r="L26" s="23"/>
      <c r="M26" s="17">
        <v>0</v>
      </c>
      <c r="N26" s="23"/>
      <c r="O26" s="17">
        <v>0</v>
      </c>
      <c r="P26" s="23"/>
      <c r="Q26" s="17">
        <v>0</v>
      </c>
      <c r="R26" s="23"/>
      <c r="S26" s="17">
        <v>0</v>
      </c>
      <c r="T26" s="23"/>
      <c r="U26" s="17">
        <v>0</v>
      </c>
      <c r="V26" s="23"/>
      <c r="W26" s="17">
        <v>0</v>
      </c>
      <c r="X26" s="23"/>
      <c r="Y26" s="17">
        <v>0</v>
      </c>
      <c r="Z26" s="23"/>
      <c r="AA26" s="17">
        <v>0</v>
      </c>
      <c r="AB26" s="23"/>
      <c r="AC26" s="17">
        <v>0</v>
      </c>
      <c r="AD26" s="23"/>
      <c r="AE26" s="17">
        <v>0</v>
      </c>
      <c r="AF26" s="23"/>
      <c r="AG26" s="17">
        <v>0</v>
      </c>
      <c r="AH26" s="23"/>
      <c r="AI26" s="17">
        <v>0</v>
      </c>
      <c r="AJ26" s="23"/>
      <c r="AK26" s="17">
        <v>0</v>
      </c>
      <c r="AL26" s="23"/>
      <c r="AM26" s="17">
        <v>0</v>
      </c>
      <c r="AN26" s="23"/>
      <c r="AO26" s="17">
        <v>0</v>
      </c>
      <c r="AP26" s="23"/>
      <c r="AQ26" s="17">
        <v>0</v>
      </c>
      <c r="AR26" s="23"/>
      <c r="AS26" s="17">
        <v>0</v>
      </c>
      <c r="AT26" s="23"/>
      <c r="AU26" s="17">
        <v>0</v>
      </c>
      <c r="AV26" s="23"/>
      <c r="AW26" s="17">
        <v>0</v>
      </c>
      <c r="AX26" s="23"/>
      <c r="AY26" s="17">
        <v>0</v>
      </c>
      <c r="AZ26" s="23"/>
      <c r="BA26" s="17">
        <v>0</v>
      </c>
      <c r="BB26" s="23"/>
      <c r="BC26" s="17">
        <v>0</v>
      </c>
      <c r="BD26" s="23"/>
      <c r="BE26" s="17">
        <v>0</v>
      </c>
      <c r="BF26" s="23"/>
      <c r="BG26" s="17">
        <v>0</v>
      </c>
      <c r="BH26" s="23"/>
      <c r="BI26" s="17">
        <v>0</v>
      </c>
      <c r="BJ26" s="23"/>
      <c r="BK26" s="17">
        <v>0</v>
      </c>
      <c r="BL26" s="23"/>
      <c r="BM26" s="17">
        <v>0</v>
      </c>
      <c r="BN26" s="23"/>
      <c r="BO26" s="17">
        <v>0</v>
      </c>
      <c r="BP26" s="23"/>
      <c r="BQ26" s="17">
        <v>0</v>
      </c>
      <c r="BR26" s="23"/>
      <c r="BS26" s="17">
        <v>0</v>
      </c>
      <c r="BT26" s="23"/>
      <c r="BU26" s="17">
        <v>0</v>
      </c>
      <c r="BV26" s="23"/>
      <c r="BW26" s="17">
        <v>0</v>
      </c>
      <c r="BX26" s="23"/>
      <c r="BY26" s="17">
        <v>0</v>
      </c>
      <c r="BZ26" s="23"/>
      <c r="CA26" s="17">
        <v>0</v>
      </c>
      <c r="CB26" s="23"/>
      <c r="CC26" s="17">
        <v>0</v>
      </c>
      <c r="CD26" s="23"/>
      <c r="CE26" s="17">
        <v>0</v>
      </c>
      <c r="CF26" s="23"/>
      <c r="CG26" s="17">
        <v>0</v>
      </c>
      <c r="CH26" s="23"/>
      <c r="CI26" s="17">
        <v>0</v>
      </c>
      <c r="CJ26" s="23"/>
      <c r="CK26" s="17">
        <f>+$CQ26</f>
        <v>0</v>
      </c>
      <c r="CL26" s="23"/>
      <c r="CM26" s="193">
        <f>IF( SUM($BW26:CK26)&lt;0, "n/a", SUM($BW26:CK26)/CM$74)</f>
        <v>0</v>
      </c>
      <c r="CN26" s="196"/>
      <c r="CO26" s="21"/>
      <c r="CP26" s="134" t="s">
        <v>4</v>
      </c>
      <c r="CQ26" s="33">
        <f>IF(ISERROR(VLOOKUP(CP26,IQSH01E!$A$1:$M$400,2,0)),0,VLOOKUP(CP26,IQSH01E!$A$1:$M$400,2,0))</f>
        <v>0</v>
      </c>
      <c r="CR26" s="49"/>
      <c r="CS26" s="50"/>
      <c r="CT26" s="50"/>
      <c r="CU26" s="166" t="s">
        <v>117</v>
      </c>
    </row>
    <row r="27" spans="1:99" ht="21" customHeight="1" thickBot="1" x14ac:dyDescent="0.3">
      <c r="A27" s="7"/>
      <c r="B27" s="16" t="s">
        <v>84</v>
      </c>
      <c r="C27" s="18">
        <v>8865884.3800000008</v>
      </c>
      <c r="D27" s="24"/>
      <c r="E27" s="18">
        <v>10272003.630000001</v>
      </c>
      <c r="F27" s="24"/>
      <c r="G27" s="18">
        <v>13705288.460000001</v>
      </c>
      <c r="H27" s="24"/>
      <c r="I27" s="18">
        <v>12783813.74</v>
      </c>
      <c r="J27" s="24"/>
      <c r="K27" s="18">
        <v>15647784.529999999</v>
      </c>
      <c r="L27" s="24"/>
      <c r="M27" s="18">
        <v>15297883.140000001</v>
      </c>
      <c r="N27" s="24"/>
      <c r="O27" s="18">
        <v>15396718.970000001</v>
      </c>
      <c r="P27" s="24"/>
      <c r="Q27" s="18">
        <v>13701362.670000002</v>
      </c>
      <c r="R27" s="24"/>
      <c r="S27" s="18">
        <v>11325579.34</v>
      </c>
      <c r="T27" s="24"/>
      <c r="U27" s="18">
        <v>13943689.32</v>
      </c>
      <c r="V27" s="24"/>
      <c r="W27" s="18">
        <v>12259864.880000001</v>
      </c>
      <c r="X27" s="24"/>
      <c r="Y27" s="18">
        <v>10376369.199999999</v>
      </c>
      <c r="Z27" s="24"/>
      <c r="AA27" s="18">
        <v>10649726.07</v>
      </c>
      <c r="AB27" s="24"/>
      <c r="AC27" s="18">
        <v>8765021.6400000006</v>
      </c>
      <c r="AD27" s="24"/>
      <c r="AE27" s="18">
        <v>11742083.65</v>
      </c>
      <c r="AF27" s="24"/>
      <c r="AG27" s="18">
        <v>11554056.390000001</v>
      </c>
      <c r="AH27" s="24"/>
      <c r="AI27" s="18">
        <v>14107513.09</v>
      </c>
      <c r="AJ27" s="24"/>
      <c r="AK27" s="18">
        <v>12097160.42</v>
      </c>
      <c r="AL27" s="24"/>
      <c r="AM27" s="18">
        <v>11666189.93</v>
      </c>
      <c r="AN27" s="24"/>
      <c r="AO27" s="18">
        <v>15149704.869999999</v>
      </c>
      <c r="AP27" s="24"/>
      <c r="AQ27" s="18">
        <v>15798496.07</v>
      </c>
      <c r="AR27" s="24"/>
      <c r="AS27" s="18">
        <v>13669369.85</v>
      </c>
      <c r="AT27" s="24"/>
      <c r="AU27" s="18">
        <v>10401365.32</v>
      </c>
      <c r="AV27" s="24"/>
      <c r="AW27" s="18">
        <v>9772419.2400000002</v>
      </c>
      <c r="AX27" s="24"/>
      <c r="AY27" s="18">
        <v>10423166.119999999</v>
      </c>
      <c r="AZ27" s="24"/>
      <c r="BA27" s="18">
        <v>11470847.390000001</v>
      </c>
      <c r="BB27" s="24"/>
      <c r="BC27" s="18">
        <v>15152033.48</v>
      </c>
      <c r="BD27" s="24"/>
      <c r="BE27" s="18">
        <v>15421338.73</v>
      </c>
      <c r="BF27" s="24"/>
      <c r="BG27" s="18">
        <v>18037543.170000002</v>
      </c>
      <c r="BH27" s="24"/>
      <c r="BI27" s="18">
        <v>13323202.23</v>
      </c>
      <c r="BJ27" s="24"/>
      <c r="BK27" s="18">
        <v>13824551.550000001</v>
      </c>
      <c r="BL27" s="24"/>
      <c r="BM27" s="18">
        <v>10356481.1</v>
      </c>
      <c r="BN27" s="24"/>
      <c r="BO27" s="18">
        <v>11644678.74</v>
      </c>
      <c r="BP27" s="24"/>
      <c r="BQ27" s="18">
        <v>10724713.810000001</v>
      </c>
      <c r="BR27" s="24"/>
      <c r="BS27" s="18">
        <v>10640941.73</v>
      </c>
      <c r="BT27" s="24"/>
      <c r="BU27" s="18">
        <v>7623415.8700000001</v>
      </c>
      <c r="BV27" s="24"/>
      <c r="BW27" s="18">
        <v>9972093.5199999996</v>
      </c>
      <c r="BX27" s="24"/>
      <c r="BY27" s="18">
        <v>10812803.619999999</v>
      </c>
      <c r="BZ27" s="24"/>
      <c r="CA27" s="18">
        <v>14252739.369999999</v>
      </c>
      <c r="CB27" s="24"/>
      <c r="CC27" s="18">
        <v>8823153.8200000003</v>
      </c>
      <c r="CD27" s="24"/>
      <c r="CE27" s="18">
        <v>14749668.84</v>
      </c>
      <c r="CF27" s="24"/>
      <c r="CG27" s="18">
        <v>15998248.550000001</v>
      </c>
      <c r="CH27" s="24"/>
      <c r="CI27" s="18">
        <v>13573177.85</v>
      </c>
      <c r="CJ27" s="24"/>
      <c r="CK27" s="18">
        <f>SUM(CK24:CK26)</f>
        <v>10725583.92</v>
      </c>
      <c r="CL27" s="24"/>
      <c r="CM27" s="197">
        <f>IF( SUM($BW27:CK27)&lt;0, "n/a", SUM($BW27:CK27)/CM$74)</f>
        <v>12363433.686249999</v>
      </c>
      <c r="CN27" s="200"/>
      <c r="CO27" s="59"/>
      <c r="CP27" s="36" t="s">
        <v>54</v>
      </c>
      <c r="CQ27" s="37">
        <f>IF(ISERROR(VLOOKUP(CP27,IQSH01E!$A$1:$M$400,2,0)),0,VLOOKUP(CP27,IQSH01E!$A$1:$M$400,2,0))</f>
        <v>10725583.92</v>
      </c>
      <c r="CR27" s="42"/>
      <c r="CS27" s="43"/>
      <c r="CT27" s="43"/>
      <c r="CU27" s="112" t="s">
        <v>118</v>
      </c>
    </row>
    <row r="28" spans="1:99" ht="21" customHeight="1" thickBot="1" x14ac:dyDescent="0.3">
      <c r="A28" s="3"/>
      <c r="B28" s="14" t="s">
        <v>89</v>
      </c>
      <c r="C28" s="17">
        <v>0</v>
      </c>
      <c r="D28" s="90">
        <v>0</v>
      </c>
      <c r="E28" s="17">
        <v>0</v>
      </c>
      <c r="F28" s="90">
        <v>0</v>
      </c>
      <c r="G28" s="17">
        <v>0</v>
      </c>
      <c r="H28" s="90">
        <v>0</v>
      </c>
      <c r="I28" s="17">
        <v>0</v>
      </c>
      <c r="J28" s="90">
        <v>0</v>
      </c>
      <c r="K28" s="17">
        <v>0</v>
      </c>
      <c r="L28" s="90">
        <v>0</v>
      </c>
      <c r="M28" s="17">
        <v>0</v>
      </c>
      <c r="N28" s="90">
        <v>0</v>
      </c>
      <c r="O28" s="17">
        <v>0</v>
      </c>
      <c r="P28" s="90">
        <v>0</v>
      </c>
      <c r="Q28" s="17">
        <v>0</v>
      </c>
      <c r="R28" s="90">
        <v>0</v>
      </c>
      <c r="S28" s="17">
        <v>0</v>
      </c>
      <c r="T28" s="90">
        <v>0</v>
      </c>
      <c r="U28" s="17">
        <v>0</v>
      </c>
      <c r="V28" s="90">
        <v>0</v>
      </c>
      <c r="W28" s="17">
        <v>0</v>
      </c>
      <c r="X28" s="90">
        <v>0</v>
      </c>
      <c r="Y28" s="17">
        <v>0</v>
      </c>
      <c r="Z28" s="90">
        <v>0</v>
      </c>
      <c r="AA28" s="17">
        <v>0</v>
      </c>
      <c r="AB28" s="90">
        <v>0</v>
      </c>
      <c r="AC28" s="17">
        <v>0</v>
      </c>
      <c r="AD28" s="90">
        <v>0</v>
      </c>
      <c r="AE28" s="17">
        <v>0</v>
      </c>
      <c r="AF28" s="90">
        <v>0</v>
      </c>
      <c r="AG28" s="17">
        <v>0</v>
      </c>
      <c r="AH28" s="90">
        <v>0</v>
      </c>
      <c r="AI28" s="17">
        <v>0</v>
      </c>
      <c r="AJ28" s="90">
        <v>0</v>
      </c>
      <c r="AK28" s="17">
        <v>0</v>
      </c>
      <c r="AL28" s="90">
        <v>0</v>
      </c>
      <c r="AM28" s="17">
        <v>0</v>
      </c>
      <c r="AN28" s="90">
        <v>0</v>
      </c>
      <c r="AO28" s="17">
        <v>28347</v>
      </c>
      <c r="AP28" s="90">
        <v>4.0347841751286778E-2</v>
      </c>
      <c r="AQ28" s="17">
        <v>0</v>
      </c>
      <c r="AR28" s="90">
        <v>0</v>
      </c>
      <c r="AS28" s="17">
        <v>0</v>
      </c>
      <c r="AT28" s="90">
        <v>0</v>
      </c>
      <c r="AU28" s="17">
        <v>0</v>
      </c>
      <c r="AV28" s="90">
        <v>0</v>
      </c>
      <c r="AW28" s="17">
        <v>0</v>
      </c>
      <c r="AX28" s="90">
        <v>0</v>
      </c>
      <c r="AY28" s="17">
        <v>0</v>
      </c>
      <c r="AZ28" s="90">
        <v>0</v>
      </c>
      <c r="BA28" s="17">
        <v>0</v>
      </c>
      <c r="BB28" s="90">
        <v>0</v>
      </c>
      <c r="BC28" s="17">
        <v>0</v>
      </c>
      <c r="BD28" s="90">
        <v>0</v>
      </c>
      <c r="BE28" s="17">
        <v>0</v>
      </c>
      <c r="BF28" s="90">
        <v>0</v>
      </c>
      <c r="BG28" s="17">
        <v>0</v>
      </c>
      <c r="BH28" s="90">
        <v>0</v>
      </c>
      <c r="BI28" s="17">
        <v>0</v>
      </c>
      <c r="BJ28" s="90">
        <v>0</v>
      </c>
      <c r="BK28" s="17">
        <v>0</v>
      </c>
      <c r="BL28" s="90">
        <v>0</v>
      </c>
      <c r="BM28" s="17">
        <v>0</v>
      </c>
      <c r="BN28" s="90">
        <v>0</v>
      </c>
      <c r="BO28" s="17">
        <v>0</v>
      </c>
      <c r="BP28" s="90">
        <v>0</v>
      </c>
      <c r="BQ28" s="17">
        <v>0</v>
      </c>
      <c r="BR28" s="90">
        <v>0</v>
      </c>
      <c r="BS28" s="17">
        <v>0</v>
      </c>
      <c r="BT28" s="90">
        <v>0</v>
      </c>
      <c r="BU28" s="17">
        <v>0</v>
      </c>
      <c r="BV28" s="90">
        <v>0</v>
      </c>
      <c r="BW28" s="17">
        <v>0</v>
      </c>
      <c r="BX28" s="90">
        <v>0</v>
      </c>
      <c r="BY28" s="17">
        <v>0</v>
      </c>
      <c r="BZ28" s="90">
        <v>0</v>
      </c>
      <c r="CA28" s="17">
        <v>0</v>
      </c>
      <c r="CB28" s="90">
        <v>0</v>
      </c>
      <c r="CC28" s="17">
        <v>0</v>
      </c>
      <c r="CD28" s="90">
        <v>0</v>
      </c>
      <c r="CE28" s="17">
        <v>0</v>
      </c>
      <c r="CF28" s="90">
        <v>0</v>
      </c>
      <c r="CG28" s="17">
        <v>0</v>
      </c>
      <c r="CH28" s="90">
        <v>0</v>
      </c>
      <c r="CI28" s="17">
        <v>0</v>
      </c>
      <c r="CJ28" s="90">
        <v>0</v>
      </c>
      <c r="CK28" s="17">
        <f t="shared" ref="CK28:CK34" si="3">+$CQ28</f>
        <v>0</v>
      </c>
      <c r="CL28" s="90">
        <f>CK28/CK35</f>
        <v>0</v>
      </c>
      <c r="CM28" s="193">
        <f>IF( SUM($BW28:CK28)&lt;0, "n/a", SUM($BW28:CK28)/CM$74)</f>
        <v>0</v>
      </c>
      <c r="CN28" s="201">
        <f>CM28/CM35</f>
        <v>0</v>
      </c>
      <c r="CO28" s="21"/>
      <c r="CP28" s="94" t="s">
        <v>61</v>
      </c>
      <c r="CQ28" s="34">
        <f>IF(ISERROR(VLOOKUP(CP28,IQSH01E!$A$1:$M$400,2,0)),0,VLOOKUP(CP28,IQSH01E!$A$1:$M$400,2,0))</f>
        <v>0</v>
      </c>
      <c r="CR28" s="41"/>
      <c r="CU28" s="161" t="s">
        <v>123</v>
      </c>
    </row>
    <row r="29" spans="1:99" ht="21" customHeight="1" thickBot="1" x14ac:dyDescent="0.3">
      <c r="A29" s="3"/>
      <c r="B29" s="14" t="s">
        <v>79</v>
      </c>
      <c r="C29" s="17">
        <v>563294.02999999991</v>
      </c>
      <c r="D29" s="90">
        <v>0.73654826393812711</v>
      </c>
      <c r="E29" s="17">
        <v>579608.55999999994</v>
      </c>
      <c r="F29" s="90">
        <v>0.7679687864783098</v>
      </c>
      <c r="G29" s="17">
        <v>685308</v>
      </c>
      <c r="H29" s="90">
        <v>0.75041112534085797</v>
      </c>
      <c r="I29" s="17">
        <v>622486.19999999995</v>
      </c>
      <c r="J29" s="90">
        <v>0.7105081566546676</v>
      </c>
      <c r="K29" s="17">
        <v>481424.99999999994</v>
      </c>
      <c r="L29" s="90">
        <v>0.65101170741969983</v>
      </c>
      <c r="M29" s="17">
        <v>749596</v>
      </c>
      <c r="N29" s="90">
        <v>0.75749084990936988</v>
      </c>
      <c r="O29" s="17">
        <v>591797.76000000001</v>
      </c>
      <c r="P29" s="90">
        <v>0.68113219838493488</v>
      </c>
      <c r="Q29" s="17">
        <v>604621.80000000005</v>
      </c>
      <c r="R29" s="90">
        <v>0.76960092768317268</v>
      </c>
      <c r="S29" s="17">
        <v>932410.99999999988</v>
      </c>
      <c r="T29" s="90">
        <v>0.88289981481669455</v>
      </c>
      <c r="U29" s="17">
        <v>451435</v>
      </c>
      <c r="V29" s="90">
        <v>0.71659873052170087</v>
      </c>
      <c r="W29" s="17">
        <v>465575</v>
      </c>
      <c r="X29" s="90">
        <v>0.68932239863614619</v>
      </c>
      <c r="Y29" s="17">
        <v>640697</v>
      </c>
      <c r="Z29" s="90">
        <v>0.83514194703144429</v>
      </c>
      <c r="AA29" s="17">
        <v>713566</v>
      </c>
      <c r="AB29" s="90">
        <v>0.78399563648723425</v>
      </c>
      <c r="AC29" s="17">
        <v>776310</v>
      </c>
      <c r="AD29" s="90">
        <v>0.87972202819153789</v>
      </c>
      <c r="AE29" s="17">
        <v>761538.00000000012</v>
      </c>
      <c r="AF29" s="90">
        <v>0.75194334577711974</v>
      </c>
      <c r="AG29" s="17">
        <v>708316</v>
      </c>
      <c r="AH29" s="90">
        <v>0.77236371247909297</v>
      </c>
      <c r="AI29" s="17">
        <v>625869</v>
      </c>
      <c r="AJ29" s="90">
        <v>0.76746016667279371</v>
      </c>
      <c r="AK29" s="17">
        <v>609502</v>
      </c>
      <c r="AL29" s="90">
        <v>0.72055301878509248</v>
      </c>
      <c r="AM29" s="17">
        <v>898452.47999999998</v>
      </c>
      <c r="AN29" s="90">
        <v>0.85559351633223002</v>
      </c>
      <c r="AO29" s="17">
        <v>447142.63999999996</v>
      </c>
      <c r="AP29" s="90">
        <v>0.63644267396805987</v>
      </c>
      <c r="AQ29" s="17">
        <v>520672.80000000005</v>
      </c>
      <c r="AR29" s="90">
        <v>0.75146156229183358</v>
      </c>
      <c r="AS29" s="17">
        <v>457426.00000000006</v>
      </c>
      <c r="AT29" s="90">
        <v>0.74484830057880569</v>
      </c>
      <c r="AU29" s="17">
        <v>554495.62</v>
      </c>
      <c r="AV29" s="90">
        <v>0.8321449399335179</v>
      </c>
      <c r="AW29" s="17">
        <v>692944</v>
      </c>
      <c r="AX29" s="90">
        <v>0.90969329095946738</v>
      </c>
      <c r="AY29" s="17">
        <v>634048</v>
      </c>
      <c r="AZ29" s="90">
        <v>0.77037516921303573</v>
      </c>
      <c r="BA29" s="17">
        <v>872908.00000000012</v>
      </c>
      <c r="BB29" s="90">
        <v>0.89000377093456218</v>
      </c>
      <c r="BC29" s="17">
        <v>977804.00000000012</v>
      </c>
      <c r="BD29" s="90">
        <v>0.81339468734323372</v>
      </c>
      <c r="BE29" s="17">
        <v>847128.99999999988</v>
      </c>
      <c r="BF29" s="90">
        <v>0.77199768363057775</v>
      </c>
      <c r="BG29" s="17">
        <v>950705.00000000012</v>
      </c>
      <c r="BH29" s="90">
        <v>0.80098364014473844</v>
      </c>
      <c r="BI29" s="17">
        <v>899542.37000000011</v>
      </c>
      <c r="BJ29" s="90">
        <v>0.8120872120181658</v>
      </c>
      <c r="BK29" s="17">
        <v>747499</v>
      </c>
      <c r="BL29" s="90">
        <v>0.8281880718687834</v>
      </c>
      <c r="BM29" s="17">
        <v>660321.97</v>
      </c>
      <c r="BN29" s="90">
        <v>0.81284064035481263</v>
      </c>
      <c r="BO29" s="17">
        <v>756625.99999999988</v>
      </c>
      <c r="BP29" s="90">
        <v>0.89180973979062328</v>
      </c>
      <c r="BQ29" s="17">
        <v>927826.99999999988</v>
      </c>
      <c r="BR29" s="90">
        <v>0.92012177146867336</v>
      </c>
      <c r="BS29" s="17">
        <v>464176</v>
      </c>
      <c r="BT29" s="90">
        <v>0.8252683567609419</v>
      </c>
      <c r="BU29" s="17">
        <v>700777</v>
      </c>
      <c r="BV29" s="90">
        <v>0.82476060620105229</v>
      </c>
      <c r="BW29" s="17">
        <v>652992</v>
      </c>
      <c r="BX29" s="90">
        <v>0.80736536921709579</v>
      </c>
      <c r="BY29" s="17">
        <v>466517.48</v>
      </c>
      <c r="BZ29" s="90">
        <v>0.75486675021830441</v>
      </c>
      <c r="CA29" s="17">
        <v>574768.2300000001</v>
      </c>
      <c r="CB29" s="90">
        <v>0.83439348391513135</v>
      </c>
      <c r="CC29" s="17">
        <v>544544.18999999994</v>
      </c>
      <c r="CD29" s="90">
        <v>0.84399810048416446</v>
      </c>
      <c r="CE29" s="17">
        <v>345295.00000000006</v>
      </c>
      <c r="CF29" s="90">
        <v>0.66097358473561907</v>
      </c>
      <c r="CG29" s="17">
        <v>609538</v>
      </c>
      <c r="CH29" s="90">
        <v>0.78014704707857441</v>
      </c>
      <c r="CI29" s="17">
        <v>481256.00000000006</v>
      </c>
      <c r="CJ29" s="90">
        <v>0.90718476094881539</v>
      </c>
      <c r="CK29" s="17">
        <f t="shared" si="3"/>
        <v>617246</v>
      </c>
      <c r="CL29" s="90">
        <f>CK29/CK35</f>
        <v>0.85361944805113588</v>
      </c>
      <c r="CM29" s="193">
        <f>IF( SUM($BW29:CK29)&lt;0, "n/a", SUM($BW29:CK29)/CM$74)</f>
        <v>536520.31111613708</v>
      </c>
      <c r="CN29" s="202">
        <f>CM29/CM35</f>
        <v>0.80707703059476665</v>
      </c>
      <c r="CO29" s="21"/>
      <c r="CP29" s="98" t="s">
        <v>113</v>
      </c>
      <c r="CQ29" s="99">
        <f>+CQ38-CQ37-CQ36-CQ28-CQ31-CQ32-CQ33-CQ34-CQ30</f>
        <v>617246</v>
      </c>
      <c r="CR29" s="100"/>
      <c r="CS29" s="100"/>
      <c r="CT29" s="100"/>
      <c r="CU29" s="165"/>
    </row>
    <row r="30" spans="1:99" ht="21" customHeight="1" x14ac:dyDescent="0.25">
      <c r="A30" s="3"/>
      <c r="B30" s="14" t="s">
        <v>107</v>
      </c>
      <c r="C30" s="58">
        <v>0</v>
      </c>
      <c r="D30" s="90">
        <v>0</v>
      </c>
      <c r="E30" s="58">
        <v>0</v>
      </c>
      <c r="F30" s="90">
        <v>0</v>
      </c>
      <c r="G30" s="58">
        <v>0</v>
      </c>
      <c r="H30" s="90">
        <v>0</v>
      </c>
      <c r="I30" s="58">
        <v>0</v>
      </c>
      <c r="J30" s="90">
        <v>0</v>
      </c>
      <c r="K30" s="58">
        <v>0</v>
      </c>
      <c r="L30" s="90">
        <v>0</v>
      </c>
      <c r="M30" s="58">
        <v>0</v>
      </c>
      <c r="N30" s="90">
        <v>0</v>
      </c>
      <c r="O30" s="58">
        <v>0</v>
      </c>
      <c r="P30" s="90">
        <v>0</v>
      </c>
      <c r="Q30" s="58">
        <v>0</v>
      </c>
      <c r="R30" s="90">
        <v>0</v>
      </c>
      <c r="S30" s="58">
        <v>0</v>
      </c>
      <c r="T30" s="90">
        <v>0</v>
      </c>
      <c r="U30" s="58">
        <v>0</v>
      </c>
      <c r="V30" s="90">
        <v>0</v>
      </c>
      <c r="W30" s="58">
        <v>0</v>
      </c>
      <c r="X30" s="90">
        <v>0</v>
      </c>
      <c r="Y30" s="58">
        <v>0</v>
      </c>
      <c r="Z30" s="90">
        <v>0</v>
      </c>
      <c r="AA30" s="58">
        <v>0</v>
      </c>
      <c r="AB30" s="90">
        <v>0</v>
      </c>
      <c r="AC30" s="58">
        <v>0</v>
      </c>
      <c r="AD30" s="90">
        <v>0</v>
      </c>
      <c r="AE30" s="58">
        <v>0</v>
      </c>
      <c r="AF30" s="90">
        <v>0</v>
      </c>
      <c r="AG30" s="58">
        <v>0</v>
      </c>
      <c r="AH30" s="90">
        <v>0</v>
      </c>
      <c r="AI30" s="58">
        <v>0</v>
      </c>
      <c r="AJ30" s="90">
        <v>0</v>
      </c>
      <c r="AK30" s="58">
        <v>0</v>
      </c>
      <c r="AL30" s="90">
        <v>0</v>
      </c>
      <c r="AM30" s="58">
        <v>0</v>
      </c>
      <c r="AN30" s="90">
        <v>0</v>
      </c>
      <c r="AO30" s="58">
        <v>0</v>
      </c>
      <c r="AP30" s="90">
        <v>0</v>
      </c>
      <c r="AQ30" s="58">
        <v>0</v>
      </c>
      <c r="AR30" s="90">
        <v>0</v>
      </c>
      <c r="AS30" s="58">
        <v>0</v>
      </c>
      <c r="AT30" s="90">
        <v>0</v>
      </c>
      <c r="AU30" s="58">
        <v>0</v>
      </c>
      <c r="AV30" s="90">
        <v>0</v>
      </c>
      <c r="AW30" s="58">
        <v>0</v>
      </c>
      <c r="AX30" s="90">
        <v>0</v>
      </c>
      <c r="AY30" s="58">
        <v>0</v>
      </c>
      <c r="AZ30" s="90">
        <v>0</v>
      </c>
      <c r="BA30" s="58">
        <v>0</v>
      </c>
      <c r="BB30" s="90">
        <v>0</v>
      </c>
      <c r="BC30" s="58">
        <v>0</v>
      </c>
      <c r="BD30" s="90">
        <v>0</v>
      </c>
      <c r="BE30" s="58">
        <v>0</v>
      </c>
      <c r="BF30" s="90">
        <v>0</v>
      </c>
      <c r="BG30" s="58">
        <v>0</v>
      </c>
      <c r="BH30" s="90">
        <v>0</v>
      </c>
      <c r="BI30" s="58">
        <v>0</v>
      </c>
      <c r="BJ30" s="90">
        <v>0</v>
      </c>
      <c r="BK30" s="58">
        <v>0</v>
      </c>
      <c r="BL30" s="90">
        <v>0</v>
      </c>
      <c r="BM30" s="58">
        <v>0</v>
      </c>
      <c r="BN30" s="90">
        <v>0</v>
      </c>
      <c r="BO30" s="58">
        <v>0</v>
      </c>
      <c r="BP30" s="90">
        <v>0</v>
      </c>
      <c r="BQ30" s="58">
        <v>0</v>
      </c>
      <c r="BR30" s="90">
        <v>0</v>
      </c>
      <c r="BS30" s="58">
        <v>0</v>
      </c>
      <c r="BT30" s="90">
        <v>0</v>
      </c>
      <c r="BU30" s="58">
        <v>0</v>
      </c>
      <c r="BV30" s="90">
        <v>0</v>
      </c>
      <c r="BW30" s="58">
        <v>0</v>
      </c>
      <c r="BX30" s="90">
        <v>0</v>
      </c>
      <c r="BY30" s="58">
        <v>0</v>
      </c>
      <c r="BZ30" s="90">
        <v>0</v>
      </c>
      <c r="CA30" s="58">
        <v>0</v>
      </c>
      <c r="CB30" s="90">
        <v>0</v>
      </c>
      <c r="CC30" s="58">
        <v>0</v>
      </c>
      <c r="CD30" s="90">
        <v>0</v>
      </c>
      <c r="CE30" s="58">
        <v>0</v>
      </c>
      <c r="CF30" s="90">
        <v>0</v>
      </c>
      <c r="CG30" s="58">
        <v>0</v>
      </c>
      <c r="CH30" s="90">
        <v>0</v>
      </c>
      <c r="CI30" s="58">
        <v>0</v>
      </c>
      <c r="CJ30" s="90">
        <v>0</v>
      </c>
      <c r="CK30" s="58">
        <f t="shared" si="3"/>
        <v>0</v>
      </c>
      <c r="CL30" s="90">
        <f>CK30/CK35</f>
        <v>0</v>
      </c>
      <c r="CM30" s="193">
        <f>IF( SUM($BW30:CK30)&lt;0, "n/a", SUM($BW30:CK30)/CM$74)</f>
        <v>0</v>
      </c>
      <c r="CN30" s="202">
        <f>CM30/CM35</f>
        <v>0</v>
      </c>
      <c r="CO30" s="21"/>
      <c r="CP30" s="134" t="s">
        <v>131</v>
      </c>
      <c r="CQ30" s="33">
        <f>IF(ISERROR(VLOOKUP(CP30,IQSH01E!$A$1:$M$400,2,0)),0,VLOOKUP(CP30,IQSH01E!$A$1:$M$400,2,0))</f>
        <v>0</v>
      </c>
      <c r="CR30" s="49"/>
      <c r="CS30" s="50"/>
      <c r="CT30" s="50"/>
      <c r="CU30" s="166" t="s">
        <v>117</v>
      </c>
    </row>
    <row r="31" spans="1:99" ht="21" customHeight="1" x14ac:dyDescent="0.25">
      <c r="A31" s="5"/>
      <c r="B31" s="14" t="s">
        <v>80</v>
      </c>
      <c r="C31" s="17">
        <v>201481.42</v>
      </c>
      <c r="D31" s="90">
        <v>0.26345173606187283</v>
      </c>
      <c r="E31" s="17">
        <v>175029.88</v>
      </c>
      <c r="F31" s="90">
        <v>0.23191079949033916</v>
      </c>
      <c r="G31" s="17">
        <v>226612.39</v>
      </c>
      <c r="H31" s="90">
        <v>0.24814019184962294</v>
      </c>
      <c r="I31" s="17">
        <v>213983.53</v>
      </c>
      <c r="J31" s="90">
        <v>0.24424162889837361</v>
      </c>
      <c r="K31" s="17">
        <v>257811.38</v>
      </c>
      <c r="L31" s="90">
        <v>0.34862798293821279</v>
      </c>
      <c r="M31" s="17">
        <v>239969.63</v>
      </c>
      <c r="N31" s="90">
        <v>0.24249702370495177</v>
      </c>
      <c r="O31" s="17">
        <v>277044.44</v>
      </c>
      <c r="P31" s="90">
        <v>0.31886549970639155</v>
      </c>
      <c r="Q31" s="17">
        <v>181008.49</v>
      </c>
      <c r="R31" s="90">
        <v>0.23039907231682727</v>
      </c>
      <c r="S31" s="17">
        <v>123485</v>
      </c>
      <c r="T31" s="90">
        <v>0.11692792516673392</v>
      </c>
      <c r="U31" s="17">
        <v>178517.89</v>
      </c>
      <c r="V31" s="90">
        <v>0.28337566504460809</v>
      </c>
      <c r="W31" s="17">
        <v>169335.65</v>
      </c>
      <c r="X31" s="90">
        <v>0.25071547319467524</v>
      </c>
      <c r="Y31" s="17">
        <v>126290.38</v>
      </c>
      <c r="Z31" s="90">
        <v>0.16461821086182857</v>
      </c>
      <c r="AA31" s="17">
        <v>196599.78</v>
      </c>
      <c r="AB31" s="90">
        <v>0.21600436351276578</v>
      </c>
      <c r="AC31" s="17">
        <v>106129.97</v>
      </c>
      <c r="AD31" s="90">
        <v>0.12026751228286003</v>
      </c>
      <c r="AE31" s="17">
        <v>251181.97</v>
      </c>
      <c r="AF31" s="90">
        <v>0.24801731616897396</v>
      </c>
      <c r="AG31" s="17">
        <v>208591.95</v>
      </c>
      <c r="AH31" s="90">
        <v>0.22745335824018284</v>
      </c>
      <c r="AI31" s="17">
        <v>189637.82</v>
      </c>
      <c r="AJ31" s="90">
        <v>0.23253983332720626</v>
      </c>
      <c r="AK31" s="17">
        <v>236378.85</v>
      </c>
      <c r="AL31" s="90">
        <v>0.27944698121490752</v>
      </c>
      <c r="AM31" s="17">
        <v>151612.19</v>
      </c>
      <c r="AN31" s="90">
        <v>0.14437981935441946</v>
      </c>
      <c r="AO31" s="17">
        <v>189223.82</v>
      </c>
      <c r="AP31" s="90">
        <v>0.26933265407041218</v>
      </c>
      <c r="AQ31" s="17">
        <v>172169.35</v>
      </c>
      <c r="AR31" s="90">
        <v>0.24848359416848642</v>
      </c>
      <c r="AS31" s="17">
        <v>156687.38</v>
      </c>
      <c r="AT31" s="90">
        <v>0.255141440834464</v>
      </c>
      <c r="AU31" s="17">
        <v>111849.38</v>
      </c>
      <c r="AV31" s="90">
        <v>0.1678550600664821</v>
      </c>
      <c r="AW31" s="17">
        <v>68758.52</v>
      </c>
      <c r="AX31" s="90">
        <v>9.0265828609963225E-2</v>
      </c>
      <c r="AY31" s="17">
        <v>188989.95</v>
      </c>
      <c r="AZ31" s="90">
        <v>0.22962483078696436</v>
      </c>
      <c r="BA31" s="17">
        <v>107883.35</v>
      </c>
      <c r="BB31" s="90">
        <v>0.10999622906543782</v>
      </c>
      <c r="BC31" s="17">
        <v>224323.35</v>
      </c>
      <c r="BD31" s="90">
        <v>0.18660531265676636</v>
      </c>
      <c r="BE31" s="17">
        <v>250191.65</v>
      </c>
      <c r="BF31" s="90">
        <v>0.2280023163694222</v>
      </c>
      <c r="BG31" s="17">
        <v>236212.87</v>
      </c>
      <c r="BH31" s="90">
        <v>0.19901298979350676</v>
      </c>
      <c r="BI31" s="17">
        <v>168094.46</v>
      </c>
      <c r="BJ31" s="90">
        <v>0.1517520084986092</v>
      </c>
      <c r="BK31" s="17">
        <v>155003.56</v>
      </c>
      <c r="BL31" s="90">
        <v>0.17173547989923368</v>
      </c>
      <c r="BM31" s="17">
        <v>152032.78</v>
      </c>
      <c r="BN31" s="90">
        <v>0.18714873632043827</v>
      </c>
      <c r="BO31" s="17">
        <v>91790.39</v>
      </c>
      <c r="BP31" s="90">
        <v>0.10819026020937668</v>
      </c>
      <c r="BQ31" s="17">
        <v>80547.14</v>
      </c>
      <c r="BR31" s="90">
        <v>7.9878228531326687E-2</v>
      </c>
      <c r="BS31" s="17">
        <v>98128.34</v>
      </c>
      <c r="BT31" s="90">
        <v>0.1744644572392347</v>
      </c>
      <c r="BU31" s="17">
        <v>111460.22</v>
      </c>
      <c r="BV31" s="90">
        <v>0.13118010239277636</v>
      </c>
      <c r="BW31" s="17">
        <v>155644.85999999999</v>
      </c>
      <c r="BX31" s="90">
        <v>0.19244074944355088</v>
      </c>
      <c r="BY31" s="17">
        <v>151495.54</v>
      </c>
      <c r="BZ31" s="90">
        <v>0.24513324978169554</v>
      </c>
      <c r="CA31" s="17">
        <v>114070.68</v>
      </c>
      <c r="CB31" s="90">
        <v>0.16559689128567193</v>
      </c>
      <c r="CC31" s="17">
        <v>100414.32</v>
      </c>
      <c r="CD31" s="90">
        <v>0.15563382531252248</v>
      </c>
      <c r="CE31" s="17">
        <v>177104.72</v>
      </c>
      <c r="CF31" s="90">
        <v>0.33901893063032501</v>
      </c>
      <c r="CG31" s="17">
        <v>171773.68</v>
      </c>
      <c r="CH31" s="90">
        <v>0.21985295292142568</v>
      </c>
      <c r="CI31" s="17">
        <v>49057.919999999998</v>
      </c>
      <c r="CJ31" s="90">
        <v>9.2475932617663167E-2</v>
      </c>
      <c r="CK31" s="17">
        <f t="shared" si="3"/>
        <v>105846.71</v>
      </c>
      <c r="CL31" s="90">
        <f>CK31/CK35</f>
        <v>0.14638055194886423</v>
      </c>
      <c r="CM31" s="193">
        <f>IF( SUM($BW31:CK31)&lt;0, "n/a", SUM($BW31:CK31)/CM$74)</f>
        <v>128176.2300190665</v>
      </c>
      <c r="CN31" s="203">
        <f>CM31/CM35</f>
        <v>0.19281300068848137</v>
      </c>
      <c r="CO31" s="21"/>
      <c r="CP31" s="94" t="s">
        <v>43</v>
      </c>
      <c r="CQ31" s="34">
        <f>IF(ISERROR(VLOOKUP(CP31,IQSH01E!$A$1:$M$400,2,0)),0,VLOOKUP(CP31,IQSH01E!$A$1:$M$400,2,0))</f>
        <v>105846.71</v>
      </c>
      <c r="CR31" s="41"/>
      <c r="CU31" s="161" t="s">
        <v>118</v>
      </c>
    </row>
    <row r="32" spans="1:99" ht="21" customHeight="1" x14ac:dyDescent="0.25">
      <c r="A32" s="5"/>
      <c r="B32" s="14" t="s">
        <v>81</v>
      </c>
      <c r="C32" s="17">
        <v>0</v>
      </c>
      <c r="D32" s="90">
        <v>0</v>
      </c>
      <c r="E32" s="17">
        <v>0</v>
      </c>
      <c r="F32" s="90">
        <v>0</v>
      </c>
      <c r="G32" s="17">
        <v>0</v>
      </c>
      <c r="H32" s="90">
        <v>0</v>
      </c>
      <c r="I32" s="17">
        <v>39401</v>
      </c>
      <c r="J32" s="90">
        <v>4.4972453815603559E-2</v>
      </c>
      <c r="K32" s="17">
        <v>0</v>
      </c>
      <c r="L32" s="90">
        <v>0</v>
      </c>
      <c r="M32" s="17">
        <v>0</v>
      </c>
      <c r="N32" s="90">
        <v>0</v>
      </c>
      <c r="O32" s="17">
        <v>0</v>
      </c>
      <c r="P32" s="90">
        <v>0</v>
      </c>
      <c r="Q32" s="17">
        <v>0</v>
      </c>
      <c r="R32" s="90">
        <v>0</v>
      </c>
      <c r="S32" s="17">
        <v>0</v>
      </c>
      <c r="T32" s="90">
        <v>0</v>
      </c>
      <c r="U32" s="17">
        <v>0</v>
      </c>
      <c r="V32" s="90">
        <v>0</v>
      </c>
      <c r="W32" s="17">
        <v>40499</v>
      </c>
      <c r="X32" s="90">
        <v>5.9962128169178508E-2</v>
      </c>
      <c r="Y32" s="17">
        <v>0</v>
      </c>
      <c r="Z32" s="90">
        <v>0</v>
      </c>
      <c r="AA32" s="17">
        <v>0</v>
      </c>
      <c r="AB32" s="90">
        <v>0</v>
      </c>
      <c r="AC32" s="17">
        <v>0</v>
      </c>
      <c r="AD32" s="90">
        <v>0</v>
      </c>
      <c r="AE32" s="17">
        <v>0</v>
      </c>
      <c r="AF32" s="90">
        <v>0</v>
      </c>
      <c r="AG32" s="17">
        <v>0</v>
      </c>
      <c r="AH32" s="90">
        <v>0</v>
      </c>
      <c r="AI32" s="17">
        <v>0</v>
      </c>
      <c r="AJ32" s="90">
        <v>0</v>
      </c>
      <c r="AK32" s="17">
        <v>0</v>
      </c>
      <c r="AL32" s="90">
        <v>0</v>
      </c>
      <c r="AM32" s="17">
        <v>0</v>
      </c>
      <c r="AN32" s="90">
        <v>0</v>
      </c>
      <c r="AO32" s="17">
        <v>37814</v>
      </c>
      <c r="AP32" s="90">
        <v>5.382274272350366E-2</v>
      </c>
      <c r="AQ32" s="17">
        <v>0</v>
      </c>
      <c r="AR32" s="90">
        <v>0</v>
      </c>
      <c r="AS32" s="17">
        <v>0</v>
      </c>
      <c r="AT32" s="90">
        <v>0</v>
      </c>
      <c r="AU32" s="17">
        <v>0</v>
      </c>
      <c r="AV32" s="90">
        <v>0</v>
      </c>
      <c r="AW32" s="17">
        <v>0</v>
      </c>
      <c r="AX32" s="90">
        <v>0</v>
      </c>
      <c r="AY32" s="17">
        <v>0</v>
      </c>
      <c r="AZ32" s="90">
        <v>0</v>
      </c>
      <c r="BA32" s="17">
        <v>0</v>
      </c>
      <c r="BB32" s="90">
        <v>0</v>
      </c>
      <c r="BC32" s="17">
        <v>0</v>
      </c>
      <c r="BD32" s="90">
        <v>0</v>
      </c>
      <c r="BE32" s="17">
        <v>0</v>
      </c>
      <c r="BF32" s="90">
        <v>0</v>
      </c>
      <c r="BG32" s="17">
        <v>0</v>
      </c>
      <c r="BH32" s="90">
        <v>0</v>
      </c>
      <c r="BI32" s="17">
        <v>40055</v>
      </c>
      <c r="BJ32" s="90">
        <v>3.616077948322504E-2</v>
      </c>
      <c r="BK32" s="17">
        <v>0</v>
      </c>
      <c r="BL32" s="90">
        <v>0</v>
      </c>
      <c r="BM32" s="17">
        <v>0</v>
      </c>
      <c r="BN32" s="90">
        <v>0</v>
      </c>
      <c r="BO32" s="17">
        <v>0</v>
      </c>
      <c r="BP32" s="90">
        <v>0</v>
      </c>
      <c r="BQ32" s="17">
        <v>0</v>
      </c>
      <c r="BR32" s="90">
        <v>0</v>
      </c>
      <c r="BS32" s="17">
        <v>0</v>
      </c>
      <c r="BT32" s="90">
        <v>0</v>
      </c>
      <c r="BU32" s="17">
        <v>37436</v>
      </c>
      <c r="BV32" s="90">
        <v>4.4059291406171423E-2</v>
      </c>
      <c r="BW32" s="17">
        <v>0</v>
      </c>
      <c r="BX32" s="90">
        <v>0</v>
      </c>
      <c r="BY32" s="17">
        <v>0</v>
      </c>
      <c r="BZ32" s="90">
        <v>0</v>
      </c>
      <c r="CA32" s="17">
        <v>0</v>
      </c>
      <c r="CB32" s="90">
        <v>0</v>
      </c>
      <c r="CC32" s="17">
        <v>0</v>
      </c>
      <c r="CD32" s="90">
        <v>0</v>
      </c>
      <c r="CE32" s="17">
        <v>0</v>
      </c>
      <c r="CF32" s="90">
        <v>0</v>
      </c>
      <c r="CG32" s="17">
        <v>0</v>
      </c>
      <c r="CH32" s="90">
        <v>0</v>
      </c>
      <c r="CI32" s="17">
        <v>0</v>
      </c>
      <c r="CJ32" s="90">
        <v>0</v>
      </c>
      <c r="CK32" s="17">
        <f t="shared" si="3"/>
        <v>0</v>
      </c>
      <c r="CL32" s="90">
        <f>CK32/CK35</f>
        <v>0</v>
      </c>
      <c r="CM32" s="193">
        <f>IF( SUM($BW32:CK32)&lt;0, "n/a", SUM($BW32:CK32)/CM$74)</f>
        <v>0</v>
      </c>
      <c r="CN32" s="196">
        <f>CM32/CM35</f>
        <v>0</v>
      </c>
      <c r="CO32" s="21"/>
      <c r="CP32" s="94" t="s">
        <v>127</v>
      </c>
      <c r="CQ32" s="34">
        <f>IF(ISERROR(VLOOKUP(CP32,IQSH01E!$A$1:$M$400,2,0)),0,VLOOKUP(CP32,IQSH01E!$A$1:$M$400,2,0))</f>
        <v>0</v>
      </c>
      <c r="CR32" s="41"/>
      <c r="CU32" s="161" t="s">
        <v>123</v>
      </c>
    </row>
    <row r="33" spans="1:99" ht="21" customHeight="1" x14ac:dyDescent="0.25">
      <c r="A33" s="5" t="s">
        <v>74</v>
      </c>
      <c r="B33" s="14" t="s">
        <v>82</v>
      </c>
      <c r="C33" s="17">
        <v>0</v>
      </c>
      <c r="D33" s="90">
        <v>0</v>
      </c>
      <c r="E33" s="17">
        <v>90.88</v>
      </c>
      <c r="F33" s="90">
        <v>1.2041403135100144E-4</v>
      </c>
      <c r="G33" s="17">
        <v>1323</v>
      </c>
      <c r="H33" s="90">
        <v>1.4486828095191578E-3</v>
      </c>
      <c r="I33" s="17">
        <v>243.35</v>
      </c>
      <c r="J33" s="90">
        <v>2.777606313552226E-4</v>
      </c>
      <c r="K33" s="17">
        <v>266.45</v>
      </c>
      <c r="L33" s="90">
        <v>3.6030964208750904E-4</v>
      </c>
      <c r="M33" s="17">
        <v>12</v>
      </c>
      <c r="N33" s="90">
        <v>1.2126385678301963E-5</v>
      </c>
      <c r="O33" s="17">
        <v>2</v>
      </c>
      <c r="P33" s="90">
        <v>2.3019086736149014E-6</v>
      </c>
      <c r="Q33" s="17">
        <v>0</v>
      </c>
      <c r="R33" s="90">
        <v>0</v>
      </c>
      <c r="S33" s="17">
        <v>181.92</v>
      </c>
      <c r="T33" s="90">
        <v>1.7226001657150448E-4</v>
      </c>
      <c r="U33" s="17">
        <v>16.13</v>
      </c>
      <c r="V33" s="90">
        <v>2.5604433691040868E-5</v>
      </c>
      <c r="W33" s="17">
        <v>0</v>
      </c>
      <c r="X33" s="90">
        <v>0</v>
      </c>
      <c r="Y33" s="17">
        <v>184</v>
      </c>
      <c r="Z33" s="90">
        <v>2.3984210672718266E-4</v>
      </c>
      <c r="AA33" s="17">
        <v>0</v>
      </c>
      <c r="AB33" s="90">
        <v>0</v>
      </c>
      <c r="AC33" s="17">
        <v>9.23</v>
      </c>
      <c r="AD33" s="90">
        <v>1.0459525602153644E-5</v>
      </c>
      <c r="AE33" s="17">
        <v>39.840000000000003</v>
      </c>
      <c r="AF33" s="90">
        <v>3.9338053906384776E-5</v>
      </c>
      <c r="AG33" s="17">
        <v>167.76</v>
      </c>
      <c r="AH33" s="90">
        <v>1.8292928072427084E-4</v>
      </c>
      <c r="AI33" s="17">
        <v>0</v>
      </c>
      <c r="AJ33" s="90">
        <v>0</v>
      </c>
      <c r="AK33" s="17">
        <v>0</v>
      </c>
      <c r="AL33" s="90">
        <v>0</v>
      </c>
      <c r="AM33" s="17">
        <v>28</v>
      </c>
      <c r="AN33" s="90">
        <v>2.6664313350554099E-5</v>
      </c>
      <c r="AO33" s="17">
        <v>38</v>
      </c>
      <c r="AP33" s="90">
        <v>5.408748673753475E-5</v>
      </c>
      <c r="AQ33" s="17">
        <v>38</v>
      </c>
      <c r="AR33" s="90">
        <v>5.4843539679986501E-5</v>
      </c>
      <c r="AS33" s="17">
        <v>6.3</v>
      </c>
      <c r="AT33" s="90">
        <v>1.0258586730195649E-5</v>
      </c>
      <c r="AU33" s="17">
        <v>0</v>
      </c>
      <c r="AV33" s="90">
        <v>0</v>
      </c>
      <c r="AW33" s="17">
        <v>31.14</v>
      </c>
      <c r="AX33" s="90">
        <v>4.0880430569393509E-5</v>
      </c>
      <c r="AY33" s="17">
        <v>0</v>
      </c>
      <c r="AZ33" s="90">
        <v>0</v>
      </c>
      <c r="BA33" s="17">
        <v>0</v>
      </c>
      <c r="BB33" s="90">
        <v>0</v>
      </c>
      <c r="BC33" s="17">
        <v>0</v>
      </c>
      <c r="BD33" s="90">
        <v>0</v>
      </c>
      <c r="BE33" s="17">
        <v>0</v>
      </c>
      <c r="BF33" s="90">
        <v>0</v>
      </c>
      <c r="BG33" s="17">
        <v>4</v>
      </c>
      <c r="BH33" s="90">
        <v>3.3700617547808768E-6</v>
      </c>
      <c r="BI33" s="17">
        <v>0</v>
      </c>
      <c r="BJ33" s="90">
        <v>0</v>
      </c>
      <c r="BK33" s="17">
        <v>69</v>
      </c>
      <c r="BL33" s="90">
        <v>7.644823198284687E-5</v>
      </c>
      <c r="BM33" s="17">
        <v>8.6300000000000008</v>
      </c>
      <c r="BN33" s="90">
        <v>1.0623324749079656E-5</v>
      </c>
      <c r="BO33" s="17">
        <v>0</v>
      </c>
      <c r="BP33" s="90">
        <v>0</v>
      </c>
      <c r="BQ33" s="17">
        <v>0</v>
      </c>
      <c r="BR33" s="90">
        <v>0</v>
      </c>
      <c r="BS33" s="17">
        <v>150.28</v>
      </c>
      <c r="BT33" s="90">
        <v>2.6718599982341685E-4</v>
      </c>
      <c r="BU33" s="17">
        <v>0</v>
      </c>
      <c r="BV33" s="90">
        <v>0</v>
      </c>
      <c r="BW33" s="17">
        <v>156.81</v>
      </c>
      <c r="BX33" s="90">
        <v>1.938813393532123E-4</v>
      </c>
      <c r="BY33" s="17">
        <v>0</v>
      </c>
      <c r="BZ33" s="90">
        <v>0</v>
      </c>
      <c r="CA33" s="17">
        <v>6.63</v>
      </c>
      <c r="CB33" s="90">
        <v>9.6247991966384771E-6</v>
      </c>
      <c r="CC33" s="17">
        <v>237.48</v>
      </c>
      <c r="CD33" s="90">
        <v>3.6807420331301191E-4</v>
      </c>
      <c r="CE33" s="17">
        <v>3.91</v>
      </c>
      <c r="CF33" s="90">
        <v>7.4846340558544731E-6</v>
      </c>
      <c r="CG33" s="17">
        <v>0</v>
      </c>
      <c r="CH33" s="90">
        <v>0</v>
      </c>
      <c r="CI33" s="17">
        <v>180</v>
      </c>
      <c r="CJ33" s="90">
        <v>3.393064335214247E-4</v>
      </c>
      <c r="CK33" s="17">
        <f t="shared" si="3"/>
        <v>0</v>
      </c>
      <c r="CL33" s="90">
        <f>CK33/CK35</f>
        <v>0</v>
      </c>
      <c r="CM33" s="193">
        <f>IF( SUM($BW33:CK33)&lt;0, "n/a", SUM($BW33:CK33)/CM$74)</f>
        <v>73.10386479642618</v>
      </c>
      <c r="CN33" s="196">
        <f>CM33/CM35</f>
        <v>1.0996871675214079E-4</v>
      </c>
      <c r="CO33" s="21"/>
      <c r="CP33" s="94" t="s">
        <v>23</v>
      </c>
      <c r="CQ33" s="34">
        <f>IF(ISERROR(VLOOKUP(CP33,IQSH01E!$A$1:$M$400,2,0)),0,VLOOKUP(CP33,IQSH01E!$A$1:$M$400,2,0))</f>
        <v>0</v>
      </c>
      <c r="CR33" s="41"/>
      <c r="CU33" s="161" t="s">
        <v>118</v>
      </c>
    </row>
    <row r="34" spans="1:99" ht="21" customHeight="1" x14ac:dyDescent="0.25">
      <c r="A34" s="3"/>
      <c r="B34" s="14" t="s">
        <v>102</v>
      </c>
      <c r="C34" s="17">
        <v>0</v>
      </c>
      <c r="D34" s="90">
        <v>0</v>
      </c>
      <c r="E34" s="17">
        <v>0</v>
      </c>
      <c r="F34" s="90">
        <v>0</v>
      </c>
      <c r="G34" s="17">
        <v>0</v>
      </c>
      <c r="H34" s="90">
        <v>0</v>
      </c>
      <c r="I34" s="17">
        <v>0</v>
      </c>
      <c r="J34" s="90">
        <v>0</v>
      </c>
      <c r="K34" s="17">
        <v>0</v>
      </c>
      <c r="L34" s="90">
        <v>0</v>
      </c>
      <c r="M34" s="17">
        <v>0</v>
      </c>
      <c r="N34" s="90">
        <v>0</v>
      </c>
      <c r="O34" s="17">
        <v>0</v>
      </c>
      <c r="P34" s="90">
        <v>0</v>
      </c>
      <c r="Q34" s="17">
        <v>0</v>
      </c>
      <c r="R34" s="90">
        <v>0</v>
      </c>
      <c r="S34" s="17">
        <v>0</v>
      </c>
      <c r="T34" s="90">
        <v>0</v>
      </c>
      <c r="U34" s="17">
        <v>0</v>
      </c>
      <c r="V34" s="90">
        <v>0</v>
      </c>
      <c r="W34" s="17">
        <v>0</v>
      </c>
      <c r="X34" s="90">
        <v>0</v>
      </c>
      <c r="Y34" s="17">
        <v>0</v>
      </c>
      <c r="Z34" s="90">
        <v>0</v>
      </c>
      <c r="AA34" s="17">
        <v>0</v>
      </c>
      <c r="AB34" s="90">
        <v>0</v>
      </c>
      <c r="AC34" s="17">
        <v>0</v>
      </c>
      <c r="AD34" s="90">
        <v>0</v>
      </c>
      <c r="AE34" s="17">
        <v>0</v>
      </c>
      <c r="AF34" s="90">
        <v>0</v>
      </c>
      <c r="AG34" s="17">
        <v>0</v>
      </c>
      <c r="AH34" s="90">
        <v>0</v>
      </c>
      <c r="AI34" s="17">
        <v>0</v>
      </c>
      <c r="AJ34" s="90">
        <v>0</v>
      </c>
      <c r="AK34" s="17">
        <v>0</v>
      </c>
      <c r="AL34" s="90">
        <v>0</v>
      </c>
      <c r="AM34" s="17">
        <v>0</v>
      </c>
      <c r="AN34" s="90">
        <v>0</v>
      </c>
      <c r="AO34" s="17">
        <v>0</v>
      </c>
      <c r="AP34" s="90">
        <v>0</v>
      </c>
      <c r="AQ34" s="17">
        <v>0</v>
      </c>
      <c r="AR34" s="90">
        <v>0</v>
      </c>
      <c r="AS34" s="17">
        <v>0</v>
      </c>
      <c r="AT34" s="90">
        <v>0</v>
      </c>
      <c r="AU34" s="17">
        <v>0</v>
      </c>
      <c r="AV34" s="90">
        <v>0</v>
      </c>
      <c r="AW34" s="17">
        <v>0</v>
      </c>
      <c r="AX34" s="90">
        <v>0</v>
      </c>
      <c r="AY34" s="17">
        <v>0</v>
      </c>
      <c r="AZ34" s="90">
        <v>0</v>
      </c>
      <c r="BA34" s="17">
        <v>0</v>
      </c>
      <c r="BB34" s="90">
        <v>0</v>
      </c>
      <c r="BC34" s="17">
        <v>0</v>
      </c>
      <c r="BD34" s="90">
        <v>0</v>
      </c>
      <c r="BE34" s="17">
        <v>0</v>
      </c>
      <c r="BF34" s="90">
        <v>0</v>
      </c>
      <c r="BG34" s="17">
        <v>0</v>
      </c>
      <c r="BH34" s="90">
        <v>0</v>
      </c>
      <c r="BI34" s="17">
        <v>0</v>
      </c>
      <c r="BJ34" s="90">
        <v>0</v>
      </c>
      <c r="BK34" s="17">
        <v>0</v>
      </c>
      <c r="BL34" s="90">
        <v>0</v>
      </c>
      <c r="BM34" s="17">
        <v>0</v>
      </c>
      <c r="BN34" s="90">
        <v>0</v>
      </c>
      <c r="BO34" s="17">
        <v>0</v>
      </c>
      <c r="BP34" s="90">
        <v>0</v>
      </c>
      <c r="BQ34" s="17">
        <v>0</v>
      </c>
      <c r="BR34" s="90">
        <v>0</v>
      </c>
      <c r="BS34" s="17">
        <v>0</v>
      </c>
      <c r="BT34" s="90">
        <v>0</v>
      </c>
      <c r="BU34" s="17">
        <v>0</v>
      </c>
      <c r="BV34" s="90">
        <v>0</v>
      </c>
      <c r="BW34" s="17">
        <v>0</v>
      </c>
      <c r="BX34" s="90">
        <v>0</v>
      </c>
      <c r="BY34" s="17">
        <v>0</v>
      </c>
      <c r="BZ34" s="90">
        <v>0</v>
      </c>
      <c r="CA34" s="17">
        <v>0</v>
      </c>
      <c r="CB34" s="90">
        <v>0</v>
      </c>
      <c r="CC34" s="17">
        <v>0</v>
      </c>
      <c r="CD34" s="90">
        <v>0</v>
      </c>
      <c r="CE34" s="17">
        <v>0</v>
      </c>
      <c r="CF34" s="90">
        <v>0</v>
      </c>
      <c r="CG34" s="17">
        <v>0</v>
      </c>
      <c r="CH34" s="90">
        <v>0</v>
      </c>
      <c r="CI34" s="17">
        <v>0</v>
      </c>
      <c r="CJ34" s="90">
        <v>0</v>
      </c>
      <c r="CK34" s="17">
        <f t="shared" si="3"/>
        <v>0</v>
      </c>
      <c r="CL34" s="90">
        <f>CK34/CK35</f>
        <v>0</v>
      </c>
      <c r="CM34" s="193">
        <f>IF( SUM($BW34:CK34)&lt;0, "n/a", SUM($BW34:CK34)/CM$74)</f>
        <v>0</v>
      </c>
      <c r="CN34" s="196">
        <f>CM34/CM35</f>
        <v>0</v>
      </c>
      <c r="CO34" s="21"/>
      <c r="CP34" s="94" t="s">
        <v>126</v>
      </c>
      <c r="CQ34" s="34">
        <f>IF(ISERROR(VLOOKUP(CP34,IQSH01E!$A$1:$M$400,2,0)),0,VLOOKUP(CP34,IQSH01E!$A$1:$M$400,2,0))</f>
        <v>0</v>
      </c>
      <c r="CR34" s="41"/>
      <c r="CU34" s="161" t="s">
        <v>123</v>
      </c>
    </row>
    <row r="35" spans="1:99" ht="21" customHeight="1" thickBot="1" x14ac:dyDescent="0.3">
      <c r="A35" s="3"/>
      <c r="B35" s="15" t="s">
        <v>83</v>
      </c>
      <c r="C35" s="18">
        <v>764775.45</v>
      </c>
      <c r="D35" s="93">
        <v>1</v>
      </c>
      <c r="E35" s="18">
        <v>754729.32</v>
      </c>
      <c r="F35" s="93">
        <v>1</v>
      </c>
      <c r="G35" s="18">
        <v>913243.39</v>
      </c>
      <c r="H35" s="93">
        <v>1</v>
      </c>
      <c r="I35" s="18">
        <v>876114.08</v>
      </c>
      <c r="J35" s="93">
        <v>1</v>
      </c>
      <c r="K35" s="18">
        <v>739502.82999999984</v>
      </c>
      <c r="L35" s="93">
        <v>1</v>
      </c>
      <c r="M35" s="18">
        <v>989577.63</v>
      </c>
      <c r="N35" s="93">
        <v>1</v>
      </c>
      <c r="O35" s="18">
        <v>868844.2</v>
      </c>
      <c r="P35" s="93">
        <v>1</v>
      </c>
      <c r="Q35" s="18">
        <v>785630.29</v>
      </c>
      <c r="R35" s="93">
        <v>1</v>
      </c>
      <c r="S35" s="18">
        <v>1056077.92</v>
      </c>
      <c r="T35" s="93">
        <v>1</v>
      </c>
      <c r="U35" s="18">
        <v>629969.02</v>
      </c>
      <c r="V35" s="93">
        <v>1</v>
      </c>
      <c r="W35" s="18">
        <v>675409.65</v>
      </c>
      <c r="X35" s="93">
        <v>1</v>
      </c>
      <c r="Y35" s="18">
        <v>767171.38</v>
      </c>
      <c r="Z35" s="93">
        <v>1</v>
      </c>
      <c r="AA35" s="18">
        <v>910165.78</v>
      </c>
      <c r="AB35" s="93">
        <v>1</v>
      </c>
      <c r="AC35" s="18">
        <v>882449.2</v>
      </c>
      <c r="AD35" s="93">
        <v>1</v>
      </c>
      <c r="AE35" s="18">
        <v>1012759.81</v>
      </c>
      <c r="AF35" s="93">
        <v>1</v>
      </c>
      <c r="AG35" s="18">
        <v>917075.71</v>
      </c>
      <c r="AH35" s="93">
        <v>1</v>
      </c>
      <c r="AI35" s="18">
        <v>815506.82000000007</v>
      </c>
      <c r="AJ35" s="93">
        <v>1</v>
      </c>
      <c r="AK35" s="18">
        <v>845880.85</v>
      </c>
      <c r="AL35" s="93">
        <v>1</v>
      </c>
      <c r="AM35" s="18">
        <v>1050092.67</v>
      </c>
      <c r="AN35" s="93">
        <v>1</v>
      </c>
      <c r="AO35" s="18">
        <v>702565.46</v>
      </c>
      <c r="AP35" s="93">
        <v>1</v>
      </c>
      <c r="AQ35" s="18">
        <v>692880.15</v>
      </c>
      <c r="AR35" s="93">
        <v>1</v>
      </c>
      <c r="AS35" s="18">
        <v>614119.68000000017</v>
      </c>
      <c r="AT35" s="93">
        <v>1</v>
      </c>
      <c r="AU35" s="18">
        <v>666345</v>
      </c>
      <c r="AV35" s="93">
        <v>1</v>
      </c>
      <c r="AW35" s="18">
        <v>761733.66</v>
      </c>
      <c r="AX35" s="93">
        <v>1</v>
      </c>
      <c r="AY35" s="18">
        <v>823037.95</v>
      </c>
      <c r="AZ35" s="93">
        <v>1</v>
      </c>
      <c r="BA35" s="18">
        <v>980791.35000000009</v>
      </c>
      <c r="BB35" s="93">
        <v>1</v>
      </c>
      <c r="BC35" s="18">
        <v>1202127.3500000001</v>
      </c>
      <c r="BD35" s="93">
        <v>1</v>
      </c>
      <c r="BE35" s="18">
        <v>1097320.6499999999</v>
      </c>
      <c r="BF35" s="93">
        <v>1</v>
      </c>
      <c r="BG35" s="18">
        <v>1186921.8700000001</v>
      </c>
      <c r="BH35" s="93">
        <v>1</v>
      </c>
      <c r="BI35" s="18">
        <v>1107691.83</v>
      </c>
      <c r="BJ35" s="93">
        <v>1</v>
      </c>
      <c r="BK35" s="18">
        <v>902571.56</v>
      </c>
      <c r="BL35" s="93">
        <v>1</v>
      </c>
      <c r="BM35" s="18">
        <v>812363.38</v>
      </c>
      <c r="BN35" s="93">
        <v>1</v>
      </c>
      <c r="BO35" s="18">
        <v>848416.3899999999</v>
      </c>
      <c r="BP35" s="93">
        <v>1</v>
      </c>
      <c r="BQ35" s="18">
        <v>1008374.1399999999</v>
      </c>
      <c r="BR35" s="93">
        <v>1</v>
      </c>
      <c r="BS35" s="18">
        <v>562454.62</v>
      </c>
      <c r="BT35" s="93">
        <v>1</v>
      </c>
      <c r="BU35" s="18">
        <v>849673.22</v>
      </c>
      <c r="BV35" s="93">
        <v>1</v>
      </c>
      <c r="BW35" s="18">
        <v>808793.67</v>
      </c>
      <c r="BX35" s="93">
        <v>1</v>
      </c>
      <c r="BY35" s="18">
        <v>618013.02</v>
      </c>
      <c r="BZ35" s="93">
        <v>1</v>
      </c>
      <c r="CA35" s="18">
        <v>688845.54000000015</v>
      </c>
      <c r="CB35" s="93">
        <v>1</v>
      </c>
      <c r="CC35" s="18">
        <v>645195.99</v>
      </c>
      <c r="CD35" s="93">
        <v>1</v>
      </c>
      <c r="CE35" s="18">
        <v>522403.63000000006</v>
      </c>
      <c r="CF35" s="93">
        <v>1</v>
      </c>
      <c r="CG35" s="18">
        <v>781311.67999999993</v>
      </c>
      <c r="CH35" s="93">
        <v>1</v>
      </c>
      <c r="CI35" s="18">
        <v>530493.92000000004</v>
      </c>
      <c r="CJ35" s="93">
        <v>1</v>
      </c>
      <c r="CK35" s="18">
        <f>SUM(CK28:CK34)</f>
        <v>723092.71</v>
      </c>
      <c r="CL35" s="93">
        <f>CK35/CK35</f>
        <v>1</v>
      </c>
      <c r="CM35" s="197">
        <f>IF( SUM($BW35:CK35)&lt;0, "n/a", SUM($BW35:CK35)/CM$74)</f>
        <v>664769.6449999999</v>
      </c>
      <c r="CN35" s="198">
        <f>CM35/CM35</f>
        <v>1</v>
      </c>
      <c r="CO35" s="21"/>
      <c r="CP35" s="98" t="s">
        <v>148</v>
      </c>
      <c r="CQ35" s="101">
        <f>IF(ISERROR(VLOOKUP(CP35,IQSH01E!$A$1:$M$400,2,0)),0,VLOOKUP(CP35,IQSH01E!$A$1:$M$400,2,0))</f>
        <v>0</v>
      </c>
      <c r="CR35" s="102"/>
      <c r="CS35" s="100"/>
      <c r="CT35" s="100"/>
      <c r="CU35" s="165"/>
    </row>
    <row r="36" spans="1:99" ht="21" customHeight="1" x14ac:dyDescent="0.25">
      <c r="A36" s="3"/>
      <c r="B36" s="14" t="s">
        <v>88</v>
      </c>
      <c r="C36" s="17">
        <v>167113.16</v>
      </c>
      <c r="D36" s="23"/>
      <c r="E36" s="17">
        <v>102710</v>
      </c>
      <c r="F36" s="23"/>
      <c r="G36" s="17">
        <v>32595</v>
      </c>
      <c r="H36" s="23"/>
      <c r="I36" s="17">
        <v>126452</v>
      </c>
      <c r="J36" s="23"/>
      <c r="K36" s="17">
        <v>145490</v>
      </c>
      <c r="L36" s="23"/>
      <c r="M36" s="17">
        <v>52484</v>
      </c>
      <c r="N36" s="23"/>
      <c r="O36" s="17">
        <v>102244</v>
      </c>
      <c r="P36" s="23"/>
      <c r="Q36" s="17">
        <v>102726</v>
      </c>
      <c r="R36" s="23"/>
      <c r="S36" s="17">
        <v>57617</v>
      </c>
      <c r="T36" s="23"/>
      <c r="U36" s="17">
        <v>145710.34</v>
      </c>
      <c r="V36" s="23"/>
      <c r="W36" s="17">
        <v>80474</v>
      </c>
      <c r="X36" s="23"/>
      <c r="Y36" s="17">
        <v>132074</v>
      </c>
      <c r="Z36" s="23"/>
      <c r="AA36" s="17">
        <v>102807</v>
      </c>
      <c r="AB36" s="23"/>
      <c r="AC36" s="17">
        <v>181196</v>
      </c>
      <c r="AD36" s="23"/>
      <c r="AE36" s="17">
        <v>48860</v>
      </c>
      <c r="AF36" s="23"/>
      <c r="AG36" s="17">
        <v>134580</v>
      </c>
      <c r="AH36" s="23"/>
      <c r="AI36" s="17">
        <v>209377</v>
      </c>
      <c r="AJ36" s="23"/>
      <c r="AK36" s="17">
        <v>167686.39000000001</v>
      </c>
      <c r="AL36" s="23"/>
      <c r="AM36" s="17">
        <v>81141</v>
      </c>
      <c r="AN36" s="23"/>
      <c r="AO36" s="17">
        <v>20094</v>
      </c>
      <c r="AP36" s="23"/>
      <c r="AQ36" s="17">
        <v>78096</v>
      </c>
      <c r="AR36" s="23"/>
      <c r="AS36" s="17">
        <v>66296</v>
      </c>
      <c r="AT36" s="23"/>
      <c r="AU36" s="17">
        <v>112874</v>
      </c>
      <c r="AV36" s="23"/>
      <c r="AW36" s="17">
        <v>26481</v>
      </c>
      <c r="AX36" s="23"/>
      <c r="AY36" s="17">
        <v>145129</v>
      </c>
      <c r="AZ36" s="23"/>
      <c r="BA36" s="17">
        <v>34049.440000000002</v>
      </c>
      <c r="BB36" s="23"/>
      <c r="BC36" s="17">
        <v>154162</v>
      </c>
      <c r="BD36" s="23"/>
      <c r="BE36" s="17">
        <v>106645</v>
      </c>
      <c r="BF36" s="23"/>
      <c r="BG36" s="17">
        <v>76453</v>
      </c>
      <c r="BH36" s="23"/>
      <c r="BI36" s="17">
        <v>186520</v>
      </c>
      <c r="BJ36" s="23"/>
      <c r="BK36" s="17">
        <v>211758</v>
      </c>
      <c r="BL36" s="23"/>
      <c r="BM36" s="17">
        <v>82676</v>
      </c>
      <c r="BN36" s="23"/>
      <c r="BO36" s="17">
        <v>207871</v>
      </c>
      <c r="BP36" s="23"/>
      <c r="BQ36" s="17">
        <v>106434</v>
      </c>
      <c r="BR36" s="23"/>
      <c r="BS36" s="17">
        <v>81819</v>
      </c>
      <c r="BT36" s="23"/>
      <c r="BU36" s="17">
        <v>10595</v>
      </c>
      <c r="BV36" s="23"/>
      <c r="BW36" s="17">
        <v>35461</v>
      </c>
      <c r="BX36" s="23"/>
      <c r="BY36" s="17">
        <v>149969.07</v>
      </c>
      <c r="BZ36" s="23"/>
      <c r="CA36" s="17">
        <v>99878</v>
      </c>
      <c r="CB36" s="23"/>
      <c r="CC36" s="17">
        <v>156199</v>
      </c>
      <c r="CD36" s="23"/>
      <c r="CE36" s="17">
        <v>78044.649999999994</v>
      </c>
      <c r="CF36" s="23"/>
      <c r="CG36" s="17">
        <v>72186</v>
      </c>
      <c r="CH36" s="23"/>
      <c r="CI36" s="17">
        <v>87387</v>
      </c>
      <c r="CJ36" s="23"/>
      <c r="CK36" s="17">
        <f>+$CQ36</f>
        <v>84638</v>
      </c>
      <c r="CL36" s="23"/>
      <c r="CM36" s="193">
        <f>IF( SUM($BW36:CK36)&lt;0, "n/a", SUM($BW36:CK36)/CM$74)</f>
        <v>95470.34</v>
      </c>
      <c r="CN36" s="199"/>
      <c r="CO36" s="21"/>
      <c r="CP36" s="94" t="s">
        <v>60</v>
      </c>
      <c r="CQ36" s="34">
        <f>IF(ISERROR(VLOOKUP(CP36,IQSH01E!$A$1:$M$400,2,0)),0,VLOOKUP(CP36,IQSH01E!$A$1:$M$400,2,0))</f>
        <v>84638</v>
      </c>
      <c r="CR36" s="41"/>
      <c r="CU36" s="161" t="s">
        <v>118</v>
      </c>
    </row>
    <row r="37" spans="1:99" ht="21" customHeight="1" x14ac:dyDescent="0.25">
      <c r="A37" s="3"/>
      <c r="B37" s="14" t="s">
        <v>71</v>
      </c>
      <c r="C37" s="17">
        <v>0</v>
      </c>
      <c r="D37" s="23"/>
      <c r="E37" s="17">
        <v>0</v>
      </c>
      <c r="F37" s="23"/>
      <c r="G37" s="17">
        <v>0</v>
      </c>
      <c r="H37" s="23"/>
      <c r="I37" s="17">
        <v>0</v>
      </c>
      <c r="J37" s="23"/>
      <c r="K37" s="17">
        <v>0</v>
      </c>
      <c r="L37" s="23"/>
      <c r="M37" s="17">
        <v>0</v>
      </c>
      <c r="N37" s="23"/>
      <c r="O37" s="17">
        <v>0</v>
      </c>
      <c r="P37" s="23"/>
      <c r="Q37" s="17">
        <v>0</v>
      </c>
      <c r="R37" s="23"/>
      <c r="S37" s="17">
        <v>0</v>
      </c>
      <c r="T37" s="23"/>
      <c r="U37" s="17">
        <v>0</v>
      </c>
      <c r="V37" s="23"/>
      <c r="W37" s="17">
        <v>0</v>
      </c>
      <c r="X37" s="23"/>
      <c r="Y37" s="17">
        <v>0</v>
      </c>
      <c r="Z37" s="23"/>
      <c r="AA37" s="17">
        <v>0</v>
      </c>
      <c r="AB37" s="23"/>
      <c r="AC37" s="17">
        <v>0</v>
      </c>
      <c r="AD37" s="23"/>
      <c r="AE37" s="17">
        <v>0</v>
      </c>
      <c r="AF37" s="23"/>
      <c r="AG37" s="17">
        <v>0</v>
      </c>
      <c r="AH37" s="23"/>
      <c r="AI37" s="17">
        <v>0</v>
      </c>
      <c r="AJ37" s="23"/>
      <c r="AK37" s="17">
        <v>0</v>
      </c>
      <c r="AL37" s="23"/>
      <c r="AM37" s="17">
        <v>0</v>
      </c>
      <c r="AN37" s="23"/>
      <c r="AO37" s="17">
        <v>0</v>
      </c>
      <c r="AP37" s="23"/>
      <c r="AQ37" s="17">
        <v>0</v>
      </c>
      <c r="AR37" s="23"/>
      <c r="AS37" s="17">
        <v>0</v>
      </c>
      <c r="AT37" s="23"/>
      <c r="AU37" s="17">
        <v>0</v>
      </c>
      <c r="AV37" s="23"/>
      <c r="AW37" s="17">
        <v>0</v>
      </c>
      <c r="AX37" s="23"/>
      <c r="AY37" s="17">
        <v>0</v>
      </c>
      <c r="AZ37" s="23"/>
      <c r="BA37" s="17">
        <v>0</v>
      </c>
      <c r="BB37" s="23"/>
      <c r="BC37" s="17">
        <v>0</v>
      </c>
      <c r="BD37" s="23"/>
      <c r="BE37" s="17">
        <v>0</v>
      </c>
      <c r="BF37" s="23"/>
      <c r="BG37" s="17">
        <v>0</v>
      </c>
      <c r="BH37" s="23"/>
      <c r="BI37" s="17">
        <v>0</v>
      </c>
      <c r="BJ37" s="23"/>
      <c r="BK37" s="17">
        <v>0</v>
      </c>
      <c r="BL37" s="23"/>
      <c r="BM37" s="17">
        <v>0</v>
      </c>
      <c r="BN37" s="23"/>
      <c r="BO37" s="17">
        <v>0</v>
      </c>
      <c r="BP37" s="23"/>
      <c r="BQ37" s="17">
        <v>0</v>
      </c>
      <c r="BR37" s="23"/>
      <c r="BS37" s="17">
        <v>0</v>
      </c>
      <c r="BT37" s="23"/>
      <c r="BU37" s="17">
        <v>0</v>
      </c>
      <c r="BV37" s="23"/>
      <c r="BW37" s="17">
        <v>0</v>
      </c>
      <c r="BX37" s="23"/>
      <c r="BY37" s="17">
        <v>0</v>
      </c>
      <c r="BZ37" s="23"/>
      <c r="CA37" s="17">
        <v>0</v>
      </c>
      <c r="CB37" s="23"/>
      <c r="CC37" s="17">
        <v>0</v>
      </c>
      <c r="CD37" s="23"/>
      <c r="CE37" s="17">
        <v>0</v>
      </c>
      <c r="CF37" s="23"/>
      <c r="CG37" s="17">
        <v>0</v>
      </c>
      <c r="CH37" s="23"/>
      <c r="CI37" s="17">
        <v>0</v>
      </c>
      <c r="CJ37" s="23"/>
      <c r="CK37" s="17">
        <f>+$CQ37</f>
        <v>0</v>
      </c>
      <c r="CL37" s="23"/>
      <c r="CM37" s="193">
        <f>IF( SUM($BW37:CK37)&lt;0, "n/a", SUM($BW37:CK37)/CM$74)</f>
        <v>0</v>
      </c>
      <c r="CN37" s="196"/>
      <c r="CO37" s="21"/>
      <c r="CP37" s="134" t="s">
        <v>59</v>
      </c>
      <c r="CQ37" s="33">
        <f>IF(ISERROR(VLOOKUP(CP37,IQSH01E!$A$1:$M$400,2,0)),0,VLOOKUP(CP37,IQSH01E!$A$1:$M$400,2,0))</f>
        <v>0</v>
      </c>
      <c r="CR37" s="49"/>
      <c r="CS37" s="50"/>
      <c r="CT37" s="50"/>
      <c r="CU37" s="166" t="s">
        <v>117</v>
      </c>
    </row>
    <row r="38" spans="1:99" ht="21" customHeight="1" thickBot="1" x14ac:dyDescent="0.3">
      <c r="A38" s="7"/>
      <c r="B38" s="16" t="s">
        <v>84</v>
      </c>
      <c r="C38" s="18">
        <v>931888.61</v>
      </c>
      <c r="D38" s="24"/>
      <c r="E38" s="18">
        <v>857439.32</v>
      </c>
      <c r="F38" s="24"/>
      <c r="G38" s="18">
        <v>945838.39</v>
      </c>
      <c r="H38" s="24"/>
      <c r="I38" s="18">
        <v>1002566.08</v>
      </c>
      <c r="J38" s="24"/>
      <c r="K38" s="18">
        <v>884992.82999999984</v>
      </c>
      <c r="L38" s="24"/>
      <c r="M38" s="18">
        <v>1042061.63</v>
      </c>
      <c r="N38" s="24"/>
      <c r="O38" s="18">
        <v>971088.2</v>
      </c>
      <c r="P38" s="24"/>
      <c r="Q38" s="18">
        <v>888356.29</v>
      </c>
      <c r="R38" s="24"/>
      <c r="S38" s="18">
        <v>1113694.92</v>
      </c>
      <c r="T38" s="24"/>
      <c r="U38" s="18">
        <v>775679.36</v>
      </c>
      <c r="V38" s="24"/>
      <c r="W38" s="18">
        <v>755883.65</v>
      </c>
      <c r="X38" s="24"/>
      <c r="Y38" s="18">
        <v>899245.38</v>
      </c>
      <c r="Z38" s="24"/>
      <c r="AA38" s="18">
        <v>1012972.78</v>
      </c>
      <c r="AB38" s="24"/>
      <c r="AC38" s="18">
        <v>1063645.2</v>
      </c>
      <c r="AD38" s="24"/>
      <c r="AE38" s="18">
        <v>1061619.81</v>
      </c>
      <c r="AF38" s="24"/>
      <c r="AG38" s="18">
        <v>1051655.71</v>
      </c>
      <c r="AH38" s="24"/>
      <c r="AI38" s="18">
        <v>1024883.8200000001</v>
      </c>
      <c r="AJ38" s="24"/>
      <c r="AK38" s="18">
        <v>1013567.24</v>
      </c>
      <c r="AL38" s="24"/>
      <c r="AM38" s="18">
        <v>1131233.67</v>
      </c>
      <c r="AN38" s="24"/>
      <c r="AO38" s="18">
        <v>722659.46</v>
      </c>
      <c r="AP38" s="24"/>
      <c r="AQ38" s="18">
        <v>770976.15</v>
      </c>
      <c r="AR38" s="24"/>
      <c r="AS38" s="18">
        <v>680415.68000000017</v>
      </c>
      <c r="AT38" s="24"/>
      <c r="AU38" s="18">
        <v>779219</v>
      </c>
      <c r="AV38" s="24"/>
      <c r="AW38" s="18">
        <v>788214.66</v>
      </c>
      <c r="AX38" s="24"/>
      <c r="AY38" s="18">
        <v>968166.95</v>
      </c>
      <c r="AZ38" s="24"/>
      <c r="BA38" s="18">
        <v>1014840.79</v>
      </c>
      <c r="BB38" s="24"/>
      <c r="BC38" s="18">
        <v>1356289.35</v>
      </c>
      <c r="BD38" s="24"/>
      <c r="BE38" s="18">
        <v>1203965.6499999999</v>
      </c>
      <c r="BF38" s="24"/>
      <c r="BG38" s="18">
        <v>1263374.8700000001</v>
      </c>
      <c r="BH38" s="24"/>
      <c r="BI38" s="18">
        <v>1294211.83</v>
      </c>
      <c r="BJ38" s="24"/>
      <c r="BK38" s="18">
        <v>1114329.56</v>
      </c>
      <c r="BL38" s="24"/>
      <c r="BM38" s="18">
        <v>895039.38</v>
      </c>
      <c r="BN38" s="24"/>
      <c r="BO38" s="18">
        <v>1056287.3899999999</v>
      </c>
      <c r="BP38" s="24"/>
      <c r="BQ38" s="18">
        <v>1114808.1399999999</v>
      </c>
      <c r="BR38" s="24"/>
      <c r="BS38" s="18">
        <v>644273.62</v>
      </c>
      <c r="BT38" s="24"/>
      <c r="BU38" s="18">
        <v>860268.22</v>
      </c>
      <c r="BV38" s="24"/>
      <c r="BW38" s="18">
        <v>844254.67</v>
      </c>
      <c r="BX38" s="24"/>
      <c r="BY38" s="18">
        <v>767982.09000000008</v>
      </c>
      <c r="BZ38" s="24"/>
      <c r="CA38" s="18">
        <v>788723.54000000015</v>
      </c>
      <c r="CB38" s="24"/>
      <c r="CC38" s="18">
        <v>801394.99</v>
      </c>
      <c r="CD38" s="24"/>
      <c r="CE38" s="18">
        <v>600448.28</v>
      </c>
      <c r="CF38" s="24"/>
      <c r="CG38" s="18">
        <v>853497.67999999993</v>
      </c>
      <c r="CH38" s="24"/>
      <c r="CI38" s="18">
        <v>617880.92000000004</v>
      </c>
      <c r="CJ38" s="24"/>
      <c r="CK38" s="18">
        <f>SUM(CK35:CK37)</f>
        <v>807730.71</v>
      </c>
      <c r="CL38" s="24"/>
      <c r="CM38" s="197">
        <f>IF( SUM($BW38:CK38)&lt;0, "n/a", SUM($BW38:CK38)/CM$74)</f>
        <v>760239.11</v>
      </c>
      <c r="CN38" s="200"/>
      <c r="CO38" s="59"/>
      <c r="CP38" s="36" t="s">
        <v>55</v>
      </c>
      <c r="CQ38" s="37">
        <f>IF(ISERROR(VLOOKUP(CP38,IQSH01E!$A$1:$M$400,2,0)),0,VLOOKUP(CP38,IQSH01E!$A$1:$M$400,2,0))</f>
        <v>807730.71</v>
      </c>
      <c r="CR38" s="42"/>
      <c r="CS38" s="43"/>
      <c r="CT38" s="43"/>
      <c r="CU38" s="112" t="s">
        <v>118</v>
      </c>
    </row>
    <row r="39" spans="1:99" ht="21" customHeight="1" x14ac:dyDescent="0.25">
      <c r="A39" s="3"/>
      <c r="B39" s="14" t="s">
        <v>89</v>
      </c>
      <c r="C39" s="17">
        <v>87076.66</v>
      </c>
      <c r="D39" s="90">
        <v>9.4981065892292132E-3</v>
      </c>
      <c r="E39" s="17">
        <v>189829.15</v>
      </c>
      <c r="F39" s="90">
        <v>1.7265938439185516E-2</v>
      </c>
      <c r="G39" s="17">
        <v>28050</v>
      </c>
      <c r="H39" s="90">
        <v>2.3809145563221832E-3</v>
      </c>
      <c r="I39" s="17">
        <v>0</v>
      </c>
      <c r="J39" s="90">
        <v>0</v>
      </c>
      <c r="K39" s="17">
        <v>93887.97</v>
      </c>
      <c r="L39" s="90">
        <v>8.3480900581836583E-3</v>
      </c>
      <c r="M39" s="17">
        <v>0</v>
      </c>
      <c r="N39" s="90">
        <v>0</v>
      </c>
      <c r="O39" s="17">
        <v>0</v>
      </c>
      <c r="P39" s="90">
        <v>0</v>
      </c>
      <c r="Q39" s="17">
        <v>64113.55</v>
      </c>
      <c r="R39" s="90">
        <v>5.8548867075397118E-3</v>
      </c>
      <c r="S39" s="17">
        <v>31579.54</v>
      </c>
      <c r="T39" s="90">
        <v>3.0979172101977667E-3</v>
      </c>
      <c r="U39" s="17">
        <v>53217.95</v>
      </c>
      <c r="V39" s="90">
        <v>5.6093224872894665E-3</v>
      </c>
      <c r="W39" s="17">
        <v>26882.25</v>
      </c>
      <c r="X39" s="90">
        <v>3.2673575045498761E-3</v>
      </c>
      <c r="Y39" s="17">
        <v>28050.06</v>
      </c>
      <c r="Z39" s="90">
        <v>3.092191276528604E-3</v>
      </c>
      <c r="AA39" s="17">
        <v>25846</v>
      </c>
      <c r="AB39" s="90">
        <v>2.7190629744148005E-3</v>
      </c>
      <c r="AC39" s="17">
        <v>56100.05</v>
      </c>
      <c r="AD39" s="90">
        <v>5.5782534752321618E-3</v>
      </c>
      <c r="AE39" s="17">
        <v>57405.34</v>
      </c>
      <c r="AF39" s="90">
        <v>4.9665297330302024E-3</v>
      </c>
      <c r="AG39" s="17">
        <v>0</v>
      </c>
      <c r="AH39" s="90">
        <v>0</v>
      </c>
      <c r="AI39" s="17">
        <v>28204.04</v>
      </c>
      <c r="AJ39" s="90">
        <v>3.6065271055951494E-3</v>
      </c>
      <c r="AK39" s="17">
        <v>57869.94</v>
      </c>
      <c r="AL39" s="90">
        <v>5.5401027767770644E-3</v>
      </c>
      <c r="AM39" s="17">
        <v>56100.07</v>
      </c>
      <c r="AN39" s="90">
        <v>6.0639210917136132E-3</v>
      </c>
      <c r="AO39" s="17">
        <v>57216.479999999996</v>
      </c>
      <c r="AP39" s="90">
        <v>5.2402575946733244E-3</v>
      </c>
      <c r="AQ39" s="17">
        <v>0</v>
      </c>
      <c r="AR39" s="90">
        <v>0</v>
      </c>
      <c r="AS39" s="17">
        <v>51287.74</v>
      </c>
      <c r="AT39" s="90">
        <v>5.0482743087417415E-3</v>
      </c>
      <c r="AU39" s="17">
        <v>0</v>
      </c>
      <c r="AV39" s="90">
        <v>0</v>
      </c>
      <c r="AW39" s="17">
        <v>0</v>
      </c>
      <c r="AX39" s="90">
        <v>0</v>
      </c>
      <c r="AY39" s="17">
        <v>0</v>
      </c>
      <c r="AZ39" s="90">
        <v>0</v>
      </c>
      <c r="BA39" s="17">
        <v>0</v>
      </c>
      <c r="BB39" s="90">
        <v>0</v>
      </c>
      <c r="BC39" s="17">
        <v>0</v>
      </c>
      <c r="BD39" s="90">
        <v>0</v>
      </c>
      <c r="BE39" s="17">
        <v>0</v>
      </c>
      <c r="BF39" s="90">
        <v>0</v>
      </c>
      <c r="BG39" s="17">
        <v>0</v>
      </c>
      <c r="BH39" s="90">
        <v>0</v>
      </c>
      <c r="BI39" s="17">
        <v>0</v>
      </c>
      <c r="BJ39" s="90">
        <v>0</v>
      </c>
      <c r="BK39" s="17">
        <v>0</v>
      </c>
      <c r="BL39" s="90">
        <v>0</v>
      </c>
      <c r="BM39" s="17">
        <v>0</v>
      </c>
      <c r="BN39" s="90">
        <v>0</v>
      </c>
      <c r="BO39" s="17">
        <v>28708.799999999999</v>
      </c>
      <c r="BP39" s="90">
        <v>3.9788992164542228E-3</v>
      </c>
      <c r="BQ39" s="17">
        <v>0</v>
      </c>
      <c r="BR39" s="90">
        <v>0</v>
      </c>
      <c r="BS39" s="17">
        <v>0</v>
      </c>
      <c r="BT39" s="90">
        <v>0</v>
      </c>
      <c r="BU39" s="17">
        <v>0</v>
      </c>
      <c r="BV39" s="90">
        <v>0</v>
      </c>
      <c r="BW39" s="17">
        <v>0</v>
      </c>
      <c r="BX39" s="90">
        <v>0</v>
      </c>
      <c r="BY39" s="17">
        <v>0</v>
      </c>
      <c r="BZ39" s="90">
        <v>0</v>
      </c>
      <c r="CA39" s="17">
        <v>0</v>
      </c>
      <c r="CB39" s="90">
        <v>0</v>
      </c>
      <c r="CC39" s="17">
        <v>0</v>
      </c>
      <c r="CD39" s="90">
        <v>0</v>
      </c>
      <c r="CE39" s="17">
        <v>0</v>
      </c>
      <c r="CF39" s="90">
        <v>0</v>
      </c>
      <c r="CG39" s="17">
        <v>0</v>
      </c>
      <c r="CH39" s="90">
        <v>0</v>
      </c>
      <c r="CI39" s="17">
        <v>0</v>
      </c>
      <c r="CJ39" s="90">
        <v>0</v>
      </c>
      <c r="CK39" s="17">
        <f t="shared" ref="CK39:CK45" si="4">CK6+CK17+CK28</f>
        <v>0</v>
      </c>
      <c r="CL39" s="90">
        <f>CK39/CK46</f>
        <v>0</v>
      </c>
      <c r="CM39" s="193">
        <f>IF( SUM($BW39:CK39)&lt;0, "n/a", SUM($BW39:CK39)/CM$74)</f>
        <v>0</v>
      </c>
      <c r="CN39" s="194">
        <f>CM39/CM46</f>
        <v>0</v>
      </c>
      <c r="CO39" s="21"/>
      <c r="CP39" s="95"/>
      <c r="CR39" s="41"/>
      <c r="CU39" s="164"/>
    </row>
    <row r="40" spans="1:99" ht="21" customHeight="1" x14ac:dyDescent="0.25">
      <c r="A40" s="3"/>
      <c r="B40" s="14" t="s">
        <v>79</v>
      </c>
      <c r="C40" s="58">
        <v>5502216.4300000016</v>
      </c>
      <c r="D40" s="97">
        <v>0.60016815216785135</v>
      </c>
      <c r="E40" s="58">
        <v>5597568.8999999994</v>
      </c>
      <c r="F40" s="97">
        <v>0.50912770792314765</v>
      </c>
      <c r="G40" s="58">
        <v>7920554.8200000003</v>
      </c>
      <c r="H40" s="97">
        <v>0.67230532139343424</v>
      </c>
      <c r="I40" s="58">
        <v>10099417.5</v>
      </c>
      <c r="J40" s="97">
        <v>0.79424650539712549</v>
      </c>
      <c r="K40" s="58">
        <v>9336228.9499999993</v>
      </c>
      <c r="L40" s="97">
        <v>0.83013489458150447</v>
      </c>
      <c r="M40" s="58">
        <v>9263573.7699999996</v>
      </c>
      <c r="N40" s="97">
        <v>0.92538160096780664</v>
      </c>
      <c r="O40" s="58">
        <v>8617745.0700000022</v>
      </c>
      <c r="P40" s="97">
        <v>0.87891669877889278</v>
      </c>
      <c r="Q40" s="58">
        <v>8791687.5800000019</v>
      </c>
      <c r="R40" s="97">
        <v>0.8028620275898618</v>
      </c>
      <c r="S40" s="58">
        <v>9134438.129999999</v>
      </c>
      <c r="T40" s="97">
        <v>0.89607806473475227</v>
      </c>
      <c r="U40" s="58">
        <v>8589716.5600000024</v>
      </c>
      <c r="V40" s="97">
        <v>0.90538042633079141</v>
      </c>
      <c r="W40" s="58">
        <v>6836822.8200000003</v>
      </c>
      <c r="X40" s="97">
        <v>0.83097003964343941</v>
      </c>
      <c r="Y40" s="58">
        <v>7535459.959999999</v>
      </c>
      <c r="Z40" s="97">
        <v>0.83069638898963427</v>
      </c>
      <c r="AA40" s="58">
        <v>8066151.1600000011</v>
      </c>
      <c r="AB40" s="97">
        <v>0.84857900507579498</v>
      </c>
      <c r="AC40" s="58">
        <v>8937601.6900000013</v>
      </c>
      <c r="AD40" s="97">
        <v>0.88870166225312364</v>
      </c>
      <c r="AE40" s="58">
        <v>10793795.539999999</v>
      </c>
      <c r="AF40" s="97">
        <v>0.9338452917735317</v>
      </c>
      <c r="AG40" s="58">
        <v>9206304.3200000003</v>
      </c>
      <c r="AH40" s="97">
        <v>0.94634084239632121</v>
      </c>
      <c r="AI40" s="58">
        <v>6473683.1500000004</v>
      </c>
      <c r="AJ40" s="97">
        <v>0.8278074259400281</v>
      </c>
      <c r="AK40" s="58">
        <v>8373506.709999999</v>
      </c>
      <c r="AL40" s="97">
        <v>0.8016266782967526</v>
      </c>
      <c r="AM40" s="58">
        <v>6353335.9700000007</v>
      </c>
      <c r="AN40" s="97">
        <v>0.68673939250389116</v>
      </c>
      <c r="AO40" s="58">
        <v>7918349.2999999998</v>
      </c>
      <c r="AP40" s="97">
        <v>0.72521396032403962</v>
      </c>
      <c r="AQ40" s="58">
        <v>9178833.0800000019</v>
      </c>
      <c r="AR40" s="97">
        <v>0.6621338773737917</v>
      </c>
      <c r="AS40" s="58">
        <v>7072810.0999999996</v>
      </c>
      <c r="AT40" s="97">
        <v>0.69617974039096098</v>
      </c>
      <c r="AU40" s="58">
        <v>6282553.0200000005</v>
      </c>
      <c r="AV40" s="97">
        <v>0.71420840276163877</v>
      </c>
      <c r="AW40" s="58">
        <v>5351437.959999999</v>
      </c>
      <c r="AX40" s="97">
        <v>0.69519937771146323</v>
      </c>
      <c r="AY40" s="58">
        <v>7569035</v>
      </c>
      <c r="AZ40" s="97">
        <v>0.67387061560962869</v>
      </c>
      <c r="BA40" s="58">
        <v>8231944.0899999999</v>
      </c>
      <c r="BB40" s="97">
        <v>0.69790863542411774</v>
      </c>
      <c r="BC40" s="58">
        <v>10739860.020000001</v>
      </c>
      <c r="BD40" s="97">
        <v>0.70802202828427185</v>
      </c>
      <c r="BE40" s="58">
        <v>10110991.24</v>
      </c>
      <c r="BF40" s="97">
        <v>0.85439482178321324</v>
      </c>
      <c r="BG40" s="58">
        <v>10822329.150000004</v>
      </c>
      <c r="BH40" s="97">
        <v>0.74627509961376626</v>
      </c>
      <c r="BI40" s="58">
        <v>9810762.9000000022</v>
      </c>
      <c r="BJ40" s="97">
        <v>0.73166303108259856</v>
      </c>
      <c r="BK40" s="58">
        <v>7887233.6400000006</v>
      </c>
      <c r="BL40" s="97">
        <v>0.80231046117215288</v>
      </c>
      <c r="BM40" s="58">
        <v>5336844.84</v>
      </c>
      <c r="BN40" s="97">
        <v>0.7152016749794583</v>
      </c>
      <c r="BO40" s="58">
        <v>5021456.6900000013</v>
      </c>
      <c r="BP40" s="97">
        <v>0.69594932875285009</v>
      </c>
      <c r="BQ40" s="58">
        <v>6132402.5600000015</v>
      </c>
      <c r="BR40" s="97">
        <v>0.77557064185378222</v>
      </c>
      <c r="BS40" s="58">
        <v>5485127.29</v>
      </c>
      <c r="BT40" s="97">
        <v>0.78647305001213896</v>
      </c>
      <c r="BU40" s="58">
        <v>4879438.33</v>
      </c>
      <c r="BV40" s="97">
        <v>0.77068992816377802</v>
      </c>
      <c r="BW40" s="58">
        <v>6550964.8399999999</v>
      </c>
      <c r="BX40" s="97">
        <v>0.7038130312914439</v>
      </c>
      <c r="BY40" s="58">
        <v>7491274.9100000001</v>
      </c>
      <c r="BZ40" s="97">
        <v>0.75736132719265481</v>
      </c>
      <c r="CA40" s="58">
        <v>9922257.9499999993</v>
      </c>
      <c r="CB40" s="97">
        <v>0.93614566679644928</v>
      </c>
      <c r="CC40" s="58">
        <v>8395154.8900000006</v>
      </c>
      <c r="CD40" s="97">
        <v>0.96074125903087981</v>
      </c>
      <c r="CE40" s="58">
        <v>8994621.2699999996</v>
      </c>
      <c r="CF40" s="97">
        <v>0.86108886341096702</v>
      </c>
      <c r="CG40" s="58">
        <v>8625856.1300000008</v>
      </c>
      <c r="CH40" s="97">
        <v>0.82606214035142278</v>
      </c>
      <c r="CI40" s="58">
        <v>7474926.3199999994</v>
      </c>
      <c r="CJ40" s="97">
        <v>0.89482330969775026</v>
      </c>
      <c r="CK40" s="58">
        <f t="shared" si="4"/>
        <v>5688503.9800000004</v>
      </c>
      <c r="CL40" s="97">
        <f>CK40/CK46</f>
        <v>0.87080298494184838</v>
      </c>
      <c r="CM40" s="193">
        <f>IF( SUM($BW40:CK40)&lt;0, "n/a", SUM($BW40:CK40)/CM$74)</f>
        <v>7892945.7787544504</v>
      </c>
      <c r="CN40" s="196">
        <f>CM40/CM46</f>
        <v>0.84973005794568479</v>
      </c>
      <c r="CO40" s="21"/>
      <c r="CP40" s="95"/>
      <c r="CQ40" s="1"/>
      <c r="CR40" s="139"/>
      <c r="CS40" s="1"/>
      <c r="CT40" s="1"/>
      <c r="CU40" s="164"/>
    </row>
    <row r="41" spans="1:99" ht="21" customHeight="1" x14ac:dyDescent="0.25">
      <c r="A41" s="3"/>
      <c r="B41" s="14" t="s">
        <v>107</v>
      </c>
      <c r="C41" s="58">
        <v>3072776.68</v>
      </c>
      <c r="D41" s="97">
        <v>0.33517087623179237</v>
      </c>
      <c r="E41" s="58">
        <v>4763468</v>
      </c>
      <c r="F41" s="97">
        <v>0.43326193708937832</v>
      </c>
      <c r="G41" s="58">
        <v>3289007.01</v>
      </c>
      <c r="H41" s="97">
        <v>0.27917449789499821</v>
      </c>
      <c r="I41" s="58">
        <v>1971227.71</v>
      </c>
      <c r="J41" s="97">
        <v>0.15502287334982223</v>
      </c>
      <c r="K41" s="58">
        <v>1168466.29</v>
      </c>
      <c r="L41" s="97">
        <v>0.10389469299284822</v>
      </c>
      <c r="M41" s="58">
        <v>180714.25</v>
      </c>
      <c r="N41" s="97">
        <v>1.8052389513458417E-2</v>
      </c>
      <c r="O41" s="58">
        <v>542771.38</v>
      </c>
      <c r="P41" s="97">
        <v>5.5356804549947528E-2</v>
      </c>
      <c r="Q41" s="58">
        <v>1418962.81</v>
      </c>
      <c r="R41" s="97">
        <v>0.12958050981051897</v>
      </c>
      <c r="S41" s="58">
        <v>364399.88</v>
      </c>
      <c r="T41" s="97">
        <v>3.5747216699356633E-2</v>
      </c>
      <c r="U41" s="58">
        <v>180714.33</v>
      </c>
      <c r="V41" s="97">
        <v>1.9047801635434087E-2</v>
      </c>
      <c r="W41" s="58">
        <v>770961.5</v>
      </c>
      <c r="X41" s="97">
        <v>9.3705208557469319E-2</v>
      </c>
      <c r="Y41" s="58">
        <v>1008100.81</v>
      </c>
      <c r="Z41" s="97">
        <v>0.1111313320022638</v>
      </c>
      <c r="AA41" s="58">
        <v>853340.67</v>
      </c>
      <c r="AB41" s="97">
        <v>8.9773544082617007E-2</v>
      </c>
      <c r="AC41" s="58">
        <v>750935.6</v>
      </c>
      <c r="AD41" s="97">
        <v>7.4668545221894603E-2</v>
      </c>
      <c r="AE41" s="58">
        <v>180714.23999999999</v>
      </c>
      <c r="AF41" s="97">
        <v>1.5634828504490279E-2</v>
      </c>
      <c r="AG41" s="58">
        <v>0</v>
      </c>
      <c r="AH41" s="97">
        <v>0</v>
      </c>
      <c r="AI41" s="58">
        <v>916980.68</v>
      </c>
      <c r="AJ41" s="97">
        <v>0.11725680710022648</v>
      </c>
      <c r="AK41" s="58">
        <v>1507449.03</v>
      </c>
      <c r="AL41" s="97">
        <v>0.1443136550159356</v>
      </c>
      <c r="AM41" s="58">
        <v>2332349.09</v>
      </c>
      <c r="AN41" s="97">
        <v>0.25210629576915056</v>
      </c>
      <c r="AO41" s="58">
        <v>2539591.6</v>
      </c>
      <c r="AP41" s="97">
        <v>0.23259232600936969</v>
      </c>
      <c r="AQ41" s="58">
        <v>4263810.37</v>
      </c>
      <c r="AR41" s="97">
        <v>0.30757867237244507</v>
      </c>
      <c r="AS41" s="58">
        <v>2616119.7999999998</v>
      </c>
      <c r="AT41" s="97">
        <v>0.25750579719306371</v>
      </c>
      <c r="AU41" s="58">
        <v>2171947.36</v>
      </c>
      <c r="AV41" s="97">
        <v>0.24690966394231209</v>
      </c>
      <c r="AW41" s="58">
        <v>2055005.61</v>
      </c>
      <c r="AX41" s="97">
        <v>0.26696350250981254</v>
      </c>
      <c r="AY41" s="58">
        <v>3323541.73</v>
      </c>
      <c r="AZ41" s="97">
        <v>0.2958946697431562</v>
      </c>
      <c r="BA41" s="58">
        <v>3242844.84</v>
      </c>
      <c r="BB41" s="97">
        <v>0.27493012494166991</v>
      </c>
      <c r="BC41" s="58">
        <v>3981013.36</v>
      </c>
      <c r="BD41" s="97">
        <v>0.26244710345619415</v>
      </c>
      <c r="BE41" s="58">
        <v>1335226.23</v>
      </c>
      <c r="BF41" s="97">
        <v>0.11282873753346478</v>
      </c>
      <c r="BG41" s="58">
        <v>3269334.21</v>
      </c>
      <c r="BH41" s="97">
        <v>0.22544340311793629</v>
      </c>
      <c r="BI41" s="58">
        <v>3212381.82</v>
      </c>
      <c r="BJ41" s="97">
        <v>0.23957168707194357</v>
      </c>
      <c r="BK41" s="58">
        <v>1611277.06</v>
      </c>
      <c r="BL41" s="97">
        <v>0.16390340391700511</v>
      </c>
      <c r="BM41" s="58">
        <v>1816859.26</v>
      </c>
      <c r="BN41" s="97">
        <v>0.24348108759218476</v>
      </c>
      <c r="BO41" s="58">
        <v>1895834.27</v>
      </c>
      <c r="BP41" s="97">
        <v>0.26275335407366607</v>
      </c>
      <c r="BQ41" s="58">
        <v>1566979.5</v>
      </c>
      <c r="BR41" s="97">
        <v>0.19817735132292399</v>
      </c>
      <c r="BS41" s="58">
        <v>1306603.73</v>
      </c>
      <c r="BT41" s="97">
        <v>0.18734453484129396</v>
      </c>
      <c r="BU41" s="58">
        <v>1234833.1499999999</v>
      </c>
      <c r="BV41" s="97">
        <v>0.19503750376690418</v>
      </c>
      <c r="BW41" s="58">
        <v>2464475.06</v>
      </c>
      <c r="BX41" s="97">
        <v>0.26477468661253922</v>
      </c>
      <c r="BY41" s="58">
        <v>2125322.88</v>
      </c>
      <c r="BZ41" s="97">
        <v>0.21486828029245497</v>
      </c>
      <c r="CA41" s="58">
        <v>405071.15</v>
      </c>
      <c r="CB41" s="97">
        <v>3.8217672199980908E-2</v>
      </c>
      <c r="CC41" s="58">
        <v>135694.15</v>
      </c>
      <c r="CD41" s="97">
        <v>1.5528834217152251E-2</v>
      </c>
      <c r="CE41" s="58">
        <v>1172968.33</v>
      </c>
      <c r="CF41" s="97">
        <v>0.11229266200073815</v>
      </c>
      <c r="CG41" s="58">
        <v>1563906.1</v>
      </c>
      <c r="CH41" s="97">
        <v>0.14976874188540937</v>
      </c>
      <c r="CI41" s="58">
        <v>710692.68</v>
      </c>
      <c r="CJ41" s="97">
        <v>8.5077009306971235E-2</v>
      </c>
      <c r="CK41" s="58">
        <f t="shared" si="4"/>
        <v>599464.89</v>
      </c>
      <c r="CL41" s="97">
        <f>CK41/CK46</f>
        <v>9.1766801502675008E-2</v>
      </c>
      <c r="CM41" s="193">
        <f>IF( SUM($BW41:CK41)&lt;0, "n/a", SUM($BW41:CK41)/CM$74)</f>
        <v>1147199.5150659862</v>
      </c>
      <c r="CN41" s="196">
        <f>CM41/CM46</f>
        <v>0.12350394108067878</v>
      </c>
      <c r="CO41" s="21"/>
      <c r="CP41" s="94"/>
      <c r="CQ41" s="138"/>
      <c r="CR41" s="139"/>
      <c r="CS41" s="1"/>
      <c r="CT41" s="1"/>
      <c r="CU41" s="164"/>
    </row>
    <row r="42" spans="1:99" ht="21" customHeight="1" x14ac:dyDescent="0.25">
      <c r="A42" s="137"/>
      <c r="B42" s="14" t="s">
        <v>80</v>
      </c>
      <c r="C42" s="58">
        <v>505692.93000000005</v>
      </c>
      <c r="D42" s="97">
        <v>5.5159733395374007E-2</v>
      </c>
      <c r="E42" s="58">
        <v>443472.98</v>
      </c>
      <c r="F42" s="97">
        <v>4.0336150544435088E-2</v>
      </c>
      <c r="G42" s="58">
        <v>542252.33000000007</v>
      </c>
      <c r="H42" s="97">
        <v>4.6026968474032807E-2</v>
      </c>
      <c r="I42" s="58">
        <v>605185.04</v>
      </c>
      <c r="J42" s="97">
        <v>4.7593448150709643E-2</v>
      </c>
      <c r="K42" s="58">
        <v>642585.29</v>
      </c>
      <c r="L42" s="97">
        <v>5.7135753078739089E-2</v>
      </c>
      <c r="M42" s="58">
        <v>563862.22</v>
      </c>
      <c r="N42" s="97">
        <v>5.632682772588981E-2</v>
      </c>
      <c r="O42" s="58">
        <v>644443.82000000007</v>
      </c>
      <c r="P42" s="97">
        <v>6.5726292692812147E-2</v>
      </c>
      <c r="Q42" s="58">
        <v>672534.97</v>
      </c>
      <c r="R42" s="97">
        <v>6.1416284953939047E-2</v>
      </c>
      <c r="S42" s="58">
        <v>662163.6</v>
      </c>
      <c r="T42" s="97">
        <v>6.4957501357097339E-2</v>
      </c>
      <c r="U42" s="58">
        <v>654475.61</v>
      </c>
      <c r="V42" s="97">
        <v>6.8983580851113044E-2</v>
      </c>
      <c r="W42" s="58">
        <v>552182.27</v>
      </c>
      <c r="X42" s="97">
        <v>6.7114057929075363E-2</v>
      </c>
      <c r="Y42" s="58">
        <v>499438</v>
      </c>
      <c r="Z42" s="97">
        <v>5.5057202257923613E-2</v>
      </c>
      <c r="AA42" s="58">
        <v>560120.36</v>
      </c>
      <c r="AB42" s="97">
        <v>5.8926043956197827E-2</v>
      </c>
      <c r="AC42" s="58">
        <v>312273.62</v>
      </c>
      <c r="AD42" s="97">
        <v>3.1050621273748018E-2</v>
      </c>
      <c r="AE42" s="58">
        <v>525786.88</v>
      </c>
      <c r="AF42" s="97">
        <v>4.5489429602841538E-2</v>
      </c>
      <c r="AG42" s="58">
        <v>521845.57</v>
      </c>
      <c r="AH42" s="97">
        <v>5.3641913100976921E-2</v>
      </c>
      <c r="AI42" s="58">
        <v>383877.58</v>
      </c>
      <c r="AJ42" s="97">
        <v>4.9087467522392902E-2</v>
      </c>
      <c r="AK42" s="58">
        <v>500296.1</v>
      </c>
      <c r="AL42" s="97">
        <v>4.7895190712496601E-2</v>
      </c>
      <c r="AM42" s="58">
        <v>508604.87</v>
      </c>
      <c r="AN42" s="97">
        <v>5.4975685387580804E-2</v>
      </c>
      <c r="AO42" s="58">
        <v>365621.64</v>
      </c>
      <c r="AP42" s="97">
        <v>3.3486009202015159E-2</v>
      </c>
      <c r="AQ42" s="58">
        <v>389024.76</v>
      </c>
      <c r="AR42" s="97">
        <v>2.8063095873752254E-2</v>
      </c>
      <c r="AS42" s="58">
        <v>416891.82</v>
      </c>
      <c r="AT42" s="97">
        <v>4.1034841161466398E-2</v>
      </c>
      <c r="AU42" s="58">
        <v>342025.95</v>
      </c>
      <c r="AV42" s="97">
        <v>3.8881933296049144E-2</v>
      </c>
      <c r="AW42" s="58">
        <v>278371.49</v>
      </c>
      <c r="AX42" s="97">
        <v>3.6162931919818585E-2</v>
      </c>
      <c r="AY42" s="58">
        <v>339513.70999999996</v>
      </c>
      <c r="AZ42" s="97">
        <v>3.0226880013847067E-2</v>
      </c>
      <c r="BA42" s="58">
        <v>320371.17000000004</v>
      </c>
      <c r="BB42" s="97">
        <v>2.7161239634212346E-2</v>
      </c>
      <c r="BC42" s="58">
        <v>443273.47</v>
      </c>
      <c r="BD42" s="97">
        <v>2.9222669637179056E-2</v>
      </c>
      <c r="BE42" s="58">
        <v>387879.57999999996</v>
      </c>
      <c r="BF42" s="97">
        <v>3.2776440683321924E-2</v>
      </c>
      <c r="BG42" s="58">
        <v>408316.54</v>
      </c>
      <c r="BH42" s="97">
        <v>2.8156274156792602E-2</v>
      </c>
      <c r="BI42" s="58">
        <v>343131.35</v>
      </c>
      <c r="BJ42" s="97">
        <v>2.5589908364869761E-2</v>
      </c>
      <c r="BK42" s="58">
        <v>332069.18</v>
      </c>
      <c r="BL42" s="97">
        <v>3.3778963462639179E-2</v>
      </c>
      <c r="BM42" s="58">
        <v>308301.17000000004</v>
      </c>
      <c r="BN42" s="97">
        <v>4.1316080904110895E-2</v>
      </c>
      <c r="BO42" s="58">
        <v>269245.17000000004</v>
      </c>
      <c r="BP42" s="97">
        <v>3.731606322615659E-2</v>
      </c>
      <c r="BQ42" s="58">
        <v>206590.52000000002</v>
      </c>
      <c r="BR42" s="97">
        <v>2.6127694754159554E-2</v>
      </c>
      <c r="BS42" s="58">
        <v>182258.19</v>
      </c>
      <c r="BT42" s="97">
        <v>2.6132694284108752E-2</v>
      </c>
      <c r="BU42" s="58">
        <v>179552.53999999998</v>
      </c>
      <c r="BV42" s="97">
        <v>2.8359685028383964E-2</v>
      </c>
      <c r="BW42" s="58">
        <v>291830.19999999995</v>
      </c>
      <c r="BX42" s="97">
        <v>3.1353228524485306E-2</v>
      </c>
      <c r="BY42" s="58">
        <v>267794.81</v>
      </c>
      <c r="BZ42" s="97">
        <v>2.7073820565063848E-2</v>
      </c>
      <c r="CA42" s="58">
        <v>271384.93999999994</v>
      </c>
      <c r="CB42" s="97">
        <v>2.5604639276165398E-2</v>
      </c>
      <c r="CC42" s="58">
        <v>207119.33000000002</v>
      </c>
      <c r="CD42" s="97">
        <v>2.3702729548308821E-2</v>
      </c>
      <c r="CE42" s="58">
        <v>278015.45</v>
      </c>
      <c r="CF42" s="97">
        <v>2.661546280438204E-2</v>
      </c>
      <c r="CG42" s="58">
        <v>252377.3</v>
      </c>
      <c r="CH42" s="97">
        <v>2.4169117763167828E-2</v>
      </c>
      <c r="CI42" s="58">
        <v>167723.13</v>
      </c>
      <c r="CJ42" s="97">
        <v>2.0078133198169913E-2</v>
      </c>
      <c r="CK42" s="58">
        <f t="shared" si="4"/>
        <v>196272.57</v>
      </c>
      <c r="CL42" s="97">
        <f>CK42/CK46</f>
        <v>3.0045639489595273E-2</v>
      </c>
      <c r="CM42" s="193">
        <f>IF( SUM($BW42:CK42)&lt;0, "n/a", SUM($BW42:CK42)/CM$74)</f>
        <v>241564.73857464141</v>
      </c>
      <c r="CN42" s="196">
        <f>CM42/CM46</f>
        <v>2.6006110400400614E-2</v>
      </c>
      <c r="CO42" s="21"/>
      <c r="CP42" s="95"/>
      <c r="CQ42" s="1"/>
      <c r="CR42" s="139"/>
      <c r="CS42" s="1"/>
      <c r="CT42" s="1"/>
      <c r="CU42" s="164"/>
    </row>
    <row r="43" spans="1:99" ht="21" customHeight="1" x14ac:dyDescent="0.25">
      <c r="A43" s="5"/>
      <c r="B43" s="14" t="s">
        <v>81</v>
      </c>
      <c r="C43" s="17">
        <v>0</v>
      </c>
      <c r="D43" s="90">
        <v>0</v>
      </c>
      <c r="E43" s="17">
        <v>0</v>
      </c>
      <c r="F43" s="90">
        <v>0</v>
      </c>
      <c r="G43" s="17">
        <v>0</v>
      </c>
      <c r="H43" s="90">
        <v>0</v>
      </c>
      <c r="I43" s="17">
        <v>39401</v>
      </c>
      <c r="J43" s="90">
        <v>3.0986050986754571E-3</v>
      </c>
      <c r="K43" s="17">
        <v>0</v>
      </c>
      <c r="L43" s="90">
        <v>0</v>
      </c>
      <c r="M43" s="17">
        <v>0</v>
      </c>
      <c r="N43" s="90">
        <v>0</v>
      </c>
      <c r="O43" s="17">
        <v>0</v>
      </c>
      <c r="P43" s="90">
        <v>0</v>
      </c>
      <c r="Q43" s="17">
        <v>0</v>
      </c>
      <c r="R43" s="90">
        <v>0</v>
      </c>
      <c r="S43" s="17">
        <v>0</v>
      </c>
      <c r="T43" s="90">
        <v>0</v>
      </c>
      <c r="U43" s="17">
        <v>0</v>
      </c>
      <c r="V43" s="90">
        <v>0</v>
      </c>
      <c r="W43" s="17">
        <v>40499</v>
      </c>
      <c r="X43" s="90">
        <v>4.9223822997243698E-3</v>
      </c>
      <c r="Y43" s="17">
        <v>0</v>
      </c>
      <c r="Z43" s="90">
        <v>0</v>
      </c>
      <c r="AA43" s="17">
        <v>0</v>
      </c>
      <c r="AB43" s="90">
        <v>0</v>
      </c>
      <c r="AC43" s="17">
        <v>0</v>
      </c>
      <c r="AD43" s="90">
        <v>0</v>
      </c>
      <c r="AE43" s="17">
        <v>0</v>
      </c>
      <c r="AF43" s="90">
        <v>0</v>
      </c>
      <c r="AG43" s="17">
        <v>0</v>
      </c>
      <c r="AH43" s="90">
        <v>0</v>
      </c>
      <c r="AI43" s="17">
        <v>0</v>
      </c>
      <c r="AJ43" s="90">
        <v>0</v>
      </c>
      <c r="AK43" s="17">
        <v>0</v>
      </c>
      <c r="AL43" s="90">
        <v>0</v>
      </c>
      <c r="AM43" s="17">
        <v>0</v>
      </c>
      <c r="AN43" s="90">
        <v>0</v>
      </c>
      <c r="AO43" s="17">
        <v>37814</v>
      </c>
      <c r="AP43" s="90">
        <v>3.4632522078425149E-3</v>
      </c>
      <c r="AQ43" s="17">
        <v>0</v>
      </c>
      <c r="AR43" s="90">
        <v>0</v>
      </c>
      <c r="AS43" s="17">
        <v>0</v>
      </c>
      <c r="AT43" s="90">
        <v>0</v>
      </c>
      <c r="AU43" s="17">
        <v>0</v>
      </c>
      <c r="AV43" s="90">
        <v>0</v>
      </c>
      <c r="AW43" s="17">
        <v>0</v>
      </c>
      <c r="AX43" s="90">
        <v>0</v>
      </c>
      <c r="AY43" s="17">
        <v>0</v>
      </c>
      <c r="AZ43" s="90">
        <v>0</v>
      </c>
      <c r="BA43" s="17">
        <v>0</v>
      </c>
      <c r="BB43" s="90">
        <v>0</v>
      </c>
      <c r="BC43" s="17">
        <v>0</v>
      </c>
      <c r="BD43" s="90">
        <v>0</v>
      </c>
      <c r="BE43" s="17">
        <v>0</v>
      </c>
      <c r="BF43" s="90">
        <v>0</v>
      </c>
      <c r="BG43" s="17">
        <v>0</v>
      </c>
      <c r="BH43" s="90">
        <v>0</v>
      </c>
      <c r="BI43" s="17">
        <v>40055</v>
      </c>
      <c r="BJ43" s="90">
        <v>2.9872052773809747E-3</v>
      </c>
      <c r="BK43" s="17">
        <v>0</v>
      </c>
      <c r="BL43" s="90">
        <v>0</v>
      </c>
      <c r="BM43" s="17">
        <v>0</v>
      </c>
      <c r="BN43" s="90">
        <v>0</v>
      </c>
      <c r="BO43" s="17">
        <v>0</v>
      </c>
      <c r="BP43" s="90">
        <v>0</v>
      </c>
      <c r="BQ43" s="17">
        <v>0</v>
      </c>
      <c r="BR43" s="90">
        <v>0</v>
      </c>
      <c r="BS43" s="17">
        <v>0</v>
      </c>
      <c r="BT43" s="90">
        <v>0</v>
      </c>
      <c r="BU43" s="17">
        <v>37436</v>
      </c>
      <c r="BV43" s="90">
        <v>5.9128830409337692E-3</v>
      </c>
      <c r="BW43" s="17">
        <v>0</v>
      </c>
      <c r="BX43" s="90">
        <v>0</v>
      </c>
      <c r="BY43" s="17">
        <v>0</v>
      </c>
      <c r="BZ43" s="90">
        <v>0</v>
      </c>
      <c r="CA43" s="17">
        <v>0</v>
      </c>
      <c r="CB43" s="90">
        <v>0</v>
      </c>
      <c r="CC43" s="17">
        <v>0</v>
      </c>
      <c r="CD43" s="90">
        <v>0</v>
      </c>
      <c r="CE43" s="17">
        <v>0</v>
      </c>
      <c r="CF43" s="90">
        <v>0</v>
      </c>
      <c r="CG43" s="17">
        <v>0</v>
      </c>
      <c r="CH43" s="90">
        <v>0</v>
      </c>
      <c r="CI43" s="17">
        <v>0</v>
      </c>
      <c r="CJ43" s="90">
        <v>0</v>
      </c>
      <c r="CK43" s="17">
        <f t="shared" si="4"/>
        <v>0</v>
      </c>
      <c r="CL43" s="90">
        <f>CK43/CK46</f>
        <v>0</v>
      </c>
      <c r="CM43" s="193">
        <f>IF( SUM($BW43:CK43)&lt;0, "n/a", SUM($BW43:CK43)/CM$74)</f>
        <v>0</v>
      </c>
      <c r="CN43" s="196">
        <f>CM43/CM46</f>
        <v>0</v>
      </c>
      <c r="CO43" s="21"/>
      <c r="CP43" s="95"/>
      <c r="CR43" s="41"/>
      <c r="CU43" s="164"/>
    </row>
    <row r="44" spans="1:99" ht="21" customHeight="1" x14ac:dyDescent="0.25">
      <c r="A44" s="5" t="s">
        <v>92</v>
      </c>
      <c r="B44" s="14" t="s">
        <v>82</v>
      </c>
      <c r="C44" s="17">
        <v>28.71</v>
      </c>
      <c r="D44" s="90">
        <v>3.131615753024642E-6</v>
      </c>
      <c r="E44" s="17">
        <v>90.88</v>
      </c>
      <c r="F44" s="90">
        <v>8.2660038532184325E-6</v>
      </c>
      <c r="G44" s="17">
        <v>1323</v>
      </c>
      <c r="H44" s="90">
        <v>1.1229768121262916E-4</v>
      </c>
      <c r="I44" s="17">
        <v>490.41999999999996</v>
      </c>
      <c r="J44" s="90">
        <v>3.8568003667227167E-5</v>
      </c>
      <c r="K44" s="17">
        <v>280.28999999999996</v>
      </c>
      <c r="L44" s="90">
        <v>2.492210836391816E-5</v>
      </c>
      <c r="M44" s="17">
        <v>2394.34</v>
      </c>
      <c r="N44" s="90">
        <v>2.3918179284508018E-4</v>
      </c>
      <c r="O44" s="17">
        <v>2</v>
      </c>
      <c r="P44" s="90">
        <v>2.0397834738429844E-7</v>
      </c>
      <c r="Q44" s="17">
        <v>0</v>
      </c>
      <c r="R44" s="90">
        <v>0</v>
      </c>
      <c r="S44" s="17">
        <v>181.92</v>
      </c>
      <c r="T44" s="90">
        <v>1.784614655182367E-5</v>
      </c>
      <c r="U44" s="17">
        <v>8593.9299999999985</v>
      </c>
      <c r="V44" s="90">
        <v>9.0582453482690635E-4</v>
      </c>
      <c r="W44" s="17">
        <v>172.4</v>
      </c>
      <c r="X44" s="90">
        <v>2.0954065741684519E-5</v>
      </c>
      <c r="Y44" s="17">
        <v>207.6</v>
      </c>
      <c r="Z44" s="90">
        <v>2.288547364987234E-5</v>
      </c>
      <c r="AA44" s="17">
        <v>22.28</v>
      </c>
      <c r="AB44" s="90">
        <v>2.3439109753912312E-6</v>
      </c>
      <c r="AC44" s="17">
        <v>9.23</v>
      </c>
      <c r="AD44" s="90">
        <v>9.1777600156136855E-7</v>
      </c>
      <c r="AE44" s="17">
        <v>216.33</v>
      </c>
      <c r="AF44" s="90">
        <v>1.8716192206969313E-5</v>
      </c>
      <c r="AG44" s="17">
        <v>167.76</v>
      </c>
      <c r="AH44" s="90">
        <v>1.7244502701862328E-5</v>
      </c>
      <c r="AI44" s="17">
        <v>0</v>
      </c>
      <c r="AJ44" s="90">
        <v>0</v>
      </c>
      <c r="AK44" s="17">
        <v>43</v>
      </c>
      <c r="AL44" s="90">
        <v>4.1165485812049187E-6</v>
      </c>
      <c r="AM44" s="17">
        <v>1061.19</v>
      </c>
      <c r="AN44" s="90">
        <v>1.1470524766396137E-4</v>
      </c>
      <c r="AO44" s="17">
        <v>45.8</v>
      </c>
      <c r="AP44" s="90">
        <v>4.194662059533167E-6</v>
      </c>
      <c r="AQ44" s="17">
        <v>72.47999999999999</v>
      </c>
      <c r="AR44" s="90">
        <v>5.2284928828940427E-6</v>
      </c>
      <c r="AS44" s="17">
        <v>2350.36</v>
      </c>
      <c r="AT44" s="90">
        <v>2.3134694576704376E-4</v>
      </c>
      <c r="AU44" s="17">
        <v>0</v>
      </c>
      <c r="AV44" s="90">
        <v>0</v>
      </c>
      <c r="AW44" s="17">
        <v>31.14</v>
      </c>
      <c r="AX44" s="90">
        <v>4.0453629068952098E-6</v>
      </c>
      <c r="AY44" s="17">
        <v>88</v>
      </c>
      <c r="AZ44" s="90">
        <v>7.8346333678794361E-6</v>
      </c>
      <c r="BA44" s="17">
        <v>0</v>
      </c>
      <c r="BB44" s="90">
        <v>0</v>
      </c>
      <c r="BC44" s="17">
        <v>0</v>
      </c>
      <c r="BD44" s="90">
        <v>0</v>
      </c>
      <c r="BE44" s="17">
        <v>0</v>
      </c>
      <c r="BF44" s="90">
        <v>0</v>
      </c>
      <c r="BG44" s="17">
        <v>49.84</v>
      </c>
      <c r="BH44" s="90">
        <v>3.4368157213874888E-6</v>
      </c>
      <c r="BI44" s="17">
        <v>129.1</v>
      </c>
      <c r="BJ44" s="90">
        <v>9.6279665787013819E-6</v>
      </c>
      <c r="BK44" s="17">
        <v>70.5</v>
      </c>
      <c r="BL44" s="90">
        <v>7.1714482027993753E-6</v>
      </c>
      <c r="BM44" s="17">
        <v>8.6300000000000008</v>
      </c>
      <c r="BN44" s="90">
        <v>1.1565242460885797E-6</v>
      </c>
      <c r="BO44" s="17">
        <v>16.989999999999998</v>
      </c>
      <c r="BP44" s="90">
        <v>2.3547308730269896E-6</v>
      </c>
      <c r="BQ44" s="17">
        <v>982.93</v>
      </c>
      <c r="BR44" s="90">
        <v>1.2431206913417927E-4</v>
      </c>
      <c r="BS44" s="17">
        <v>346.77</v>
      </c>
      <c r="BT44" s="90">
        <v>4.9720862458364103E-5</v>
      </c>
      <c r="BU44" s="17">
        <v>0</v>
      </c>
      <c r="BV44" s="90">
        <v>0</v>
      </c>
      <c r="BW44" s="17">
        <v>252.66</v>
      </c>
      <c r="BX44" s="90">
        <v>2.7144917554785138E-5</v>
      </c>
      <c r="BY44" s="17">
        <v>6889.99</v>
      </c>
      <c r="BZ44" s="90">
        <v>6.9657194982637738E-4</v>
      </c>
      <c r="CA44" s="17">
        <v>339.4</v>
      </c>
      <c r="CB44" s="90">
        <v>3.2021727404367159E-5</v>
      </c>
      <c r="CC44" s="17">
        <v>237.48</v>
      </c>
      <c r="CD44" s="90">
        <v>2.7177203659032585E-5</v>
      </c>
      <c r="CE44" s="17">
        <v>31.46</v>
      </c>
      <c r="CF44" s="90">
        <v>3.0117839128216039E-6</v>
      </c>
      <c r="CG44" s="17">
        <v>0</v>
      </c>
      <c r="CH44" s="90">
        <v>0</v>
      </c>
      <c r="CI44" s="17">
        <v>180</v>
      </c>
      <c r="CJ44" s="90">
        <v>2.1547797108667028E-5</v>
      </c>
      <c r="CK44" s="17">
        <f t="shared" si="4"/>
        <v>43278.58</v>
      </c>
      <c r="CL44" s="90">
        <f>CK44/CK46</f>
        <v>6.6251367284873696E-3</v>
      </c>
      <c r="CM44" s="193">
        <f>IF( SUM($BW44:CK44)&lt;0, "n/a", SUM($BW44:CK44)/CM$74)</f>
        <v>6401.1963509344223</v>
      </c>
      <c r="CN44" s="196">
        <f>CM44/CM46</f>
        <v>6.8913294208129748E-4</v>
      </c>
      <c r="CO44" s="21"/>
      <c r="CP44" s="95"/>
      <c r="CR44" s="41"/>
      <c r="CU44" s="164"/>
    </row>
    <row r="45" spans="1:99" ht="21" customHeight="1" x14ac:dyDescent="0.25">
      <c r="A45" s="3"/>
      <c r="B45" s="14" t="s">
        <v>102</v>
      </c>
      <c r="C45" s="17">
        <v>0</v>
      </c>
      <c r="D45" s="90">
        <v>0</v>
      </c>
      <c r="E45" s="17">
        <v>0</v>
      </c>
      <c r="F45" s="90">
        <v>0</v>
      </c>
      <c r="G45" s="17">
        <v>0</v>
      </c>
      <c r="H45" s="90">
        <v>0</v>
      </c>
      <c r="I45" s="17">
        <v>0</v>
      </c>
      <c r="J45" s="90">
        <v>0</v>
      </c>
      <c r="K45" s="17">
        <v>5191.9799999999996</v>
      </c>
      <c r="L45" s="90">
        <v>4.6164718036068291E-4</v>
      </c>
      <c r="M45" s="17">
        <v>0</v>
      </c>
      <c r="N45" s="90">
        <v>0</v>
      </c>
      <c r="O45" s="17">
        <v>0</v>
      </c>
      <c r="P45" s="90">
        <v>0</v>
      </c>
      <c r="Q45" s="17">
        <v>3135.01</v>
      </c>
      <c r="R45" s="90">
        <v>2.8629093814028505E-4</v>
      </c>
      <c r="S45" s="17">
        <v>1034.2</v>
      </c>
      <c r="T45" s="90">
        <v>1.0145385204428343E-4</v>
      </c>
      <c r="U45" s="17">
        <v>693</v>
      </c>
      <c r="V45" s="90">
        <v>7.3044160545297231E-5</v>
      </c>
      <c r="W45" s="17">
        <v>0</v>
      </c>
      <c r="X45" s="90">
        <v>0</v>
      </c>
      <c r="Y45" s="17">
        <v>0</v>
      </c>
      <c r="Z45" s="90">
        <v>0</v>
      </c>
      <c r="AA45" s="17">
        <v>0</v>
      </c>
      <c r="AB45" s="90">
        <v>0</v>
      </c>
      <c r="AC45" s="17">
        <v>0</v>
      </c>
      <c r="AD45" s="90">
        <v>0</v>
      </c>
      <c r="AE45" s="17">
        <v>522.49</v>
      </c>
      <c r="AF45" s="90">
        <v>4.5204193899225245E-5</v>
      </c>
      <c r="AG45" s="17">
        <v>0</v>
      </c>
      <c r="AH45" s="90">
        <v>0</v>
      </c>
      <c r="AI45" s="17">
        <v>17531.28</v>
      </c>
      <c r="AJ45" s="90">
        <v>2.2417723317573698E-3</v>
      </c>
      <c r="AK45" s="17">
        <v>6478.98</v>
      </c>
      <c r="AL45" s="90">
        <v>6.2025664945709392E-4</v>
      </c>
      <c r="AM45" s="17">
        <v>0</v>
      </c>
      <c r="AN45" s="90">
        <v>0</v>
      </c>
      <c r="AO45" s="17">
        <v>0</v>
      </c>
      <c r="AP45" s="90">
        <v>0</v>
      </c>
      <c r="AQ45" s="17">
        <v>30762.639999999999</v>
      </c>
      <c r="AR45" s="90">
        <v>2.2191258871279199E-3</v>
      </c>
      <c r="AS45" s="17">
        <v>0</v>
      </c>
      <c r="AT45" s="90">
        <v>0</v>
      </c>
      <c r="AU45" s="17">
        <v>0</v>
      </c>
      <c r="AV45" s="90">
        <v>0</v>
      </c>
      <c r="AW45" s="17">
        <v>12856.26</v>
      </c>
      <c r="AX45" s="90">
        <v>1.6701424959987348E-3</v>
      </c>
      <c r="AY45" s="17">
        <v>0</v>
      </c>
      <c r="AZ45" s="90">
        <v>0</v>
      </c>
      <c r="BA45" s="17">
        <v>0</v>
      </c>
      <c r="BB45" s="90">
        <v>0</v>
      </c>
      <c r="BC45" s="17">
        <v>4675.01</v>
      </c>
      <c r="BD45" s="90">
        <v>3.0819862235497304E-4</v>
      </c>
      <c r="BE45" s="17">
        <v>0</v>
      </c>
      <c r="BF45" s="90">
        <v>0</v>
      </c>
      <c r="BG45" s="17">
        <v>1766.12</v>
      </c>
      <c r="BH45" s="90">
        <v>1.2178629578364508E-4</v>
      </c>
      <c r="BI45" s="17">
        <v>2394.02</v>
      </c>
      <c r="BJ45" s="90">
        <v>1.7854023662852581E-4</v>
      </c>
      <c r="BK45" s="17">
        <v>0</v>
      </c>
      <c r="BL45" s="90">
        <v>0</v>
      </c>
      <c r="BM45" s="17">
        <v>0</v>
      </c>
      <c r="BN45" s="90">
        <v>0</v>
      </c>
      <c r="BO45" s="17">
        <v>0</v>
      </c>
      <c r="BP45" s="90">
        <v>0</v>
      </c>
      <c r="BQ45" s="17">
        <v>0</v>
      </c>
      <c r="BR45" s="90">
        <v>0</v>
      </c>
      <c r="BS45" s="17">
        <v>0</v>
      </c>
      <c r="BT45" s="90">
        <v>0</v>
      </c>
      <c r="BU45" s="17">
        <v>0</v>
      </c>
      <c r="BV45" s="90">
        <v>0</v>
      </c>
      <c r="BW45" s="17">
        <v>297</v>
      </c>
      <c r="BX45" s="90">
        <v>3.1908653976771893E-5</v>
      </c>
      <c r="BY45" s="17">
        <v>0</v>
      </c>
      <c r="BZ45" s="90">
        <v>0</v>
      </c>
      <c r="CA45" s="17">
        <v>0</v>
      </c>
      <c r="CB45" s="90">
        <v>0</v>
      </c>
      <c r="CC45" s="17">
        <v>0</v>
      </c>
      <c r="CD45" s="90">
        <v>0</v>
      </c>
      <c r="CE45" s="17">
        <v>0</v>
      </c>
      <c r="CF45" s="90">
        <v>0</v>
      </c>
      <c r="CG45" s="17">
        <v>0</v>
      </c>
      <c r="CH45" s="90">
        <v>0</v>
      </c>
      <c r="CI45" s="17">
        <v>0</v>
      </c>
      <c r="CJ45" s="90">
        <v>0</v>
      </c>
      <c r="CK45" s="17">
        <f t="shared" si="4"/>
        <v>4961.01</v>
      </c>
      <c r="CL45" s="90">
        <f>CK45/CK46</f>
        <v>7.5943733739399779E-4</v>
      </c>
      <c r="CM45" s="193">
        <f>IF( SUM($BW45:CK45)&lt;0, "n/a", SUM($BW45:CK45)/CM$74)</f>
        <v>657.25125398858177</v>
      </c>
      <c r="CN45" s="196">
        <f>CM45/CM46</f>
        <v>7.0757631154628765E-5</v>
      </c>
      <c r="CO45" s="21"/>
      <c r="CP45" s="95"/>
      <c r="CR45" s="41"/>
      <c r="CU45" s="164"/>
    </row>
    <row r="46" spans="1:99" ht="21" customHeight="1" thickBot="1" x14ac:dyDescent="0.3">
      <c r="A46" s="3"/>
      <c r="B46" s="15" t="s">
        <v>83</v>
      </c>
      <c r="C46" s="18">
        <v>9167791.410000002</v>
      </c>
      <c r="D46" s="93">
        <v>1</v>
      </c>
      <c r="E46" s="18">
        <v>10994429.910000002</v>
      </c>
      <c r="F46" s="93">
        <v>1</v>
      </c>
      <c r="G46" s="18">
        <v>11781187.16</v>
      </c>
      <c r="H46" s="93">
        <v>1</v>
      </c>
      <c r="I46" s="18">
        <v>12715721.67</v>
      </c>
      <c r="J46" s="93">
        <v>1</v>
      </c>
      <c r="K46" s="18">
        <v>11246640.77</v>
      </c>
      <c r="L46" s="93">
        <v>1</v>
      </c>
      <c r="M46" s="18">
        <v>10010544.58</v>
      </c>
      <c r="N46" s="93">
        <v>1</v>
      </c>
      <c r="O46" s="18">
        <v>9804962.2700000033</v>
      </c>
      <c r="P46" s="93">
        <v>1</v>
      </c>
      <c r="Q46" s="18">
        <v>10950433.920000004</v>
      </c>
      <c r="R46" s="93">
        <v>1</v>
      </c>
      <c r="S46" s="18">
        <v>10193797.269999998</v>
      </c>
      <c r="T46" s="93">
        <v>1</v>
      </c>
      <c r="U46" s="18">
        <v>9487411.3800000008</v>
      </c>
      <c r="V46" s="93">
        <v>1</v>
      </c>
      <c r="W46" s="18">
        <v>8227520.2400000002</v>
      </c>
      <c r="X46" s="93">
        <v>1</v>
      </c>
      <c r="Y46" s="18">
        <v>9071256.4299999978</v>
      </c>
      <c r="Z46" s="93">
        <v>1</v>
      </c>
      <c r="AA46" s="18">
        <v>9505480.4700000007</v>
      </c>
      <c r="AB46" s="93">
        <v>1</v>
      </c>
      <c r="AC46" s="18">
        <v>10056920.190000001</v>
      </c>
      <c r="AD46" s="93">
        <v>1</v>
      </c>
      <c r="AE46" s="18">
        <v>11558440.82</v>
      </c>
      <c r="AF46" s="93">
        <v>1</v>
      </c>
      <c r="AG46" s="18">
        <v>9728317.6500000004</v>
      </c>
      <c r="AH46" s="93">
        <v>1</v>
      </c>
      <c r="AI46" s="18">
        <v>7820276.7300000004</v>
      </c>
      <c r="AJ46" s="93">
        <v>1</v>
      </c>
      <c r="AK46" s="18">
        <v>10445643.759999998</v>
      </c>
      <c r="AL46" s="93">
        <v>1</v>
      </c>
      <c r="AM46" s="18">
        <v>9251451.1899999995</v>
      </c>
      <c r="AN46" s="93">
        <v>1</v>
      </c>
      <c r="AO46" s="18">
        <v>10918638.820000002</v>
      </c>
      <c r="AP46" s="93">
        <v>1</v>
      </c>
      <c r="AQ46" s="18">
        <v>13862503.330000004</v>
      </c>
      <c r="AR46" s="93">
        <v>1</v>
      </c>
      <c r="AS46" s="18">
        <v>10159459.82</v>
      </c>
      <c r="AT46" s="93">
        <v>1</v>
      </c>
      <c r="AU46" s="18">
        <v>8796526.3300000001</v>
      </c>
      <c r="AV46" s="93">
        <v>1</v>
      </c>
      <c r="AW46" s="18">
        <v>7697702.459999999</v>
      </c>
      <c r="AX46" s="93">
        <v>1</v>
      </c>
      <c r="AY46" s="18">
        <v>11232178.440000001</v>
      </c>
      <c r="AZ46" s="93">
        <v>1</v>
      </c>
      <c r="BA46" s="18">
        <v>11795160.1</v>
      </c>
      <c r="BB46" s="93">
        <v>1</v>
      </c>
      <c r="BC46" s="18">
        <v>15168821.860000001</v>
      </c>
      <c r="BD46" s="93">
        <v>1</v>
      </c>
      <c r="BE46" s="18">
        <v>11834097.050000001</v>
      </c>
      <c r="BF46" s="93">
        <v>1</v>
      </c>
      <c r="BG46" s="18">
        <v>14501795.860000001</v>
      </c>
      <c r="BH46" s="93">
        <v>1</v>
      </c>
      <c r="BI46" s="18">
        <v>13408854.190000001</v>
      </c>
      <c r="BJ46" s="93">
        <v>1</v>
      </c>
      <c r="BK46" s="18">
        <v>9830650.3800000008</v>
      </c>
      <c r="BL46" s="93">
        <v>1</v>
      </c>
      <c r="BM46" s="18">
        <v>7462013.8999999994</v>
      </c>
      <c r="BN46" s="93">
        <v>1</v>
      </c>
      <c r="BO46" s="18">
        <v>7215261.9200000018</v>
      </c>
      <c r="BP46" s="93">
        <v>1</v>
      </c>
      <c r="BQ46" s="18">
        <v>7906955.5100000016</v>
      </c>
      <c r="BR46" s="93">
        <v>1</v>
      </c>
      <c r="BS46" s="18">
        <v>6974335.9799999995</v>
      </c>
      <c r="BT46" s="93">
        <v>1</v>
      </c>
      <c r="BU46" s="18">
        <v>6331260.0200000005</v>
      </c>
      <c r="BV46" s="93">
        <v>1</v>
      </c>
      <c r="BW46" s="18">
        <v>9307819.7599999998</v>
      </c>
      <c r="BX46" s="93">
        <v>1</v>
      </c>
      <c r="BY46" s="18">
        <v>9891282.5899999999</v>
      </c>
      <c r="BZ46" s="93">
        <v>1</v>
      </c>
      <c r="CA46" s="18">
        <v>10599053.439999999</v>
      </c>
      <c r="CB46" s="93">
        <v>1</v>
      </c>
      <c r="CC46" s="18">
        <v>8738205.8500000015</v>
      </c>
      <c r="CD46" s="93">
        <v>1</v>
      </c>
      <c r="CE46" s="18">
        <v>10445636.51</v>
      </c>
      <c r="CF46" s="93">
        <v>1</v>
      </c>
      <c r="CG46" s="18">
        <v>10442139.530000001</v>
      </c>
      <c r="CH46" s="93">
        <v>1</v>
      </c>
      <c r="CI46" s="18">
        <v>8353522.129999999</v>
      </c>
      <c r="CJ46" s="93">
        <v>1</v>
      </c>
      <c r="CK46" s="18">
        <f>SUM(CK39:CK45)</f>
        <v>6532481.0300000003</v>
      </c>
      <c r="CL46" s="93">
        <f>CK46/CK46</f>
        <v>1</v>
      </c>
      <c r="CM46" s="197">
        <f>IF( SUM($BW46:CK46)&lt;0, "n/a", SUM($BW46:CK46)/CM$74)</f>
        <v>9288768.4800000004</v>
      </c>
      <c r="CN46" s="198">
        <f>CM46/CM46</f>
        <v>1</v>
      </c>
      <c r="CO46" s="21"/>
      <c r="CP46" s="95"/>
      <c r="CR46" s="41"/>
      <c r="CU46" s="164"/>
    </row>
    <row r="47" spans="1:99" ht="21" customHeight="1" x14ac:dyDescent="0.25">
      <c r="A47" s="3"/>
      <c r="B47" s="14" t="s">
        <v>88</v>
      </c>
      <c r="C47" s="17">
        <v>4253348.97</v>
      </c>
      <c r="D47" s="23"/>
      <c r="E47" s="17">
        <v>3777964.35</v>
      </c>
      <c r="F47" s="23"/>
      <c r="G47" s="17">
        <v>6095560.3500000006</v>
      </c>
      <c r="H47" s="23"/>
      <c r="I47" s="17">
        <v>5528249.8399999999</v>
      </c>
      <c r="J47" s="23"/>
      <c r="K47" s="17">
        <v>10516652.32</v>
      </c>
      <c r="L47" s="23"/>
      <c r="M47" s="17">
        <v>10707692.370000001</v>
      </c>
      <c r="N47" s="23"/>
      <c r="O47" s="17">
        <v>10577279.139999999</v>
      </c>
      <c r="P47" s="23"/>
      <c r="Q47" s="17">
        <v>8063773.3099999996</v>
      </c>
      <c r="R47" s="23"/>
      <c r="S47" s="17">
        <v>7610774.46</v>
      </c>
      <c r="T47" s="23"/>
      <c r="U47" s="17">
        <v>9684156.7399999984</v>
      </c>
      <c r="V47" s="23"/>
      <c r="W47" s="17">
        <v>8310580.04</v>
      </c>
      <c r="X47" s="23"/>
      <c r="Y47" s="17">
        <v>5229777.21</v>
      </c>
      <c r="Z47" s="23"/>
      <c r="AA47" s="17">
        <v>5597013.9199999999</v>
      </c>
      <c r="AB47" s="23"/>
      <c r="AC47" s="17">
        <v>3100560.08</v>
      </c>
      <c r="AD47" s="23"/>
      <c r="AE47" s="17">
        <v>6267194.4100000001</v>
      </c>
      <c r="AF47" s="23"/>
      <c r="AG47" s="17">
        <v>7892457.6200000001</v>
      </c>
      <c r="AH47" s="23"/>
      <c r="AI47" s="17">
        <v>10858486.369999999</v>
      </c>
      <c r="AJ47" s="23"/>
      <c r="AK47" s="17">
        <v>7495956.3099999996</v>
      </c>
      <c r="AL47" s="23"/>
      <c r="AM47" s="17">
        <v>6906910.1100000003</v>
      </c>
      <c r="AN47" s="23"/>
      <c r="AO47" s="17">
        <v>8378960</v>
      </c>
      <c r="AP47" s="23"/>
      <c r="AQ47" s="17">
        <v>7180522.8199999994</v>
      </c>
      <c r="AR47" s="23"/>
      <c r="AS47" s="17">
        <v>7492780.9800000004</v>
      </c>
      <c r="AT47" s="23"/>
      <c r="AU47" s="17">
        <v>5689537.6600000001</v>
      </c>
      <c r="AV47" s="23"/>
      <c r="AW47" s="17">
        <v>5351256.59</v>
      </c>
      <c r="AX47" s="23"/>
      <c r="AY47" s="17">
        <v>4424536.0599999996</v>
      </c>
      <c r="AZ47" s="23"/>
      <c r="BA47" s="17">
        <v>4304996.6700000009</v>
      </c>
      <c r="BB47" s="23"/>
      <c r="BC47" s="17">
        <v>6713843.7200000007</v>
      </c>
      <c r="BD47" s="23"/>
      <c r="BE47" s="17">
        <v>9825218.9400000013</v>
      </c>
      <c r="BF47" s="23"/>
      <c r="BG47" s="17">
        <v>9860133.0800000001</v>
      </c>
      <c r="BH47" s="23"/>
      <c r="BI47" s="17">
        <v>6335937.21</v>
      </c>
      <c r="BJ47" s="23"/>
      <c r="BK47" s="17">
        <v>9171567.5700000003</v>
      </c>
      <c r="BL47" s="23"/>
      <c r="BM47" s="17">
        <v>8179200.5300000003</v>
      </c>
      <c r="BN47" s="23"/>
      <c r="BO47" s="17">
        <v>9951815.4699999988</v>
      </c>
      <c r="BP47" s="23"/>
      <c r="BQ47" s="17">
        <v>8435923.5599999987</v>
      </c>
      <c r="BR47" s="23"/>
      <c r="BS47" s="17">
        <v>8028382.21</v>
      </c>
      <c r="BT47" s="23"/>
      <c r="BU47" s="17">
        <v>4674895.38</v>
      </c>
      <c r="BV47" s="23"/>
      <c r="BW47" s="17">
        <v>5046517.7699999996</v>
      </c>
      <c r="BX47" s="23"/>
      <c r="BY47" s="17">
        <v>5588204.5300000003</v>
      </c>
      <c r="BZ47" s="23"/>
      <c r="CA47" s="17">
        <v>9483668.3800000008</v>
      </c>
      <c r="CB47" s="23"/>
      <c r="CC47" s="17">
        <v>5121175.12</v>
      </c>
      <c r="CD47" s="23"/>
      <c r="CE47" s="17">
        <v>9769462.5800000001</v>
      </c>
      <c r="CF47" s="23"/>
      <c r="CG47" s="17">
        <v>11095198.809999999</v>
      </c>
      <c r="CH47" s="23"/>
      <c r="CI47" s="17">
        <v>9454187.3399999999</v>
      </c>
      <c r="CJ47" s="23"/>
      <c r="CK47" s="17">
        <f>CK14+CK25+CK36</f>
        <v>9247517.9099999983</v>
      </c>
      <c r="CL47" s="23"/>
      <c r="CM47" s="193">
        <f>IF( SUM($BW47:CK47)&lt;0, "n/a", SUM($BW47:CK47)/CM$74)</f>
        <v>8100741.5549999997</v>
      </c>
      <c r="CN47" s="199"/>
      <c r="CO47" s="21"/>
      <c r="CP47" s="95"/>
      <c r="CR47" s="41"/>
      <c r="CU47" s="164"/>
    </row>
    <row r="48" spans="1:99" ht="21" customHeight="1" x14ac:dyDescent="0.25">
      <c r="A48" s="3"/>
      <c r="B48" s="14" t="s">
        <v>71</v>
      </c>
      <c r="C48" s="17">
        <v>0</v>
      </c>
      <c r="D48" s="23"/>
      <c r="E48" s="17">
        <v>0</v>
      </c>
      <c r="F48" s="23"/>
      <c r="G48" s="17">
        <v>0</v>
      </c>
      <c r="H48" s="23"/>
      <c r="I48" s="17">
        <v>0</v>
      </c>
      <c r="J48" s="23"/>
      <c r="K48" s="17">
        <v>0</v>
      </c>
      <c r="L48" s="23"/>
      <c r="M48" s="17">
        <v>0</v>
      </c>
      <c r="N48" s="23"/>
      <c r="O48" s="17">
        <v>0</v>
      </c>
      <c r="P48" s="23"/>
      <c r="Q48" s="17">
        <v>0</v>
      </c>
      <c r="R48" s="23"/>
      <c r="S48" s="17">
        <v>0</v>
      </c>
      <c r="T48" s="23"/>
      <c r="U48" s="17">
        <v>0</v>
      </c>
      <c r="V48" s="23"/>
      <c r="W48" s="17">
        <v>0</v>
      </c>
      <c r="X48" s="23"/>
      <c r="Y48" s="17">
        <v>0</v>
      </c>
      <c r="Z48" s="23"/>
      <c r="AA48" s="17">
        <v>0</v>
      </c>
      <c r="AB48" s="23"/>
      <c r="AC48" s="17">
        <v>0</v>
      </c>
      <c r="AD48" s="23"/>
      <c r="AE48" s="17">
        <v>0</v>
      </c>
      <c r="AF48" s="23"/>
      <c r="AG48" s="17">
        <v>0</v>
      </c>
      <c r="AH48" s="23"/>
      <c r="AI48" s="17">
        <v>0</v>
      </c>
      <c r="AJ48" s="23"/>
      <c r="AK48" s="17">
        <v>0</v>
      </c>
      <c r="AL48" s="23"/>
      <c r="AM48" s="17">
        <v>0</v>
      </c>
      <c r="AN48" s="23"/>
      <c r="AO48" s="17">
        <v>0</v>
      </c>
      <c r="AP48" s="23"/>
      <c r="AQ48" s="17">
        <v>0</v>
      </c>
      <c r="AR48" s="23"/>
      <c r="AS48" s="17">
        <v>0</v>
      </c>
      <c r="AT48" s="23"/>
      <c r="AU48" s="17">
        <v>0</v>
      </c>
      <c r="AV48" s="23"/>
      <c r="AW48" s="17">
        <v>0</v>
      </c>
      <c r="AX48" s="23"/>
      <c r="AY48" s="17">
        <v>0</v>
      </c>
      <c r="AZ48" s="23"/>
      <c r="BA48" s="17">
        <v>0</v>
      </c>
      <c r="BB48" s="23"/>
      <c r="BC48" s="17">
        <v>0</v>
      </c>
      <c r="BD48" s="23"/>
      <c r="BE48" s="17">
        <v>0</v>
      </c>
      <c r="BF48" s="23"/>
      <c r="BG48" s="17">
        <v>0</v>
      </c>
      <c r="BH48" s="23"/>
      <c r="BI48" s="17">
        <v>0</v>
      </c>
      <c r="BJ48" s="23"/>
      <c r="BK48" s="17">
        <v>0</v>
      </c>
      <c r="BL48" s="23"/>
      <c r="BM48" s="17">
        <v>0</v>
      </c>
      <c r="BN48" s="23"/>
      <c r="BO48" s="17">
        <v>0</v>
      </c>
      <c r="BP48" s="23"/>
      <c r="BQ48" s="17">
        <v>0</v>
      </c>
      <c r="BR48" s="23"/>
      <c r="BS48" s="17">
        <v>0</v>
      </c>
      <c r="BT48" s="23"/>
      <c r="BU48" s="17">
        <v>0</v>
      </c>
      <c r="BV48" s="23"/>
      <c r="BW48" s="17">
        <v>0</v>
      </c>
      <c r="BX48" s="23"/>
      <c r="BY48" s="17">
        <v>0</v>
      </c>
      <c r="BZ48" s="23"/>
      <c r="CA48" s="17">
        <v>0</v>
      </c>
      <c r="CB48" s="23"/>
      <c r="CC48" s="17">
        <v>0</v>
      </c>
      <c r="CD48" s="23"/>
      <c r="CE48" s="17">
        <v>0</v>
      </c>
      <c r="CF48" s="23"/>
      <c r="CG48" s="17">
        <v>0</v>
      </c>
      <c r="CH48" s="23"/>
      <c r="CI48" s="17">
        <v>0</v>
      </c>
      <c r="CJ48" s="23"/>
      <c r="CK48" s="17">
        <f>CK15+CK26+CK37</f>
        <v>0</v>
      </c>
      <c r="CL48" s="23"/>
      <c r="CM48" s="193">
        <f>IF( SUM($BW48:CK48)&lt;0, "n/a", SUM($BW48:CK48)/CM$74)</f>
        <v>0</v>
      </c>
      <c r="CN48" s="196"/>
      <c r="CO48" s="21"/>
      <c r="CP48" s="95"/>
      <c r="CR48" s="41"/>
      <c r="CU48" s="164"/>
    </row>
    <row r="49" spans="1:99" ht="21" customHeight="1" thickBot="1" x14ac:dyDescent="0.3">
      <c r="A49" s="7"/>
      <c r="B49" s="16" t="s">
        <v>84</v>
      </c>
      <c r="C49" s="18">
        <v>13421140.380000003</v>
      </c>
      <c r="D49" s="24"/>
      <c r="E49" s="18">
        <v>14772394.260000002</v>
      </c>
      <c r="F49" s="24"/>
      <c r="G49" s="18">
        <v>17876747.510000002</v>
      </c>
      <c r="H49" s="24"/>
      <c r="I49" s="18">
        <v>18243971.509999998</v>
      </c>
      <c r="J49" s="24"/>
      <c r="K49" s="18">
        <v>21763293.09</v>
      </c>
      <c r="L49" s="24"/>
      <c r="M49" s="18">
        <v>20718236.950000003</v>
      </c>
      <c r="N49" s="24"/>
      <c r="O49" s="18">
        <v>20382241.410000004</v>
      </c>
      <c r="P49" s="24"/>
      <c r="Q49" s="18">
        <v>19014207.230000004</v>
      </c>
      <c r="R49" s="24"/>
      <c r="S49" s="18">
        <v>17804571.729999997</v>
      </c>
      <c r="T49" s="24"/>
      <c r="U49" s="18">
        <v>19171568.119999997</v>
      </c>
      <c r="V49" s="24"/>
      <c r="W49" s="18">
        <v>16538100.280000001</v>
      </c>
      <c r="X49" s="24"/>
      <c r="Y49" s="18">
        <v>14301033.639999997</v>
      </c>
      <c r="Z49" s="24"/>
      <c r="AA49" s="18">
        <v>15102494.390000001</v>
      </c>
      <c r="AB49" s="24"/>
      <c r="AC49" s="18">
        <v>13157480.270000001</v>
      </c>
      <c r="AD49" s="24"/>
      <c r="AE49" s="18">
        <v>17825635.23</v>
      </c>
      <c r="AF49" s="24"/>
      <c r="AG49" s="18">
        <v>17620775.27</v>
      </c>
      <c r="AH49" s="24"/>
      <c r="AI49" s="18">
        <v>18678763.100000001</v>
      </c>
      <c r="AJ49" s="24"/>
      <c r="AK49" s="18">
        <v>17941600.069999997</v>
      </c>
      <c r="AL49" s="24"/>
      <c r="AM49" s="18">
        <v>16158361.300000001</v>
      </c>
      <c r="AN49" s="24"/>
      <c r="AO49" s="18">
        <v>19297598.82</v>
      </c>
      <c r="AP49" s="24"/>
      <c r="AQ49" s="18">
        <v>21043026.150000002</v>
      </c>
      <c r="AR49" s="24"/>
      <c r="AS49" s="18">
        <v>17652240.800000001</v>
      </c>
      <c r="AT49" s="24"/>
      <c r="AU49" s="18">
        <v>14486063.99</v>
      </c>
      <c r="AV49" s="24"/>
      <c r="AW49" s="18">
        <v>13048959.049999999</v>
      </c>
      <c r="AX49" s="24"/>
      <c r="AY49" s="18">
        <v>15656714.5</v>
      </c>
      <c r="AZ49" s="24"/>
      <c r="BA49" s="18">
        <v>16100156.77</v>
      </c>
      <c r="BB49" s="24"/>
      <c r="BC49" s="18">
        <v>21882665.580000002</v>
      </c>
      <c r="BD49" s="24"/>
      <c r="BE49" s="18">
        <v>21659315.990000002</v>
      </c>
      <c r="BF49" s="24"/>
      <c r="BG49" s="18">
        <v>24361928.940000001</v>
      </c>
      <c r="BH49" s="24"/>
      <c r="BI49" s="18">
        <v>19744791.400000002</v>
      </c>
      <c r="BJ49" s="24"/>
      <c r="BK49" s="18">
        <v>19002217.950000003</v>
      </c>
      <c r="BL49" s="24"/>
      <c r="BM49" s="18">
        <v>15641214.43</v>
      </c>
      <c r="BN49" s="24"/>
      <c r="BO49" s="18">
        <v>17167077.390000001</v>
      </c>
      <c r="BP49" s="24"/>
      <c r="BQ49" s="18">
        <v>16342879.07</v>
      </c>
      <c r="BR49" s="24"/>
      <c r="BS49" s="18">
        <v>15002718.189999999</v>
      </c>
      <c r="BT49" s="24"/>
      <c r="BU49" s="18">
        <v>11006155.4</v>
      </c>
      <c r="BV49" s="24"/>
      <c r="BW49" s="18">
        <v>14354337.529999999</v>
      </c>
      <c r="BX49" s="24"/>
      <c r="BY49" s="18">
        <v>15479487.120000001</v>
      </c>
      <c r="BZ49" s="24"/>
      <c r="CA49" s="18">
        <v>20082721.82</v>
      </c>
      <c r="CB49" s="24"/>
      <c r="CC49" s="18">
        <v>13859380.970000003</v>
      </c>
      <c r="CD49" s="24"/>
      <c r="CE49" s="18">
        <v>20215099.09</v>
      </c>
      <c r="CF49" s="24"/>
      <c r="CG49" s="18">
        <v>21537338.34</v>
      </c>
      <c r="CH49" s="24"/>
      <c r="CI49" s="18">
        <v>17807709.469999999</v>
      </c>
      <c r="CJ49" s="24"/>
      <c r="CK49" s="18">
        <f>SUM(CK46:CK48)</f>
        <v>15779998.939999998</v>
      </c>
      <c r="CL49" s="24"/>
      <c r="CM49" s="197">
        <f>IF( SUM($BW49:CK49)&lt;0, "n/a", SUM($BW49:CK49)/CM$74)</f>
        <v>17389509.16</v>
      </c>
      <c r="CN49" s="200"/>
      <c r="CO49" s="59"/>
      <c r="CP49" s="39"/>
      <c r="CQ49" s="40">
        <f>CQ16+CQ27+CQ38</f>
        <v>15779998.940000001</v>
      </c>
      <c r="CR49" s="42" t="str">
        <f>IF(CK49-CQ49=0,"OK","CHECK")</f>
        <v>CHECK</v>
      </c>
      <c r="CS49" s="43"/>
      <c r="CT49" s="43"/>
      <c r="CU49" s="112"/>
    </row>
    <row r="50" spans="1:99" ht="12.75" customHeight="1" thickBot="1" x14ac:dyDescent="0.3">
      <c r="A50" s="31" t="s">
        <v>90</v>
      </c>
      <c r="B50" s="149" t="s">
        <v>72</v>
      </c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M50" s="193">
        <f>IF( SUM($BW50:CK50)&lt;0, "n/a", SUM($BW50:CK50)/CM$74)</f>
        <v>0</v>
      </c>
      <c r="CN50" s="194" t="e">
        <f>CM50/CM57</f>
        <v>#DIV/0!</v>
      </c>
      <c r="CO50" s="57"/>
      <c r="CP50" s="39"/>
      <c r="CQ50" s="187">
        <f>CK49-CQ49</f>
        <v>0</v>
      </c>
      <c r="CR50" s="43"/>
      <c r="CS50" s="43"/>
      <c r="CT50" s="43"/>
      <c r="CU50" s="175"/>
    </row>
    <row r="51" spans="1:99" ht="12.75" customHeight="1" x14ac:dyDescent="0.25">
      <c r="A51" s="13"/>
      <c r="B51" s="149" t="s">
        <v>93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193">
        <f>IF( SUM($BW51:CK51)&lt;0, "n/a", SUM($BW51:CK51)/CM$74)</f>
        <v>0</v>
      </c>
      <c r="CN51" s="196" t="e">
        <f>CM51/CM57</f>
        <v>#DIV/0!</v>
      </c>
      <c r="CO51" s="21"/>
      <c r="CQ51" s="150"/>
    </row>
    <row r="52" spans="1:99" ht="12.75" customHeight="1" x14ac:dyDescent="0.25">
      <c r="A52" s="13"/>
      <c r="B52" s="149" t="s">
        <v>100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193">
        <f>IF( SUM($BW52:CK52)&lt;0, "n/a", SUM($BW52:CK52)/CM$74)</f>
        <v>0</v>
      </c>
      <c r="CN52" s="196" t="e">
        <f>CM52/CM57</f>
        <v>#DIV/0!</v>
      </c>
      <c r="CO52" s="25"/>
    </row>
    <row r="53" spans="1:99" x14ac:dyDescent="0.25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193">
        <f>IF( SUM($BW53:CK53)&lt;0, "n/a", SUM($BW53:CK53)/CM$74)</f>
        <v>0</v>
      </c>
      <c r="CN53" s="196" t="e">
        <f>CM53/CM57</f>
        <v>#DIV/0!</v>
      </c>
      <c r="CO53" s="25"/>
    </row>
    <row r="54" spans="1:99" x14ac:dyDescent="0.25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193">
        <f>IF( SUM($BW54:CK54)&lt;0, "n/a", SUM($BW54:CK54)/CM$74)</f>
        <v>0</v>
      </c>
      <c r="CN54" s="196" t="e">
        <f>CM54/CM57</f>
        <v>#DIV/0!</v>
      </c>
      <c r="CO54" s="25"/>
    </row>
    <row r="55" spans="1:99" x14ac:dyDescent="0.25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193">
        <f>IF( SUM($BW55:CK55)&lt;0, "n/a", SUM($BW55:CK55)/CM$74)</f>
        <v>0</v>
      </c>
      <c r="CN55" s="196" t="e">
        <f>CM55/CM57</f>
        <v>#DIV/0!</v>
      </c>
      <c r="CO55" s="25"/>
    </row>
    <row r="56" spans="1:99" x14ac:dyDescent="0.2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193">
        <f>IF( SUM($BW56:CK56)&lt;0, "n/a", SUM($BW56:CK56)/CM$74)</f>
        <v>0</v>
      </c>
      <c r="CN56" s="196" t="e">
        <f>CM56/CM57</f>
        <v>#DIV/0!</v>
      </c>
      <c r="CO56" s="25"/>
    </row>
    <row r="57" spans="1:99" ht="13.8" thickBot="1" x14ac:dyDescent="0.3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197">
        <f>IF( SUM($BW57:CK57)&lt;0, "n/a", SUM($BW57:CK57)/CM$74)</f>
        <v>0</v>
      </c>
      <c r="CN57" s="198" t="e">
        <f>CM57/CM57</f>
        <v>#DIV/0!</v>
      </c>
      <c r="CO57" s="25"/>
    </row>
    <row r="58" spans="1:99" x14ac:dyDescent="0.25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193">
        <f>IF( SUM($BW58:CK58)&lt;0, "n/a", SUM($BW58:CK58)/CM$74)</f>
        <v>0</v>
      </c>
      <c r="CN58" s="199"/>
      <c r="CO58" s="25"/>
    </row>
    <row r="59" spans="1:99" x14ac:dyDescent="0.25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193">
        <f>IF( SUM($BW59:CK59)&lt;0, "n/a", SUM($BW59:CK59)/CM$74)</f>
        <v>0</v>
      </c>
      <c r="CN59" s="196"/>
      <c r="CO59" s="25"/>
    </row>
    <row r="60" spans="1:99" ht="13.8" thickBot="1" x14ac:dyDescent="0.3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197">
        <f>IF( SUM($BW60:CK60)&lt;0, "n/a", SUM($BW60:CK60)/CM$74)</f>
        <v>0</v>
      </c>
      <c r="CN60" s="200"/>
      <c r="CO60" s="25"/>
    </row>
    <row r="61" spans="1:99" x14ac:dyDescent="0.25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193">
        <f>IF( SUM($BW61:CK61)&lt;0, "n/a", SUM($BW61:CK61)/CM$74)</f>
        <v>0</v>
      </c>
      <c r="CN61" s="194" t="e">
        <f>CM61/CM68</f>
        <v>#DIV/0!</v>
      </c>
      <c r="CO61" s="25"/>
    </row>
    <row r="62" spans="1:99" x14ac:dyDescent="0.25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193">
        <f>IF( SUM($BW62:CK62)&lt;0, "n/a", SUM($BW62:CK62)/CM$74)</f>
        <v>0</v>
      </c>
      <c r="CN62" s="203" t="e">
        <f>CM62/CM68</f>
        <v>#DIV/0!</v>
      </c>
      <c r="CO62" s="25"/>
    </row>
    <row r="63" spans="1:99" x14ac:dyDescent="0.25">
      <c r="CM63" s="193">
        <f>IF( SUM($BW63:CK63)&lt;0, "n/a", SUM($BW63:CK63)/CM$74)</f>
        <v>0</v>
      </c>
      <c r="CN63" s="196" t="e">
        <f>CM63/CM68</f>
        <v>#DIV/0!</v>
      </c>
    </row>
    <row r="64" spans="1:99" x14ac:dyDescent="0.25">
      <c r="CM64" s="193">
        <f>IF( SUM($BW64:CK64)&lt;0, "n/a", SUM($BW64:CK64)/CM$74)</f>
        <v>0</v>
      </c>
      <c r="CN64" s="203" t="e">
        <f>CM64/CM68</f>
        <v>#DIV/0!</v>
      </c>
    </row>
    <row r="65" spans="91:92" x14ac:dyDescent="0.25">
      <c r="CM65" s="193">
        <f>IF( SUM($BW65:CK65)&lt;0, "n/a", SUM($BW65:CK65)/CM$74)</f>
        <v>0</v>
      </c>
      <c r="CN65" s="196" t="e">
        <f>CM65/CM68</f>
        <v>#DIV/0!</v>
      </c>
    </row>
    <row r="66" spans="91:92" x14ac:dyDescent="0.25">
      <c r="CM66" s="193">
        <f>IF( SUM($BW66:CK66)&lt;0, "n/a", SUM($BW66:CK66)/CM$74)</f>
        <v>0</v>
      </c>
      <c r="CN66" s="196" t="e">
        <f>CM66/CM68</f>
        <v>#DIV/0!</v>
      </c>
    </row>
    <row r="67" spans="91:92" x14ac:dyDescent="0.25">
      <c r="CM67" s="193">
        <f>IF( SUM($BW67:CK67)&lt;0, "n/a", SUM($BW67:CK67)/CM$74)</f>
        <v>0</v>
      </c>
      <c r="CN67" s="196" t="e">
        <f>CM67/CM68</f>
        <v>#DIV/0!</v>
      </c>
    </row>
    <row r="68" spans="91:92" ht="13.8" thickBot="1" x14ac:dyDescent="0.3">
      <c r="CM68" s="197">
        <f>IF( SUM($BW68:CK68)&lt;0, "n/a", SUM($BW68:CK68)/CM$74)</f>
        <v>0</v>
      </c>
      <c r="CN68" s="198" t="e">
        <f>CM68/CM68</f>
        <v>#DIV/0!</v>
      </c>
    </row>
    <row r="69" spans="91:92" x14ac:dyDescent="0.25">
      <c r="CM69" s="193">
        <f>IF( SUM($BW69:CK69)&lt;0, "n/a", SUM($BW69:CK69)/CM$74)</f>
        <v>0</v>
      </c>
      <c r="CN69" s="199"/>
    </row>
    <row r="70" spans="91:92" x14ac:dyDescent="0.25">
      <c r="CM70" s="193">
        <f>IF( SUM($BW70:CK70)&lt;0, "n/a", SUM($BW70:CK70)/CM$74)</f>
        <v>0</v>
      </c>
      <c r="CN70" s="196"/>
    </row>
    <row r="71" spans="91:92" ht="13.8" thickBot="1" x14ac:dyDescent="0.3">
      <c r="CM71" s="197">
        <f>IF( SUM($BW71:CK71)&lt;0, "n/a", SUM($BW71:CK71)/CM$74)</f>
        <v>0</v>
      </c>
      <c r="CN71" s="200"/>
    </row>
    <row r="72" spans="91:92" ht="13.8" thickBot="1" x14ac:dyDescent="0.3">
      <c r="CM72" s="204"/>
      <c r="CN72" s="205"/>
    </row>
    <row r="73" spans="91:92" x14ac:dyDescent="0.25">
      <c r="CM73" s="206" t="s">
        <v>218</v>
      </c>
      <c r="CN73" s="207"/>
    </row>
    <row r="74" spans="91:92" ht="18" thickBot="1" x14ac:dyDescent="0.3">
      <c r="CM74" s="208">
        <v>8</v>
      </c>
      <c r="CN74" s="207"/>
    </row>
  </sheetData>
  <mergeCells count="1">
    <mergeCell ref="A1:CN1"/>
  </mergeCells>
  <conditionalFormatting sqref="CM4">
    <cfRule type="containsErrors" dxfId="17" priority="15" stopIfTrue="1">
      <formula>ISERROR(CM4)</formula>
    </cfRule>
    <cfRule type="containsErrors" priority="16" stopIfTrue="1">
      <formula>ISERROR(CM4)</formula>
    </cfRule>
    <cfRule type="containsErrors" dxfId="16" priority="19" stopIfTrue="1">
      <formula>ISERROR(CM4)</formula>
    </cfRule>
    <cfRule type="containsErrors" priority="20" stopIfTrue="1">
      <formula>ISERROR(CM4)</formula>
    </cfRule>
  </conditionalFormatting>
  <conditionalFormatting sqref="CM4:CN5 CM6:CM71 CM72:CN74">
    <cfRule type="containsErrors" dxfId="15" priority="17" stopIfTrue="1">
      <formula>ISERROR(CM4)</formula>
    </cfRule>
    <cfRule type="containsErrors" priority="18" stopIfTrue="1">
      <formula>ISERROR(CM4)</formula>
    </cfRule>
  </conditionalFormatting>
  <conditionalFormatting sqref="CM4:CN74">
    <cfRule type="containsErrors" dxfId="14" priority="11" stopIfTrue="1">
      <formula>ISERROR(CM4)</formula>
    </cfRule>
    <cfRule type="containsErrors" priority="12" stopIfTrue="1">
      <formula>ISERROR(CM4)</formula>
    </cfRule>
  </conditionalFormatting>
  <conditionalFormatting sqref="CN6:CN71">
    <cfRule type="containsErrors" dxfId="13" priority="5" stopIfTrue="1">
      <formula>ISERROR(CN6)</formula>
    </cfRule>
    <cfRule type="containsErrors" priority="6" stopIfTrue="1">
      <formula>ISERROR(CN6)</formula>
    </cfRule>
  </conditionalFormatting>
  <conditionalFormatting sqref="CN39:CN49">
    <cfRule type="containsErrors" dxfId="12" priority="1" stopIfTrue="1">
      <formula>ISERROR(CN39)</formula>
    </cfRule>
    <cfRule type="containsErrors" priority="2" stopIfTrue="1">
      <formula>ISERROR(CN39)</formula>
    </cfRule>
    <cfRule type="containsErrors" dxfId="11" priority="3" stopIfTrue="1">
      <formula>ISERROR(CN39)</formula>
    </cfRule>
    <cfRule type="containsErrors" priority="4" stopIfTrue="1">
      <formula>ISERROR(CN39)</formula>
    </cfRule>
    <cfRule type="containsErrors" dxfId="10" priority="7" stopIfTrue="1">
      <formula>ISERROR(CN39)</formula>
    </cfRule>
    <cfRule type="containsErrors" priority="8" stopIfTrue="1">
      <formula>ISERROR(CN39)</formula>
    </cfRule>
    <cfRule type="containsErrors" dxfId="9" priority="9" stopIfTrue="1">
      <formula>ISERROR(CN39)</formula>
    </cfRule>
    <cfRule type="containsErrors" priority="10" stopIfTrue="1">
      <formula>ISERROR(CN39)</formula>
    </cfRule>
  </conditionalFormatting>
  <printOptions horizontalCentered="1"/>
  <pageMargins left="0.23" right="0.17" top="0.33" bottom="0.28000000000000003" header="0.17" footer="0.17"/>
  <pageSetup scale="5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CS157"/>
  <sheetViews>
    <sheetView zoomScale="80" zoomScaleNormal="80" zoomScaleSheetLayoutView="80" workbookViewId="0">
      <pane xSplit="64" ySplit="5" topLeftCell="BZ60" activePane="bottomRight" state="frozen"/>
      <selection pane="topRight" activeCell="BM1" sqref="BM1"/>
      <selection pane="bottomLeft" activeCell="A6" sqref="A6"/>
      <selection pane="bottomRight" activeCell="CN71" sqref="CN71"/>
    </sheetView>
  </sheetViews>
  <sheetFormatPr defaultColWidth="10.6640625" defaultRowHeight="13.2" x14ac:dyDescent="0.25"/>
  <cols>
    <col min="1" max="1" width="7.88671875" style="9" customWidth="1"/>
    <col min="2" max="2" width="14.6640625" style="45" customWidth="1"/>
    <col min="3" max="3" width="10.21875" style="25" hidden="1" customWidth="1"/>
    <col min="4" max="4" width="7" style="25" hidden="1" customWidth="1"/>
    <col min="5" max="5" width="10.21875" style="25" hidden="1" customWidth="1"/>
    <col min="6" max="6" width="7" style="25" hidden="1" customWidth="1"/>
    <col min="7" max="7" width="10.21875" style="25" hidden="1" customWidth="1"/>
    <col min="8" max="8" width="7" style="25" hidden="1" customWidth="1"/>
    <col min="9" max="9" width="10.21875" style="25" hidden="1" customWidth="1"/>
    <col min="10" max="10" width="7" style="25" hidden="1" customWidth="1"/>
    <col min="11" max="11" width="10.21875" style="25" hidden="1" customWidth="1"/>
    <col min="12" max="12" width="7" style="25" hidden="1" customWidth="1"/>
    <col min="13" max="13" width="10.21875" style="25" hidden="1" customWidth="1"/>
    <col min="14" max="14" width="7" style="25" hidden="1" customWidth="1"/>
    <col min="15" max="15" width="10.21875" style="25" hidden="1" customWidth="1"/>
    <col min="16" max="16" width="7" style="25" hidden="1" customWidth="1"/>
    <col min="17" max="17" width="10.21875" style="25" hidden="1" customWidth="1"/>
    <col min="18" max="18" width="7" style="25" hidden="1" customWidth="1"/>
    <col min="19" max="19" width="10.21875" style="25" hidden="1" customWidth="1"/>
    <col min="20" max="20" width="7" style="25" hidden="1" customWidth="1"/>
    <col min="21" max="21" width="10.21875" style="25" hidden="1" customWidth="1"/>
    <col min="22" max="22" width="7" style="25" hidden="1" customWidth="1"/>
    <col min="23" max="23" width="10.21875" style="25" hidden="1" customWidth="1"/>
    <col min="24" max="24" width="7" style="25" hidden="1" customWidth="1"/>
    <col min="25" max="25" width="10.21875" style="25" hidden="1" customWidth="1"/>
    <col min="26" max="26" width="7" style="25" hidden="1" customWidth="1"/>
    <col min="27" max="27" width="10.21875" style="25" hidden="1" customWidth="1"/>
    <col min="28" max="28" width="7" style="25" hidden="1" customWidth="1"/>
    <col min="29" max="29" width="10.21875" style="25" hidden="1" customWidth="1"/>
    <col min="30" max="30" width="7" style="25" hidden="1" customWidth="1"/>
    <col min="31" max="31" width="10.21875" style="25" hidden="1" customWidth="1"/>
    <col min="32" max="32" width="7" style="25" hidden="1" customWidth="1"/>
    <col min="33" max="33" width="10.21875" style="25" hidden="1" customWidth="1"/>
    <col min="34" max="34" width="7" style="25" hidden="1" customWidth="1"/>
    <col min="35" max="35" width="10.21875" style="25" hidden="1" customWidth="1"/>
    <col min="36" max="36" width="7" style="25" hidden="1" customWidth="1"/>
    <col min="37" max="37" width="10.21875" style="25" hidden="1" customWidth="1"/>
    <col min="38" max="38" width="7" style="25" hidden="1" customWidth="1"/>
    <col min="39" max="39" width="10.21875" style="25" hidden="1" customWidth="1"/>
    <col min="40" max="40" width="7" style="25" hidden="1" customWidth="1"/>
    <col min="41" max="41" width="10.21875" style="25" hidden="1" customWidth="1"/>
    <col min="42" max="42" width="7" style="25" hidden="1" customWidth="1"/>
    <col min="43" max="43" width="10.21875" style="25" hidden="1" customWidth="1"/>
    <col min="44" max="44" width="7" style="25" hidden="1" customWidth="1"/>
    <col min="45" max="45" width="10.21875" style="25" hidden="1" customWidth="1"/>
    <col min="46" max="46" width="7" style="25" hidden="1" customWidth="1"/>
    <col min="47" max="47" width="10.21875" style="25" hidden="1" customWidth="1"/>
    <col min="48" max="48" width="7" style="25" hidden="1" customWidth="1"/>
    <col min="49" max="49" width="10.21875" style="25" hidden="1" customWidth="1"/>
    <col min="50" max="50" width="7" style="25" hidden="1" customWidth="1"/>
    <col min="51" max="51" width="10.21875" style="25" hidden="1" customWidth="1"/>
    <col min="52" max="52" width="7" style="25" hidden="1" customWidth="1"/>
    <col min="53" max="53" width="10.21875" style="25" hidden="1" customWidth="1"/>
    <col min="54" max="54" width="7" style="25" hidden="1" customWidth="1"/>
    <col min="55" max="55" width="10.21875" style="25" hidden="1" customWidth="1"/>
    <col min="56" max="56" width="7" style="25" hidden="1" customWidth="1"/>
    <col min="57" max="57" width="10.21875" style="25" hidden="1" customWidth="1"/>
    <col min="58" max="58" width="7" style="25" hidden="1" customWidth="1"/>
    <col min="59" max="59" width="10.21875" style="25" hidden="1" customWidth="1"/>
    <col min="60" max="60" width="7" style="25" hidden="1" customWidth="1"/>
    <col min="61" max="61" width="10.21875" style="25" hidden="1" customWidth="1"/>
    <col min="62" max="62" width="7" style="25" hidden="1" customWidth="1"/>
    <col min="63" max="63" width="10.21875" style="25" hidden="1" customWidth="1"/>
    <col min="64" max="64" width="7" style="25" hidden="1" customWidth="1"/>
    <col min="65" max="65" width="10.21875" style="25" customWidth="1"/>
    <col min="66" max="66" width="7" style="25" customWidth="1"/>
    <col min="67" max="67" width="10.21875" style="25" customWidth="1"/>
    <col min="68" max="68" width="7" style="25" customWidth="1"/>
    <col min="69" max="69" width="10.21875" style="25" customWidth="1"/>
    <col min="70" max="70" width="7" style="25" customWidth="1"/>
    <col min="71" max="71" width="10.21875" style="25" customWidth="1"/>
    <col min="72" max="72" width="7" style="25" customWidth="1"/>
    <col min="73" max="73" width="10.21875" style="25" customWidth="1"/>
    <col min="74" max="74" width="7" style="25" customWidth="1"/>
    <col min="75" max="75" width="10.21875" style="25" customWidth="1"/>
    <col min="76" max="76" width="7" style="25" customWidth="1"/>
    <col min="77" max="77" width="10.21875" style="25" customWidth="1"/>
    <col min="78" max="78" width="7" style="25" customWidth="1"/>
    <col min="79" max="79" width="10.88671875" style="25" customWidth="1"/>
    <col min="80" max="80" width="7" style="25" customWidth="1"/>
    <col min="81" max="81" width="10.21875" style="25" customWidth="1"/>
    <col min="82" max="82" width="7" style="25" customWidth="1"/>
    <col min="83" max="83" width="10.21875" style="25" customWidth="1"/>
    <col min="84" max="84" width="7" style="25" customWidth="1"/>
    <col min="85" max="85" width="10.6640625" style="25" customWidth="1"/>
    <col min="86" max="86" width="7" style="25" customWidth="1"/>
    <col min="87" max="87" width="10.21875" style="25" customWidth="1"/>
    <col min="88" max="88" width="7" style="25" customWidth="1"/>
    <col min="89" max="89" width="10.88671875" style="25" customWidth="1"/>
    <col min="90" max="90" width="7" style="25" customWidth="1"/>
    <col min="91" max="91" width="11.21875" customWidth="1"/>
    <col min="92" max="92" width="7" customWidth="1"/>
    <col min="93" max="93" width="7.21875" style="25" customWidth="1"/>
    <col min="94" max="94" width="12" style="44" bestFit="1" customWidth="1"/>
    <col min="95" max="95" width="12.88671875" style="44" customWidth="1"/>
    <col min="96" max="96" width="12.5546875" style="44" customWidth="1"/>
    <col min="97" max="97" width="10.6640625" style="51"/>
    <col min="98" max="16384" width="10.6640625" style="8"/>
  </cols>
  <sheetData>
    <row r="1" spans="1:97" ht="21.6" customHeight="1" x14ac:dyDescent="0.25">
      <c r="A1" s="255" t="s">
        <v>149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255"/>
      <c r="AF1" s="255"/>
      <c r="AG1" s="255"/>
      <c r="AH1" s="255"/>
      <c r="AI1" s="255"/>
      <c r="AJ1" s="255"/>
      <c r="AK1" s="255"/>
      <c r="AL1" s="255"/>
      <c r="AM1" s="255"/>
      <c r="AN1" s="255"/>
      <c r="AO1" s="255"/>
      <c r="AP1" s="255"/>
      <c r="AQ1" s="255"/>
      <c r="AR1" s="255"/>
      <c r="AS1" s="255"/>
      <c r="AT1" s="255"/>
      <c r="AU1" s="255"/>
      <c r="AV1" s="255"/>
      <c r="AW1" s="255"/>
      <c r="AX1" s="255"/>
      <c r="AY1" s="255"/>
      <c r="AZ1" s="255"/>
      <c r="BA1" s="255"/>
      <c r="BB1" s="255"/>
      <c r="BC1" s="255"/>
      <c r="BD1" s="255"/>
      <c r="BE1" s="255"/>
      <c r="BF1" s="255"/>
      <c r="BG1" s="255"/>
      <c r="BH1" s="255"/>
      <c r="BI1" s="255"/>
      <c r="BJ1" s="255"/>
      <c r="BK1" s="255"/>
      <c r="BL1" s="255"/>
      <c r="BM1" s="255"/>
      <c r="BN1" s="255"/>
      <c r="BO1" s="255"/>
      <c r="BP1" s="255"/>
      <c r="BQ1" s="255"/>
      <c r="BR1" s="255"/>
      <c r="BS1" s="255"/>
      <c r="BT1" s="255"/>
      <c r="BU1" s="255"/>
      <c r="BV1" s="255"/>
      <c r="BW1" s="255"/>
      <c r="BX1" s="255"/>
      <c r="BY1" s="255"/>
      <c r="BZ1" s="255"/>
      <c r="CA1" s="255"/>
      <c r="CB1" s="255"/>
      <c r="CC1" s="255"/>
      <c r="CD1" s="255"/>
      <c r="CE1" s="255"/>
      <c r="CF1" s="255"/>
      <c r="CG1" s="255"/>
      <c r="CH1" s="255"/>
      <c r="CI1" s="255"/>
      <c r="CJ1" s="255"/>
      <c r="CK1" s="255"/>
      <c r="CL1" s="255"/>
      <c r="CM1" s="255"/>
      <c r="CN1" s="255"/>
      <c r="CO1" s="129"/>
    </row>
    <row r="2" spans="1:97" ht="4.95" customHeight="1" x14ac:dyDescent="0.25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1"/>
      <c r="AZ2" s="131"/>
      <c r="BA2" s="131"/>
      <c r="BB2" s="131"/>
      <c r="BC2" s="131"/>
      <c r="BD2" s="131"/>
      <c r="BE2" s="131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31"/>
      <c r="BQ2" s="131"/>
      <c r="BR2" s="131"/>
      <c r="BS2" s="131"/>
      <c r="BT2" s="131"/>
      <c r="BU2" s="131"/>
      <c r="BV2" s="131"/>
      <c r="BW2" s="131"/>
      <c r="BX2" s="131"/>
      <c r="BY2" s="131"/>
      <c r="BZ2" s="131"/>
      <c r="CA2" s="131"/>
      <c r="CB2" s="131"/>
      <c r="CC2" s="131"/>
      <c r="CD2" s="131"/>
      <c r="CE2" s="131"/>
      <c r="CF2" s="131"/>
      <c r="CG2" s="131"/>
      <c r="CH2" s="131"/>
      <c r="CI2" s="131"/>
      <c r="CJ2" s="131"/>
      <c r="CK2" s="131"/>
      <c r="CL2" s="131"/>
      <c r="CO2" s="129"/>
    </row>
    <row r="3" spans="1:97" ht="4.95" customHeight="1" thickBot="1" x14ac:dyDescent="0.3"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L3" s="122"/>
      <c r="BM3" s="122"/>
      <c r="BN3" s="122"/>
      <c r="BO3" s="122"/>
      <c r="BP3" s="122"/>
      <c r="BQ3" s="122"/>
      <c r="BR3" s="122"/>
      <c r="BS3" s="122"/>
      <c r="BT3" s="122"/>
      <c r="BU3" s="122"/>
      <c r="BV3" s="122"/>
      <c r="BW3" s="122"/>
      <c r="BX3" s="122"/>
      <c r="BY3" s="122"/>
      <c r="BZ3" s="122"/>
      <c r="CA3" s="122"/>
      <c r="CB3" s="122"/>
      <c r="CC3" s="122"/>
      <c r="CD3" s="122"/>
      <c r="CE3" s="122"/>
      <c r="CF3" s="122"/>
      <c r="CG3" s="122"/>
      <c r="CH3" s="122"/>
      <c r="CI3" s="122"/>
      <c r="CJ3" s="122"/>
      <c r="CK3" s="122"/>
      <c r="CL3" s="122"/>
      <c r="CO3" s="122"/>
      <c r="CP3" s="155"/>
      <c r="CQ3" s="155"/>
      <c r="CR3" s="155"/>
      <c r="CS3" s="156"/>
    </row>
    <row r="4" spans="1:97" s="9" customFormat="1" ht="16.5" customHeight="1" x14ac:dyDescent="0.25">
      <c r="A4" s="107" t="s">
        <v>91</v>
      </c>
      <c r="B4" s="108" t="s">
        <v>94</v>
      </c>
      <c r="C4" s="109" t="s">
        <v>160</v>
      </c>
      <c r="D4" s="110"/>
      <c r="E4" s="109" t="s">
        <v>161</v>
      </c>
      <c r="F4" s="110"/>
      <c r="G4" s="109" t="s">
        <v>162</v>
      </c>
      <c r="H4" s="110"/>
      <c r="I4" s="109" t="s">
        <v>163</v>
      </c>
      <c r="J4" s="110"/>
      <c r="K4" s="109" t="s">
        <v>164</v>
      </c>
      <c r="L4" s="110"/>
      <c r="M4" s="109" t="s">
        <v>165</v>
      </c>
      <c r="N4" s="110"/>
      <c r="O4" s="109" t="s">
        <v>168</v>
      </c>
      <c r="P4" s="110"/>
      <c r="Q4" s="109" t="s">
        <v>169</v>
      </c>
      <c r="R4" s="110"/>
      <c r="S4" s="109" t="s">
        <v>170</v>
      </c>
      <c r="T4" s="110"/>
      <c r="U4" s="109" t="s">
        <v>171</v>
      </c>
      <c r="V4" s="110"/>
      <c r="W4" s="109" t="s">
        <v>172</v>
      </c>
      <c r="X4" s="110"/>
      <c r="Y4" s="109" t="s">
        <v>173</v>
      </c>
      <c r="Z4" s="110"/>
      <c r="AA4" s="109" t="s">
        <v>174</v>
      </c>
      <c r="AB4" s="110"/>
      <c r="AC4" s="109" t="s">
        <v>175</v>
      </c>
      <c r="AD4" s="110"/>
      <c r="AE4" s="109" t="s">
        <v>176</v>
      </c>
      <c r="AF4" s="110"/>
      <c r="AG4" s="109" t="s">
        <v>177</v>
      </c>
      <c r="AH4" s="110"/>
      <c r="AI4" s="109" t="s">
        <v>178</v>
      </c>
      <c r="AJ4" s="110"/>
      <c r="AK4" s="109" t="s">
        <v>180</v>
      </c>
      <c r="AL4" s="110"/>
      <c r="AM4" s="109" t="s">
        <v>181</v>
      </c>
      <c r="AN4" s="110"/>
      <c r="AO4" s="109" t="s">
        <v>184</v>
      </c>
      <c r="AP4" s="110"/>
      <c r="AQ4" s="109" t="s">
        <v>185</v>
      </c>
      <c r="AR4" s="110"/>
      <c r="AS4" s="109" t="s">
        <v>188</v>
      </c>
      <c r="AT4" s="110"/>
      <c r="AU4" s="109" t="s">
        <v>189</v>
      </c>
      <c r="AV4" s="110"/>
      <c r="AW4" s="109" t="s">
        <v>191</v>
      </c>
      <c r="AX4" s="110"/>
      <c r="AY4" s="109" t="s">
        <v>192</v>
      </c>
      <c r="AZ4" s="110"/>
      <c r="BA4" s="109" t="s">
        <v>193</v>
      </c>
      <c r="BB4" s="110"/>
      <c r="BC4" s="109" t="s">
        <v>194</v>
      </c>
      <c r="BD4" s="110"/>
      <c r="BE4" s="109" t="s">
        <v>195</v>
      </c>
      <c r="BF4" s="110"/>
      <c r="BG4" s="109" t="s">
        <v>196</v>
      </c>
      <c r="BH4" s="110"/>
      <c r="BI4" s="109" t="s">
        <v>197</v>
      </c>
      <c r="BJ4" s="110"/>
      <c r="BK4" s="109" t="s">
        <v>198</v>
      </c>
      <c r="BL4" s="110"/>
      <c r="BM4" s="109" t="s">
        <v>199</v>
      </c>
      <c r="BN4" s="110"/>
      <c r="BO4" s="109" t="s">
        <v>200</v>
      </c>
      <c r="BP4" s="110"/>
      <c r="BQ4" s="109" t="s">
        <v>202</v>
      </c>
      <c r="BR4" s="110"/>
      <c r="BS4" s="109" t="s">
        <v>202</v>
      </c>
      <c r="BT4" s="110"/>
      <c r="BU4" s="109" t="s">
        <v>203</v>
      </c>
      <c r="BV4" s="110"/>
      <c r="BW4" s="109" t="s">
        <v>204</v>
      </c>
      <c r="BX4" s="110"/>
      <c r="BY4" s="109" t="s">
        <v>209</v>
      </c>
      <c r="BZ4" s="110"/>
      <c r="CA4" s="109" t="s">
        <v>210</v>
      </c>
      <c r="CB4" s="110"/>
      <c r="CC4" s="109" t="s">
        <v>211</v>
      </c>
      <c r="CD4" s="110"/>
      <c r="CE4" s="109" t="s">
        <v>212</v>
      </c>
      <c r="CF4" s="110"/>
      <c r="CG4" s="109" t="s">
        <v>213</v>
      </c>
      <c r="CH4" s="110"/>
      <c r="CI4" s="109" t="s">
        <v>214</v>
      </c>
      <c r="CJ4" s="110"/>
      <c r="CK4" s="109" t="str">
        <f>+AM!CK4</f>
        <v>23/08</v>
      </c>
      <c r="CL4" s="110"/>
      <c r="CM4" s="189" t="s">
        <v>217</v>
      </c>
      <c r="CN4" s="190"/>
      <c r="CO4" s="111"/>
      <c r="CP4" s="176"/>
      <c r="CQ4" s="177"/>
      <c r="CR4" s="177"/>
      <c r="CS4" s="178"/>
    </row>
    <row r="5" spans="1:97" s="9" customFormat="1" ht="16.5" customHeight="1" thickBot="1" x14ac:dyDescent="0.3">
      <c r="A5" s="7"/>
      <c r="B5" s="112" t="s">
        <v>76</v>
      </c>
      <c r="C5" s="113" t="s">
        <v>77</v>
      </c>
      <c r="D5" s="114" t="s">
        <v>78</v>
      </c>
      <c r="E5" s="113" t="s">
        <v>77</v>
      </c>
      <c r="F5" s="114" t="s">
        <v>78</v>
      </c>
      <c r="G5" s="113" t="s">
        <v>77</v>
      </c>
      <c r="H5" s="114" t="s">
        <v>78</v>
      </c>
      <c r="I5" s="113" t="s">
        <v>77</v>
      </c>
      <c r="J5" s="114" t="s">
        <v>78</v>
      </c>
      <c r="K5" s="113" t="s">
        <v>77</v>
      </c>
      <c r="L5" s="114" t="s">
        <v>78</v>
      </c>
      <c r="M5" s="113" t="s">
        <v>77</v>
      </c>
      <c r="N5" s="114" t="s">
        <v>78</v>
      </c>
      <c r="O5" s="113" t="s">
        <v>77</v>
      </c>
      <c r="P5" s="114" t="s">
        <v>78</v>
      </c>
      <c r="Q5" s="113" t="s">
        <v>77</v>
      </c>
      <c r="R5" s="114" t="s">
        <v>78</v>
      </c>
      <c r="S5" s="113" t="s">
        <v>77</v>
      </c>
      <c r="T5" s="114" t="s">
        <v>78</v>
      </c>
      <c r="U5" s="113" t="s">
        <v>77</v>
      </c>
      <c r="V5" s="114" t="s">
        <v>78</v>
      </c>
      <c r="W5" s="113" t="s">
        <v>77</v>
      </c>
      <c r="X5" s="114" t="s">
        <v>78</v>
      </c>
      <c r="Y5" s="113" t="s">
        <v>77</v>
      </c>
      <c r="Z5" s="114" t="s">
        <v>78</v>
      </c>
      <c r="AA5" s="113" t="s">
        <v>77</v>
      </c>
      <c r="AB5" s="114" t="s">
        <v>78</v>
      </c>
      <c r="AC5" s="113" t="s">
        <v>77</v>
      </c>
      <c r="AD5" s="114" t="s">
        <v>78</v>
      </c>
      <c r="AE5" s="113" t="s">
        <v>77</v>
      </c>
      <c r="AF5" s="114" t="s">
        <v>78</v>
      </c>
      <c r="AG5" s="113" t="s">
        <v>77</v>
      </c>
      <c r="AH5" s="114" t="s">
        <v>78</v>
      </c>
      <c r="AI5" s="113" t="s">
        <v>77</v>
      </c>
      <c r="AJ5" s="114" t="s">
        <v>78</v>
      </c>
      <c r="AK5" s="113" t="s">
        <v>77</v>
      </c>
      <c r="AL5" s="114" t="s">
        <v>78</v>
      </c>
      <c r="AM5" s="113" t="s">
        <v>77</v>
      </c>
      <c r="AN5" s="114" t="s">
        <v>78</v>
      </c>
      <c r="AO5" s="113" t="s">
        <v>77</v>
      </c>
      <c r="AP5" s="114" t="s">
        <v>78</v>
      </c>
      <c r="AQ5" s="113" t="s">
        <v>77</v>
      </c>
      <c r="AR5" s="114" t="s">
        <v>78</v>
      </c>
      <c r="AS5" s="113" t="s">
        <v>77</v>
      </c>
      <c r="AT5" s="114" t="s">
        <v>78</v>
      </c>
      <c r="AU5" s="113" t="s">
        <v>77</v>
      </c>
      <c r="AV5" s="114" t="s">
        <v>78</v>
      </c>
      <c r="AW5" s="113" t="s">
        <v>77</v>
      </c>
      <c r="AX5" s="114" t="s">
        <v>78</v>
      </c>
      <c r="AY5" s="113" t="s">
        <v>77</v>
      </c>
      <c r="AZ5" s="114" t="s">
        <v>78</v>
      </c>
      <c r="BA5" s="113" t="s">
        <v>77</v>
      </c>
      <c r="BB5" s="114" t="s">
        <v>78</v>
      </c>
      <c r="BC5" s="113" t="s">
        <v>77</v>
      </c>
      <c r="BD5" s="114" t="s">
        <v>78</v>
      </c>
      <c r="BE5" s="113" t="s">
        <v>77</v>
      </c>
      <c r="BF5" s="114" t="s">
        <v>78</v>
      </c>
      <c r="BG5" s="113" t="s">
        <v>77</v>
      </c>
      <c r="BH5" s="114" t="s">
        <v>78</v>
      </c>
      <c r="BI5" s="113" t="s">
        <v>77</v>
      </c>
      <c r="BJ5" s="114" t="s">
        <v>78</v>
      </c>
      <c r="BK5" s="113" t="s">
        <v>77</v>
      </c>
      <c r="BL5" s="114" t="s">
        <v>78</v>
      </c>
      <c r="BM5" s="113" t="s">
        <v>77</v>
      </c>
      <c r="BN5" s="114" t="s">
        <v>78</v>
      </c>
      <c r="BO5" s="113" t="s">
        <v>77</v>
      </c>
      <c r="BP5" s="114" t="s">
        <v>78</v>
      </c>
      <c r="BQ5" s="113" t="s">
        <v>77</v>
      </c>
      <c r="BR5" s="114" t="s">
        <v>78</v>
      </c>
      <c r="BS5" s="113" t="s">
        <v>77</v>
      </c>
      <c r="BT5" s="114" t="s">
        <v>78</v>
      </c>
      <c r="BU5" s="113" t="s">
        <v>77</v>
      </c>
      <c r="BV5" s="114" t="s">
        <v>78</v>
      </c>
      <c r="BW5" s="113" t="s">
        <v>77</v>
      </c>
      <c r="BX5" s="114" t="s">
        <v>78</v>
      </c>
      <c r="BY5" s="113" t="s">
        <v>77</v>
      </c>
      <c r="BZ5" s="114" t="s">
        <v>78</v>
      </c>
      <c r="CA5" s="113" t="s">
        <v>77</v>
      </c>
      <c r="CB5" s="114" t="s">
        <v>78</v>
      </c>
      <c r="CC5" s="113" t="s">
        <v>77</v>
      </c>
      <c r="CD5" s="114" t="s">
        <v>78</v>
      </c>
      <c r="CE5" s="113" t="s">
        <v>77</v>
      </c>
      <c r="CF5" s="114" t="s">
        <v>78</v>
      </c>
      <c r="CG5" s="113" t="s">
        <v>77</v>
      </c>
      <c r="CH5" s="114" t="s">
        <v>78</v>
      </c>
      <c r="CI5" s="113" t="s">
        <v>77</v>
      </c>
      <c r="CJ5" s="114" t="s">
        <v>78</v>
      </c>
      <c r="CK5" s="113" t="s">
        <v>77</v>
      </c>
      <c r="CL5" s="114" t="s">
        <v>78</v>
      </c>
      <c r="CM5" s="191" t="s">
        <v>77</v>
      </c>
      <c r="CN5" s="192" t="s">
        <v>78</v>
      </c>
      <c r="CO5" s="115"/>
      <c r="CP5" s="132" t="s">
        <v>76</v>
      </c>
      <c r="CQ5" s="133"/>
      <c r="CR5" s="133"/>
      <c r="CS5" s="179" t="s">
        <v>156</v>
      </c>
    </row>
    <row r="6" spans="1:97" ht="16.5" customHeight="1" thickBot="1" x14ac:dyDescent="0.3">
      <c r="A6" s="10"/>
      <c r="B6" s="19" t="s">
        <v>89</v>
      </c>
      <c r="C6" s="20">
        <v>0</v>
      </c>
      <c r="D6" s="22" t="e">
        <v>#DIV/0!</v>
      </c>
      <c r="E6" s="20">
        <v>0</v>
      </c>
      <c r="F6" s="22" t="e">
        <v>#DIV/0!</v>
      </c>
      <c r="G6" s="20">
        <v>0</v>
      </c>
      <c r="H6" s="22" t="e">
        <v>#DIV/0!</v>
      </c>
      <c r="I6" s="20">
        <v>0</v>
      </c>
      <c r="J6" s="22" t="e">
        <v>#DIV/0!</v>
      </c>
      <c r="K6" s="20">
        <v>0</v>
      </c>
      <c r="L6" s="22" t="e">
        <v>#DIV/0!</v>
      </c>
      <c r="M6" s="20">
        <v>0</v>
      </c>
      <c r="N6" s="22" t="e">
        <v>#DIV/0!</v>
      </c>
      <c r="O6" s="20">
        <v>0</v>
      </c>
      <c r="P6" s="22" t="e">
        <v>#DIV/0!</v>
      </c>
      <c r="Q6" s="20">
        <v>0</v>
      </c>
      <c r="R6" s="22" t="e">
        <v>#DIV/0!</v>
      </c>
      <c r="S6" s="20">
        <v>0</v>
      </c>
      <c r="T6" s="22" t="e">
        <v>#DIV/0!</v>
      </c>
      <c r="U6" s="20">
        <v>0</v>
      </c>
      <c r="V6" s="22" t="e">
        <v>#DIV/0!</v>
      </c>
      <c r="W6" s="20">
        <v>0</v>
      </c>
      <c r="X6" s="22" t="e">
        <v>#DIV/0!</v>
      </c>
      <c r="Y6" s="20">
        <v>0</v>
      </c>
      <c r="Z6" s="22" t="e">
        <v>#DIV/0!</v>
      </c>
      <c r="AA6" s="20">
        <v>0</v>
      </c>
      <c r="AB6" s="22" t="e">
        <v>#DIV/0!</v>
      </c>
      <c r="AC6" s="20">
        <v>0</v>
      </c>
      <c r="AD6" s="22" t="e">
        <v>#DIV/0!</v>
      </c>
      <c r="AE6" s="20">
        <v>0</v>
      </c>
      <c r="AF6" s="22" t="e">
        <v>#DIV/0!</v>
      </c>
      <c r="AG6" s="20">
        <v>0</v>
      </c>
      <c r="AH6" s="22" t="e">
        <v>#DIV/0!</v>
      </c>
      <c r="AI6" s="20">
        <v>0</v>
      </c>
      <c r="AJ6" s="22" t="e">
        <v>#DIV/0!</v>
      </c>
      <c r="AK6" s="20">
        <v>0</v>
      </c>
      <c r="AL6" s="22" t="e">
        <v>#DIV/0!</v>
      </c>
      <c r="AM6" s="20">
        <v>0</v>
      </c>
      <c r="AN6" s="22" t="e">
        <v>#DIV/0!</v>
      </c>
      <c r="AO6" s="20">
        <v>0</v>
      </c>
      <c r="AP6" s="22" t="e">
        <v>#DIV/0!</v>
      </c>
      <c r="AQ6" s="20">
        <v>0</v>
      </c>
      <c r="AR6" s="22" t="e">
        <v>#DIV/0!</v>
      </c>
      <c r="AS6" s="20">
        <v>0</v>
      </c>
      <c r="AT6" s="22" t="e">
        <v>#DIV/0!</v>
      </c>
      <c r="AU6" s="20">
        <v>0</v>
      </c>
      <c r="AV6" s="22" t="e">
        <v>#DIV/0!</v>
      </c>
      <c r="AW6" s="20">
        <v>0</v>
      </c>
      <c r="AX6" s="22" t="e">
        <v>#DIV/0!</v>
      </c>
      <c r="AY6" s="20">
        <v>0</v>
      </c>
      <c r="AZ6" s="22" t="e">
        <v>#DIV/0!</v>
      </c>
      <c r="BA6" s="20">
        <v>0</v>
      </c>
      <c r="BB6" s="22" t="e">
        <v>#DIV/0!</v>
      </c>
      <c r="BC6" s="20">
        <v>0</v>
      </c>
      <c r="BD6" s="22" t="e">
        <v>#DIV/0!</v>
      </c>
      <c r="BE6" s="20">
        <v>0</v>
      </c>
      <c r="BF6" s="22" t="e">
        <v>#DIV/0!</v>
      </c>
      <c r="BG6" s="20">
        <v>0</v>
      </c>
      <c r="BH6" s="22" t="e">
        <v>#DIV/0!</v>
      </c>
      <c r="BI6" s="20">
        <v>0</v>
      </c>
      <c r="BJ6" s="22" t="e">
        <v>#DIV/0!</v>
      </c>
      <c r="BK6" s="20">
        <v>0</v>
      </c>
      <c r="BL6" s="22" t="e">
        <v>#DIV/0!</v>
      </c>
      <c r="BM6" s="20">
        <v>0</v>
      </c>
      <c r="BN6" s="22" t="e">
        <v>#DIV/0!</v>
      </c>
      <c r="BO6" s="20">
        <v>0</v>
      </c>
      <c r="BP6" s="22" t="e">
        <v>#DIV/0!</v>
      </c>
      <c r="BQ6" s="20">
        <v>0</v>
      </c>
      <c r="BR6" s="22" t="e">
        <v>#DIV/0!</v>
      </c>
      <c r="BS6" s="20">
        <v>0</v>
      </c>
      <c r="BT6" s="22" t="e">
        <v>#DIV/0!</v>
      </c>
      <c r="BU6" s="20">
        <v>0</v>
      </c>
      <c r="BV6" s="22" t="e">
        <v>#DIV/0!</v>
      </c>
      <c r="BW6" s="20">
        <v>0</v>
      </c>
      <c r="BX6" s="22" t="e">
        <v>#DIV/0!</v>
      </c>
      <c r="BY6" s="20">
        <v>0</v>
      </c>
      <c r="BZ6" s="22" t="e">
        <v>#DIV/0!</v>
      </c>
      <c r="CA6" s="20">
        <v>0</v>
      </c>
      <c r="CB6" s="22" t="e">
        <v>#DIV/0!</v>
      </c>
      <c r="CC6" s="20">
        <v>0</v>
      </c>
      <c r="CD6" s="22" t="e">
        <v>#DIV/0!</v>
      </c>
      <c r="CE6" s="20">
        <v>0</v>
      </c>
      <c r="CF6" s="22" t="e">
        <v>#DIV/0!</v>
      </c>
      <c r="CG6" s="20">
        <v>0</v>
      </c>
      <c r="CH6" s="22" t="e">
        <v>#DIV/0!</v>
      </c>
      <c r="CI6" s="20">
        <v>0</v>
      </c>
      <c r="CJ6" s="22" t="e">
        <v>#DIV/0!</v>
      </c>
      <c r="CK6" s="20">
        <f t="shared" ref="CK6:CK12" si="0">+$CQ6</f>
        <v>0</v>
      </c>
      <c r="CL6" s="22" t="e">
        <f>CK6/CK13</f>
        <v>#DIV/0!</v>
      </c>
      <c r="CM6" s="193" t="e">
        <f>IF( SUM($BW6:CK6)&lt;0, "n/a", SUM($BW6:CK6)/CM$74)</f>
        <v>#DIV/0!</v>
      </c>
      <c r="CN6" s="194" t="e">
        <f>CM6/CM13</f>
        <v>#DIV/0!</v>
      </c>
      <c r="CO6" s="21"/>
      <c r="CP6" s="94" t="s">
        <v>30</v>
      </c>
      <c r="CQ6" s="34">
        <f>IF(ISERROR(VLOOKUP(CP6,IQSH01E!$A$1:$M$400,2,0)),0,VLOOKUP(CP6,IQSH01E!$A$1:$M$400,2,0))</f>
        <v>0</v>
      </c>
      <c r="CS6" s="161" t="s">
        <v>123</v>
      </c>
    </row>
    <row r="7" spans="1:97" ht="16.5" customHeight="1" thickBot="1" x14ac:dyDescent="0.3">
      <c r="A7" s="10"/>
      <c r="B7" s="14" t="s">
        <v>79</v>
      </c>
      <c r="C7" s="17">
        <v>0</v>
      </c>
      <c r="D7" s="23" t="e">
        <v>#DIV/0!</v>
      </c>
      <c r="E7" s="17">
        <v>0</v>
      </c>
      <c r="F7" s="23" t="e">
        <v>#DIV/0!</v>
      </c>
      <c r="G7" s="17">
        <v>0</v>
      </c>
      <c r="H7" s="23" t="e">
        <v>#DIV/0!</v>
      </c>
      <c r="I7" s="17">
        <v>0</v>
      </c>
      <c r="J7" s="23" t="e">
        <v>#DIV/0!</v>
      </c>
      <c r="K7" s="17">
        <v>0</v>
      </c>
      <c r="L7" s="23" t="e">
        <v>#DIV/0!</v>
      </c>
      <c r="M7" s="17">
        <v>0</v>
      </c>
      <c r="N7" s="23" t="e">
        <v>#DIV/0!</v>
      </c>
      <c r="O7" s="17">
        <v>0</v>
      </c>
      <c r="P7" s="23" t="e">
        <v>#DIV/0!</v>
      </c>
      <c r="Q7" s="17">
        <v>0</v>
      </c>
      <c r="R7" s="23" t="e">
        <v>#DIV/0!</v>
      </c>
      <c r="S7" s="17">
        <v>0</v>
      </c>
      <c r="T7" s="23" t="e">
        <v>#DIV/0!</v>
      </c>
      <c r="U7" s="17">
        <v>0</v>
      </c>
      <c r="V7" s="23" t="e">
        <v>#DIV/0!</v>
      </c>
      <c r="W7" s="17">
        <v>0</v>
      </c>
      <c r="X7" s="23" t="e">
        <v>#DIV/0!</v>
      </c>
      <c r="Y7" s="17">
        <v>0</v>
      </c>
      <c r="Z7" s="23" t="e">
        <v>#DIV/0!</v>
      </c>
      <c r="AA7" s="17">
        <v>0</v>
      </c>
      <c r="AB7" s="23" t="e">
        <v>#DIV/0!</v>
      </c>
      <c r="AC7" s="17">
        <v>0</v>
      </c>
      <c r="AD7" s="23" t="e">
        <v>#DIV/0!</v>
      </c>
      <c r="AE7" s="17">
        <v>0</v>
      </c>
      <c r="AF7" s="23" t="e">
        <v>#DIV/0!</v>
      </c>
      <c r="AG7" s="17">
        <v>0</v>
      </c>
      <c r="AH7" s="23" t="e">
        <v>#DIV/0!</v>
      </c>
      <c r="AI7" s="17">
        <v>0</v>
      </c>
      <c r="AJ7" s="23" t="e">
        <v>#DIV/0!</v>
      </c>
      <c r="AK7" s="17">
        <v>0</v>
      </c>
      <c r="AL7" s="23" t="e">
        <v>#DIV/0!</v>
      </c>
      <c r="AM7" s="17">
        <v>0</v>
      </c>
      <c r="AN7" s="23" t="e">
        <v>#DIV/0!</v>
      </c>
      <c r="AO7" s="17">
        <v>0</v>
      </c>
      <c r="AP7" s="23" t="e">
        <v>#DIV/0!</v>
      </c>
      <c r="AQ7" s="17">
        <v>0</v>
      </c>
      <c r="AR7" s="23" t="e">
        <v>#DIV/0!</v>
      </c>
      <c r="AS7" s="17">
        <v>0</v>
      </c>
      <c r="AT7" s="23" t="e">
        <v>#DIV/0!</v>
      </c>
      <c r="AU7" s="17">
        <v>0</v>
      </c>
      <c r="AV7" s="23" t="e">
        <v>#DIV/0!</v>
      </c>
      <c r="AW7" s="17">
        <v>0</v>
      </c>
      <c r="AX7" s="23" t="e">
        <v>#DIV/0!</v>
      </c>
      <c r="AY7" s="17">
        <v>0</v>
      </c>
      <c r="AZ7" s="23" t="e">
        <v>#DIV/0!</v>
      </c>
      <c r="BA7" s="17">
        <v>0</v>
      </c>
      <c r="BB7" s="23" t="e">
        <v>#DIV/0!</v>
      </c>
      <c r="BC7" s="17">
        <v>0</v>
      </c>
      <c r="BD7" s="23" t="e">
        <v>#DIV/0!</v>
      </c>
      <c r="BE7" s="17">
        <v>0</v>
      </c>
      <c r="BF7" s="23" t="e">
        <v>#DIV/0!</v>
      </c>
      <c r="BG7" s="17">
        <v>0</v>
      </c>
      <c r="BH7" s="23" t="e">
        <v>#DIV/0!</v>
      </c>
      <c r="BI7" s="17">
        <v>0</v>
      </c>
      <c r="BJ7" s="23" t="e">
        <v>#DIV/0!</v>
      </c>
      <c r="BK7" s="17">
        <v>0</v>
      </c>
      <c r="BL7" s="23" t="e">
        <v>#DIV/0!</v>
      </c>
      <c r="BM7" s="17">
        <v>0</v>
      </c>
      <c r="BN7" s="23" t="e">
        <v>#DIV/0!</v>
      </c>
      <c r="BO7" s="17">
        <v>0</v>
      </c>
      <c r="BP7" s="23" t="e">
        <v>#DIV/0!</v>
      </c>
      <c r="BQ7" s="17">
        <v>0</v>
      </c>
      <c r="BR7" s="23" t="e">
        <v>#DIV/0!</v>
      </c>
      <c r="BS7" s="17">
        <v>0</v>
      </c>
      <c r="BT7" s="23" t="e">
        <v>#DIV/0!</v>
      </c>
      <c r="BU7" s="17">
        <v>0</v>
      </c>
      <c r="BV7" s="23" t="e">
        <v>#DIV/0!</v>
      </c>
      <c r="BW7" s="17">
        <v>0</v>
      </c>
      <c r="BX7" s="23" t="e">
        <v>#DIV/0!</v>
      </c>
      <c r="BY7" s="17">
        <v>0</v>
      </c>
      <c r="BZ7" s="23" t="e">
        <v>#DIV/0!</v>
      </c>
      <c r="CA7" s="17">
        <v>0</v>
      </c>
      <c r="CB7" s="23" t="e">
        <v>#DIV/0!</v>
      </c>
      <c r="CC7" s="17">
        <v>0</v>
      </c>
      <c r="CD7" s="23" t="e">
        <v>#DIV/0!</v>
      </c>
      <c r="CE7" s="17">
        <v>0</v>
      </c>
      <c r="CF7" s="23" t="e">
        <v>#DIV/0!</v>
      </c>
      <c r="CG7" s="17">
        <v>0</v>
      </c>
      <c r="CH7" s="23" t="e">
        <v>#DIV/0!</v>
      </c>
      <c r="CI7" s="17">
        <v>0</v>
      </c>
      <c r="CJ7" s="23" t="e">
        <v>#DIV/0!</v>
      </c>
      <c r="CK7" s="17">
        <f t="shared" si="0"/>
        <v>0</v>
      </c>
      <c r="CL7" s="23" t="e">
        <f>CK7/CK13</f>
        <v>#DIV/0!</v>
      </c>
      <c r="CM7" s="193" t="e">
        <f>IF( SUM($BW7:CK7)&lt;0, "n/a", SUM($BW7:CK7)/CM$74)</f>
        <v>#DIV/0!</v>
      </c>
      <c r="CN7" s="195" t="e">
        <f>CM7/CM13</f>
        <v>#DIV/0!</v>
      </c>
      <c r="CO7" s="21"/>
      <c r="CP7" s="98" t="s">
        <v>113</v>
      </c>
      <c r="CQ7" s="99">
        <f>+CQ16-CQ15-CQ14-CQ6-CQ9-CQ10-CQ11-CQ12-CQ8</f>
        <v>0</v>
      </c>
      <c r="CR7" s="180"/>
      <c r="CS7" s="165"/>
    </row>
    <row r="8" spans="1:97" ht="16.5" customHeight="1" x14ac:dyDescent="0.25">
      <c r="A8" s="10"/>
      <c r="B8" s="14" t="s">
        <v>107</v>
      </c>
      <c r="C8" s="17">
        <v>0</v>
      </c>
      <c r="D8" s="23" t="e">
        <v>#DIV/0!</v>
      </c>
      <c r="E8" s="17">
        <v>0</v>
      </c>
      <c r="F8" s="23" t="e">
        <v>#DIV/0!</v>
      </c>
      <c r="G8" s="17">
        <v>0</v>
      </c>
      <c r="H8" s="23" t="e">
        <v>#DIV/0!</v>
      </c>
      <c r="I8" s="17">
        <v>0</v>
      </c>
      <c r="J8" s="23" t="e">
        <v>#DIV/0!</v>
      </c>
      <c r="K8" s="17">
        <v>0</v>
      </c>
      <c r="L8" s="23" t="e">
        <v>#DIV/0!</v>
      </c>
      <c r="M8" s="17">
        <v>0</v>
      </c>
      <c r="N8" s="23" t="e">
        <v>#DIV/0!</v>
      </c>
      <c r="O8" s="17">
        <v>0</v>
      </c>
      <c r="P8" s="23" t="e">
        <v>#DIV/0!</v>
      </c>
      <c r="Q8" s="17">
        <v>0</v>
      </c>
      <c r="R8" s="23" t="e">
        <v>#DIV/0!</v>
      </c>
      <c r="S8" s="17">
        <v>0</v>
      </c>
      <c r="T8" s="23" t="e">
        <v>#DIV/0!</v>
      </c>
      <c r="U8" s="17">
        <v>0</v>
      </c>
      <c r="V8" s="23" t="e">
        <v>#DIV/0!</v>
      </c>
      <c r="W8" s="17">
        <v>0</v>
      </c>
      <c r="X8" s="23" t="e">
        <v>#DIV/0!</v>
      </c>
      <c r="Y8" s="17">
        <v>0</v>
      </c>
      <c r="Z8" s="23" t="e">
        <v>#DIV/0!</v>
      </c>
      <c r="AA8" s="17">
        <v>0</v>
      </c>
      <c r="AB8" s="23" t="e">
        <v>#DIV/0!</v>
      </c>
      <c r="AC8" s="17">
        <v>0</v>
      </c>
      <c r="AD8" s="23" t="e">
        <v>#DIV/0!</v>
      </c>
      <c r="AE8" s="17">
        <v>0</v>
      </c>
      <c r="AF8" s="23" t="e">
        <v>#DIV/0!</v>
      </c>
      <c r="AG8" s="17">
        <v>0</v>
      </c>
      <c r="AH8" s="23" t="e">
        <v>#DIV/0!</v>
      </c>
      <c r="AI8" s="17">
        <v>0</v>
      </c>
      <c r="AJ8" s="23" t="e">
        <v>#DIV/0!</v>
      </c>
      <c r="AK8" s="17">
        <v>0</v>
      </c>
      <c r="AL8" s="23" t="e">
        <v>#DIV/0!</v>
      </c>
      <c r="AM8" s="17">
        <v>0</v>
      </c>
      <c r="AN8" s="23" t="e">
        <v>#DIV/0!</v>
      </c>
      <c r="AO8" s="17">
        <v>0</v>
      </c>
      <c r="AP8" s="23" t="e">
        <v>#DIV/0!</v>
      </c>
      <c r="AQ8" s="17">
        <v>0</v>
      </c>
      <c r="AR8" s="23" t="e">
        <v>#DIV/0!</v>
      </c>
      <c r="AS8" s="17">
        <v>0</v>
      </c>
      <c r="AT8" s="23" t="e">
        <v>#DIV/0!</v>
      </c>
      <c r="AU8" s="17">
        <v>0</v>
      </c>
      <c r="AV8" s="23" t="e">
        <v>#DIV/0!</v>
      </c>
      <c r="AW8" s="17">
        <v>0</v>
      </c>
      <c r="AX8" s="23" t="e">
        <v>#DIV/0!</v>
      </c>
      <c r="AY8" s="17">
        <v>0</v>
      </c>
      <c r="AZ8" s="23" t="e">
        <v>#DIV/0!</v>
      </c>
      <c r="BA8" s="17">
        <v>0</v>
      </c>
      <c r="BB8" s="23" t="e">
        <v>#DIV/0!</v>
      </c>
      <c r="BC8" s="17">
        <v>0</v>
      </c>
      <c r="BD8" s="23" t="e">
        <v>#DIV/0!</v>
      </c>
      <c r="BE8" s="17">
        <v>0</v>
      </c>
      <c r="BF8" s="23" t="e">
        <v>#DIV/0!</v>
      </c>
      <c r="BG8" s="17">
        <v>0</v>
      </c>
      <c r="BH8" s="23" t="e">
        <v>#DIV/0!</v>
      </c>
      <c r="BI8" s="17">
        <v>0</v>
      </c>
      <c r="BJ8" s="23" t="e">
        <v>#DIV/0!</v>
      </c>
      <c r="BK8" s="17">
        <v>0</v>
      </c>
      <c r="BL8" s="23" t="e">
        <v>#DIV/0!</v>
      </c>
      <c r="BM8" s="17">
        <v>0</v>
      </c>
      <c r="BN8" s="23" t="e">
        <v>#DIV/0!</v>
      </c>
      <c r="BO8" s="17">
        <v>0</v>
      </c>
      <c r="BP8" s="23" t="e">
        <v>#DIV/0!</v>
      </c>
      <c r="BQ8" s="17">
        <v>0</v>
      </c>
      <c r="BR8" s="23" t="e">
        <v>#DIV/0!</v>
      </c>
      <c r="BS8" s="17">
        <v>0</v>
      </c>
      <c r="BT8" s="23" t="e">
        <v>#DIV/0!</v>
      </c>
      <c r="BU8" s="17">
        <v>0</v>
      </c>
      <c r="BV8" s="23" t="e">
        <v>#DIV/0!</v>
      </c>
      <c r="BW8" s="17">
        <v>0</v>
      </c>
      <c r="BX8" s="23" t="e">
        <v>#DIV/0!</v>
      </c>
      <c r="BY8" s="17">
        <v>0</v>
      </c>
      <c r="BZ8" s="23" t="e">
        <v>#DIV/0!</v>
      </c>
      <c r="CA8" s="17">
        <v>0</v>
      </c>
      <c r="CB8" s="23" t="e">
        <v>#DIV/0!</v>
      </c>
      <c r="CC8" s="17">
        <v>0</v>
      </c>
      <c r="CD8" s="23" t="e">
        <v>#DIV/0!</v>
      </c>
      <c r="CE8" s="17">
        <v>0</v>
      </c>
      <c r="CF8" s="23" t="e">
        <v>#DIV/0!</v>
      </c>
      <c r="CG8" s="17">
        <v>0</v>
      </c>
      <c r="CH8" s="23" t="e">
        <v>#DIV/0!</v>
      </c>
      <c r="CI8" s="17">
        <v>0</v>
      </c>
      <c r="CJ8" s="23" t="e">
        <v>#DIV/0!</v>
      </c>
      <c r="CK8" s="17">
        <f t="shared" si="0"/>
        <v>0</v>
      </c>
      <c r="CL8" s="23" t="e">
        <f>CK8/CK13</f>
        <v>#DIV/0!</v>
      </c>
      <c r="CM8" s="193" t="e">
        <f>IF( SUM($BW8:CK8)&lt;0, "n/a", SUM($BW8:CK8)/CM$74)</f>
        <v>#DIV/0!</v>
      </c>
      <c r="CN8" s="196" t="e">
        <f>CM8/CM13</f>
        <v>#DIV/0!</v>
      </c>
      <c r="CO8" s="21"/>
      <c r="CP8" s="134" t="s">
        <v>134</v>
      </c>
      <c r="CQ8" s="33">
        <f>IF(ISERROR(VLOOKUP(CP8,IQSH01E!$A$1:$M$400,2,0)),0,VLOOKUP(CP8,IQSH01E!$A$1:$M$400,2,0))</f>
        <v>0</v>
      </c>
      <c r="CR8" s="181"/>
      <c r="CS8" s="166" t="s">
        <v>117</v>
      </c>
    </row>
    <row r="9" spans="1:97" ht="16.5" customHeight="1" x14ac:dyDescent="0.25">
      <c r="A9" s="11"/>
      <c r="B9" s="14" t="s">
        <v>80</v>
      </c>
      <c r="C9" s="17">
        <v>0</v>
      </c>
      <c r="D9" s="23" t="e">
        <v>#DIV/0!</v>
      </c>
      <c r="E9" s="17">
        <v>0</v>
      </c>
      <c r="F9" s="23" t="e">
        <v>#DIV/0!</v>
      </c>
      <c r="G9" s="17">
        <v>0</v>
      </c>
      <c r="H9" s="23" t="e">
        <v>#DIV/0!</v>
      </c>
      <c r="I9" s="17">
        <v>0</v>
      </c>
      <c r="J9" s="23" t="e">
        <v>#DIV/0!</v>
      </c>
      <c r="K9" s="17">
        <v>0</v>
      </c>
      <c r="L9" s="23" t="e">
        <v>#DIV/0!</v>
      </c>
      <c r="M9" s="17">
        <v>0</v>
      </c>
      <c r="N9" s="23" t="e">
        <v>#DIV/0!</v>
      </c>
      <c r="O9" s="17">
        <v>0</v>
      </c>
      <c r="P9" s="23" t="e">
        <v>#DIV/0!</v>
      </c>
      <c r="Q9" s="17">
        <v>0</v>
      </c>
      <c r="R9" s="23" t="e">
        <v>#DIV/0!</v>
      </c>
      <c r="S9" s="17">
        <v>0</v>
      </c>
      <c r="T9" s="23" t="e">
        <v>#DIV/0!</v>
      </c>
      <c r="U9" s="17">
        <v>0</v>
      </c>
      <c r="V9" s="23" t="e">
        <v>#DIV/0!</v>
      </c>
      <c r="W9" s="17">
        <v>0</v>
      </c>
      <c r="X9" s="23" t="e">
        <v>#DIV/0!</v>
      </c>
      <c r="Y9" s="17">
        <v>0</v>
      </c>
      <c r="Z9" s="23" t="e">
        <v>#DIV/0!</v>
      </c>
      <c r="AA9" s="17">
        <v>0</v>
      </c>
      <c r="AB9" s="23" t="e">
        <v>#DIV/0!</v>
      </c>
      <c r="AC9" s="17">
        <v>0</v>
      </c>
      <c r="AD9" s="23" t="e">
        <v>#DIV/0!</v>
      </c>
      <c r="AE9" s="17">
        <v>0</v>
      </c>
      <c r="AF9" s="23" t="e">
        <v>#DIV/0!</v>
      </c>
      <c r="AG9" s="17">
        <v>0</v>
      </c>
      <c r="AH9" s="23" t="e">
        <v>#DIV/0!</v>
      </c>
      <c r="AI9" s="17">
        <v>0</v>
      </c>
      <c r="AJ9" s="23" t="e">
        <v>#DIV/0!</v>
      </c>
      <c r="AK9" s="17">
        <v>0</v>
      </c>
      <c r="AL9" s="23" t="e">
        <v>#DIV/0!</v>
      </c>
      <c r="AM9" s="17">
        <v>0</v>
      </c>
      <c r="AN9" s="23" t="e">
        <v>#DIV/0!</v>
      </c>
      <c r="AO9" s="17">
        <v>0</v>
      </c>
      <c r="AP9" s="23" t="e">
        <v>#DIV/0!</v>
      </c>
      <c r="AQ9" s="17">
        <v>0</v>
      </c>
      <c r="AR9" s="23" t="e">
        <v>#DIV/0!</v>
      </c>
      <c r="AS9" s="17">
        <v>0</v>
      </c>
      <c r="AT9" s="23" t="e">
        <v>#DIV/0!</v>
      </c>
      <c r="AU9" s="17">
        <v>0</v>
      </c>
      <c r="AV9" s="23" t="e">
        <v>#DIV/0!</v>
      </c>
      <c r="AW9" s="17">
        <v>0</v>
      </c>
      <c r="AX9" s="23" t="e">
        <v>#DIV/0!</v>
      </c>
      <c r="AY9" s="17">
        <v>0</v>
      </c>
      <c r="AZ9" s="23" t="e">
        <v>#DIV/0!</v>
      </c>
      <c r="BA9" s="17">
        <v>0</v>
      </c>
      <c r="BB9" s="23" t="e">
        <v>#DIV/0!</v>
      </c>
      <c r="BC9" s="17">
        <v>0</v>
      </c>
      <c r="BD9" s="23" t="e">
        <v>#DIV/0!</v>
      </c>
      <c r="BE9" s="17">
        <v>0</v>
      </c>
      <c r="BF9" s="23" t="e">
        <v>#DIV/0!</v>
      </c>
      <c r="BG9" s="17">
        <v>0</v>
      </c>
      <c r="BH9" s="23" t="e">
        <v>#DIV/0!</v>
      </c>
      <c r="BI9" s="17">
        <v>0</v>
      </c>
      <c r="BJ9" s="23" t="e">
        <v>#DIV/0!</v>
      </c>
      <c r="BK9" s="17">
        <v>0</v>
      </c>
      <c r="BL9" s="23" t="e">
        <v>#DIV/0!</v>
      </c>
      <c r="BM9" s="17">
        <v>0</v>
      </c>
      <c r="BN9" s="23" t="e">
        <v>#DIV/0!</v>
      </c>
      <c r="BO9" s="17">
        <v>0</v>
      </c>
      <c r="BP9" s="23" t="e">
        <v>#DIV/0!</v>
      </c>
      <c r="BQ9" s="17">
        <v>0</v>
      </c>
      <c r="BR9" s="23" t="e">
        <v>#DIV/0!</v>
      </c>
      <c r="BS9" s="17">
        <v>0</v>
      </c>
      <c r="BT9" s="23" t="e">
        <v>#DIV/0!</v>
      </c>
      <c r="BU9" s="17">
        <v>0</v>
      </c>
      <c r="BV9" s="23" t="e">
        <v>#DIV/0!</v>
      </c>
      <c r="BW9" s="17">
        <v>0</v>
      </c>
      <c r="BX9" s="23" t="e">
        <v>#DIV/0!</v>
      </c>
      <c r="BY9" s="17">
        <v>0</v>
      </c>
      <c r="BZ9" s="23" t="e">
        <v>#DIV/0!</v>
      </c>
      <c r="CA9" s="17">
        <v>0</v>
      </c>
      <c r="CB9" s="23" t="e">
        <v>#DIV/0!</v>
      </c>
      <c r="CC9" s="17">
        <v>0</v>
      </c>
      <c r="CD9" s="23" t="e">
        <v>#DIV/0!</v>
      </c>
      <c r="CE9" s="17">
        <v>0</v>
      </c>
      <c r="CF9" s="23" t="e">
        <v>#DIV/0!</v>
      </c>
      <c r="CG9" s="17">
        <v>0</v>
      </c>
      <c r="CH9" s="23" t="e">
        <v>#DIV/0!</v>
      </c>
      <c r="CI9" s="17">
        <v>0</v>
      </c>
      <c r="CJ9" s="23" t="e">
        <v>#DIV/0!</v>
      </c>
      <c r="CK9" s="17">
        <f t="shared" si="0"/>
        <v>0</v>
      </c>
      <c r="CL9" s="23" t="e">
        <f>CK9/CK13</f>
        <v>#DIV/0!</v>
      </c>
      <c r="CM9" s="193" t="e">
        <f>IF( SUM($BW9:CK9)&lt;0, "n/a", SUM($BW9:CK9)/CM$74)</f>
        <v>#DIV/0!</v>
      </c>
      <c r="CN9" s="196" t="e">
        <f>CM9/CM13</f>
        <v>#DIV/0!</v>
      </c>
      <c r="CO9" s="21"/>
      <c r="CP9" s="94" t="s">
        <v>39</v>
      </c>
      <c r="CQ9" s="34">
        <f>IF(ISERROR(VLOOKUP(CP9,IQSH01E!$A$1:$M$400,2,0)),0,VLOOKUP(CP9,IQSH01E!$A$1:$M$400,2,0))</f>
        <v>0</v>
      </c>
      <c r="CS9" s="161" t="s">
        <v>118</v>
      </c>
    </row>
    <row r="10" spans="1:97" ht="16.5" customHeight="1" x14ac:dyDescent="0.25">
      <c r="A10" s="11"/>
      <c r="B10" s="14" t="s">
        <v>81</v>
      </c>
      <c r="C10" s="17">
        <v>0</v>
      </c>
      <c r="D10" s="23" t="e">
        <v>#DIV/0!</v>
      </c>
      <c r="E10" s="17">
        <v>0</v>
      </c>
      <c r="F10" s="23" t="e">
        <v>#DIV/0!</v>
      </c>
      <c r="G10" s="17">
        <v>0</v>
      </c>
      <c r="H10" s="23" t="e">
        <v>#DIV/0!</v>
      </c>
      <c r="I10" s="17">
        <v>0</v>
      </c>
      <c r="J10" s="23" t="e">
        <v>#DIV/0!</v>
      </c>
      <c r="K10" s="17">
        <v>0</v>
      </c>
      <c r="L10" s="23" t="e">
        <v>#DIV/0!</v>
      </c>
      <c r="M10" s="17">
        <v>0</v>
      </c>
      <c r="N10" s="23" t="e">
        <v>#DIV/0!</v>
      </c>
      <c r="O10" s="17">
        <v>0</v>
      </c>
      <c r="P10" s="23" t="e">
        <v>#DIV/0!</v>
      </c>
      <c r="Q10" s="17">
        <v>0</v>
      </c>
      <c r="R10" s="23" t="e">
        <v>#DIV/0!</v>
      </c>
      <c r="S10" s="17">
        <v>0</v>
      </c>
      <c r="T10" s="23" t="e">
        <v>#DIV/0!</v>
      </c>
      <c r="U10" s="17">
        <v>0</v>
      </c>
      <c r="V10" s="23" t="e">
        <v>#DIV/0!</v>
      </c>
      <c r="W10" s="17">
        <v>0</v>
      </c>
      <c r="X10" s="23" t="e">
        <v>#DIV/0!</v>
      </c>
      <c r="Y10" s="17">
        <v>0</v>
      </c>
      <c r="Z10" s="23" t="e">
        <v>#DIV/0!</v>
      </c>
      <c r="AA10" s="17">
        <v>0</v>
      </c>
      <c r="AB10" s="23" t="e">
        <v>#DIV/0!</v>
      </c>
      <c r="AC10" s="17">
        <v>0</v>
      </c>
      <c r="AD10" s="23" t="e">
        <v>#DIV/0!</v>
      </c>
      <c r="AE10" s="17">
        <v>0</v>
      </c>
      <c r="AF10" s="23" t="e">
        <v>#DIV/0!</v>
      </c>
      <c r="AG10" s="17">
        <v>0</v>
      </c>
      <c r="AH10" s="23" t="e">
        <v>#DIV/0!</v>
      </c>
      <c r="AI10" s="17">
        <v>0</v>
      </c>
      <c r="AJ10" s="23" t="e">
        <v>#DIV/0!</v>
      </c>
      <c r="AK10" s="17">
        <v>0</v>
      </c>
      <c r="AL10" s="23" t="e">
        <v>#DIV/0!</v>
      </c>
      <c r="AM10" s="17">
        <v>0</v>
      </c>
      <c r="AN10" s="23" t="e">
        <v>#DIV/0!</v>
      </c>
      <c r="AO10" s="17">
        <v>0</v>
      </c>
      <c r="AP10" s="23" t="e">
        <v>#DIV/0!</v>
      </c>
      <c r="AQ10" s="17">
        <v>0</v>
      </c>
      <c r="AR10" s="23" t="e">
        <v>#DIV/0!</v>
      </c>
      <c r="AS10" s="17">
        <v>0</v>
      </c>
      <c r="AT10" s="23" t="e">
        <v>#DIV/0!</v>
      </c>
      <c r="AU10" s="17">
        <v>0</v>
      </c>
      <c r="AV10" s="23" t="e">
        <v>#DIV/0!</v>
      </c>
      <c r="AW10" s="17">
        <v>0</v>
      </c>
      <c r="AX10" s="23" t="e">
        <v>#DIV/0!</v>
      </c>
      <c r="AY10" s="17">
        <v>0</v>
      </c>
      <c r="AZ10" s="23" t="e">
        <v>#DIV/0!</v>
      </c>
      <c r="BA10" s="17">
        <v>0</v>
      </c>
      <c r="BB10" s="23" t="e">
        <v>#DIV/0!</v>
      </c>
      <c r="BC10" s="17">
        <v>0</v>
      </c>
      <c r="BD10" s="23" t="e">
        <v>#DIV/0!</v>
      </c>
      <c r="BE10" s="17">
        <v>0</v>
      </c>
      <c r="BF10" s="23" t="e">
        <v>#DIV/0!</v>
      </c>
      <c r="BG10" s="17">
        <v>0</v>
      </c>
      <c r="BH10" s="23" t="e">
        <v>#DIV/0!</v>
      </c>
      <c r="BI10" s="17">
        <v>0</v>
      </c>
      <c r="BJ10" s="23" t="e">
        <v>#DIV/0!</v>
      </c>
      <c r="BK10" s="17">
        <v>0</v>
      </c>
      <c r="BL10" s="23" t="e">
        <v>#DIV/0!</v>
      </c>
      <c r="BM10" s="17">
        <v>0</v>
      </c>
      <c r="BN10" s="23" t="e">
        <v>#DIV/0!</v>
      </c>
      <c r="BO10" s="17">
        <v>0</v>
      </c>
      <c r="BP10" s="23" t="e">
        <v>#DIV/0!</v>
      </c>
      <c r="BQ10" s="17">
        <v>0</v>
      </c>
      <c r="BR10" s="23" t="e">
        <v>#DIV/0!</v>
      </c>
      <c r="BS10" s="17">
        <v>0</v>
      </c>
      <c r="BT10" s="23" t="e">
        <v>#DIV/0!</v>
      </c>
      <c r="BU10" s="17">
        <v>0</v>
      </c>
      <c r="BV10" s="23" t="e">
        <v>#DIV/0!</v>
      </c>
      <c r="BW10" s="17">
        <v>0</v>
      </c>
      <c r="BX10" s="23" t="e">
        <v>#DIV/0!</v>
      </c>
      <c r="BY10" s="17">
        <v>0</v>
      </c>
      <c r="BZ10" s="23" t="e">
        <v>#DIV/0!</v>
      </c>
      <c r="CA10" s="17">
        <v>0</v>
      </c>
      <c r="CB10" s="23" t="e">
        <v>#DIV/0!</v>
      </c>
      <c r="CC10" s="17">
        <v>0</v>
      </c>
      <c r="CD10" s="23" t="e">
        <v>#DIV/0!</v>
      </c>
      <c r="CE10" s="17">
        <v>0</v>
      </c>
      <c r="CF10" s="23" t="e">
        <v>#DIV/0!</v>
      </c>
      <c r="CG10" s="17">
        <v>0</v>
      </c>
      <c r="CH10" s="23" t="e">
        <v>#DIV/0!</v>
      </c>
      <c r="CI10" s="17">
        <v>0</v>
      </c>
      <c r="CJ10" s="23" t="e">
        <v>#DIV/0!</v>
      </c>
      <c r="CK10" s="17">
        <f t="shared" si="0"/>
        <v>0</v>
      </c>
      <c r="CL10" s="23" t="e">
        <f>CK10/CK13</f>
        <v>#DIV/0!</v>
      </c>
      <c r="CM10" s="193" t="e">
        <f>IF( SUM($BW10:CK10)&lt;0, "n/a", SUM($BW10:CK10)/CM$74)</f>
        <v>#DIV/0!</v>
      </c>
      <c r="CN10" s="196" t="e">
        <f>CM10/CM13</f>
        <v>#DIV/0!</v>
      </c>
      <c r="CO10" s="21"/>
      <c r="CP10" s="94" t="s">
        <v>132</v>
      </c>
      <c r="CQ10" s="34">
        <f>IF(ISERROR(VLOOKUP(CP10,IQSH01E!$A$1:$M$400,2,0)),0,VLOOKUP(CP10,IQSH01E!$A$1:$M$400,2,0))</f>
        <v>0</v>
      </c>
      <c r="CS10" s="161" t="s">
        <v>123</v>
      </c>
    </row>
    <row r="11" spans="1:97" ht="16.5" customHeight="1" x14ac:dyDescent="0.25">
      <c r="A11" s="11" t="s">
        <v>96</v>
      </c>
      <c r="B11" s="14" t="s">
        <v>82</v>
      </c>
      <c r="C11" s="17">
        <v>0</v>
      </c>
      <c r="D11" s="23" t="e">
        <v>#DIV/0!</v>
      </c>
      <c r="E11" s="17">
        <v>0</v>
      </c>
      <c r="F11" s="23" t="e">
        <v>#DIV/0!</v>
      </c>
      <c r="G11" s="17">
        <v>0</v>
      </c>
      <c r="H11" s="23" t="e">
        <v>#DIV/0!</v>
      </c>
      <c r="I11" s="17">
        <v>0</v>
      </c>
      <c r="J11" s="23" t="e">
        <v>#DIV/0!</v>
      </c>
      <c r="K11" s="17">
        <v>0</v>
      </c>
      <c r="L11" s="23" t="e">
        <v>#DIV/0!</v>
      </c>
      <c r="M11" s="17">
        <v>0</v>
      </c>
      <c r="N11" s="23" t="e">
        <v>#DIV/0!</v>
      </c>
      <c r="O11" s="17">
        <v>0</v>
      </c>
      <c r="P11" s="23" t="e">
        <v>#DIV/0!</v>
      </c>
      <c r="Q11" s="17">
        <v>0</v>
      </c>
      <c r="R11" s="23" t="e">
        <v>#DIV/0!</v>
      </c>
      <c r="S11" s="17">
        <v>0</v>
      </c>
      <c r="T11" s="23" t="e">
        <v>#DIV/0!</v>
      </c>
      <c r="U11" s="17">
        <v>0</v>
      </c>
      <c r="V11" s="23" t="e">
        <v>#DIV/0!</v>
      </c>
      <c r="W11" s="17">
        <v>0</v>
      </c>
      <c r="X11" s="23" t="e">
        <v>#DIV/0!</v>
      </c>
      <c r="Y11" s="17">
        <v>0</v>
      </c>
      <c r="Z11" s="23" t="e">
        <v>#DIV/0!</v>
      </c>
      <c r="AA11" s="17">
        <v>0</v>
      </c>
      <c r="AB11" s="23" t="e">
        <v>#DIV/0!</v>
      </c>
      <c r="AC11" s="17">
        <v>0</v>
      </c>
      <c r="AD11" s="23" t="e">
        <v>#DIV/0!</v>
      </c>
      <c r="AE11" s="17">
        <v>0</v>
      </c>
      <c r="AF11" s="23" t="e">
        <v>#DIV/0!</v>
      </c>
      <c r="AG11" s="17">
        <v>0</v>
      </c>
      <c r="AH11" s="23" t="e">
        <v>#DIV/0!</v>
      </c>
      <c r="AI11" s="17">
        <v>0</v>
      </c>
      <c r="AJ11" s="23" t="e">
        <v>#DIV/0!</v>
      </c>
      <c r="AK11" s="17">
        <v>0</v>
      </c>
      <c r="AL11" s="23" t="e">
        <v>#DIV/0!</v>
      </c>
      <c r="AM11" s="17">
        <v>0</v>
      </c>
      <c r="AN11" s="23" t="e">
        <v>#DIV/0!</v>
      </c>
      <c r="AO11" s="17">
        <v>0</v>
      </c>
      <c r="AP11" s="23" t="e">
        <v>#DIV/0!</v>
      </c>
      <c r="AQ11" s="17">
        <v>0</v>
      </c>
      <c r="AR11" s="23" t="e">
        <v>#DIV/0!</v>
      </c>
      <c r="AS11" s="17">
        <v>0</v>
      </c>
      <c r="AT11" s="23" t="e">
        <v>#DIV/0!</v>
      </c>
      <c r="AU11" s="17">
        <v>0</v>
      </c>
      <c r="AV11" s="23" t="e">
        <v>#DIV/0!</v>
      </c>
      <c r="AW11" s="17">
        <v>0</v>
      </c>
      <c r="AX11" s="23" t="e">
        <v>#DIV/0!</v>
      </c>
      <c r="AY11" s="17">
        <v>0</v>
      </c>
      <c r="AZ11" s="23" t="e">
        <v>#DIV/0!</v>
      </c>
      <c r="BA11" s="17">
        <v>0</v>
      </c>
      <c r="BB11" s="23" t="e">
        <v>#DIV/0!</v>
      </c>
      <c r="BC11" s="17">
        <v>0</v>
      </c>
      <c r="BD11" s="23" t="e">
        <v>#DIV/0!</v>
      </c>
      <c r="BE11" s="17">
        <v>0</v>
      </c>
      <c r="BF11" s="23" t="e">
        <v>#DIV/0!</v>
      </c>
      <c r="BG11" s="17">
        <v>0</v>
      </c>
      <c r="BH11" s="23" t="e">
        <v>#DIV/0!</v>
      </c>
      <c r="BI11" s="17">
        <v>0</v>
      </c>
      <c r="BJ11" s="23" t="e">
        <v>#DIV/0!</v>
      </c>
      <c r="BK11" s="17">
        <v>0</v>
      </c>
      <c r="BL11" s="23" t="e">
        <v>#DIV/0!</v>
      </c>
      <c r="BM11" s="17">
        <v>0</v>
      </c>
      <c r="BN11" s="23" t="e">
        <v>#DIV/0!</v>
      </c>
      <c r="BO11" s="17">
        <v>0</v>
      </c>
      <c r="BP11" s="23" t="e">
        <v>#DIV/0!</v>
      </c>
      <c r="BQ11" s="17">
        <v>0</v>
      </c>
      <c r="BR11" s="23" t="e">
        <v>#DIV/0!</v>
      </c>
      <c r="BS11" s="17">
        <v>0</v>
      </c>
      <c r="BT11" s="23" t="e">
        <v>#DIV/0!</v>
      </c>
      <c r="BU11" s="17">
        <v>0</v>
      </c>
      <c r="BV11" s="23" t="e">
        <v>#DIV/0!</v>
      </c>
      <c r="BW11" s="17">
        <v>0</v>
      </c>
      <c r="BX11" s="23" t="e">
        <v>#DIV/0!</v>
      </c>
      <c r="BY11" s="17">
        <v>0</v>
      </c>
      <c r="BZ11" s="23" t="e">
        <v>#DIV/0!</v>
      </c>
      <c r="CA11" s="17">
        <v>0</v>
      </c>
      <c r="CB11" s="23" t="e">
        <v>#DIV/0!</v>
      </c>
      <c r="CC11" s="17">
        <v>0</v>
      </c>
      <c r="CD11" s="23" t="e">
        <v>#DIV/0!</v>
      </c>
      <c r="CE11" s="17">
        <v>0</v>
      </c>
      <c r="CF11" s="23" t="e">
        <v>#DIV/0!</v>
      </c>
      <c r="CG11" s="17">
        <v>0</v>
      </c>
      <c r="CH11" s="23" t="e">
        <v>#DIV/0!</v>
      </c>
      <c r="CI11" s="17">
        <v>0</v>
      </c>
      <c r="CJ11" s="23" t="e">
        <v>#DIV/0!</v>
      </c>
      <c r="CK11" s="17">
        <f t="shared" si="0"/>
        <v>0</v>
      </c>
      <c r="CL11" s="23" t="e">
        <f>CK11/CK13</f>
        <v>#DIV/0!</v>
      </c>
      <c r="CM11" s="193" t="e">
        <f>IF( SUM($BW11:CK11)&lt;0, "n/a", SUM($BW11:CK11)/CM$74)</f>
        <v>#DIV/0!</v>
      </c>
      <c r="CN11" s="196" t="e">
        <f>CM11/CM13</f>
        <v>#DIV/0!</v>
      </c>
      <c r="CO11" s="21"/>
      <c r="CP11" s="94" t="s">
        <v>20</v>
      </c>
      <c r="CQ11" s="34">
        <f>IF(ISERROR(VLOOKUP(CP11,IQSH01E!$A$1:$M$400,2,0)),0,VLOOKUP(CP11,IQSH01E!$A$1:$M$400,2,0))</f>
        <v>0</v>
      </c>
      <c r="CS11" s="161" t="s">
        <v>118</v>
      </c>
    </row>
    <row r="12" spans="1:97" ht="16.5" customHeight="1" x14ac:dyDescent="0.25">
      <c r="A12" s="10"/>
      <c r="B12" s="14" t="s">
        <v>102</v>
      </c>
      <c r="C12" s="17">
        <v>0</v>
      </c>
      <c r="D12" s="23" t="e">
        <v>#DIV/0!</v>
      </c>
      <c r="E12" s="17">
        <v>0</v>
      </c>
      <c r="F12" s="23" t="e">
        <v>#DIV/0!</v>
      </c>
      <c r="G12" s="17">
        <v>0</v>
      </c>
      <c r="H12" s="23" t="e">
        <v>#DIV/0!</v>
      </c>
      <c r="I12" s="17">
        <v>0</v>
      </c>
      <c r="J12" s="23" t="e">
        <v>#DIV/0!</v>
      </c>
      <c r="K12" s="17">
        <v>0</v>
      </c>
      <c r="L12" s="23" t="e">
        <v>#DIV/0!</v>
      </c>
      <c r="M12" s="17">
        <v>0</v>
      </c>
      <c r="N12" s="23" t="e">
        <v>#DIV/0!</v>
      </c>
      <c r="O12" s="17">
        <v>0</v>
      </c>
      <c r="P12" s="23" t="e">
        <v>#DIV/0!</v>
      </c>
      <c r="Q12" s="17">
        <v>0</v>
      </c>
      <c r="R12" s="23" t="e">
        <v>#DIV/0!</v>
      </c>
      <c r="S12" s="17">
        <v>0</v>
      </c>
      <c r="T12" s="23" t="e">
        <v>#DIV/0!</v>
      </c>
      <c r="U12" s="17">
        <v>0</v>
      </c>
      <c r="V12" s="23" t="e">
        <v>#DIV/0!</v>
      </c>
      <c r="W12" s="17">
        <v>0</v>
      </c>
      <c r="X12" s="23" t="e">
        <v>#DIV/0!</v>
      </c>
      <c r="Y12" s="17">
        <v>0</v>
      </c>
      <c r="Z12" s="23" t="e">
        <v>#DIV/0!</v>
      </c>
      <c r="AA12" s="17">
        <v>0</v>
      </c>
      <c r="AB12" s="23" t="e">
        <v>#DIV/0!</v>
      </c>
      <c r="AC12" s="17">
        <v>0</v>
      </c>
      <c r="AD12" s="23" t="e">
        <v>#DIV/0!</v>
      </c>
      <c r="AE12" s="17">
        <v>0</v>
      </c>
      <c r="AF12" s="23" t="e">
        <v>#DIV/0!</v>
      </c>
      <c r="AG12" s="17">
        <v>0</v>
      </c>
      <c r="AH12" s="23" t="e">
        <v>#DIV/0!</v>
      </c>
      <c r="AI12" s="17">
        <v>0</v>
      </c>
      <c r="AJ12" s="23" t="e">
        <v>#DIV/0!</v>
      </c>
      <c r="AK12" s="17">
        <v>0</v>
      </c>
      <c r="AL12" s="23" t="e">
        <v>#DIV/0!</v>
      </c>
      <c r="AM12" s="17">
        <v>0</v>
      </c>
      <c r="AN12" s="23" t="e">
        <v>#DIV/0!</v>
      </c>
      <c r="AO12" s="17">
        <v>0</v>
      </c>
      <c r="AP12" s="23" t="e">
        <v>#DIV/0!</v>
      </c>
      <c r="AQ12" s="17">
        <v>0</v>
      </c>
      <c r="AR12" s="23" t="e">
        <v>#DIV/0!</v>
      </c>
      <c r="AS12" s="17">
        <v>0</v>
      </c>
      <c r="AT12" s="23" t="e">
        <v>#DIV/0!</v>
      </c>
      <c r="AU12" s="17">
        <v>0</v>
      </c>
      <c r="AV12" s="23" t="e">
        <v>#DIV/0!</v>
      </c>
      <c r="AW12" s="17">
        <v>0</v>
      </c>
      <c r="AX12" s="23" t="e">
        <v>#DIV/0!</v>
      </c>
      <c r="AY12" s="17">
        <v>0</v>
      </c>
      <c r="AZ12" s="23" t="e">
        <v>#DIV/0!</v>
      </c>
      <c r="BA12" s="17">
        <v>0</v>
      </c>
      <c r="BB12" s="23" t="e">
        <v>#DIV/0!</v>
      </c>
      <c r="BC12" s="17">
        <v>0</v>
      </c>
      <c r="BD12" s="23" t="e">
        <v>#DIV/0!</v>
      </c>
      <c r="BE12" s="17">
        <v>0</v>
      </c>
      <c r="BF12" s="23" t="e">
        <v>#DIV/0!</v>
      </c>
      <c r="BG12" s="17">
        <v>0</v>
      </c>
      <c r="BH12" s="23" t="e">
        <v>#DIV/0!</v>
      </c>
      <c r="BI12" s="17">
        <v>0</v>
      </c>
      <c r="BJ12" s="23" t="e">
        <v>#DIV/0!</v>
      </c>
      <c r="BK12" s="17">
        <v>0</v>
      </c>
      <c r="BL12" s="23" t="e">
        <v>#DIV/0!</v>
      </c>
      <c r="BM12" s="17">
        <v>0</v>
      </c>
      <c r="BN12" s="23" t="e">
        <v>#DIV/0!</v>
      </c>
      <c r="BO12" s="17">
        <v>0</v>
      </c>
      <c r="BP12" s="23" t="e">
        <v>#DIV/0!</v>
      </c>
      <c r="BQ12" s="17">
        <v>0</v>
      </c>
      <c r="BR12" s="23" t="e">
        <v>#DIV/0!</v>
      </c>
      <c r="BS12" s="17">
        <v>0</v>
      </c>
      <c r="BT12" s="23" t="e">
        <v>#DIV/0!</v>
      </c>
      <c r="BU12" s="17">
        <v>0</v>
      </c>
      <c r="BV12" s="23" t="e">
        <v>#DIV/0!</v>
      </c>
      <c r="BW12" s="17">
        <v>0</v>
      </c>
      <c r="BX12" s="23" t="e">
        <v>#DIV/0!</v>
      </c>
      <c r="BY12" s="17">
        <v>0</v>
      </c>
      <c r="BZ12" s="23" t="e">
        <v>#DIV/0!</v>
      </c>
      <c r="CA12" s="17">
        <v>0</v>
      </c>
      <c r="CB12" s="23" t="e">
        <v>#DIV/0!</v>
      </c>
      <c r="CC12" s="17">
        <v>0</v>
      </c>
      <c r="CD12" s="23" t="e">
        <v>#DIV/0!</v>
      </c>
      <c r="CE12" s="17">
        <v>0</v>
      </c>
      <c r="CF12" s="23" t="e">
        <v>#DIV/0!</v>
      </c>
      <c r="CG12" s="17">
        <v>0</v>
      </c>
      <c r="CH12" s="23" t="e">
        <v>#DIV/0!</v>
      </c>
      <c r="CI12" s="17">
        <v>0</v>
      </c>
      <c r="CJ12" s="23" t="e">
        <v>#DIV/0!</v>
      </c>
      <c r="CK12" s="17">
        <f t="shared" si="0"/>
        <v>0</v>
      </c>
      <c r="CL12" s="23" t="e">
        <f>CK12/CK13</f>
        <v>#DIV/0!</v>
      </c>
      <c r="CM12" s="193" t="e">
        <f>IF( SUM($BW12:CK12)&lt;0, "n/a", SUM($BW12:CK12)/CM$74)</f>
        <v>#DIV/0!</v>
      </c>
      <c r="CN12" s="196" t="e">
        <f>CM12/CM13</f>
        <v>#DIV/0!</v>
      </c>
      <c r="CO12" s="21"/>
      <c r="CP12" s="94" t="s">
        <v>133</v>
      </c>
      <c r="CQ12" s="34">
        <f>IF(ISERROR(VLOOKUP(CP12,IQSH01E!$A$1:$M$400,2,0)),0,VLOOKUP(CP12,IQSH01E!$A$1:$M$400,2,0))</f>
        <v>0</v>
      </c>
      <c r="CS12" s="161" t="s">
        <v>123</v>
      </c>
    </row>
    <row r="13" spans="1:97" ht="16.5" customHeight="1" thickBot="1" x14ac:dyDescent="0.3">
      <c r="A13" s="10"/>
      <c r="B13" s="15" t="s">
        <v>83</v>
      </c>
      <c r="C13" s="18">
        <v>0</v>
      </c>
      <c r="D13" s="24" t="e">
        <v>#DIV/0!</v>
      </c>
      <c r="E13" s="18">
        <v>0</v>
      </c>
      <c r="F13" s="24" t="e">
        <v>#DIV/0!</v>
      </c>
      <c r="G13" s="18">
        <v>0</v>
      </c>
      <c r="H13" s="24" t="e">
        <v>#DIV/0!</v>
      </c>
      <c r="I13" s="18">
        <v>0</v>
      </c>
      <c r="J13" s="24" t="e">
        <v>#DIV/0!</v>
      </c>
      <c r="K13" s="18">
        <v>0</v>
      </c>
      <c r="L13" s="24" t="e">
        <v>#DIV/0!</v>
      </c>
      <c r="M13" s="18">
        <v>0</v>
      </c>
      <c r="N13" s="24" t="e">
        <v>#DIV/0!</v>
      </c>
      <c r="O13" s="18">
        <v>0</v>
      </c>
      <c r="P13" s="24" t="e">
        <v>#DIV/0!</v>
      </c>
      <c r="Q13" s="18">
        <v>0</v>
      </c>
      <c r="R13" s="24" t="e">
        <v>#DIV/0!</v>
      </c>
      <c r="S13" s="18">
        <v>0</v>
      </c>
      <c r="T13" s="24" t="e">
        <v>#DIV/0!</v>
      </c>
      <c r="U13" s="18">
        <v>0</v>
      </c>
      <c r="V13" s="24" t="e">
        <v>#DIV/0!</v>
      </c>
      <c r="W13" s="18">
        <v>0</v>
      </c>
      <c r="X13" s="24" t="e">
        <v>#DIV/0!</v>
      </c>
      <c r="Y13" s="18">
        <v>0</v>
      </c>
      <c r="Z13" s="24" t="e">
        <v>#DIV/0!</v>
      </c>
      <c r="AA13" s="18">
        <v>0</v>
      </c>
      <c r="AB13" s="24" t="e">
        <v>#DIV/0!</v>
      </c>
      <c r="AC13" s="18">
        <v>0</v>
      </c>
      <c r="AD13" s="24" t="e">
        <v>#DIV/0!</v>
      </c>
      <c r="AE13" s="18">
        <v>0</v>
      </c>
      <c r="AF13" s="24" t="e">
        <v>#DIV/0!</v>
      </c>
      <c r="AG13" s="18">
        <v>0</v>
      </c>
      <c r="AH13" s="24" t="e">
        <v>#DIV/0!</v>
      </c>
      <c r="AI13" s="18">
        <v>0</v>
      </c>
      <c r="AJ13" s="24" t="e">
        <v>#DIV/0!</v>
      </c>
      <c r="AK13" s="18">
        <v>0</v>
      </c>
      <c r="AL13" s="24" t="e">
        <v>#DIV/0!</v>
      </c>
      <c r="AM13" s="18">
        <v>0</v>
      </c>
      <c r="AN13" s="24" t="e">
        <v>#DIV/0!</v>
      </c>
      <c r="AO13" s="18">
        <v>0</v>
      </c>
      <c r="AP13" s="24" t="e">
        <v>#DIV/0!</v>
      </c>
      <c r="AQ13" s="18">
        <v>0</v>
      </c>
      <c r="AR13" s="24" t="e">
        <v>#DIV/0!</v>
      </c>
      <c r="AS13" s="18">
        <v>0</v>
      </c>
      <c r="AT13" s="24" t="e">
        <v>#DIV/0!</v>
      </c>
      <c r="AU13" s="18">
        <v>0</v>
      </c>
      <c r="AV13" s="24" t="e">
        <v>#DIV/0!</v>
      </c>
      <c r="AW13" s="18">
        <v>0</v>
      </c>
      <c r="AX13" s="24" t="e">
        <v>#DIV/0!</v>
      </c>
      <c r="AY13" s="18">
        <v>0</v>
      </c>
      <c r="AZ13" s="24" t="e">
        <v>#DIV/0!</v>
      </c>
      <c r="BA13" s="18">
        <v>0</v>
      </c>
      <c r="BB13" s="24" t="e">
        <v>#DIV/0!</v>
      </c>
      <c r="BC13" s="18">
        <v>0</v>
      </c>
      <c r="BD13" s="24" t="e">
        <v>#DIV/0!</v>
      </c>
      <c r="BE13" s="18">
        <v>0</v>
      </c>
      <c r="BF13" s="24" t="e">
        <v>#DIV/0!</v>
      </c>
      <c r="BG13" s="18">
        <v>0</v>
      </c>
      <c r="BH13" s="24" t="e">
        <v>#DIV/0!</v>
      </c>
      <c r="BI13" s="18">
        <v>0</v>
      </c>
      <c r="BJ13" s="24" t="e">
        <v>#DIV/0!</v>
      </c>
      <c r="BK13" s="18">
        <v>0</v>
      </c>
      <c r="BL13" s="24" t="e">
        <v>#DIV/0!</v>
      </c>
      <c r="BM13" s="18">
        <v>0</v>
      </c>
      <c r="BN13" s="24" t="e">
        <v>#DIV/0!</v>
      </c>
      <c r="BO13" s="18">
        <v>0</v>
      </c>
      <c r="BP13" s="24" t="e">
        <v>#DIV/0!</v>
      </c>
      <c r="BQ13" s="18">
        <v>0</v>
      </c>
      <c r="BR13" s="24" t="e">
        <v>#DIV/0!</v>
      </c>
      <c r="BS13" s="18">
        <v>0</v>
      </c>
      <c r="BT13" s="24" t="e">
        <v>#DIV/0!</v>
      </c>
      <c r="BU13" s="18">
        <v>0</v>
      </c>
      <c r="BV13" s="24" t="e">
        <v>#DIV/0!</v>
      </c>
      <c r="BW13" s="18">
        <v>0</v>
      </c>
      <c r="BX13" s="24" t="e">
        <v>#DIV/0!</v>
      </c>
      <c r="BY13" s="18">
        <v>0</v>
      </c>
      <c r="BZ13" s="24" t="e">
        <v>#DIV/0!</v>
      </c>
      <c r="CA13" s="18">
        <v>0</v>
      </c>
      <c r="CB13" s="24" t="e">
        <v>#DIV/0!</v>
      </c>
      <c r="CC13" s="18">
        <v>0</v>
      </c>
      <c r="CD13" s="24" t="e">
        <v>#DIV/0!</v>
      </c>
      <c r="CE13" s="18">
        <v>0</v>
      </c>
      <c r="CF13" s="24" t="e">
        <v>#DIV/0!</v>
      </c>
      <c r="CG13" s="18">
        <v>0</v>
      </c>
      <c r="CH13" s="24" t="e">
        <v>#DIV/0!</v>
      </c>
      <c r="CI13" s="18">
        <v>0</v>
      </c>
      <c r="CJ13" s="24" t="e">
        <v>#DIV/0!</v>
      </c>
      <c r="CK13" s="18">
        <f>SUM(CK6:CK12)</f>
        <v>0</v>
      </c>
      <c r="CL13" s="24" t="e">
        <f>CK13/CK13</f>
        <v>#DIV/0!</v>
      </c>
      <c r="CM13" s="197" t="e">
        <f>IF( SUM($BW13:CK13)&lt;0, "n/a", SUM($BW13:CK13)/CM$74)</f>
        <v>#DIV/0!</v>
      </c>
      <c r="CN13" s="198" t="e">
        <f>CM13/CM13</f>
        <v>#DIV/0!</v>
      </c>
      <c r="CO13" s="21"/>
      <c r="CP13" s="98" t="s">
        <v>148</v>
      </c>
      <c r="CQ13" s="101">
        <f>IF(ISERROR(VLOOKUP(CP13,IQSH01E!$A$1:$M$400,2,0)),0,VLOOKUP(CP13,IQSH01E!$A$1:$M$400,2,0))</f>
        <v>0</v>
      </c>
      <c r="CR13" s="180"/>
      <c r="CS13" s="165"/>
    </row>
    <row r="14" spans="1:97" ht="16.5" customHeight="1" x14ac:dyDescent="0.25">
      <c r="A14" s="10"/>
      <c r="B14" s="14" t="s">
        <v>88</v>
      </c>
      <c r="C14" s="17">
        <v>0</v>
      </c>
      <c r="D14" s="23"/>
      <c r="E14" s="17">
        <v>0</v>
      </c>
      <c r="F14" s="23"/>
      <c r="G14" s="17">
        <v>0</v>
      </c>
      <c r="H14" s="23"/>
      <c r="I14" s="17">
        <v>0</v>
      </c>
      <c r="J14" s="23"/>
      <c r="K14" s="17">
        <v>0</v>
      </c>
      <c r="L14" s="23"/>
      <c r="M14" s="17">
        <v>0</v>
      </c>
      <c r="N14" s="23"/>
      <c r="O14" s="17">
        <v>0</v>
      </c>
      <c r="P14" s="23"/>
      <c r="Q14" s="17">
        <v>0</v>
      </c>
      <c r="R14" s="23"/>
      <c r="S14" s="17">
        <v>0</v>
      </c>
      <c r="T14" s="23"/>
      <c r="U14" s="17">
        <v>0</v>
      </c>
      <c r="V14" s="23"/>
      <c r="W14" s="17">
        <v>0</v>
      </c>
      <c r="X14" s="23"/>
      <c r="Y14" s="17">
        <v>0</v>
      </c>
      <c r="Z14" s="23"/>
      <c r="AA14" s="17">
        <v>0</v>
      </c>
      <c r="AB14" s="23"/>
      <c r="AC14" s="17">
        <v>0</v>
      </c>
      <c r="AD14" s="23"/>
      <c r="AE14" s="17">
        <v>0</v>
      </c>
      <c r="AF14" s="23"/>
      <c r="AG14" s="17">
        <v>0</v>
      </c>
      <c r="AH14" s="23"/>
      <c r="AI14" s="17">
        <v>0</v>
      </c>
      <c r="AJ14" s="23"/>
      <c r="AK14" s="17">
        <v>0</v>
      </c>
      <c r="AL14" s="23"/>
      <c r="AM14" s="17">
        <v>0</v>
      </c>
      <c r="AN14" s="23"/>
      <c r="AO14" s="17">
        <v>0</v>
      </c>
      <c r="AP14" s="23"/>
      <c r="AQ14" s="17">
        <v>0</v>
      </c>
      <c r="AR14" s="23"/>
      <c r="AS14" s="17">
        <v>0</v>
      </c>
      <c r="AT14" s="23"/>
      <c r="AU14" s="17">
        <v>0</v>
      </c>
      <c r="AV14" s="23"/>
      <c r="AW14" s="17">
        <v>0</v>
      </c>
      <c r="AX14" s="23"/>
      <c r="AY14" s="17">
        <v>0</v>
      </c>
      <c r="AZ14" s="23"/>
      <c r="BA14" s="17">
        <v>0</v>
      </c>
      <c r="BB14" s="23"/>
      <c r="BC14" s="17">
        <v>0</v>
      </c>
      <c r="BD14" s="23"/>
      <c r="BE14" s="17">
        <v>0</v>
      </c>
      <c r="BF14" s="23"/>
      <c r="BG14" s="17">
        <v>0</v>
      </c>
      <c r="BH14" s="23"/>
      <c r="BI14" s="17">
        <v>0</v>
      </c>
      <c r="BJ14" s="23"/>
      <c r="BK14" s="17">
        <v>0</v>
      </c>
      <c r="BL14" s="23"/>
      <c r="BM14" s="17">
        <v>0</v>
      </c>
      <c r="BN14" s="23"/>
      <c r="BO14" s="17">
        <v>0</v>
      </c>
      <c r="BP14" s="23"/>
      <c r="BQ14" s="17">
        <v>0</v>
      </c>
      <c r="BR14" s="23"/>
      <c r="BS14" s="17">
        <v>0</v>
      </c>
      <c r="BT14" s="23"/>
      <c r="BU14" s="17">
        <v>0</v>
      </c>
      <c r="BV14" s="23"/>
      <c r="BW14" s="17">
        <v>0</v>
      </c>
      <c r="BX14" s="23"/>
      <c r="BY14" s="17">
        <v>0</v>
      </c>
      <c r="BZ14" s="23"/>
      <c r="CA14" s="17">
        <v>0</v>
      </c>
      <c r="CB14" s="23"/>
      <c r="CC14" s="17">
        <v>0</v>
      </c>
      <c r="CD14" s="23"/>
      <c r="CE14" s="17">
        <v>0</v>
      </c>
      <c r="CF14" s="23"/>
      <c r="CG14" s="17">
        <v>0</v>
      </c>
      <c r="CH14" s="23"/>
      <c r="CI14" s="17">
        <v>0</v>
      </c>
      <c r="CJ14" s="23"/>
      <c r="CK14" s="17">
        <f>+$CQ14</f>
        <v>0</v>
      </c>
      <c r="CL14" s="23"/>
      <c r="CM14" s="193">
        <f>IF( SUM($BW14:CK14)&lt;0, "n/a", SUM($BW14:CK14)/CM$74)</f>
        <v>0</v>
      </c>
      <c r="CN14" s="199"/>
      <c r="CO14" s="21"/>
      <c r="CP14" s="94" t="s">
        <v>12</v>
      </c>
      <c r="CQ14" s="34">
        <f>IF(ISERROR(VLOOKUP(CP14,IQSH01E!$A$1:$M$400,2,0)),0,VLOOKUP(CP14,IQSH01E!$A$1:$M$400,2,0))</f>
        <v>0</v>
      </c>
      <c r="CS14" s="161" t="s">
        <v>118</v>
      </c>
    </row>
    <row r="15" spans="1:97" ht="16.5" customHeight="1" x14ac:dyDescent="0.25">
      <c r="A15" s="10"/>
      <c r="B15" s="14" t="s">
        <v>71</v>
      </c>
      <c r="C15" s="17">
        <v>0</v>
      </c>
      <c r="D15" s="23"/>
      <c r="E15" s="17">
        <v>0</v>
      </c>
      <c r="F15" s="23"/>
      <c r="G15" s="17">
        <v>0</v>
      </c>
      <c r="H15" s="23"/>
      <c r="I15" s="17">
        <v>0</v>
      </c>
      <c r="J15" s="23"/>
      <c r="K15" s="17">
        <v>0</v>
      </c>
      <c r="L15" s="23"/>
      <c r="M15" s="17">
        <v>0</v>
      </c>
      <c r="N15" s="23"/>
      <c r="O15" s="17">
        <v>0</v>
      </c>
      <c r="P15" s="23"/>
      <c r="Q15" s="17">
        <v>0</v>
      </c>
      <c r="R15" s="23"/>
      <c r="S15" s="17">
        <v>0</v>
      </c>
      <c r="T15" s="23"/>
      <c r="U15" s="17">
        <v>0</v>
      </c>
      <c r="V15" s="23"/>
      <c r="W15" s="17">
        <v>0</v>
      </c>
      <c r="X15" s="23"/>
      <c r="Y15" s="17">
        <v>0</v>
      </c>
      <c r="Z15" s="23"/>
      <c r="AA15" s="17">
        <v>0</v>
      </c>
      <c r="AB15" s="23"/>
      <c r="AC15" s="17">
        <v>0</v>
      </c>
      <c r="AD15" s="23"/>
      <c r="AE15" s="17">
        <v>0</v>
      </c>
      <c r="AF15" s="23"/>
      <c r="AG15" s="17">
        <v>0</v>
      </c>
      <c r="AH15" s="23"/>
      <c r="AI15" s="17">
        <v>0</v>
      </c>
      <c r="AJ15" s="23"/>
      <c r="AK15" s="17">
        <v>0</v>
      </c>
      <c r="AL15" s="23"/>
      <c r="AM15" s="17">
        <v>0</v>
      </c>
      <c r="AN15" s="23"/>
      <c r="AO15" s="17">
        <v>0</v>
      </c>
      <c r="AP15" s="23"/>
      <c r="AQ15" s="17">
        <v>0</v>
      </c>
      <c r="AR15" s="23"/>
      <c r="AS15" s="17">
        <v>0</v>
      </c>
      <c r="AT15" s="23"/>
      <c r="AU15" s="17">
        <v>0</v>
      </c>
      <c r="AV15" s="23"/>
      <c r="AW15" s="17">
        <v>0</v>
      </c>
      <c r="AX15" s="23"/>
      <c r="AY15" s="17">
        <v>0</v>
      </c>
      <c r="AZ15" s="23"/>
      <c r="BA15" s="17">
        <v>0</v>
      </c>
      <c r="BB15" s="23"/>
      <c r="BC15" s="17">
        <v>0</v>
      </c>
      <c r="BD15" s="23"/>
      <c r="BE15" s="17">
        <v>0</v>
      </c>
      <c r="BF15" s="23"/>
      <c r="BG15" s="17">
        <v>0</v>
      </c>
      <c r="BH15" s="23"/>
      <c r="BI15" s="17">
        <v>0</v>
      </c>
      <c r="BJ15" s="23"/>
      <c r="BK15" s="17">
        <v>0</v>
      </c>
      <c r="BL15" s="23"/>
      <c r="BM15" s="17">
        <v>0</v>
      </c>
      <c r="BN15" s="23"/>
      <c r="BO15" s="17">
        <v>0</v>
      </c>
      <c r="BP15" s="23"/>
      <c r="BQ15" s="17">
        <v>0</v>
      </c>
      <c r="BR15" s="23"/>
      <c r="BS15" s="17">
        <v>0</v>
      </c>
      <c r="BT15" s="23"/>
      <c r="BU15" s="17">
        <v>0</v>
      </c>
      <c r="BV15" s="23"/>
      <c r="BW15" s="17">
        <v>0</v>
      </c>
      <c r="BX15" s="23"/>
      <c r="BY15" s="17">
        <v>0</v>
      </c>
      <c r="BZ15" s="23"/>
      <c r="CA15" s="17">
        <v>0</v>
      </c>
      <c r="CB15" s="23"/>
      <c r="CC15" s="17">
        <v>0</v>
      </c>
      <c r="CD15" s="23"/>
      <c r="CE15" s="17">
        <v>0</v>
      </c>
      <c r="CF15" s="23"/>
      <c r="CG15" s="17">
        <v>0</v>
      </c>
      <c r="CH15" s="23"/>
      <c r="CI15" s="17">
        <v>0</v>
      </c>
      <c r="CJ15" s="23"/>
      <c r="CK15" s="17">
        <f>+$CQ15</f>
        <v>0</v>
      </c>
      <c r="CL15" s="23"/>
      <c r="CM15" s="193">
        <f>IF( SUM($BW15:CK15)&lt;0, "n/a", SUM($BW15:CK15)/CM$74)</f>
        <v>0</v>
      </c>
      <c r="CN15" s="196"/>
      <c r="CO15" s="21"/>
      <c r="CP15" s="134" t="s">
        <v>103</v>
      </c>
      <c r="CQ15" s="33">
        <f>IF(ISERROR(VLOOKUP(CP15,IQSH01E!$A$1:$M$400,2,0)),0,VLOOKUP(CP15,IQSH01E!$A$1:$M$400,2,0))</f>
        <v>0</v>
      </c>
      <c r="CR15" s="181"/>
      <c r="CS15" s="166" t="s">
        <v>117</v>
      </c>
    </row>
    <row r="16" spans="1:97" ht="16.5" customHeight="1" thickBot="1" x14ac:dyDescent="0.3">
      <c r="A16" s="12"/>
      <c r="B16" s="16" t="s">
        <v>84</v>
      </c>
      <c r="C16" s="18">
        <v>0</v>
      </c>
      <c r="D16" s="24"/>
      <c r="E16" s="18">
        <v>0</v>
      </c>
      <c r="F16" s="24"/>
      <c r="G16" s="18">
        <v>0</v>
      </c>
      <c r="H16" s="24"/>
      <c r="I16" s="18">
        <v>0</v>
      </c>
      <c r="J16" s="24"/>
      <c r="K16" s="18">
        <v>0</v>
      </c>
      <c r="L16" s="24"/>
      <c r="M16" s="18">
        <v>0</v>
      </c>
      <c r="N16" s="24"/>
      <c r="O16" s="18">
        <v>0</v>
      </c>
      <c r="P16" s="24"/>
      <c r="Q16" s="18">
        <v>0</v>
      </c>
      <c r="R16" s="24"/>
      <c r="S16" s="18">
        <v>0</v>
      </c>
      <c r="T16" s="24"/>
      <c r="U16" s="18">
        <v>0</v>
      </c>
      <c r="V16" s="24"/>
      <c r="W16" s="18">
        <v>0</v>
      </c>
      <c r="X16" s="24"/>
      <c r="Y16" s="18">
        <v>0</v>
      </c>
      <c r="Z16" s="24"/>
      <c r="AA16" s="18">
        <v>0</v>
      </c>
      <c r="AB16" s="24"/>
      <c r="AC16" s="18">
        <v>0</v>
      </c>
      <c r="AD16" s="24"/>
      <c r="AE16" s="18">
        <v>0</v>
      </c>
      <c r="AF16" s="24"/>
      <c r="AG16" s="18">
        <v>0</v>
      </c>
      <c r="AH16" s="24"/>
      <c r="AI16" s="18">
        <v>0</v>
      </c>
      <c r="AJ16" s="24"/>
      <c r="AK16" s="18">
        <v>0</v>
      </c>
      <c r="AL16" s="24"/>
      <c r="AM16" s="18">
        <v>0</v>
      </c>
      <c r="AN16" s="24"/>
      <c r="AO16" s="18">
        <v>0</v>
      </c>
      <c r="AP16" s="24"/>
      <c r="AQ16" s="18">
        <v>0</v>
      </c>
      <c r="AR16" s="24"/>
      <c r="AS16" s="18">
        <v>0</v>
      </c>
      <c r="AT16" s="24"/>
      <c r="AU16" s="18">
        <v>0</v>
      </c>
      <c r="AV16" s="24"/>
      <c r="AW16" s="18">
        <v>0</v>
      </c>
      <c r="AX16" s="24"/>
      <c r="AY16" s="18">
        <v>0</v>
      </c>
      <c r="AZ16" s="24"/>
      <c r="BA16" s="18">
        <v>0</v>
      </c>
      <c r="BB16" s="24"/>
      <c r="BC16" s="18">
        <v>0</v>
      </c>
      <c r="BD16" s="24"/>
      <c r="BE16" s="18">
        <v>0</v>
      </c>
      <c r="BF16" s="24"/>
      <c r="BG16" s="18">
        <v>0</v>
      </c>
      <c r="BH16" s="24"/>
      <c r="BI16" s="18">
        <v>0</v>
      </c>
      <c r="BJ16" s="24"/>
      <c r="BK16" s="18">
        <v>0</v>
      </c>
      <c r="BL16" s="24"/>
      <c r="BM16" s="18">
        <v>0</v>
      </c>
      <c r="BN16" s="24"/>
      <c r="BO16" s="18">
        <v>0</v>
      </c>
      <c r="BP16" s="24"/>
      <c r="BQ16" s="18">
        <v>0</v>
      </c>
      <c r="BR16" s="24"/>
      <c r="BS16" s="18">
        <v>0</v>
      </c>
      <c r="BT16" s="24"/>
      <c r="BU16" s="18">
        <v>0</v>
      </c>
      <c r="BV16" s="24"/>
      <c r="BW16" s="18">
        <v>0</v>
      </c>
      <c r="BX16" s="24"/>
      <c r="BY16" s="18">
        <v>0</v>
      </c>
      <c r="BZ16" s="24"/>
      <c r="CA16" s="18">
        <v>0</v>
      </c>
      <c r="CB16" s="24"/>
      <c r="CC16" s="18">
        <v>0</v>
      </c>
      <c r="CD16" s="24"/>
      <c r="CE16" s="18">
        <v>0</v>
      </c>
      <c r="CF16" s="24"/>
      <c r="CG16" s="18">
        <v>0</v>
      </c>
      <c r="CH16" s="24"/>
      <c r="CI16" s="18">
        <v>0</v>
      </c>
      <c r="CJ16" s="24"/>
      <c r="CK16" s="18">
        <f>SUM(CK13:CK15)</f>
        <v>0</v>
      </c>
      <c r="CL16" s="24"/>
      <c r="CM16" s="197">
        <f>IF( SUM($BW16:CK16)&lt;0, "n/a", SUM($BW16:CK16)/CM$74)</f>
        <v>0</v>
      </c>
      <c r="CN16" s="200"/>
      <c r="CO16" s="59"/>
      <c r="CP16" s="36" t="s">
        <v>51</v>
      </c>
      <c r="CQ16" s="37">
        <f>IF(ISERROR(VLOOKUP(CP16,IQSH01E!$A$1:$M$400,2,0)),0,VLOOKUP(CP16,IQSH01E!$A$1:$M$400,2,0))</f>
        <v>0</v>
      </c>
      <c r="CR16" s="46">
        <f>SUM(CQ6:CQ15)</f>
        <v>0</v>
      </c>
      <c r="CS16" s="112" t="s">
        <v>118</v>
      </c>
    </row>
    <row r="17" spans="1:97" ht="16.5" customHeight="1" thickBot="1" x14ac:dyDescent="0.3">
      <c r="A17" s="10"/>
      <c r="B17" s="14" t="s">
        <v>89</v>
      </c>
      <c r="C17" s="17">
        <v>0</v>
      </c>
      <c r="D17" s="23" t="e">
        <v>#DIV/0!</v>
      </c>
      <c r="E17" s="17">
        <v>0</v>
      </c>
      <c r="F17" s="23" t="e">
        <v>#DIV/0!</v>
      </c>
      <c r="G17" s="17">
        <v>0</v>
      </c>
      <c r="H17" s="23" t="e">
        <v>#DIV/0!</v>
      </c>
      <c r="I17" s="17">
        <v>0</v>
      </c>
      <c r="J17" s="23" t="e">
        <v>#DIV/0!</v>
      </c>
      <c r="K17" s="17">
        <v>0</v>
      </c>
      <c r="L17" s="23" t="e">
        <v>#DIV/0!</v>
      </c>
      <c r="M17" s="17">
        <v>0</v>
      </c>
      <c r="N17" s="23" t="e">
        <v>#DIV/0!</v>
      </c>
      <c r="O17" s="17">
        <v>0</v>
      </c>
      <c r="P17" s="23" t="e">
        <v>#DIV/0!</v>
      </c>
      <c r="Q17" s="17">
        <v>0</v>
      </c>
      <c r="R17" s="23" t="e">
        <v>#DIV/0!</v>
      </c>
      <c r="S17" s="17">
        <v>0</v>
      </c>
      <c r="T17" s="23" t="e">
        <v>#DIV/0!</v>
      </c>
      <c r="U17" s="17">
        <v>0</v>
      </c>
      <c r="V17" s="23" t="e">
        <v>#DIV/0!</v>
      </c>
      <c r="W17" s="17">
        <v>0</v>
      </c>
      <c r="X17" s="23" t="e">
        <v>#DIV/0!</v>
      </c>
      <c r="Y17" s="17">
        <v>0</v>
      </c>
      <c r="Z17" s="23" t="e">
        <v>#DIV/0!</v>
      </c>
      <c r="AA17" s="17">
        <v>0</v>
      </c>
      <c r="AB17" s="23" t="e">
        <v>#DIV/0!</v>
      </c>
      <c r="AC17" s="17">
        <v>0</v>
      </c>
      <c r="AD17" s="23" t="e">
        <v>#DIV/0!</v>
      </c>
      <c r="AE17" s="17">
        <v>0</v>
      </c>
      <c r="AF17" s="23" t="e">
        <v>#DIV/0!</v>
      </c>
      <c r="AG17" s="17">
        <v>0</v>
      </c>
      <c r="AH17" s="23" t="e">
        <v>#DIV/0!</v>
      </c>
      <c r="AI17" s="17">
        <v>0</v>
      </c>
      <c r="AJ17" s="23" t="e">
        <v>#DIV/0!</v>
      </c>
      <c r="AK17" s="17">
        <v>0</v>
      </c>
      <c r="AL17" s="23" t="e">
        <v>#DIV/0!</v>
      </c>
      <c r="AM17" s="17">
        <v>0</v>
      </c>
      <c r="AN17" s="23" t="e">
        <v>#DIV/0!</v>
      </c>
      <c r="AO17" s="17">
        <v>0</v>
      </c>
      <c r="AP17" s="23" t="e">
        <v>#DIV/0!</v>
      </c>
      <c r="AQ17" s="17">
        <v>0</v>
      </c>
      <c r="AR17" s="23" t="e">
        <v>#DIV/0!</v>
      </c>
      <c r="AS17" s="17">
        <v>0</v>
      </c>
      <c r="AT17" s="23" t="e">
        <v>#DIV/0!</v>
      </c>
      <c r="AU17" s="17">
        <v>0</v>
      </c>
      <c r="AV17" s="23" t="e">
        <v>#DIV/0!</v>
      </c>
      <c r="AW17" s="17">
        <v>0</v>
      </c>
      <c r="AX17" s="23" t="e">
        <v>#DIV/0!</v>
      </c>
      <c r="AY17" s="17">
        <v>0</v>
      </c>
      <c r="AZ17" s="23" t="e">
        <v>#DIV/0!</v>
      </c>
      <c r="BA17" s="17">
        <v>0</v>
      </c>
      <c r="BB17" s="23" t="e">
        <v>#DIV/0!</v>
      </c>
      <c r="BC17" s="17">
        <v>0</v>
      </c>
      <c r="BD17" s="23" t="e">
        <v>#DIV/0!</v>
      </c>
      <c r="BE17" s="17">
        <v>0</v>
      </c>
      <c r="BF17" s="23" t="e">
        <v>#DIV/0!</v>
      </c>
      <c r="BG17" s="17">
        <v>0</v>
      </c>
      <c r="BH17" s="23" t="e">
        <v>#DIV/0!</v>
      </c>
      <c r="BI17" s="17">
        <v>0</v>
      </c>
      <c r="BJ17" s="23" t="e">
        <v>#DIV/0!</v>
      </c>
      <c r="BK17" s="17">
        <v>0</v>
      </c>
      <c r="BL17" s="23" t="e">
        <v>#DIV/0!</v>
      </c>
      <c r="BM17" s="17">
        <v>0</v>
      </c>
      <c r="BN17" s="23" t="e">
        <v>#DIV/0!</v>
      </c>
      <c r="BO17" s="17">
        <v>0</v>
      </c>
      <c r="BP17" s="23" t="e">
        <v>#DIV/0!</v>
      </c>
      <c r="BQ17" s="17">
        <v>0</v>
      </c>
      <c r="BR17" s="23" t="e">
        <v>#DIV/0!</v>
      </c>
      <c r="BS17" s="17">
        <v>0</v>
      </c>
      <c r="BT17" s="23" t="e">
        <v>#DIV/0!</v>
      </c>
      <c r="BU17" s="17">
        <v>0</v>
      </c>
      <c r="BV17" s="23" t="e">
        <v>#DIV/0!</v>
      </c>
      <c r="BW17" s="17">
        <v>0</v>
      </c>
      <c r="BX17" s="23" t="e">
        <v>#DIV/0!</v>
      </c>
      <c r="BY17" s="17">
        <v>0</v>
      </c>
      <c r="BZ17" s="23" t="e">
        <v>#DIV/0!</v>
      </c>
      <c r="CA17" s="17">
        <v>0</v>
      </c>
      <c r="CB17" s="23" t="e">
        <v>#DIV/0!</v>
      </c>
      <c r="CC17" s="17">
        <v>0</v>
      </c>
      <c r="CD17" s="23" t="e">
        <v>#DIV/0!</v>
      </c>
      <c r="CE17" s="17">
        <v>0</v>
      </c>
      <c r="CF17" s="23" t="e">
        <v>#DIV/0!</v>
      </c>
      <c r="CG17" s="17">
        <v>0</v>
      </c>
      <c r="CH17" s="23" t="e">
        <v>#DIV/0!</v>
      </c>
      <c r="CI17" s="17">
        <v>0</v>
      </c>
      <c r="CJ17" s="23" t="e">
        <v>#DIV/0!</v>
      </c>
      <c r="CK17" s="17">
        <f t="shared" ref="CK17:CK23" si="1">+$CQ17</f>
        <v>0</v>
      </c>
      <c r="CL17" s="23" t="e">
        <f>CK17/CK24</f>
        <v>#DIV/0!</v>
      </c>
      <c r="CM17" s="193" t="e">
        <f>IF( SUM($BW17:CK17)&lt;0, "n/a", SUM($BW17:CK17)/CM$74)</f>
        <v>#DIV/0!</v>
      </c>
      <c r="CN17" s="194" t="e">
        <f>CM17/CM24</f>
        <v>#DIV/0!</v>
      </c>
      <c r="CO17" s="21"/>
      <c r="CP17" s="94" t="s">
        <v>66</v>
      </c>
      <c r="CQ17" s="34">
        <f>IF(ISERROR(VLOOKUP(CP17,IQSH01E!$A$1:$M$400,2,0)),0,VLOOKUP(CP17,IQSH01E!$A$1:$M$400,2,0))</f>
        <v>0</v>
      </c>
      <c r="CS17" s="161" t="s">
        <v>123</v>
      </c>
    </row>
    <row r="18" spans="1:97" ht="16.5" customHeight="1" thickBot="1" x14ac:dyDescent="0.3">
      <c r="A18" s="10"/>
      <c r="B18" s="14" t="s">
        <v>79</v>
      </c>
      <c r="C18" s="17">
        <v>0</v>
      </c>
      <c r="D18" s="23" t="e">
        <v>#DIV/0!</v>
      </c>
      <c r="E18" s="17">
        <v>0</v>
      </c>
      <c r="F18" s="23" t="e">
        <v>#DIV/0!</v>
      </c>
      <c r="G18" s="17">
        <v>0</v>
      </c>
      <c r="H18" s="23" t="e">
        <v>#DIV/0!</v>
      </c>
      <c r="I18" s="17">
        <v>0</v>
      </c>
      <c r="J18" s="23" t="e">
        <v>#DIV/0!</v>
      </c>
      <c r="K18" s="17">
        <v>0</v>
      </c>
      <c r="L18" s="23" t="e">
        <v>#DIV/0!</v>
      </c>
      <c r="M18" s="17">
        <v>0</v>
      </c>
      <c r="N18" s="23" t="e">
        <v>#DIV/0!</v>
      </c>
      <c r="O18" s="17">
        <v>0</v>
      </c>
      <c r="P18" s="23" t="e">
        <v>#DIV/0!</v>
      </c>
      <c r="Q18" s="17">
        <v>0</v>
      </c>
      <c r="R18" s="23" t="e">
        <v>#DIV/0!</v>
      </c>
      <c r="S18" s="17">
        <v>0</v>
      </c>
      <c r="T18" s="23" t="e">
        <v>#DIV/0!</v>
      </c>
      <c r="U18" s="17">
        <v>0</v>
      </c>
      <c r="V18" s="23" t="e">
        <v>#DIV/0!</v>
      </c>
      <c r="W18" s="17">
        <v>0</v>
      </c>
      <c r="X18" s="23" t="e">
        <v>#DIV/0!</v>
      </c>
      <c r="Y18" s="17">
        <v>0</v>
      </c>
      <c r="Z18" s="23" t="e">
        <v>#DIV/0!</v>
      </c>
      <c r="AA18" s="17">
        <v>0</v>
      </c>
      <c r="AB18" s="23" t="e">
        <v>#DIV/0!</v>
      </c>
      <c r="AC18" s="17">
        <v>0</v>
      </c>
      <c r="AD18" s="23" t="e">
        <v>#DIV/0!</v>
      </c>
      <c r="AE18" s="17">
        <v>0</v>
      </c>
      <c r="AF18" s="23" t="e">
        <v>#DIV/0!</v>
      </c>
      <c r="AG18" s="17">
        <v>0</v>
      </c>
      <c r="AH18" s="23" t="e">
        <v>#DIV/0!</v>
      </c>
      <c r="AI18" s="17">
        <v>0</v>
      </c>
      <c r="AJ18" s="23" t="e">
        <v>#DIV/0!</v>
      </c>
      <c r="AK18" s="17">
        <v>0</v>
      </c>
      <c r="AL18" s="23" t="e">
        <v>#DIV/0!</v>
      </c>
      <c r="AM18" s="17">
        <v>0</v>
      </c>
      <c r="AN18" s="23" t="e">
        <v>#DIV/0!</v>
      </c>
      <c r="AO18" s="17">
        <v>0</v>
      </c>
      <c r="AP18" s="23" t="e">
        <v>#DIV/0!</v>
      </c>
      <c r="AQ18" s="17">
        <v>0</v>
      </c>
      <c r="AR18" s="23" t="e">
        <v>#DIV/0!</v>
      </c>
      <c r="AS18" s="17">
        <v>0</v>
      </c>
      <c r="AT18" s="23" t="e">
        <v>#DIV/0!</v>
      </c>
      <c r="AU18" s="17">
        <v>0</v>
      </c>
      <c r="AV18" s="23" t="e">
        <v>#DIV/0!</v>
      </c>
      <c r="AW18" s="17">
        <v>0</v>
      </c>
      <c r="AX18" s="23" t="e">
        <v>#DIV/0!</v>
      </c>
      <c r="AY18" s="17">
        <v>0</v>
      </c>
      <c r="AZ18" s="23" t="e">
        <v>#DIV/0!</v>
      </c>
      <c r="BA18" s="17">
        <v>0</v>
      </c>
      <c r="BB18" s="23" t="e">
        <v>#DIV/0!</v>
      </c>
      <c r="BC18" s="17">
        <v>0</v>
      </c>
      <c r="BD18" s="23" t="e">
        <v>#DIV/0!</v>
      </c>
      <c r="BE18" s="17">
        <v>0</v>
      </c>
      <c r="BF18" s="23" t="e">
        <v>#DIV/0!</v>
      </c>
      <c r="BG18" s="17">
        <v>0</v>
      </c>
      <c r="BH18" s="23" t="e">
        <v>#DIV/0!</v>
      </c>
      <c r="BI18" s="17">
        <v>0</v>
      </c>
      <c r="BJ18" s="23" t="e">
        <v>#DIV/0!</v>
      </c>
      <c r="BK18" s="17">
        <v>0</v>
      </c>
      <c r="BL18" s="23" t="e">
        <v>#DIV/0!</v>
      </c>
      <c r="BM18" s="17">
        <v>0</v>
      </c>
      <c r="BN18" s="23" t="e">
        <v>#DIV/0!</v>
      </c>
      <c r="BO18" s="17">
        <v>0</v>
      </c>
      <c r="BP18" s="23" t="e">
        <v>#DIV/0!</v>
      </c>
      <c r="BQ18" s="17">
        <v>0</v>
      </c>
      <c r="BR18" s="23" t="e">
        <v>#DIV/0!</v>
      </c>
      <c r="BS18" s="17">
        <v>0</v>
      </c>
      <c r="BT18" s="23" t="e">
        <v>#DIV/0!</v>
      </c>
      <c r="BU18" s="17">
        <v>0</v>
      </c>
      <c r="BV18" s="23" t="e">
        <v>#DIV/0!</v>
      </c>
      <c r="BW18" s="17">
        <v>0</v>
      </c>
      <c r="BX18" s="23" t="e">
        <v>#DIV/0!</v>
      </c>
      <c r="BY18" s="17">
        <v>0</v>
      </c>
      <c r="BZ18" s="23" t="e">
        <v>#DIV/0!</v>
      </c>
      <c r="CA18" s="17">
        <v>0</v>
      </c>
      <c r="CB18" s="23" t="e">
        <v>#DIV/0!</v>
      </c>
      <c r="CC18" s="17">
        <v>0</v>
      </c>
      <c r="CD18" s="23" t="e">
        <v>#DIV/0!</v>
      </c>
      <c r="CE18" s="17">
        <v>0</v>
      </c>
      <c r="CF18" s="23" t="e">
        <v>#DIV/0!</v>
      </c>
      <c r="CG18" s="17">
        <v>0</v>
      </c>
      <c r="CH18" s="23" t="e">
        <v>#DIV/0!</v>
      </c>
      <c r="CI18" s="17">
        <v>0</v>
      </c>
      <c r="CJ18" s="23" t="e">
        <v>#DIV/0!</v>
      </c>
      <c r="CK18" s="17">
        <f t="shared" si="1"/>
        <v>0</v>
      </c>
      <c r="CL18" s="23" t="e">
        <f>CK18/CK24</f>
        <v>#DIV/0!</v>
      </c>
      <c r="CM18" s="193" t="e">
        <f>IF( SUM($BW18:CK18)&lt;0, "n/a", SUM($BW18:CK18)/CM$74)</f>
        <v>#DIV/0!</v>
      </c>
      <c r="CN18" s="196" t="e">
        <f>CM18/CM24</f>
        <v>#DIV/0!</v>
      </c>
      <c r="CO18" s="21"/>
      <c r="CP18" s="98" t="s">
        <v>113</v>
      </c>
      <c r="CQ18" s="99">
        <f>+CQ27-CQ26-CQ25-CQ17-CQ20-CQ21-CQ22-CQ23-CQ19</f>
        <v>0</v>
      </c>
      <c r="CR18" s="180"/>
      <c r="CS18" s="165"/>
    </row>
    <row r="19" spans="1:97" ht="16.5" customHeight="1" x14ac:dyDescent="0.25">
      <c r="A19" s="10"/>
      <c r="B19" s="14" t="s">
        <v>107</v>
      </c>
      <c r="C19" s="17">
        <v>0</v>
      </c>
      <c r="D19" s="23" t="e">
        <v>#DIV/0!</v>
      </c>
      <c r="E19" s="17">
        <v>0</v>
      </c>
      <c r="F19" s="23" t="e">
        <v>#DIV/0!</v>
      </c>
      <c r="G19" s="17">
        <v>0</v>
      </c>
      <c r="H19" s="23" t="e">
        <v>#DIV/0!</v>
      </c>
      <c r="I19" s="17">
        <v>0</v>
      </c>
      <c r="J19" s="23" t="e">
        <v>#DIV/0!</v>
      </c>
      <c r="K19" s="17">
        <v>0</v>
      </c>
      <c r="L19" s="23" t="e">
        <v>#DIV/0!</v>
      </c>
      <c r="M19" s="17">
        <v>0</v>
      </c>
      <c r="N19" s="23" t="e">
        <v>#DIV/0!</v>
      </c>
      <c r="O19" s="17">
        <v>0</v>
      </c>
      <c r="P19" s="23" t="e">
        <v>#DIV/0!</v>
      </c>
      <c r="Q19" s="17">
        <v>0</v>
      </c>
      <c r="R19" s="23" t="e">
        <v>#DIV/0!</v>
      </c>
      <c r="S19" s="17">
        <v>0</v>
      </c>
      <c r="T19" s="23" t="e">
        <v>#DIV/0!</v>
      </c>
      <c r="U19" s="17">
        <v>0</v>
      </c>
      <c r="V19" s="23" t="e">
        <v>#DIV/0!</v>
      </c>
      <c r="W19" s="17">
        <v>0</v>
      </c>
      <c r="X19" s="23" t="e">
        <v>#DIV/0!</v>
      </c>
      <c r="Y19" s="17">
        <v>0</v>
      </c>
      <c r="Z19" s="23" t="e">
        <v>#DIV/0!</v>
      </c>
      <c r="AA19" s="17">
        <v>0</v>
      </c>
      <c r="AB19" s="23" t="e">
        <v>#DIV/0!</v>
      </c>
      <c r="AC19" s="17">
        <v>0</v>
      </c>
      <c r="AD19" s="23" t="e">
        <v>#DIV/0!</v>
      </c>
      <c r="AE19" s="17">
        <v>0</v>
      </c>
      <c r="AF19" s="23" t="e">
        <v>#DIV/0!</v>
      </c>
      <c r="AG19" s="17">
        <v>0</v>
      </c>
      <c r="AH19" s="23" t="e">
        <v>#DIV/0!</v>
      </c>
      <c r="AI19" s="17">
        <v>0</v>
      </c>
      <c r="AJ19" s="23" t="e">
        <v>#DIV/0!</v>
      </c>
      <c r="AK19" s="17">
        <v>0</v>
      </c>
      <c r="AL19" s="23" t="e">
        <v>#DIV/0!</v>
      </c>
      <c r="AM19" s="17">
        <v>0</v>
      </c>
      <c r="AN19" s="23" t="e">
        <v>#DIV/0!</v>
      </c>
      <c r="AO19" s="17">
        <v>0</v>
      </c>
      <c r="AP19" s="23" t="e">
        <v>#DIV/0!</v>
      </c>
      <c r="AQ19" s="17">
        <v>0</v>
      </c>
      <c r="AR19" s="23" t="e">
        <v>#DIV/0!</v>
      </c>
      <c r="AS19" s="17">
        <v>0</v>
      </c>
      <c r="AT19" s="23" t="e">
        <v>#DIV/0!</v>
      </c>
      <c r="AU19" s="17">
        <v>0</v>
      </c>
      <c r="AV19" s="23" t="e">
        <v>#DIV/0!</v>
      </c>
      <c r="AW19" s="17">
        <v>0</v>
      </c>
      <c r="AX19" s="23" t="e">
        <v>#DIV/0!</v>
      </c>
      <c r="AY19" s="17">
        <v>0</v>
      </c>
      <c r="AZ19" s="23" t="e">
        <v>#DIV/0!</v>
      </c>
      <c r="BA19" s="17">
        <v>0</v>
      </c>
      <c r="BB19" s="23" t="e">
        <v>#DIV/0!</v>
      </c>
      <c r="BC19" s="17">
        <v>0</v>
      </c>
      <c r="BD19" s="23" t="e">
        <v>#DIV/0!</v>
      </c>
      <c r="BE19" s="17">
        <v>0</v>
      </c>
      <c r="BF19" s="23" t="e">
        <v>#DIV/0!</v>
      </c>
      <c r="BG19" s="17">
        <v>0</v>
      </c>
      <c r="BH19" s="23" t="e">
        <v>#DIV/0!</v>
      </c>
      <c r="BI19" s="17">
        <v>0</v>
      </c>
      <c r="BJ19" s="23" t="e">
        <v>#DIV/0!</v>
      </c>
      <c r="BK19" s="17">
        <v>0</v>
      </c>
      <c r="BL19" s="23" t="e">
        <v>#DIV/0!</v>
      </c>
      <c r="BM19" s="17">
        <v>0</v>
      </c>
      <c r="BN19" s="23" t="e">
        <v>#DIV/0!</v>
      </c>
      <c r="BO19" s="17">
        <v>0</v>
      </c>
      <c r="BP19" s="23" t="e">
        <v>#DIV/0!</v>
      </c>
      <c r="BQ19" s="17">
        <v>0</v>
      </c>
      <c r="BR19" s="23" t="e">
        <v>#DIV/0!</v>
      </c>
      <c r="BS19" s="17">
        <v>0</v>
      </c>
      <c r="BT19" s="23" t="e">
        <v>#DIV/0!</v>
      </c>
      <c r="BU19" s="17">
        <v>0</v>
      </c>
      <c r="BV19" s="23" t="e">
        <v>#DIV/0!</v>
      </c>
      <c r="BW19" s="17">
        <v>0</v>
      </c>
      <c r="BX19" s="23" t="e">
        <v>#DIV/0!</v>
      </c>
      <c r="BY19" s="17">
        <v>0</v>
      </c>
      <c r="BZ19" s="23" t="e">
        <v>#DIV/0!</v>
      </c>
      <c r="CA19" s="17">
        <v>0</v>
      </c>
      <c r="CB19" s="23" t="e">
        <v>#DIV/0!</v>
      </c>
      <c r="CC19" s="17">
        <v>0</v>
      </c>
      <c r="CD19" s="23" t="e">
        <v>#DIV/0!</v>
      </c>
      <c r="CE19" s="17">
        <v>0</v>
      </c>
      <c r="CF19" s="23" t="e">
        <v>#DIV/0!</v>
      </c>
      <c r="CG19" s="17">
        <v>0</v>
      </c>
      <c r="CH19" s="23" t="e">
        <v>#DIV/0!</v>
      </c>
      <c r="CI19" s="17">
        <v>0</v>
      </c>
      <c r="CJ19" s="23" t="e">
        <v>#DIV/0!</v>
      </c>
      <c r="CK19" s="17">
        <f t="shared" si="1"/>
        <v>0</v>
      </c>
      <c r="CL19" s="23" t="e">
        <f>CK19/CK24</f>
        <v>#DIV/0!</v>
      </c>
      <c r="CM19" s="193" t="e">
        <f>IF( SUM($BW19:CK19)&lt;0, "n/a", SUM($BW19:CK19)/CM$74)</f>
        <v>#DIV/0!</v>
      </c>
      <c r="CN19" s="196" t="e">
        <f>CM19/CM24</f>
        <v>#DIV/0!</v>
      </c>
      <c r="CO19" s="21"/>
      <c r="CP19" s="134" t="s">
        <v>135</v>
      </c>
      <c r="CQ19" s="33">
        <f>IF(ISERROR(VLOOKUP(CP19,IQSH01E!$A$1:$M$400,2,0)),0,VLOOKUP(CP19,IQSH01E!$A$1:$M$400,2,0))</f>
        <v>0</v>
      </c>
      <c r="CR19" s="181"/>
      <c r="CS19" s="166" t="s">
        <v>117</v>
      </c>
    </row>
    <row r="20" spans="1:97" ht="16.5" customHeight="1" x14ac:dyDescent="0.25">
      <c r="A20" s="11"/>
      <c r="B20" s="14" t="s">
        <v>80</v>
      </c>
      <c r="C20" s="17">
        <v>0</v>
      </c>
      <c r="D20" s="23" t="e">
        <v>#DIV/0!</v>
      </c>
      <c r="E20" s="17">
        <v>0</v>
      </c>
      <c r="F20" s="23" t="e">
        <v>#DIV/0!</v>
      </c>
      <c r="G20" s="17">
        <v>0</v>
      </c>
      <c r="H20" s="23" t="e">
        <v>#DIV/0!</v>
      </c>
      <c r="I20" s="17">
        <v>0</v>
      </c>
      <c r="J20" s="23" t="e">
        <v>#DIV/0!</v>
      </c>
      <c r="K20" s="17">
        <v>0</v>
      </c>
      <c r="L20" s="23" t="e">
        <v>#DIV/0!</v>
      </c>
      <c r="M20" s="17">
        <v>0</v>
      </c>
      <c r="N20" s="23" t="e">
        <v>#DIV/0!</v>
      </c>
      <c r="O20" s="17">
        <v>0</v>
      </c>
      <c r="P20" s="23" t="e">
        <v>#DIV/0!</v>
      </c>
      <c r="Q20" s="17">
        <v>0</v>
      </c>
      <c r="R20" s="23" t="e">
        <v>#DIV/0!</v>
      </c>
      <c r="S20" s="17">
        <v>0</v>
      </c>
      <c r="T20" s="23" t="e">
        <v>#DIV/0!</v>
      </c>
      <c r="U20" s="17">
        <v>0</v>
      </c>
      <c r="V20" s="23" t="e">
        <v>#DIV/0!</v>
      </c>
      <c r="W20" s="17">
        <v>0</v>
      </c>
      <c r="X20" s="23" t="e">
        <v>#DIV/0!</v>
      </c>
      <c r="Y20" s="17">
        <v>0</v>
      </c>
      <c r="Z20" s="23" t="e">
        <v>#DIV/0!</v>
      </c>
      <c r="AA20" s="17">
        <v>0</v>
      </c>
      <c r="AB20" s="23" t="e">
        <v>#DIV/0!</v>
      </c>
      <c r="AC20" s="17">
        <v>0</v>
      </c>
      <c r="AD20" s="23" t="e">
        <v>#DIV/0!</v>
      </c>
      <c r="AE20" s="17">
        <v>0</v>
      </c>
      <c r="AF20" s="23" t="e">
        <v>#DIV/0!</v>
      </c>
      <c r="AG20" s="17">
        <v>0</v>
      </c>
      <c r="AH20" s="23" t="e">
        <v>#DIV/0!</v>
      </c>
      <c r="AI20" s="17">
        <v>0</v>
      </c>
      <c r="AJ20" s="23" t="e">
        <v>#DIV/0!</v>
      </c>
      <c r="AK20" s="17">
        <v>0</v>
      </c>
      <c r="AL20" s="23" t="e">
        <v>#DIV/0!</v>
      </c>
      <c r="AM20" s="17">
        <v>0</v>
      </c>
      <c r="AN20" s="23" t="e">
        <v>#DIV/0!</v>
      </c>
      <c r="AO20" s="17">
        <v>0</v>
      </c>
      <c r="AP20" s="23" t="e">
        <v>#DIV/0!</v>
      </c>
      <c r="AQ20" s="17">
        <v>0</v>
      </c>
      <c r="AR20" s="23" t="e">
        <v>#DIV/0!</v>
      </c>
      <c r="AS20" s="17">
        <v>0</v>
      </c>
      <c r="AT20" s="23" t="e">
        <v>#DIV/0!</v>
      </c>
      <c r="AU20" s="17">
        <v>0</v>
      </c>
      <c r="AV20" s="23" t="e">
        <v>#DIV/0!</v>
      </c>
      <c r="AW20" s="17">
        <v>0</v>
      </c>
      <c r="AX20" s="23" t="e">
        <v>#DIV/0!</v>
      </c>
      <c r="AY20" s="17">
        <v>0</v>
      </c>
      <c r="AZ20" s="23" t="e">
        <v>#DIV/0!</v>
      </c>
      <c r="BA20" s="17">
        <v>0</v>
      </c>
      <c r="BB20" s="23" t="e">
        <v>#DIV/0!</v>
      </c>
      <c r="BC20" s="17">
        <v>0</v>
      </c>
      <c r="BD20" s="23" t="e">
        <v>#DIV/0!</v>
      </c>
      <c r="BE20" s="17">
        <v>0</v>
      </c>
      <c r="BF20" s="23" t="e">
        <v>#DIV/0!</v>
      </c>
      <c r="BG20" s="17">
        <v>0</v>
      </c>
      <c r="BH20" s="23" t="e">
        <v>#DIV/0!</v>
      </c>
      <c r="BI20" s="17">
        <v>0</v>
      </c>
      <c r="BJ20" s="23" t="e">
        <v>#DIV/0!</v>
      </c>
      <c r="BK20" s="17">
        <v>0</v>
      </c>
      <c r="BL20" s="23" t="e">
        <v>#DIV/0!</v>
      </c>
      <c r="BM20" s="17">
        <v>0</v>
      </c>
      <c r="BN20" s="23" t="e">
        <v>#DIV/0!</v>
      </c>
      <c r="BO20" s="17">
        <v>0</v>
      </c>
      <c r="BP20" s="23" t="e">
        <v>#DIV/0!</v>
      </c>
      <c r="BQ20" s="17">
        <v>0</v>
      </c>
      <c r="BR20" s="23" t="e">
        <v>#DIV/0!</v>
      </c>
      <c r="BS20" s="17">
        <v>0</v>
      </c>
      <c r="BT20" s="23" t="e">
        <v>#DIV/0!</v>
      </c>
      <c r="BU20" s="17">
        <v>0</v>
      </c>
      <c r="BV20" s="23" t="e">
        <v>#DIV/0!</v>
      </c>
      <c r="BW20" s="17">
        <v>0</v>
      </c>
      <c r="BX20" s="23" t="e">
        <v>#DIV/0!</v>
      </c>
      <c r="BY20" s="17">
        <v>0</v>
      </c>
      <c r="BZ20" s="23" t="e">
        <v>#DIV/0!</v>
      </c>
      <c r="CA20" s="17">
        <v>0</v>
      </c>
      <c r="CB20" s="23" t="e">
        <v>#DIV/0!</v>
      </c>
      <c r="CC20" s="17">
        <v>0</v>
      </c>
      <c r="CD20" s="23" t="e">
        <v>#DIV/0!</v>
      </c>
      <c r="CE20" s="17">
        <v>0</v>
      </c>
      <c r="CF20" s="23" t="e">
        <v>#DIV/0!</v>
      </c>
      <c r="CG20" s="17">
        <v>0</v>
      </c>
      <c r="CH20" s="23" t="e">
        <v>#DIV/0!</v>
      </c>
      <c r="CI20" s="17">
        <v>0</v>
      </c>
      <c r="CJ20" s="23" t="e">
        <v>#DIV/0!</v>
      </c>
      <c r="CK20" s="17">
        <f t="shared" si="1"/>
        <v>0</v>
      </c>
      <c r="CL20" s="23" t="e">
        <f>CK20/CK24</f>
        <v>#DIV/0!</v>
      </c>
      <c r="CM20" s="193" t="e">
        <f>IF( SUM($BW20:CK20)&lt;0, "n/a", SUM($BW20:CK20)/CM$74)</f>
        <v>#DIV/0!</v>
      </c>
      <c r="CN20" s="196" t="e">
        <f>CM20/CM24</f>
        <v>#DIV/0!</v>
      </c>
      <c r="CO20" s="21"/>
      <c r="CP20" s="94" t="s">
        <v>37</v>
      </c>
      <c r="CQ20" s="34">
        <f>IF(ISERROR(VLOOKUP(CP20,IQSH01E!$A$1:$M$400,2,0)),0,VLOOKUP(CP20,IQSH01E!$A$1:$M$400,2,0))</f>
        <v>0</v>
      </c>
      <c r="CS20" s="161" t="s">
        <v>118</v>
      </c>
    </row>
    <row r="21" spans="1:97" ht="16.5" customHeight="1" x14ac:dyDescent="0.25">
      <c r="A21" s="11"/>
      <c r="B21" s="14" t="s">
        <v>81</v>
      </c>
      <c r="C21" s="17">
        <v>0</v>
      </c>
      <c r="D21" s="23" t="e">
        <v>#DIV/0!</v>
      </c>
      <c r="E21" s="17">
        <v>0</v>
      </c>
      <c r="F21" s="23" t="e">
        <v>#DIV/0!</v>
      </c>
      <c r="G21" s="17">
        <v>0</v>
      </c>
      <c r="H21" s="23" t="e">
        <v>#DIV/0!</v>
      </c>
      <c r="I21" s="17">
        <v>0</v>
      </c>
      <c r="J21" s="23" t="e">
        <v>#DIV/0!</v>
      </c>
      <c r="K21" s="17">
        <v>0</v>
      </c>
      <c r="L21" s="23" t="e">
        <v>#DIV/0!</v>
      </c>
      <c r="M21" s="17">
        <v>0</v>
      </c>
      <c r="N21" s="23" t="e">
        <v>#DIV/0!</v>
      </c>
      <c r="O21" s="17">
        <v>0</v>
      </c>
      <c r="P21" s="23" t="e">
        <v>#DIV/0!</v>
      </c>
      <c r="Q21" s="17">
        <v>0</v>
      </c>
      <c r="R21" s="23" t="e">
        <v>#DIV/0!</v>
      </c>
      <c r="S21" s="17">
        <v>0</v>
      </c>
      <c r="T21" s="23" t="e">
        <v>#DIV/0!</v>
      </c>
      <c r="U21" s="17">
        <v>0</v>
      </c>
      <c r="V21" s="23" t="e">
        <v>#DIV/0!</v>
      </c>
      <c r="W21" s="17">
        <v>0</v>
      </c>
      <c r="X21" s="23" t="e">
        <v>#DIV/0!</v>
      </c>
      <c r="Y21" s="17">
        <v>0</v>
      </c>
      <c r="Z21" s="23" t="e">
        <v>#DIV/0!</v>
      </c>
      <c r="AA21" s="17">
        <v>0</v>
      </c>
      <c r="AB21" s="23" t="e">
        <v>#DIV/0!</v>
      </c>
      <c r="AC21" s="17">
        <v>0</v>
      </c>
      <c r="AD21" s="23" t="e">
        <v>#DIV/0!</v>
      </c>
      <c r="AE21" s="17">
        <v>0</v>
      </c>
      <c r="AF21" s="23" t="e">
        <v>#DIV/0!</v>
      </c>
      <c r="AG21" s="17">
        <v>0</v>
      </c>
      <c r="AH21" s="23" t="e">
        <v>#DIV/0!</v>
      </c>
      <c r="AI21" s="17">
        <v>0</v>
      </c>
      <c r="AJ21" s="23" t="e">
        <v>#DIV/0!</v>
      </c>
      <c r="AK21" s="17">
        <v>0</v>
      </c>
      <c r="AL21" s="23" t="e">
        <v>#DIV/0!</v>
      </c>
      <c r="AM21" s="17">
        <v>0</v>
      </c>
      <c r="AN21" s="23" t="e">
        <v>#DIV/0!</v>
      </c>
      <c r="AO21" s="17">
        <v>0</v>
      </c>
      <c r="AP21" s="23" t="e">
        <v>#DIV/0!</v>
      </c>
      <c r="AQ21" s="17">
        <v>0</v>
      </c>
      <c r="AR21" s="23" t="e">
        <v>#DIV/0!</v>
      </c>
      <c r="AS21" s="17">
        <v>0</v>
      </c>
      <c r="AT21" s="23" t="e">
        <v>#DIV/0!</v>
      </c>
      <c r="AU21" s="17">
        <v>0</v>
      </c>
      <c r="AV21" s="23" t="e">
        <v>#DIV/0!</v>
      </c>
      <c r="AW21" s="17">
        <v>0</v>
      </c>
      <c r="AX21" s="23" t="e">
        <v>#DIV/0!</v>
      </c>
      <c r="AY21" s="17">
        <v>0</v>
      </c>
      <c r="AZ21" s="23" t="e">
        <v>#DIV/0!</v>
      </c>
      <c r="BA21" s="17">
        <v>0</v>
      </c>
      <c r="BB21" s="23" t="e">
        <v>#DIV/0!</v>
      </c>
      <c r="BC21" s="17">
        <v>0</v>
      </c>
      <c r="BD21" s="23" t="e">
        <v>#DIV/0!</v>
      </c>
      <c r="BE21" s="17">
        <v>0</v>
      </c>
      <c r="BF21" s="23" t="e">
        <v>#DIV/0!</v>
      </c>
      <c r="BG21" s="17">
        <v>0</v>
      </c>
      <c r="BH21" s="23" t="e">
        <v>#DIV/0!</v>
      </c>
      <c r="BI21" s="17">
        <v>0</v>
      </c>
      <c r="BJ21" s="23" t="e">
        <v>#DIV/0!</v>
      </c>
      <c r="BK21" s="17">
        <v>0</v>
      </c>
      <c r="BL21" s="23" t="e">
        <v>#DIV/0!</v>
      </c>
      <c r="BM21" s="17">
        <v>0</v>
      </c>
      <c r="BN21" s="23" t="e">
        <v>#DIV/0!</v>
      </c>
      <c r="BO21" s="17">
        <v>0</v>
      </c>
      <c r="BP21" s="23" t="e">
        <v>#DIV/0!</v>
      </c>
      <c r="BQ21" s="17">
        <v>0</v>
      </c>
      <c r="BR21" s="23" t="e">
        <v>#DIV/0!</v>
      </c>
      <c r="BS21" s="17">
        <v>0</v>
      </c>
      <c r="BT21" s="23" t="e">
        <v>#DIV/0!</v>
      </c>
      <c r="BU21" s="17">
        <v>0</v>
      </c>
      <c r="BV21" s="23" t="e">
        <v>#DIV/0!</v>
      </c>
      <c r="BW21" s="17">
        <v>0</v>
      </c>
      <c r="BX21" s="23" t="e">
        <v>#DIV/0!</v>
      </c>
      <c r="BY21" s="17">
        <v>0</v>
      </c>
      <c r="BZ21" s="23" t="e">
        <v>#DIV/0!</v>
      </c>
      <c r="CA21" s="17">
        <v>0</v>
      </c>
      <c r="CB21" s="23" t="e">
        <v>#DIV/0!</v>
      </c>
      <c r="CC21" s="17">
        <v>0</v>
      </c>
      <c r="CD21" s="23" t="e">
        <v>#DIV/0!</v>
      </c>
      <c r="CE21" s="17">
        <v>0</v>
      </c>
      <c r="CF21" s="23" t="e">
        <v>#DIV/0!</v>
      </c>
      <c r="CG21" s="17">
        <v>0</v>
      </c>
      <c r="CH21" s="23" t="e">
        <v>#DIV/0!</v>
      </c>
      <c r="CI21" s="17">
        <v>0</v>
      </c>
      <c r="CJ21" s="23" t="e">
        <v>#DIV/0!</v>
      </c>
      <c r="CK21" s="17">
        <f t="shared" si="1"/>
        <v>0</v>
      </c>
      <c r="CL21" s="23" t="e">
        <f>CK21/CK24</f>
        <v>#DIV/0!</v>
      </c>
      <c r="CM21" s="193" t="e">
        <f>IF( SUM($BW21:CK21)&lt;0, "n/a", SUM($BW21:CK21)/CM$74)</f>
        <v>#DIV/0!</v>
      </c>
      <c r="CN21" s="196" t="e">
        <f>CM21/CM24</f>
        <v>#DIV/0!</v>
      </c>
      <c r="CO21" s="21"/>
      <c r="CP21" s="94" t="s">
        <v>136</v>
      </c>
      <c r="CQ21" s="34">
        <f>IF(ISERROR(VLOOKUP(CP21,IQSH01E!$A$1:$M$400,2,0)),0,VLOOKUP(CP21,IQSH01E!$A$1:$M$400,2,0))</f>
        <v>0</v>
      </c>
      <c r="CS21" s="161" t="s">
        <v>123</v>
      </c>
    </row>
    <row r="22" spans="1:97" ht="16.5" customHeight="1" x14ac:dyDescent="0.25">
      <c r="A22" s="11" t="s">
        <v>97</v>
      </c>
      <c r="B22" s="14" t="s">
        <v>82</v>
      </c>
      <c r="C22" s="17">
        <v>0</v>
      </c>
      <c r="D22" s="23" t="e">
        <v>#DIV/0!</v>
      </c>
      <c r="E22" s="17">
        <v>0</v>
      </c>
      <c r="F22" s="23" t="e">
        <v>#DIV/0!</v>
      </c>
      <c r="G22" s="17">
        <v>0</v>
      </c>
      <c r="H22" s="23" t="e">
        <v>#DIV/0!</v>
      </c>
      <c r="I22" s="17">
        <v>0</v>
      </c>
      <c r="J22" s="23" t="e">
        <v>#DIV/0!</v>
      </c>
      <c r="K22" s="17">
        <v>0</v>
      </c>
      <c r="L22" s="23" t="e">
        <v>#DIV/0!</v>
      </c>
      <c r="M22" s="17">
        <v>0</v>
      </c>
      <c r="N22" s="23" t="e">
        <v>#DIV/0!</v>
      </c>
      <c r="O22" s="17">
        <v>0</v>
      </c>
      <c r="P22" s="23" t="e">
        <v>#DIV/0!</v>
      </c>
      <c r="Q22" s="17">
        <v>0</v>
      </c>
      <c r="R22" s="23" t="e">
        <v>#DIV/0!</v>
      </c>
      <c r="S22" s="17">
        <v>0</v>
      </c>
      <c r="T22" s="23" t="e">
        <v>#DIV/0!</v>
      </c>
      <c r="U22" s="17">
        <v>0</v>
      </c>
      <c r="V22" s="23" t="e">
        <v>#DIV/0!</v>
      </c>
      <c r="W22" s="17">
        <v>0</v>
      </c>
      <c r="X22" s="23" t="e">
        <v>#DIV/0!</v>
      </c>
      <c r="Y22" s="17">
        <v>0</v>
      </c>
      <c r="Z22" s="23" t="e">
        <v>#DIV/0!</v>
      </c>
      <c r="AA22" s="17">
        <v>0</v>
      </c>
      <c r="AB22" s="23" t="e">
        <v>#DIV/0!</v>
      </c>
      <c r="AC22" s="17">
        <v>0</v>
      </c>
      <c r="AD22" s="23" t="e">
        <v>#DIV/0!</v>
      </c>
      <c r="AE22" s="17">
        <v>0</v>
      </c>
      <c r="AF22" s="23" t="e">
        <v>#DIV/0!</v>
      </c>
      <c r="AG22" s="17">
        <v>0</v>
      </c>
      <c r="AH22" s="23" t="e">
        <v>#DIV/0!</v>
      </c>
      <c r="AI22" s="17">
        <v>0</v>
      </c>
      <c r="AJ22" s="23" t="e">
        <v>#DIV/0!</v>
      </c>
      <c r="AK22" s="17">
        <v>0</v>
      </c>
      <c r="AL22" s="23" t="e">
        <v>#DIV/0!</v>
      </c>
      <c r="AM22" s="17">
        <v>0</v>
      </c>
      <c r="AN22" s="23" t="e">
        <v>#DIV/0!</v>
      </c>
      <c r="AO22" s="17">
        <v>0</v>
      </c>
      <c r="AP22" s="23" t="e">
        <v>#DIV/0!</v>
      </c>
      <c r="AQ22" s="17">
        <v>0</v>
      </c>
      <c r="AR22" s="23" t="e">
        <v>#DIV/0!</v>
      </c>
      <c r="AS22" s="17">
        <v>0</v>
      </c>
      <c r="AT22" s="23" t="e">
        <v>#DIV/0!</v>
      </c>
      <c r="AU22" s="17">
        <v>0</v>
      </c>
      <c r="AV22" s="23" t="e">
        <v>#DIV/0!</v>
      </c>
      <c r="AW22" s="17">
        <v>0</v>
      </c>
      <c r="AX22" s="23" t="e">
        <v>#DIV/0!</v>
      </c>
      <c r="AY22" s="17">
        <v>0</v>
      </c>
      <c r="AZ22" s="23" t="e">
        <v>#DIV/0!</v>
      </c>
      <c r="BA22" s="17">
        <v>0</v>
      </c>
      <c r="BB22" s="23" t="e">
        <v>#DIV/0!</v>
      </c>
      <c r="BC22" s="17">
        <v>0</v>
      </c>
      <c r="BD22" s="23" t="e">
        <v>#DIV/0!</v>
      </c>
      <c r="BE22" s="17">
        <v>0</v>
      </c>
      <c r="BF22" s="23" t="e">
        <v>#DIV/0!</v>
      </c>
      <c r="BG22" s="17">
        <v>0</v>
      </c>
      <c r="BH22" s="23" t="e">
        <v>#DIV/0!</v>
      </c>
      <c r="BI22" s="17">
        <v>0</v>
      </c>
      <c r="BJ22" s="23" t="e">
        <v>#DIV/0!</v>
      </c>
      <c r="BK22" s="17">
        <v>0</v>
      </c>
      <c r="BL22" s="23" t="e">
        <v>#DIV/0!</v>
      </c>
      <c r="BM22" s="17">
        <v>0</v>
      </c>
      <c r="BN22" s="23" t="e">
        <v>#DIV/0!</v>
      </c>
      <c r="BO22" s="17">
        <v>0</v>
      </c>
      <c r="BP22" s="23" t="e">
        <v>#DIV/0!</v>
      </c>
      <c r="BQ22" s="17">
        <v>0</v>
      </c>
      <c r="BR22" s="23" t="e">
        <v>#DIV/0!</v>
      </c>
      <c r="BS22" s="17">
        <v>0</v>
      </c>
      <c r="BT22" s="23" t="e">
        <v>#DIV/0!</v>
      </c>
      <c r="BU22" s="17">
        <v>0</v>
      </c>
      <c r="BV22" s="23" t="e">
        <v>#DIV/0!</v>
      </c>
      <c r="BW22" s="17">
        <v>0</v>
      </c>
      <c r="BX22" s="23" t="e">
        <v>#DIV/0!</v>
      </c>
      <c r="BY22" s="17">
        <v>0</v>
      </c>
      <c r="BZ22" s="23" t="e">
        <v>#DIV/0!</v>
      </c>
      <c r="CA22" s="17">
        <v>0</v>
      </c>
      <c r="CB22" s="23" t="e">
        <v>#DIV/0!</v>
      </c>
      <c r="CC22" s="17">
        <v>0</v>
      </c>
      <c r="CD22" s="23" t="e">
        <v>#DIV/0!</v>
      </c>
      <c r="CE22" s="17">
        <v>0</v>
      </c>
      <c r="CF22" s="23" t="e">
        <v>#DIV/0!</v>
      </c>
      <c r="CG22" s="17">
        <v>0</v>
      </c>
      <c r="CH22" s="23" t="e">
        <v>#DIV/0!</v>
      </c>
      <c r="CI22" s="17">
        <v>0</v>
      </c>
      <c r="CJ22" s="23" t="e">
        <v>#DIV/0!</v>
      </c>
      <c r="CK22" s="17">
        <f t="shared" si="1"/>
        <v>0</v>
      </c>
      <c r="CL22" s="23" t="e">
        <f>CK22/CK24</f>
        <v>#DIV/0!</v>
      </c>
      <c r="CM22" s="193" t="e">
        <f>IF( SUM($BW22:CK22)&lt;0, "n/a", SUM($BW22:CK22)/CM$74)</f>
        <v>#DIV/0!</v>
      </c>
      <c r="CN22" s="196" t="e">
        <f>CM22/CM24</f>
        <v>#DIV/0!</v>
      </c>
      <c r="CO22" s="21"/>
      <c r="CP22" s="94" t="s">
        <v>65</v>
      </c>
      <c r="CQ22" s="34">
        <f>IF(ISERROR(VLOOKUP(CP22,IQSH01E!$A$1:$M$400,2,0)),0,VLOOKUP(CP22,IQSH01E!$A$1:$M$400,2,0))</f>
        <v>0</v>
      </c>
      <c r="CS22" s="161" t="s">
        <v>118</v>
      </c>
    </row>
    <row r="23" spans="1:97" ht="16.5" customHeight="1" x14ac:dyDescent="0.25">
      <c r="A23" s="10"/>
      <c r="B23" s="14" t="s">
        <v>102</v>
      </c>
      <c r="C23" s="17">
        <v>0</v>
      </c>
      <c r="D23" s="23" t="e">
        <v>#DIV/0!</v>
      </c>
      <c r="E23" s="17">
        <v>0</v>
      </c>
      <c r="F23" s="23" t="e">
        <v>#DIV/0!</v>
      </c>
      <c r="G23" s="17">
        <v>0</v>
      </c>
      <c r="H23" s="23" t="e">
        <v>#DIV/0!</v>
      </c>
      <c r="I23" s="17">
        <v>0</v>
      </c>
      <c r="J23" s="23" t="e">
        <v>#DIV/0!</v>
      </c>
      <c r="K23" s="17">
        <v>0</v>
      </c>
      <c r="L23" s="23" t="e">
        <v>#DIV/0!</v>
      </c>
      <c r="M23" s="17">
        <v>0</v>
      </c>
      <c r="N23" s="23" t="e">
        <v>#DIV/0!</v>
      </c>
      <c r="O23" s="17">
        <v>0</v>
      </c>
      <c r="P23" s="23" t="e">
        <v>#DIV/0!</v>
      </c>
      <c r="Q23" s="17">
        <v>0</v>
      </c>
      <c r="R23" s="23" t="e">
        <v>#DIV/0!</v>
      </c>
      <c r="S23" s="17">
        <v>0</v>
      </c>
      <c r="T23" s="23" t="e">
        <v>#DIV/0!</v>
      </c>
      <c r="U23" s="17">
        <v>0</v>
      </c>
      <c r="V23" s="23" t="e">
        <v>#DIV/0!</v>
      </c>
      <c r="W23" s="17">
        <v>0</v>
      </c>
      <c r="X23" s="23" t="e">
        <v>#DIV/0!</v>
      </c>
      <c r="Y23" s="17">
        <v>0</v>
      </c>
      <c r="Z23" s="23" t="e">
        <v>#DIV/0!</v>
      </c>
      <c r="AA23" s="17">
        <v>0</v>
      </c>
      <c r="AB23" s="23" t="e">
        <v>#DIV/0!</v>
      </c>
      <c r="AC23" s="17">
        <v>0</v>
      </c>
      <c r="AD23" s="23" t="e">
        <v>#DIV/0!</v>
      </c>
      <c r="AE23" s="17">
        <v>0</v>
      </c>
      <c r="AF23" s="23" t="e">
        <v>#DIV/0!</v>
      </c>
      <c r="AG23" s="17">
        <v>0</v>
      </c>
      <c r="AH23" s="23" t="e">
        <v>#DIV/0!</v>
      </c>
      <c r="AI23" s="17">
        <v>0</v>
      </c>
      <c r="AJ23" s="23" t="e">
        <v>#DIV/0!</v>
      </c>
      <c r="AK23" s="17">
        <v>0</v>
      </c>
      <c r="AL23" s="23" t="e">
        <v>#DIV/0!</v>
      </c>
      <c r="AM23" s="17">
        <v>0</v>
      </c>
      <c r="AN23" s="23" t="e">
        <v>#DIV/0!</v>
      </c>
      <c r="AO23" s="17">
        <v>0</v>
      </c>
      <c r="AP23" s="23" t="e">
        <v>#DIV/0!</v>
      </c>
      <c r="AQ23" s="17">
        <v>0</v>
      </c>
      <c r="AR23" s="23" t="e">
        <v>#DIV/0!</v>
      </c>
      <c r="AS23" s="17">
        <v>0</v>
      </c>
      <c r="AT23" s="23" t="e">
        <v>#DIV/0!</v>
      </c>
      <c r="AU23" s="17">
        <v>0</v>
      </c>
      <c r="AV23" s="23" t="e">
        <v>#DIV/0!</v>
      </c>
      <c r="AW23" s="17">
        <v>0</v>
      </c>
      <c r="AX23" s="23" t="e">
        <v>#DIV/0!</v>
      </c>
      <c r="AY23" s="17">
        <v>0</v>
      </c>
      <c r="AZ23" s="23" t="e">
        <v>#DIV/0!</v>
      </c>
      <c r="BA23" s="17">
        <v>0</v>
      </c>
      <c r="BB23" s="23" t="e">
        <v>#DIV/0!</v>
      </c>
      <c r="BC23" s="17">
        <v>0</v>
      </c>
      <c r="BD23" s="23" t="e">
        <v>#DIV/0!</v>
      </c>
      <c r="BE23" s="17">
        <v>0</v>
      </c>
      <c r="BF23" s="23" t="e">
        <v>#DIV/0!</v>
      </c>
      <c r="BG23" s="17">
        <v>0</v>
      </c>
      <c r="BH23" s="23" t="e">
        <v>#DIV/0!</v>
      </c>
      <c r="BI23" s="17">
        <v>0</v>
      </c>
      <c r="BJ23" s="23" t="e">
        <v>#DIV/0!</v>
      </c>
      <c r="BK23" s="17">
        <v>0</v>
      </c>
      <c r="BL23" s="23" t="e">
        <v>#DIV/0!</v>
      </c>
      <c r="BM23" s="17">
        <v>0</v>
      </c>
      <c r="BN23" s="23" t="e">
        <v>#DIV/0!</v>
      </c>
      <c r="BO23" s="17">
        <v>0</v>
      </c>
      <c r="BP23" s="23" t="e">
        <v>#DIV/0!</v>
      </c>
      <c r="BQ23" s="17">
        <v>0</v>
      </c>
      <c r="BR23" s="23" t="e">
        <v>#DIV/0!</v>
      </c>
      <c r="BS23" s="17">
        <v>0</v>
      </c>
      <c r="BT23" s="23" t="e">
        <v>#DIV/0!</v>
      </c>
      <c r="BU23" s="17">
        <v>0</v>
      </c>
      <c r="BV23" s="23" t="e">
        <v>#DIV/0!</v>
      </c>
      <c r="BW23" s="17">
        <v>0</v>
      </c>
      <c r="BX23" s="23" t="e">
        <v>#DIV/0!</v>
      </c>
      <c r="BY23" s="17">
        <v>0</v>
      </c>
      <c r="BZ23" s="23" t="e">
        <v>#DIV/0!</v>
      </c>
      <c r="CA23" s="17">
        <v>0</v>
      </c>
      <c r="CB23" s="23" t="e">
        <v>#DIV/0!</v>
      </c>
      <c r="CC23" s="17">
        <v>0</v>
      </c>
      <c r="CD23" s="23" t="e">
        <v>#DIV/0!</v>
      </c>
      <c r="CE23" s="17">
        <v>0</v>
      </c>
      <c r="CF23" s="23" t="e">
        <v>#DIV/0!</v>
      </c>
      <c r="CG23" s="17">
        <v>0</v>
      </c>
      <c r="CH23" s="23" t="e">
        <v>#DIV/0!</v>
      </c>
      <c r="CI23" s="17">
        <v>0</v>
      </c>
      <c r="CJ23" s="23" t="e">
        <v>#DIV/0!</v>
      </c>
      <c r="CK23" s="17">
        <f t="shared" si="1"/>
        <v>0</v>
      </c>
      <c r="CL23" s="23" t="e">
        <f>CK23/CK24</f>
        <v>#DIV/0!</v>
      </c>
      <c r="CM23" s="193" t="e">
        <f>IF( SUM($BW23:CK23)&lt;0, "n/a", SUM($BW23:CK23)/CM$74)</f>
        <v>#DIV/0!</v>
      </c>
      <c r="CN23" s="196" t="e">
        <f>CM23/CM24</f>
        <v>#DIV/0!</v>
      </c>
      <c r="CO23" s="21"/>
      <c r="CP23" s="94" t="s">
        <v>137</v>
      </c>
      <c r="CQ23" s="34">
        <f>IF(ISERROR(VLOOKUP(CP23,IQSH01E!$A$1:$M$400,2,0)),0,VLOOKUP(CP23,IQSH01E!$A$1:$M$400,2,0))</f>
        <v>0</v>
      </c>
      <c r="CS23" s="161" t="s">
        <v>123</v>
      </c>
    </row>
    <row r="24" spans="1:97" ht="16.5" customHeight="1" thickBot="1" x14ac:dyDescent="0.3">
      <c r="A24" s="10"/>
      <c r="B24" s="15" t="s">
        <v>83</v>
      </c>
      <c r="C24" s="18">
        <v>0</v>
      </c>
      <c r="D24" s="24" t="e">
        <v>#DIV/0!</v>
      </c>
      <c r="E24" s="18">
        <v>0</v>
      </c>
      <c r="F24" s="24" t="e">
        <v>#DIV/0!</v>
      </c>
      <c r="G24" s="18">
        <v>0</v>
      </c>
      <c r="H24" s="24" t="e">
        <v>#DIV/0!</v>
      </c>
      <c r="I24" s="18">
        <v>0</v>
      </c>
      <c r="J24" s="24" t="e">
        <v>#DIV/0!</v>
      </c>
      <c r="K24" s="18">
        <v>0</v>
      </c>
      <c r="L24" s="24" t="e">
        <v>#DIV/0!</v>
      </c>
      <c r="M24" s="18">
        <v>0</v>
      </c>
      <c r="N24" s="24" t="e">
        <v>#DIV/0!</v>
      </c>
      <c r="O24" s="18">
        <v>0</v>
      </c>
      <c r="P24" s="24" t="e">
        <v>#DIV/0!</v>
      </c>
      <c r="Q24" s="18">
        <v>0</v>
      </c>
      <c r="R24" s="24" t="e">
        <v>#DIV/0!</v>
      </c>
      <c r="S24" s="18">
        <v>0</v>
      </c>
      <c r="T24" s="24" t="e">
        <v>#DIV/0!</v>
      </c>
      <c r="U24" s="18">
        <v>0</v>
      </c>
      <c r="V24" s="24" t="e">
        <v>#DIV/0!</v>
      </c>
      <c r="W24" s="18">
        <v>0</v>
      </c>
      <c r="X24" s="24" t="e">
        <v>#DIV/0!</v>
      </c>
      <c r="Y24" s="18">
        <v>0</v>
      </c>
      <c r="Z24" s="24" t="e">
        <v>#DIV/0!</v>
      </c>
      <c r="AA24" s="18">
        <v>0</v>
      </c>
      <c r="AB24" s="24" t="e">
        <v>#DIV/0!</v>
      </c>
      <c r="AC24" s="18">
        <v>0</v>
      </c>
      <c r="AD24" s="24" t="e">
        <v>#DIV/0!</v>
      </c>
      <c r="AE24" s="18">
        <v>0</v>
      </c>
      <c r="AF24" s="24" t="e">
        <v>#DIV/0!</v>
      </c>
      <c r="AG24" s="18">
        <v>0</v>
      </c>
      <c r="AH24" s="24" t="e">
        <v>#DIV/0!</v>
      </c>
      <c r="AI24" s="18">
        <v>0</v>
      </c>
      <c r="AJ24" s="24" t="e">
        <v>#DIV/0!</v>
      </c>
      <c r="AK24" s="18">
        <v>0</v>
      </c>
      <c r="AL24" s="24" t="e">
        <v>#DIV/0!</v>
      </c>
      <c r="AM24" s="18">
        <v>0</v>
      </c>
      <c r="AN24" s="24" t="e">
        <v>#DIV/0!</v>
      </c>
      <c r="AO24" s="18">
        <v>0</v>
      </c>
      <c r="AP24" s="24" t="e">
        <v>#DIV/0!</v>
      </c>
      <c r="AQ24" s="18">
        <v>0</v>
      </c>
      <c r="AR24" s="24" t="e">
        <v>#DIV/0!</v>
      </c>
      <c r="AS24" s="18">
        <v>0</v>
      </c>
      <c r="AT24" s="24" t="e">
        <v>#DIV/0!</v>
      </c>
      <c r="AU24" s="18">
        <v>0</v>
      </c>
      <c r="AV24" s="24" t="e">
        <v>#DIV/0!</v>
      </c>
      <c r="AW24" s="18">
        <v>0</v>
      </c>
      <c r="AX24" s="24" t="e">
        <v>#DIV/0!</v>
      </c>
      <c r="AY24" s="18">
        <v>0</v>
      </c>
      <c r="AZ24" s="24" t="e">
        <v>#DIV/0!</v>
      </c>
      <c r="BA24" s="18">
        <v>0</v>
      </c>
      <c r="BB24" s="24" t="e">
        <v>#DIV/0!</v>
      </c>
      <c r="BC24" s="18">
        <v>0</v>
      </c>
      <c r="BD24" s="24" t="e">
        <v>#DIV/0!</v>
      </c>
      <c r="BE24" s="18">
        <v>0</v>
      </c>
      <c r="BF24" s="24" t="e">
        <v>#DIV/0!</v>
      </c>
      <c r="BG24" s="18">
        <v>0</v>
      </c>
      <c r="BH24" s="24" t="e">
        <v>#DIV/0!</v>
      </c>
      <c r="BI24" s="18">
        <v>0</v>
      </c>
      <c r="BJ24" s="24" t="e">
        <v>#DIV/0!</v>
      </c>
      <c r="BK24" s="18">
        <v>0</v>
      </c>
      <c r="BL24" s="24" t="e">
        <v>#DIV/0!</v>
      </c>
      <c r="BM24" s="18">
        <v>0</v>
      </c>
      <c r="BN24" s="24" t="e">
        <v>#DIV/0!</v>
      </c>
      <c r="BO24" s="18">
        <v>0</v>
      </c>
      <c r="BP24" s="24" t="e">
        <v>#DIV/0!</v>
      </c>
      <c r="BQ24" s="18">
        <v>0</v>
      </c>
      <c r="BR24" s="24" t="e">
        <v>#DIV/0!</v>
      </c>
      <c r="BS24" s="18">
        <v>0</v>
      </c>
      <c r="BT24" s="24" t="e">
        <v>#DIV/0!</v>
      </c>
      <c r="BU24" s="18">
        <v>0</v>
      </c>
      <c r="BV24" s="24" t="e">
        <v>#DIV/0!</v>
      </c>
      <c r="BW24" s="18">
        <v>0</v>
      </c>
      <c r="BX24" s="24" t="e">
        <v>#DIV/0!</v>
      </c>
      <c r="BY24" s="18">
        <v>0</v>
      </c>
      <c r="BZ24" s="24" t="e">
        <v>#DIV/0!</v>
      </c>
      <c r="CA24" s="18">
        <v>0</v>
      </c>
      <c r="CB24" s="24" t="e">
        <v>#DIV/0!</v>
      </c>
      <c r="CC24" s="18">
        <v>0</v>
      </c>
      <c r="CD24" s="24" t="e">
        <v>#DIV/0!</v>
      </c>
      <c r="CE24" s="18">
        <v>0</v>
      </c>
      <c r="CF24" s="24" t="e">
        <v>#DIV/0!</v>
      </c>
      <c r="CG24" s="18">
        <v>0</v>
      </c>
      <c r="CH24" s="24" t="e">
        <v>#DIV/0!</v>
      </c>
      <c r="CI24" s="18">
        <v>0</v>
      </c>
      <c r="CJ24" s="24" t="e">
        <v>#DIV/0!</v>
      </c>
      <c r="CK24" s="18">
        <f>SUM(CK17:CK23)</f>
        <v>0</v>
      </c>
      <c r="CL24" s="24" t="e">
        <f>CK24/CK24</f>
        <v>#DIV/0!</v>
      </c>
      <c r="CM24" s="197" t="e">
        <f>IF( SUM($BW24:CK24)&lt;0, "n/a", SUM($BW24:CK24)/CM$74)</f>
        <v>#DIV/0!</v>
      </c>
      <c r="CN24" s="198" t="e">
        <f>CM24/CM24</f>
        <v>#DIV/0!</v>
      </c>
      <c r="CO24" s="21"/>
      <c r="CP24" s="98" t="s">
        <v>148</v>
      </c>
      <c r="CQ24" s="101">
        <f>IF(ISERROR(VLOOKUP(CP24,IQSH01E!$A$1:$M$400,2,0)),0,VLOOKUP(CP24,IQSH01E!$A$1:$M$400,2,0))</f>
        <v>0</v>
      </c>
      <c r="CR24" s="180"/>
      <c r="CS24" s="165"/>
    </row>
    <row r="25" spans="1:97" ht="16.5" customHeight="1" x14ac:dyDescent="0.25">
      <c r="A25" s="10"/>
      <c r="B25" s="14" t="s">
        <v>88</v>
      </c>
      <c r="C25" s="17">
        <v>0</v>
      </c>
      <c r="D25" s="23"/>
      <c r="E25" s="17">
        <v>0</v>
      </c>
      <c r="F25" s="23"/>
      <c r="G25" s="17">
        <v>0</v>
      </c>
      <c r="H25" s="23"/>
      <c r="I25" s="17">
        <v>0</v>
      </c>
      <c r="J25" s="23"/>
      <c r="K25" s="17">
        <v>0</v>
      </c>
      <c r="L25" s="23"/>
      <c r="M25" s="17">
        <v>0</v>
      </c>
      <c r="N25" s="23"/>
      <c r="O25" s="17">
        <v>0</v>
      </c>
      <c r="P25" s="23"/>
      <c r="Q25" s="17">
        <v>0</v>
      </c>
      <c r="R25" s="23"/>
      <c r="S25" s="17">
        <v>0</v>
      </c>
      <c r="T25" s="23"/>
      <c r="U25" s="17">
        <v>0</v>
      </c>
      <c r="V25" s="23"/>
      <c r="W25" s="17">
        <v>0</v>
      </c>
      <c r="X25" s="23"/>
      <c r="Y25" s="17">
        <v>0</v>
      </c>
      <c r="Z25" s="23"/>
      <c r="AA25" s="17">
        <v>0</v>
      </c>
      <c r="AB25" s="23"/>
      <c r="AC25" s="17">
        <v>0</v>
      </c>
      <c r="AD25" s="23"/>
      <c r="AE25" s="17">
        <v>0</v>
      </c>
      <c r="AF25" s="23"/>
      <c r="AG25" s="17">
        <v>0</v>
      </c>
      <c r="AH25" s="23"/>
      <c r="AI25" s="17">
        <v>0</v>
      </c>
      <c r="AJ25" s="23"/>
      <c r="AK25" s="17">
        <v>0</v>
      </c>
      <c r="AL25" s="23"/>
      <c r="AM25" s="17">
        <v>0</v>
      </c>
      <c r="AN25" s="23"/>
      <c r="AO25" s="17">
        <v>0</v>
      </c>
      <c r="AP25" s="23"/>
      <c r="AQ25" s="17">
        <v>0</v>
      </c>
      <c r="AR25" s="23"/>
      <c r="AS25" s="17">
        <v>0</v>
      </c>
      <c r="AT25" s="23"/>
      <c r="AU25" s="17">
        <v>0</v>
      </c>
      <c r="AV25" s="23"/>
      <c r="AW25" s="17">
        <v>0</v>
      </c>
      <c r="AX25" s="23"/>
      <c r="AY25" s="17">
        <v>0</v>
      </c>
      <c r="AZ25" s="23"/>
      <c r="BA25" s="17">
        <v>0</v>
      </c>
      <c r="BB25" s="23"/>
      <c r="BC25" s="17">
        <v>0</v>
      </c>
      <c r="BD25" s="23"/>
      <c r="BE25" s="17">
        <v>0</v>
      </c>
      <c r="BF25" s="23"/>
      <c r="BG25" s="17">
        <v>0</v>
      </c>
      <c r="BH25" s="23"/>
      <c r="BI25" s="17">
        <v>0</v>
      </c>
      <c r="BJ25" s="23"/>
      <c r="BK25" s="17">
        <v>0</v>
      </c>
      <c r="BL25" s="23"/>
      <c r="BM25" s="17">
        <v>0</v>
      </c>
      <c r="BN25" s="23"/>
      <c r="BO25" s="17">
        <v>0</v>
      </c>
      <c r="BP25" s="23"/>
      <c r="BQ25" s="17">
        <v>0</v>
      </c>
      <c r="BR25" s="23"/>
      <c r="BS25" s="17">
        <v>0</v>
      </c>
      <c r="BT25" s="23"/>
      <c r="BU25" s="17">
        <v>0</v>
      </c>
      <c r="BV25" s="23"/>
      <c r="BW25" s="17">
        <v>0</v>
      </c>
      <c r="BX25" s="23"/>
      <c r="BY25" s="17">
        <v>0</v>
      </c>
      <c r="BZ25" s="23"/>
      <c r="CA25" s="17">
        <v>0</v>
      </c>
      <c r="CB25" s="23"/>
      <c r="CC25" s="17">
        <v>0</v>
      </c>
      <c r="CD25" s="23"/>
      <c r="CE25" s="17">
        <v>0</v>
      </c>
      <c r="CF25" s="23"/>
      <c r="CG25" s="17">
        <v>0</v>
      </c>
      <c r="CH25" s="23"/>
      <c r="CI25" s="17">
        <v>0</v>
      </c>
      <c r="CJ25" s="23"/>
      <c r="CK25" s="17">
        <f>+$CQ25</f>
        <v>0</v>
      </c>
      <c r="CL25" s="23"/>
      <c r="CM25" s="193">
        <f>IF( SUM($BW25:CK25)&lt;0, "n/a", SUM($BW25:CK25)/CM$74)</f>
        <v>0</v>
      </c>
      <c r="CN25" s="199"/>
      <c r="CO25" s="21"/>
      <c r="CP25" s="94" t="s">
        <v>10</v>
      </c>
      <c r="CQ25" s="34">
        <f>IF(ISERROR(VLOOKUP(CP25,IQSH01E!$A$1:$M$400,2,0)),0,VLOOKUP(CP25,IQSH01E!$A$1:$M$400,2,0))</f>
        <v>0</v>
      </c>
      <c r="CS25" s="161" t="s">
        <v>118</v>
      </c>
    </row>
    <row r="26" spans="1:97" ht="16.5" customHeight="1" x14ac:dyDescent="0.25">
      <c r="A26" s="10"/>
      <c r="B26" s="14" t="s">
        <v>71</v>
      </c>
      <c r="C26" s="17">
        <v>0</v>
      </c>
      <c r="D26" s="23"/>
      <c r="E26" s="17">
        <v>0</v>
      </c>
      <c r="F26" s="23"/>
      <c r="G26" s="17">
        <v>0</v>
      </c>
      <c r="H26" s="23"/>
      <c r="I26" s="17">
        <v>0</v>
      </c>
      <c r="J26" s="23"/>
      <c r="K26" s="17">
        <v>0</v>
      </c>
      <c r="L26" s="23"/>
      <c r="M26" s="17">
        <v>0</v>
      </c>
      <c r="N26" s="23"/>
      <c r="O26" s="17">
        <v>0</v>
      </c>
      <c r="P26" s="23"/>
      <c r="Q26" s="17">
        <v>0</v>
      </c>
      <c r="R26" s="23"/>
      <c r="S26" s="17">
        <v>0</v>
      </c>
      <c r="T26" s="23"/>
      <c r="U26" s="17">
        <v>0</v>
      </c>
      <c r="V26" s="23"/>
      <c r="W26" s="17">
        <v>0</v>
      </c>
      <c r="X26" s="23"/>
      <c r="Y26" s="17">
        <v>0</v>
      </c>
      <c r="Z26" s="23"/>
      <c r="AA26" s="17">
        <v>0</v>
      </c>
      <c r="AB26" s="23"/>
      <c r="AC26" s="17">
        <v>0</v>
      </c>
      <c r="AD26" s="23"/>
      <c r="AE26" s="17">
        <v>0</v>
      </c>
      <c r="AF26" s="23"/>
      <c r="AG26" s="17">
        <v>0</v>
      </c>
      <c r="AH26" s="23"/>
      <c r="AI26" s="17">
        <v>0</v>
      </c>
      <c r="AJ26" s="23"/>
      <c r="AK26" s="17">
        <v>0</v>
      </c>
      <c r="AL26" s="23"/>
      <c r="AM26" s="17">
        <v>0</v>
      </c>
      <c r="AN26" s="23"/>
      <c r="AO26" s="17">
        <v>0</v>
      </c>
      <c r="AP26" s="23"/>
      <c r="AQ26" s="17">
        <v>0</v>
      </c>
      <c r="AR26" s="23"/>
      <c r="AS26" s="17">
        <v>0</v>
      </c>
      <c r="AT26" s="23"/>
      <c r="AU26" s="17">
        <v>0</v>
      </c>
      <c r="AV26" s="23"/>
      <c r="AW26" s="17">
        <v>0</v>
      </c>
      <c r="AX26" s="23"/>
      <c r="AY26" s="17">
        <v>0</v>
      </c>
      <c r="AZ26" s="23"/>
      <c r="BA26" s="17">
        <v>0</v>
      </c>
      <c r="BB26" s="23"/>
      <c r="BC26" s="17">
        <v>0</v>
      </c>
      <c r="BD26" s="23"/>
      <c r="BE26" s="17">
        <v>0</v>
      </c>
      <c r="BF26" s="23"/>
      <c r="BG26" s="17">
        <v>0</v>
      </c>
      <c r="BH26" s="23"/>
      <c r="BI26" s="17">
        <v>0</v>
      </c>
      <c r="BJ26" s="23"/>
      <c r="BK26" s="17">
        <v>0</v>
      </c>
      <c r="BL26" s="23"/>
      <c r="BM26" s="17">
        <v>0</v>
      </c>
      <c r="BN26" s="23"/>
      <c r="BO26" s="17">
        <v>0</v>
      </c>
      <c r="BP26" s="23"/>
      <c r="BQ26" s="17">
        <v>0</v>
      </c>
      <c r="BR26" s="23"/>
      <c r="BS26" s="17">
        <v>0</v>
      </c>
      <c r="BT26" s="23"/>
      <c r="BU26" s="17">
        <v>0</v>
      </c>
      <c r="BV26" s="23"/>
      <c r="BW26" s="17">
        <v>0</v>
      </c>
      <c r="BX26" s="23"/>
      <c r="BY26" s="17">
        <v>0</v>
      </c>
      <c r="BZ26" s="23"/>
      <c r="CA26" s="17">
        <v>0</v>
      </c>
      <c r="CB26" s="23"/>
      <c r="CC26" s="17">
        <v>0</v>
      </c>
      <c r="CD26" s="23"/>
      <c r="CE26" s="17">
        <v>0</v>
      </c>
      <c r="CF26" s="23"/>
      <c r="CG26" s="17">
        <v>0</v>
      </c>
      <c r="CH26" s="23"/>
      <c r="CI26" s="17">
        <v>0</v>
      </c>
      <c r="CJ26" s="23"/>
      <c r="CK26" s="17">
        <f>+$CQ26</f>
        <v>0</v>
      </c>
      <c r="CL26" s="23"/>
      <c r="CM26" s="193">
        <f>IF( SUM($BW26:CK26)&lt;0, "n/a", SUM($BW26:CK26)/CM$74)</f>
        <v>0</v>
      </c>
      <c r="CN26" s="196"/>
      <c r="CO26" s="21"/>
      <c r="CP26" s="134" t="s">
        <v>138</v>
      </c>
      <c r="CQ26" s="33">
        <f>IF(ISERROR(VLOOKUP(CP26,IQSH01E!$A$1:$M$400,2,0)),0,VLOOKUP(CP26,IQSH01E!$A$1:$M$400,2,0))</f>
        <v>0</v>
      </c>
      <c r="CR26" s="181"/>
      <c r="CS26" s="166" t="s">
        <v>117</v>
      </c>
    </row>
    <row r="27" spans="1:97" ht="16.5" customHeight="1" thickBot="1" x14ac:dyDescent="0.3">
      <c r="A27" s="12"/>
      <c r="B27" s="16" t="s">
        <v>84</v>
      </c>
      <c r="C27" s="18">
        <v>0</v>
      </c>
      <c r="D27" s="24"/>
      <c r="E27" s="18">
        <v>0</v>
      </c>
      <c r="F27" s="24"/>
      <c r="G27" s="18">
        <v>0</v>
      </c>
      <c r="H27" s="24"/>
      <c r="I27" s="18">
        <v>0</v>
      </c>
      <c r="J27" s="24"/>
      <c r="K27" s="18">
        <v>0</v>
      </c>
      <c r="L27" s="24"/>
      <c r="M27" s="18">
        <v>0</v>
      </c>
      <c r="N27" s="24"/>
      <c r="O27" s="18">
        <v>0</v>
      </c>
      <c r="P27" s="24"/>
      <c r="Q27" s="18">
        <v>0</v>
      </c>
      <c r="R27" s="24"/>
      <c r="S27" s="18">
        <v>0</v>
      </c>
      <c r="T27" s="24"/>
      <c r="U27" s="18">
        <v>0</v>
      </c>
      <c r="V27" s="24"/>
      <c r="W27" s="18">
        <v>0</v>
      </c>
      <c r="X27" s="24"/>
      <c r="Y27" s="18">
        <v>0</v>
      </c>
      <c r="Z27" s="24"/>
      <c r="AA27" s="18">
        <v>0</v>
      </c>
      <c r="AB27" s="24"/>
      <c r="AC27" s="18">
        <v>0</v>
      </c>
      <c r="AD27" s="24"/>
      <c r="AE27" s="18">
        <v>0</v>
      </c>
      <c r="AF27" s="24"/>
      <c r="AG27" s="18">
        <v>0</v>
      </c>
      <c r="AH27" s="24"/>
      <c r="AI27" s="18">
        <v>0</v>
      </c>
      <c r="AJ27" s="24"/>
      <c r="AK27" s="18">
        <v>0</v>
      </c>
      <c r="AL27" s="24"/>
      <c r="AM27" s="18">
        <v>0</v>
      </c>
      <c r="AN27" s="24"/>
      <c r="AO27" s="18">
        <v>0</v>
      </c>
      <c r="AP27" s="24"/>
      <c r="AQ27" s="18">
        <v>0</v>
      </c>
      <c r="AR27" s="24"/>
      <c r="AS27" s="18">
        <v>0</v>
      </c>
      <c r="AT27" s="24"/>
      <c r="AU27" s="18">
        <v>0</v>
      </c>
      <c r="AV27" s="24"/>
      <c r="AW27" s="18">
        <v>0</v>
      </c>
      <c r="AX27" s="24"/>
      <c r="AY27" s="18">
        <v>0</v>
      </c>
      <c r="AZ27" s="24"/>
      <c r="BA27" s="18">
        <v>0</v>
      </c>
      <c r="BB27" s="24"/>
      <c r="BC27" s="18">
        <v>0</v>
      </c>
      <c r="BD27" s="24"/>
      <c r="BE27" s="18">
        <v>0</v>
      </c>
      <c r="BF27" s="24"/>
      <c r="BG27" s="18">
        <v>0</v>
      </c>
      <c r="BH27" s="24"/>
      <c r="BI27" s="18">
        <v>0</v>
      </c>
      <c r="BJ27" s="24"/>
      <c r="BK27" s="18">
        <v>0</v>
      </c>
      <c r="BL27" s="24"/>
      <c r="BM27" s="18">
        <v>0</v>
      </c>
      <c r="BN27" s="24"/>
      <c r="BO27" s="18">
        <v>0</v>
      </c>
      <c r="BP27" s="24"/>
      <c r="BQ27" s="18">
        <v>0</v>
      </c>
      <c r="BR27" s="24"/>
      <c r="BS27" s="18">
        <v>0</v>
      </c>
      <c r="BT27" s="24"/>
      <c r="BU27" s="18">
        <v>0</v>
      </c>
      <c r="BV27" s="24"/>
      <c r="BW27" s="18">
        <v>0</v>
      </c>
      <c r="BX27" s="24"/>
      <c r="BY27" s="18">
        <v>0</v>
      </c>
      <c r="BZ27" s="24"/>
      <c r="CA27" s="18">
        <v>0</v>
      </c>
      <c r="CB27" s="24"/>
      <c r="CC27" s="18">
        <v>0</v>
      </c>
      <c r="CD27" s="24"/>
      <c r="CE27" s="18">
        <v>0</v>
      </c>
      <c r="CF27" s="24"/>
      <c r="CG27" s="18">
        <v>0</v>
      </c>
      <c r="CH27" s="24"/>
      <c r="CI27" s="18">
        <v>0</v>
      </c>
      <c r="CJ27" s="24"/>
      <c r="CK27" s="18">
        <f>SUM(CK24:CK26)</f>
        <v>0</v>
      </c>
      <c r="CL27" s="24"/>
      <c r="CM27" s="197">
        <f>IF( SUM($BW27:CK27)&lt;0, "n/a", SUM($BW27:CK27)/CM$74)</f>
        <v>0</v>
      </c>
      <c r="CN27" s="200"/>
      <c r="CO27" s="59"/>
      <c r="CP27" s="36" t="s">
        <v>49</v>
      </c>
      <c r="CQ27" s="37">
        <f>IF(ISERROR(VLOOKUP(CP27,IQSH01E!$A$1:$M$400,2,0)),0,VLOOKUP(CP27,IQSH01E!$A$1:$M$400,2,0))</f>
        <v>0</v>
      </c>
      <c r="CR27" s="46">
        <f>SUM(CQ17:CQ26)</f>
        <v>0</v>
      </c>
      <c r="CS27" s="112" t="s">
        <v>118</v>
      </c>
    </row>
    <row r="28" spans="1:97" ht="16.5" customHeight="1" thickBot="1" x14ac:dyDescent="0.3">
      <c r="A28" s="10"/>
      <c r="B28" s="14" t="s">
        <v>89</v>
      </c>
      <c r="C28" s="58">
        <v>0</v>
      </c>
      <c r="D28" s="97">
        <v>0</v>
      </c>
      <c r="E28" s="58">
        <v>0</v>
      </c>
      <c r="F28" s="97">
        <v>0</v>
      </c>
      <c r="G28" s="58">
        <v>0</v>
      </c>
      <c r="H28" s="97">
        <v>0</v>
      </c>
      <c r="I28" s="58">
        <v>0</v>
      </c>
      <c r="J28" s="97">
        <v>0</v>
      </c>
      <c r="K28" s="58">
        <v>0</v>
      </c>
      <c r="L28" s="97">
        <v>0</v>
      </c>
      <c r="M28" s="58">
        <v>0</v>
      </c>
      <c r="N28" s="97">
        <v>0</v>
      </c>
      <c r="O28" s="58">
        <v>0</v>
      </c>
      <c r="P28" s="97">
        <v>0</v>
      </c>
      <c r="Q28" s="58">
        <v>0</v>
      </c>
      <c r="R28" s="97">
        <v>0</v>
      </c>
      <c r="S28" s="58">
        <v>0</v>
      </c>
      <c r="T28" s="97">
        <v>0</v>
      </c>
      <c r="U28" s="58">
        <v>0</v>
      </c>
      <c r="V28" s="97">
        <v>0</v>
      </c>
      <c r="W28" s="58">
        <v>0</v>
      </c>
      <c r="X28" s="97">
        <v>0</v>
      </c>
      <c r="Y28" s="58">
        <v>0</v>
      </c>
      <c r="Z28" s="97">
        <v>0</v>
      </c>
      <c r="AA28" s="58">
        <v>0</v>
      </c>
      <c r="AB28" s="97">
        <v>0</v>
      </c>
      <c r="AC28" s="58">
        <v>0</v>
      </c>
      <c r="AD28" s="97">
        <v>0</v>
      </c>
      <c r="AE28" s="58">
        <v>0</v>
      </c>
      <c r="AF28" s="97">
        <v>0</v>
      </c>
      <c r="AG28" s="58">
        <v>0</v>
      </c>
      <c r="AH28" s="97">
        <v>0</v>
      </c>
      <c r="AI28" s="58">
        <v>0</v>
      </c>
      <c r="AJ28" s="97">
        <v>0</v>
      </c>
      <c r="AK28" s="58">
        <v>0</v>
      </c>
      <c r="AL28" s="97">
        <v>0</v>
      </c>
      <c r="AM28" s="58">
        <v>0</v>
      </c>
      <c r="AN28" s="97">
        <v>0</v>
      </c>
      <c r="AO28" s="58">
        <v>0</v>
      </c>
      <c r="AP28" s="97">
        <v>0</v>
      </c>
      <c r="AQ28" s="58">
        <v>0</v>
      </c>
      <c r="AR28" s="97">
        <v>0</v>
      </c>
      <c r="AS28" s="58">
        <v>0</v>
      </c>
      <c r="AT28" s="97">
        <v>0</v>
      </c>
      <c r="AU28" s="58">
        <v>0</v>
      </c>
      <c r="AV28" s="97">
        <v>0</v>
      </c>
      <c r="AW28" s="58">
        <v>0</v>
      </c>
      <c r="AX28" s="97">
        <v>0</v>
      </c>
      <c r="AY28" s="58">
        <v>0</v>
      </c>
      <c r="AZ28" s="97">
        <v>0</v>
      </c>
      <c r="BA28" s="58">
        <v>0</v>
      </c>
      <c r="BB28" s="97">
        <v>0</v>
      </c>
      <c r="BC28" s="58">
        <v>0</v>
      </c>
      <c r="BD28" s="97">
        <v>0</v>
      </c>
      <c r="BE28" s="58">
        <v>0</v>
      </c>
      <c r="BF28" s="97">
        <v>0</v>
      </c>
      <c r="BG28" s="58">
        <v>0</v>
      </c>
      <c r="BH28" s="97">
        <v>0</v>
      </c>
      <c r="BI28" s="58">
        <v>0</v>
      </c>
      <c r="BJ28" s="97">
        <v>0</v>
      </c>
      <c r="BK28" s="58">
        <v>0</v>
      </c>
      <c r="BL28" s="97">
        <v>0</v>
      </c>
      <c r="BM28" s="58">
        <v>0</v>
      </c>
      <c r="BN28" s="97">
        <v>0</v>
      </c>
      <c r="BO28" s="58">
        <v>0</v>
      </c>
      <c r="BP28" s="97">
        <v>0</v>
      </c>
      <c r="BQ28" s="58">
        <v>0</v>
      </c>
      <c r="BR28" s="97">
        <v>0</v>
      </c>
      <c r="BS28" s="58">
        <v>0</v>
      </c>
      <c r="BT28" s="97">
        <v>0</v>
      </c>
      <c r="BU28" s="58">
        <v>0</v>
      </c>
      <c r="BV28" s="97">
        <v>0</v>
      </c>
      <c r="BW28" s="58">
        <v>0</v>
      </c>
      <c r="BX28" s="97">
        <v>0</v>
      </c>
      <c r="BY28" s="58">
        <v>0</v>
      </c>
      <c r="BZ28" s="97">
        <v>0</v>
      </c>
      <c r="CA28" s="58">
        <v>0</v>
      </c>
      <c r="CB28" s="97">
        <v>0</v>
      </c>
      <c r="CC28" s="58">
        <v>0</v>
      </c>
      <c r="CD28" s="97">
        <v>0</v>
      </c>
      <c r="CE28" s="58">
        <v>0</v>
      </c>
      <c r="CF28" s="97">
        <v>0</v>
      </c>
      <c r="CG28" s="58">
        <v>0</v>
      </c>
      <c r="CH28" s="97">
        <v>0</v>
      </c>
      <c r="CI28" s="58">
        <v>0</v>
      </c>
      <c r="CJ28" s="97">
        <v>0</v>
      </c>
      <c r="CK28" s="58">
        <f t="shared" ref="CK28:CK34" si="2">+$CQ28</f>
        <v>0</v>
      </c>
      <c r="CL28" s="97">
        <f>CK28/CK35</f>
        <v>0</v>
      </c>
      <c r="CM28" s="193">
        <f>IF( SUM($BW28:CK28)&lt;0, "n/a", SUM($BW28:CK28)/CM$74)</f>
        <v>0</v>
      </c>
      <c r="CN28" s="201">
        <f>CM28/CM35</f>
        <v>0</v>
      </c>
      <c r="CO28" s="106"/>
      <c r="CP28" s="94" t="s">
        <v>29</v>
      </c>
      <c r="CQ28" s="151">
        <f>IF(ISERROR(VLOOKUP(CP28,IQSH01E!$A$1:$M$400,2,0)),0,VLOOKUP(CP28,IQSH01E!$A$1:$M$400,2,0))</f>
        <v>0</v>
      </c>
      <c r="CR28" s="8"/>
      <c r="CS28" s="164" t="s">
        <v>123</v>
      </c>
    </row>
    <row r="29" spans="1:97" ht="16.5" customHeight="1" thickBot="1" x14ac:dyDescent="0.3">
      <c r="A29" s="10"/>
      <c r="B29" s="14" t="s">
        <v>79</v>
      </c>
      <c r="C29" s="58">
        <v>31752365.929999996</v>
      </c>
      <c r="D29" s="97">
        <v>0.89960421692595194</v>
      </c>
      <c r="E29" s="58">
        <v>30258018.789999999</v>
      </c>
      <c r="F29" s="97">
        <v>0.91418207839738697</v>
      </c>
      <c r="G29" s="58">
        <v>38298690.410000004</v>
      </c>
      <c r="H29" s="97">
        <v>0.92133603482658066</v>
      </c>
      <c r="I29" s="58">
        <v>26336569.77999999</v>
      </c>
      <c r="J29" s="97">
        <v>0.93253371010581487</v>
      </c>
      <c r="K29" s="58">
        <v>26586041.73</v>
      </c>
      <c r="L29" s="97">
        <v>0.92488144586377463</v>
      </c>
      <c r="M29" s="58">
        <v>32225080.879999999</v>
      </c>
      <c r="N29" s="97">
        <v>0.92366643935232928</v>
      </c>
      <c r="O29" s="58">
        <v>30478137.149999999</v>
      </c>
      <c r="P29" s="97">
        <v>0.90599226117068765</v>
      </c>
      <c r="Q29" s="58">
        <v>29357365.200000003</v>
      </c>
      <c r="R29" s="97">
        <v>0.91576111731762877</v>
      </c>
      <c r="S29" s="58">
        <v>30713950.48</v>
      </c>
      <c r="T29" s="97">
        <v>0.92009064427464504</v>
      </c>
      <c r="U29" s="58">
        <v>32609338.510000002</v>
      </c>
      <c r="V29" s="97">
        <v>0.92441805226221518</v>
      </c>
      <c r="W29" s="58">
        <v>31354101.549999997</v>
      </c>
      <c r="X29" s="97">
        <v>0.92259198459022962</v>
      </c>
      <c r="Y29" s="58">
        <v>30650777.420000002</v>
      </c>
      <c r="Z29" s="97">
        <v>0.91746985643034928</v>
      </c>
      <c r="AA29" s="58">
        <v>28899593.120000005</v>
      </c>
      <c r="AB29" s="97">
        <v>0.91607085527700094</v>
      </c>
      <c r="AC29" s="58">
        <v>25907499.060000002</v>
      </c>
      <c r="AD29" s="97">
        <v>0.9185605511806274</v>
      </c>
      <c r="AE29" s="58">
        <v>34424851.189999998</v>
      </c>
      <c r="AF29" s="97">
        <v>0.91671019119395947</v>
      </c>
      <c r="AG29" s="58">
        <v>33634108.120000005</v>
      </c>
      <c r="AH29" s="97">
        <v>0.93204877801216157</v>
      </c>
      <c r="AI29" s="58">
        <v>29964092.940000005</v>
      </c>
      <c r="AJ29" s="97">
        <v>0.93806479434183287</v>
      </c>
      <c r="AK29" s="58">
        <v>31725447.329999991</v>
      </c>
      <c r="AL29" s="97">
        <v>0.91889401255131387</v>
      </c>
      <c r="AM29" s="58">
        <v>31571996.189999994</v>
      </c>
      <c r="AN29" s="97">
        <v>0.90683858111982341</v>
      </c>
      <c r="AO29" s="58">
        <v>32173314.039999999</v>
      </c>
      <c r="AP29" s="97">
        <v>0.92527487106366046</v>
      </c>
      <c r="AQ29" s="58">
        <v>32942230.380000006</v>
      </c>
      <c r="AR29" s="97">
        <v>0.92598879798240652</v>
      </c>
      <c r="AS29" s="58">
        <v>32718102.209999997</v>
      </c>
      <c r="AT29" s="97">
        <v>0.91874139940460686</v>
      </c>
      <c r="AU29" s="58">
        <v>32529205.070000004</v>
      </c>
      <c r="AV29" s="97">
        <v>0.92217561422315342</v>
      </c>
      <c r="AW29" s="58">
        <v>29738545.34</v>
      </c>
      <c r="AX29" s="97">
        <v>0.91116371446473166</v>
      </c>
      <c r="AY29" s="58">
        <v>28170462.599999994</v>
      </c>
      <c r="AZ29" s="97">
        <v>0.90768696183825326</v>
      </c>
      <c r="BA29" s="58">
        <v>27663922.829999998</v>
      </c>
      <c r="BB29" s="97">
        <v>0.92004414657110267</v>
      </c>
      <c r="BC29" s="58">
        <v>32493872.419999994</v>
      </c>
      <c r="BD29" s="97">
        <v>0.90694321328418592</v>
      </c>
      <c r="BE29" s="58">
        <v>30885606.739999998</v>
      </c>
      <c r="BF29" s="97">
        <v>0.91813731722525926</v>
      </c>
      <c r="BG29" s="58">
        <v>30961355.979999993</v>
      </c>
      <c r="BH29" s="97">
        <v>0.91138335122410497</v>
      </c>
      <c r="BI29" s="58">
        <v>31474397.769999996</v>
      </c>
      <c r="BJ29" s="97">
        <v>0.90736076241681318</v>
      </c>
      <c r="BK29" s="58">
        <v>31569197.509999998</v>
      </c>
      <c r="BL29" s="97">
        <v>0.91516725180591263</v>
      </c>
      <c r="BM29" s="58">
        <v>35839522.269999996</v>
      </c>
      <c r="BN29" s="97">
        <v>0.9329637531943159</v>
      </c>
      <c r="BO29" s="58">
        <v>34832072.5</v>
      </c>
      <c r="BP29" s="97">
        <v>0.94218457929043353</v>
      </c>
      <c r="BQ29" s="58">
        <v>35582158.589999996</v>
      </c>
      <c r="BR29" s="97">
        <v>0.93618189840916033</v>
      </c>
      <c r="BS29" s="58">
        <v>33764401.880000003</v>
      </c>
      <c r="BT29" s="97">
        <v>0.94291198326720116</v>
      </c>
      <c r="BU29" s="58">
        <v>29193390.519999996</v>
      </c>
      <c r="BV29" s="97">
        <v>0.95094350901334623</v>
      </c>
      <c r="BW29" s="58">
        <v>31735384.359999999</v>
      </c>
      <c r="BX29" s="97">
        <v>0.94975347438260649</v>
      </c>
      <c r="BY29" s="58">
        <v>25926995.060000002</v>
      </c>
      <c r="BZ29" s="97">
        <v>0.93988816099456451</v>
      </c>
      <c r="CA29" s="58">
        <v>33134773.460000001</v>
      </c>
      <c r="CB29" s="97">
        <v>0.95141650909116027</v>
      </c>
      <c r="CC29" s="58">
        <v>29039447.980000004</v>
      </c>
      <c r="CD29" s="97">
        <v>0.95340630666851822</v>
      </c>
      <c r="CE29" s="58">
        <v>32328790.190000001</v>
      </c>
      <c r="CF29" s="97">
        <v>0.94691559394791658</v>
      </c>
      <c r="CG29" s="58">
        <v>32458638.16</v>
      </c>
      <c r="CH29" s="97">
        <v>0.93744392160235801</v>
      </c>
      <c r="CI29" s="58">
        <v>30022534.959999997</v>
      </c>
      <c r="CJ29" s="97">
        <v>0.94805150134632987</v>
      </c>
      <c r="CK29" s="58">
        <f t="shared" si="2"/>
        <v>35061373.390000001</v>
      </c>
      <c r="CL29" s="97">
        <f>CK29/CK35</f>
        <v>0.94896751385152067</v>
      </c>
      <c r="CM29" s="193">
        <f>IF( SUM($BW29:CK29)&lt;0, "n/a", SUM($BW29:CK29)/CM$74)</f>
        <v>31213493.023359433</v>
      </c>
      <c r="CN29" s="202">
        <f>CM29/CM35</f>
        <v>0.94706447155751117</v>
      </c>
      <c r="CO29" s="106"/>
      <c r="CP29" s="95" t="s">
        <v>113</v>
      </c>
      <c r="CQ29" s="152">
        <f>+CQ38-CQ37-CQ36-CQ28-CQ31-CQ32-CQ33-CQ34-CQ30</f>
        <v>35061373.390000001</v>
      </c>
      <c r="CR29" s="8"/>
      <c r="CS29" s="164"/>
    </row>
    <row r="30" spans="1:97" ht="16.5" customHeight="1" x14ac:dyDescent="0.25">
      <c r="A30" s="10"/>
      <c r="B30" s="14" t="s">
        <v>107</v>
      </c>
      <c r="C30" s="17">
        <v>0</v>
      </c>
      <c r="D30" s="90">
        <v>0</v>
      </c>
      <c r="E30" s="17">
        <v>0</v>
      </c>
      <c r="F30" s="90">
        <v>0</v>
      </c>
      <c r="G30" s="17">
        <v>0</v>
      </c>
      <c r="H30" s="90">
        <v>0</v>
      </c>
      <c r="I30" s="17">
        <v>0</v>
      </c>
      <c r="J30" s="90">
        <v>0</v>
      </c>
      <c r="K30" s="17">
        <v>0</v>
      </c>
      <c r="L30" s="90">
        <v>0</v>
      </c>
      <c r="M30" s="17">
        <v>0</v>
      </c>
      <c r="N30" s="90">
        <v>0</v>
      </c>
      <c r="O30" s="17">
        <v>0</v>
      </c>
      <c r="P30" s="90">
        <v>0</v>
      </c>
      <c r="Q30" s="17">
        <v>0</v>
      </c>
      <c r="R30" s="90">
        <v>0</v>
      </c>
      <c r="S30" s="17">
        <v>0</v>
      </c>
      <c r="T30" s="90">
        <v>0</v>
      </c>
      <c r="U30" s="17">
        <v>0</v>
      </c>
      <c r="V30" s="90">
        <v>0</v>
      </c>
      <c r="W30" s="17">
        <v>0</v>
      </c>
      <c r="X30" s="90">
        <v>0</v>
      </c>
      <c r="Y30" s="17">
        <v>0</v>
      </c>
      <c r="Z30" s="90">
        <v>0</v>
      </c>
      <c r="AA30" s="17">
        <v>0</v>
      </c>
      <c r="AB30" s="90">
        <v>0</v>
      </c>
      <c r="AC30" s="17">
        <v>0</v>
      </c>
      <c r="AD30" s="90">
        <v>0</v>
      </c>
      <c r="AE30" s="17">
        <v>0</v>
      </c>
      <c r="AF30" s="90">
        <v>0</v>
      </c>
      <c r="AG30" s="17">
        <v>0</v>
      </c>
      <c r="AH30" s="90">
        <v>0</v>
      </c>
      <c r="AI30" s="17">
        <v>0</v>
      </c>
      <c r="AJ30" s="90">
        <v>0</v>
      </c>
      <c r="AK30" s="17">
        <v>0</v>
      </c>
      <c r="AL30" s="90">
        <v>0</v>
      </c>
      <c r="AM30" s="17">
        <v>0</v>
      </c>
      <c r="AN30" s="90">
        <v>0</v>
      </c>
      <c r="AO30" s="17">
        <v>0</v>
      </c>
      <c r="AP30" s="90">
        <v>0</v>
      </c>
      <c r="AQ30" s="17">
        <v>0</v>
      </c>
      <c r="AR30" s="90">
        <v>0</v>
      </c>
      <c r="AS30" s="17">
        <v>0</v>
      </c>
      <c r="AT30" s="90">
        <v>0</v>
      </c>
      <c r="AU30" s="17">
        <v>0</v>
      </c>
      <c r="AV30" s="90">
        <v>0</v>
      </c>
      <c r="AW30" s="17">
        <v>0</v>
      </c>
      <c r="AX30" s="90">
        <v>0</v>
      </c>
      <c r="AY30" s="17">
        <v>0</v>
      </c>
      <c r="AZ30" s="90">
        <v>0</v>
      </c>
      <c r="BA30" s="17">
        <v>0</v>
      </c>
      <c r="BB30" s="90">
        <v>0</v>
      </c>
      <c r="BC30" s="17">
        <v>0</v>
      </c>
      <c r="BD30" s="90">
        <v>0</v>
      </c>
      <c r="BE30" s="17">
        <v>0</v>
      </c>
      <c r="BF30" s="90">
        <v>0</v>
      </c>
      <c r="BG30" s="17">
        <v>0</v>
      </c>
      <c r="BH30" s="90">
        <v>0</v>
      </c>
      <c r="BI30" s="17">
        <v>0</v>
      </c>
      <c r="BJ30" s="90">
        <v>0</v>
      </c>
      <c r="BK30" s="17">
        <v>0</v>
      </c>
      <c r="BL30" s="90">
        <v>0</v>
      </c>
      <c r="BM30" s="17">
        <v>0</v>
      </c>
      <c r="BN30" s="90">
        <v>0</v>
      </c>
      <c r="BO30" s="17">
        <v>0</v>
      </c>
      <c r="BP30" s="90">
        <v>0</v>
      </c>
      <c r="BQ30" s="17">
        <v>0</v>
      </c>
      <c r="BR30" s="90">
        <v>0</v>
      </c>
      <c r="BS30" s="17">
        <v>0</v>
      </c>
      <c r="BT30" s="90">
        <v>0</v>
      </c>
      <c r="BU30" s="17">
        <v>0</v>
      </c>
      <c r="BV30" s="90">
        <v>0</v>
      </c>
      <c r="BW30" s="17">
        <v>0</v>
      </c>
      <c r="BX30" s="90">
        <v>0</v>
      </c>
      <c r="BY30" s="17">
        <v>0</v>
      </c>
      <c r="BZ30" s="90">
        <v>0</v>
      </c>
      <c r="CA30" s="17">
        <v>0</v>
      </c>
      <c r="CB30" s="90">
        <v>0</v>
      </c>
      <c r="CC30" s="17">
        <v>0</v>
      </c>
      <c r="CD30" s="90">
        <v>0</v>
      </c>
      <c r="CE30" s="17">
        <v>0</v>
      </c>
      <c r="CF30" s="90">
        <v>0</v>
      </c>
      <c r="CG30" s="17">
        <v>0</v>
      </c>
      <c r="CH30" s="90">
        <v>0</v>
      </c>
      <c r="CI30" s="17">
        <v>0</v>
      </c>
      <c r="CJ30" s="90">
        <v>0</v>
      </c>
      <c r="CK30" s="17">
        <f t="shared" si="2"/>
        <v>0</v>
      </c>
      <c r="CL30" s="90">
        <f>CK30/CK35</f>
        <v>0</v>
      </c>
      <c r="CM30" s="193">
        <f>IF( SUM($BW30:CK30)&lt;0, "n/a", SUM($BW30:CK30)/CM$74)</f>
        <v>0</v>
      </c>
      <c r="CN30" s="202">
        <f>CM30/CM35</f>
        <v>0</v>
      </c>
      <c r="CO30" s="21"/>
      <c r="CP30" s="134" t="s">
        <v>139</v>
      </c>
      <c r="CQ30" s="33">
        <f>IF(ISERROR(VLOOKUP(CP30,IQSH01E!$A$1:$M$400,2,0)),0,VLOOKUP(CP30,IQSH01E!$A$1:$M$400,2,0))</f>
        <v>0</v>
      </c>
      <c r="CR30" s="181"/>
      <c r="CS30" s="166" t="s">
        <v>117</v>
      </c>
    </row>
    <row r="31" spans="1:97" ht="16.5" customHeight="1" x14ac:dyDescent="0.25">
      <c r="A31" s="11"/>
      <c r="B31" s="14" t="s">
        <v>80</v>
      </c>
      <c r="C31" s="17">
        <v>3538572.6</v>
      </c>
      <c r="D31" s="90">
        <v>0.10025441379317809</v>
      </c>
      <c r="E31" s="17">
        <v>2829419.05</v>
      </c>
      <c r="F31" s="90">
        <v>8.5484915775153436E-2</v>
      </c>
      <c r="G31" s="17">
        <v>3268058.38</v>
      </c>
      <c r="H31" s="90">
        <v>7.8618352668915148E-2</v>
      </c>
      <c r="I31" s="17">
        <v>1865299.32</v>
      </c>
      <c r="J31" s="90">
        <v>6.60471166088758E-2</v>
      </c>
      <c r="K31" s="17">
        <v>2156594.0299999998</v>
      </c>
      <c r="L31" s="90">
        <v>7.5024098166402153E-2</v>
      </c>
      <c r="M31" s="17">
        <v>2660686.27</v>
      </c>
      <c r="N31" s="90">
        <v>7.6263163540104373E-2</v>
      </c>
      <c r="O31" s="17">
        <v>3159630.88</v>
      </c>
      <c r="P31" s="90">
        <v>9.392310006833636E-2</v>
      </c>
      <c r="Q31" s="17">
        <v>2697848.31</v>
      </c>
      <c r="R31" s="90">
        <v>8.415552846408289E-2</v>
      </c>
      <c r="S31" s="17">
        <v>2664319.44</v>
      </c>
      <c r="T31" s="90">
        <v>7.9814395471508925E-2</v>
      </c>
      <c r="U31" s="17">
        <v>2620936.04</v>
      </c>
      <c r="V31" s="90">
        <v>7.4298979982609994E-2</v>
      </c>
      <c r="W31" s="17">
        <v>2629621.3199999998</v>
      </c>
      <c r="X31" s="90">
        <v>7.7376401568093389E-2</v>
      </c>
      <c r="Y31" s="17">
        <v>2755156.96</v>
      </c>
      <c r="Z31" s="90">
        <v>8.2470125501119429E-2</v>
      </c>
      <c r="AA31" s="17">
        <v>2646746.35</v>
      </c>
      <c r="AB31" s="90">
        <v>8.3897623834289475E-2</v>
      </c>
      <c r="AC31" s="17">
        <v>2296516.4900000002</v>
      </c>
      <c r="AD31" s="90">
        <v>8.1423893829518867E-2</v>
      </c>
      <c r="AE31" s="17">
        <v>3125276.89</v>
      </c>
      <c r="AF31" s="90">
        <v>8.3223981406728736E-2</v>
      </c>
      <c r="AG31" s="17">
        <v>2451736.4</v>
      </c>
      <c r="AH31" s="90">
        <v>6.7941088477060402E-2</v>
      </c>
      <c r="AI31" s="17">
        <v>1977084.55</v>
      </c>
      <c r="AJ31" s="90">
        <v>6.1895196210540286E-2</v>
      </c>
      <c r="AK31" s="17">
        <v>2799340.39</v>
      </c>
      <c r="AL31" s="90">
        <v>8.1079932355489992E-2</v>
      </c>
      <c r="AM31" s="17">
        <v>3241865.54</v>
      </c>
      <c r="AN31" s="90">
        <v>9.3115706994985878E-2</v>
      </c>
      <c r="AO31" s="17">
        <v>2597839.37</v>
      </c>
      <c r="AP31" s="90">
        <v>7.471146693599523E-2</v>
      </c>
      <c r="AQ31" s="17">
        <v>2632539.54</v>
      </c>
      <c r="AR31" s="90">
        <v>7.3999304120152806E-2</v>
      </c>
      <c r="AS31" s="17">
        <v>2892670.59</v>
      </c>
      <c r="AT31" s="90">
        <v>8.1227701069436498E-2</v>
      </c>
      <c r="AU31" s="17">
        <v>2744859.25</v>
      </c>
      <c r="AV31" s="90">
        <v>7.7814451947960064E-2</v>
      </c>
      <c r="AW31" s="17">
        <v>2898940.83</v>
      </c>
      <c r="AX31" s="90">
        <v>8.8821079325740557E-2</v>
      </c>
      <c r="AY31" s="17">
        <v>2864071.92</v>
      </c>
      <c r="AZ31" s="90">
        <v>9.2283920802601699E-2</v>
      </c>
      <c r="BA31" s="17">
        <v>2403068.36</v>
      </c>
      <c r="BB31" s="90">
        <v>7.9921021758728616E-2</v>
      </c>
      <c r="BC31" s="17">
        <v>3333273.96</v>
      </c>
      <c r="BD31" s="90">
        <v>9.3035700915049743E-2</v>
      </c>
      <c r="BE31" s="17">
        <v>2753299.64</v>
      </c>
      <c r="BF31" s="90">
        <v>8.1847417350975199E-2</v>
      </c>
      <c r="BG31" s="17">
        <v>3010105.15</v>
      </c>
      <c r="BH31" s="90">
        <v>8.8605929304777745E-2</v>
      </c>
      <c r="BI31" s="17">
        <v>3213226.48</v>
      </c>
      <c r="BJ31" s="90">
        <v>9.2632610479672833E-2</v>
      </c>
      <c r="BK31" s="17">
        <v>2925956.31</v>
      </c>
      <c r="BL31" s="90">
        <v>8.4821269032215874E-2</v>
      </c>
      <c r="BM31" s="17">
        <v>2574769.85</v>
      </c>
      <c r="BN31" s="90">
        <v>6.7025640709455978E-2</v>
      </c>
      <c r="BO31" s="17">
        <v>2137112.36</v>
      </c>
      <c r="BP31" s="90">
        <v>5.7807479293774014E-2</v>
      </c>
      <c r="BQ31" s="17">
        <v>2425551.02</v>
      </c>
      <c r="BR31" s="90">
        <v>6.3817290703382129E-2</v>
      </c>
      <c r="BS31" s="17">
        <v>2044175.76</v>
      </c>
      <c r="BT31" s="90">
        <v>5.7086094012820644E-2</v>
      </c>
      <c r="BU31" s="17">
        <v>1505814.67</v>
      </c>
      <c r="BV31" s="90">
        <v>4.9050304219805101E-2</v>
      </c>
      <c r="BW31" s="17">
        <v>1678094.82</v>
      </c>
      <c r="BX31" s="90">
        <v>5.0220799835255403E-2</v>
      </c>
      <c r="BY31" s="17">
        <v>1657629.85</v>
      </c>
      <c r="BZ31" s="90">
        <v>6.0091293561815327E-2</v>
      </c>
      <c r="CA31" s="17">
        <v>1690532.72</v>
      </c>
      <c r="CB31" s="90">
        <v>4.8541172038143877E-2</v>
      </c>
      <c r="CC31" s="17">
        <v>1418804.98</v>
      </c>
      <c r="CD31" s="90">
        <v>4.6581381877380326E-2</v>
      </c>
      <c r="CE31" s="17">
        <v>1811286.53</v>
      </c>
      <c r="CF31" s="90">
        <v>5.3052881047659484E-2</v>
      </c>
      <c r="CG31" s="17">
        <v>2164039.86</v>
      </c>
      <c r="CH31" s="90">
        <v>6.2500034747675251E-2</v>
      </c>
      <c r="CI31" s="17">
        <v>1644032.78</v>
      </c>
      <c r="CJ31" s="90">
        <v>5.1915261233543106E-2</v>
      </c>
      <c r="CK31" s="17">
        <f t="shared" si="2"/>
        <v>1884824.93</v>
      </c>
      <c r="CL31" s="90">
        <f>CK31/CK35</f>
        <v>5.1014477042066221E-2</v>
      </c>
      <c r="CM31" s="193">
        <f>IF( SUM($BW31:CK31)&lt;0, "n/a", SUM($BW31:CK31)/CM$74)</f>
        <v>1743655.855362853</v>
      </c>
      <c r="CN31" s="203">
        <f>CM31/CM35</f>
        <v>5.2905149385284955E-2</v>
      </c>
      <c r="CO31" s="21"/>
      <c r="CP31" s="94" t="s">
        <v>38</v>
      </c>
      <c r="CQ31" s="34">
        <f>IF(ISERROR(VLOOKUP(CP31,IQSH01E!$A$1:$M$400,2,0)),0,VLOOKUP(CP31,IQSH01E!$A$1:$M$400,2,0))</f>
        <v>1884824.93</v>
      </c>
      <c r="CS31" s="161" t="s">
        <v>118</v>
      </c>
    </row>
    <row r="32" spans="1:97" ht="16.5" customHeight="1" x14ac:dyDescent="0.25">
      <c r="A32" s="11"/>
      <c r="B32" s="14" t="s">
        <v>81</v>
      </c>
      <c r="C32" s="17">
        <v>0</v>
      </c>
      <c r="D32" s="90">
        <v>0</v>
      </c>
      <c r="E32" s="17">
        <v>0</v>
      </c>
      <c r="F32" s="90">
        <v>0</v>
      </c>
      <c r="G32" s="17">
        <v>0</v>
      </c>
      <c r="H32" s="90">
        <v>0</v>
      </c>
      <c r="I32" s="17">
        <v>0</v>
      </c>
      <c r="J32" s="90">
        <v>0</v>
      </c>
      <c r="K32" s="17">
        <v>0</v>
      </c>
      <c r="L32" s="90">
        <v>0</v>
      </c>
      <c r="M32" s="17">
        <v>0</v>
      </c>
      <c r="N32" s="90">
        <v>0</v>
      </c>
      <c r="O32" s="17">
        <v>0</v>
      </c>
      <c r="P32" s="90">
        <v>0</v>
      </c>
      <c r="Q32" s="17">
        <v>0</v>
      </c>
      <c r="R32" s="90">
        <v>0</v>
      </c>
      <c r="S32" s="17">
        <v>0</v>
      </c>
      <c r="T32" s="90">
        <v>0</v>
      </c>
      <c r="U32" s="17">
        <v>0</v>
      </c>
      <c r="V32" s="90">
        <v>0</v>
      </c>
      <c r="W32" s="17">
        <v>0</v>
      </c>
      <c r="X32" s="90">
        <v>0</v>
      </c>
      <c r="Y32" s="17">
        <v>0</v>
      </c>
      <c r="Z32" s="90">
        <v>0</v>
      </c>
      <c r="AA32" s="17">
        <v>0</v>
      </c>
      <c r="AB32" s="90">
        <v>0</v>
      </c>
      <c r="AC32" s="17">
        <v>0</v>
      </c>
      <c r="AD32" s="90">
        <v>0</v>
      </c>
      <c r="AE32" s="17">
        <v>0</v>
      </c>
      <c r="AF32" s="90">
        <v>0</v>
      </c>
      <c r="AG32" s="17">
        <v>0</v>
      </c>
      <c r="AH32" s="90">
        <v>0</v>
      </c>
      <c r="AI32" s="17">
        <v>0</v>
      </c>
      <c r="AJ32" s="90">
        <v>0</v>
      </c>
      <c r="AK32" s="17">
        <v>0</v>
      </c>
      <c r="AL32" s="90">
        <v>0</v>
      </c>
      <c r="AM32" s="17">
        <v>0</v>
      </c>
      <c r="AN32" s="90">
        <v>0</v>
      </c>
      <c r="AO32" s="17">
        <v>0</v>
      </c>
      <c r="AP32" s="90">
        <v>0</v>
      </c>
      <c r="AQ32" s="17">
        <v>0</v>
      </c>
      <c r="AR32" s="90">
        <v>0</v>
      </c>
      <c r="AS32" s="17">
        <v>0</v>
      </c>
      <c r="AT32" s="90">
        <v>0</v>
      </c>
      <c r="AU32" s="17">
        <v>0</v>
      </c>
      <c r="AV32" s="90">
        <v>0</v>
      </c>
      <c r="AW32" s="17">
        <v>0</v>
      </c>
      <c r="AX32" s="90">
        <v>0</v>
      </c>
      <c r="AY32" s="17">
        <v>0</v>
      </c>
      <c r="AZ32" s="90">
        <v>0</v>
      </c>
      <c r="BA32" s="17">
        <v>0</v>
      </c>
      <c r="BB32" s="90">
        <v>0</v>
      </c>
      <c r="BC32" s="17">
        <v>0</v>
      </c>
      <c r="BD32" s="90">
        <v>0</v>
      </c>
      <c r="BE32" s="17">
        <v>0</v>
      </c>
      <c r="BF32" s="90">
        <v>0</v>
      </c>
      <c r="BG32" s="17">
        <v>0</v>
      </c>
      <c r="BH32" s="90">
        <v>0</v>
      </c>
      <c r="BI32" s="17">
        <v>0</v>
      </c>
      <c r="BJ32" s="90">
        <v>0</v>
      </c>
      <c r="BK32" s="17">
        <v>0</v>
      </c>
      <c r="BL32" s="90">
        <v>0</v>
      </c>
      <c r="BM32" s="17">
        <v>0</v>
      </c>
      <c r="BN32" s="90">
        <v>0</v>
      </c>
      <c r="BO32" s="17">
        <v>0</v>
      </c>
      <c r="BP32" s="90">
        <v>0</v>
      </c>
      <c r="BQ32" s="17">
        <v>0</v>
      </c>
      <c r="BR32" s="90">
        <v>0</v>
      </c>
      <c r="BS32" s="17">
        <v>0</v>
      </c>
      <c r="BT32" s="90">
        <v>0</v>
      </c>
      <c r="BU32" s="17">
        <v>0</v>
      </c>
      <c r="BV32" s="90">
        <v>0</v>
      </c>
      <c r="BW32" s="17">
        <v>0</v>
      </c>
      <c r="BX32" s="90">
        <v>0</v>
      </c>
      <c r="BY32" s="17">
        <v>0</v>
      </c>
      <c r="BZ32" s="90">
        <v>0</v>
      </c>
      <c r="CA32" s="17">
        <v>0</v>
      </c>
      <c r="CB32" s="90">
        <v>0</v>
      </c>
      <c r="CC32" s="17">
        <v>0</v>
      </c>
      <c r="CD32" s="90">
        <v>0</v>
      </c>
      <c r="CE32" s="17">
        <v>0</v>
      </c>
      <c r="CF32" s="90">
        <v>0</v>
      </c>
      <c r="CG32" s="17">
        <v>0</v>
      </c>
      <c r="CH32" s="90">
        <v>0</v>
      </c>
      <c r="CI32" s="17">
        <v>0</v>
      </c>
      <c r="CJ32" s="90">
        <v>0</v>
      </c>
      <c r="CK32" s="17">
        <f t="shared" si="2"/>
        <v>0</v>
      </c>
      <c r="CL32" s="90">
        <f>CK32/CK35</f>
        <v>0</v>
      </c>
      <c r="CM32" s="193">
        <f>IF( SUM($BW32:CK32)&lt;0, "n/a", SUM($BW32:CK32)/CM$74)</f>
        <v>0</v>
      </c>
      <c r="CN32" s="196">
        <f>CM32/CM35</f>
        <v>0</v>
      </c>
      <c r="CO32" s="21"/>
      <c r="CP32" s="94" t="s">
        <v>141</v>
      </c>
      <c r="CQ32" s="34">
        <f>IF(ISERROR(VLOOKUP(CP32,IQSH01E!$A$1:$M$400,2,0)),0,VLOOKUP(CP32,IQSH01E!$A$1:$M$400,2,0))</f>
        <v>0</v>
      </c>
      <c r="CS32" s="161" t="s">
        <v>123</v>
      </c>
    </row>
    <row r="33" spans="1:97" ht="16.5" customHeight="1" x14ac:dyDescent="0.25">
      <c r="A33" s="11" t="s">
        <v>98</v>
      </c>
      <c r="B33" s="14" t="s">
        <v>82</v>
      </c>
      <c r="C33" s="17">
        <v>4989.76</v>
      </c>
      <c r="D33" s="90">
        <v>1.4136928087010234E-4</v>
      </c>
      <c r="E33" s="17">
        <v>1310.1500000000001</v>
      </c>
      <c r="F33" s="90">
        <v>3.9583412857426432E-5</v>
      </c>
      <c r="G33" s="17">
        <v>1896.05</v>
      </c>
      <c r="H33" s="90">
        <v>4.5612504504248344E-5</v>
      </c>
      <c r="I33" s="17">
        <v>3010.19</v>
      </c>
      <c r="J33" s="90">
        <v>1.0658577302482039E-4</v>
      </c>
      <c r="K33" s="17">
        <v>2715.17</v>
      </c>
      <c r="L33" s="90">
        <v>9.4455969823152195E-5</v>
      </c>
      <c r="M33" s="17">
        <v>2456.0300000000002</v>
      </c>
      <c r="N33" s="90">
        <v>7.0397107566313167E-5</v>
      </c>
      <c r="O33" s="17">
        <v>2847.3</v>
      </c>
      <c r="P33" s="90">
        <v>8.4638760975957458E-5</v>
      </c>
      <c r="Q33" s="17">
        <v>2672.16</v>
      </c>
      <c r="R33" s="90">
        <v>8.3354218288345396E-5</v>
      </c>
      <c r="S33" s="17">
        <v>3169.91</v>
      </c>
      <c r="T33" s="90">
        <v>9.4960253845946811E-5</v>
      </c>
      <c r="U33" s="17">
        <v>45257.37</v>
      </c>
      <c r="V33" s="90">
        <v>1.2829677551748169E-3</v>
      </c>
      <c r="W33" s="17">
        <v>1074.3900000000001</v>
      </c>
      <c r="X33" s="90">
        <v>3.1613841676923989E-5</v>
      </c>
      <c r="Y33" s="17">
        <v>2005.08</v>
      </c>
      <c r="Z33" s="90">
        <v>6.0018068531305936E-5</v>
      </c>
      <c r="AA33" s="17">
        <v>994.4</v>
      </c>
      <c r="AB33" s="90">
        <v>3.1520888709572584E-5</v>
      </c>
      <c r="AC33" s="17">
        <v>438.72</v>
      </c>
      <c r="AD33" s="90">
        <v>1.555498985373561E-5</v>
      </c>
      <c r="AE33" s="17">
        <v>2471.9899999999998</v>
      </c>
      <c r="AF33" s="90">
        <v>6.5827399311687657E-5</v>
      </c>
      <c r="AG33" s="17">
        <v>365.68</v>
      </c>
      <c r="AH33" s="90">
        <v>1.0133510778031215E-5</v>
      </c>
      <c r="AI33" s="17">
        <v>1278</v>
      </c>
      <c r="AJ33" s="90">
        <v>4.0009447626845539E-5</v>
      </c>
      <c r="AK33" s="17">
        <v>899.57</v>
      </c>
      <c r="AL33" s="90">
        <v>2.6055093196089718E-5</v>
      </c>
      <c r="AM33" s="17">
        <v>1591.48</v>
      </c>
      <c r="AN33" s="90">
        <v>4.5711885190765851E-5</v>
      </c>
      <c r="AO33" s="17">
        <v>475.05</v>
      </c>
      <c r="AP33" s="90">
        <v>1.366200034451881E-5</v>
      </c>
      <c r="AQ33" s="17">
        <v>423.27</v>
      </c>
      <c r="AR33" s="90">
        <v>1.1897897440483298E-5</v>
      </c>
      <c r="AS33" s="17">
        <v>1100.3900000000001</v>
      </c>
      <c r="AT33" s="90">
        <v>3.0899525956668731E-5</v>
      </c>
      <c r="AU33" s="17">
        <v>350.41</v>
      </c>
      <c r="AV33" s="90">
        <v>9.9338288865211163E-6</v>
      </c>
      <c r="AW33" s="17">
        <v>496.3</v>
      </c>
      <c r="AX33" s="90">
        <v>1.5206209527693271E-5</v>
      </c>
      <c r="AY33" s="17">
        <v>903.67</v>
      </c>
      <c r="AZ33" s="90">
        <v>2.911735914497813E-5</v>
      </c>
      <c r="BA33" s="17">
        <v>1047.32</v>
      </c>
      <c r="BB33" s="90">
        <v>3.4831670168697012E-5</v>
      </c>
      <c r="BC33" s="17">
        <v>755.46</v>
      </c>
      <c r="BD33" s="90">
        <v>2.1085800764268257E-5</v>
      </c>
      <c r="BE33" s="17">
        <v>513.52</v>
      </c>
      <c r="BF33" s="90">
        <v>1.5265423765526945E-5</v>
      </c>
      <c r="BG33" s="17">
        <v>364.16</v>
      </c>
      <c r="BH33" s="90">
        <v>1.0719471117355441E-5</v>
      </c>
      <c r="BI33" s="17">
        <v>229.88</v>
      </c>
      <c r="BJ33" s="90">
        <v>6.6271035140564356E-6</v>
      </c>
      <c r="BK33" s="17">
        <v>395.98</v>
      </c>
      <c r="BL33" s="90">
        <v>1.1479161871482914E-5</v>
      </c>
      <c r="BM33" s="17">
        <v>407.43</v>
      </c>
      <c r="BN33" s="90">
        <v>1.0606096228077881E-5</v>
      </c>
      <c r="BO33" s="17">
        <v>293.58999999999997</v>
      </c>
      <c r="BP33" s="90">
        <v>7.941415792410238E-6</v>
      </c>
      <c r="BQ33" s="17">
        <v>30.82</v>
      </c>
      <c r="BR33" s="90">
        <v>8.1088745743152302E-7</v>
      </c>
      <c r="BS33" s="17">
        <v>68.849999999999994</v>
      </c>
      <c r="BT33" s="90">
        <v>1.9227199782384178E-6</v>
      </c>
      <c r="BU33" s="17">
        <v>189.93</v>
      </c>
      <c r="BV33" s="90">
        <v>6.1867668485840849E-6</v>
      </c>
      <c r="BW33" s="17">
        <v>859.61</v>
      </c>
      <c r="BX33" s="90">
        <v>2.5725782138093897E-5</v>
      </c>
      <c r="BY33" s="17">
        <v>566.75</v>
      </c>
      <c r="BZ33" s="90">
        <v>2.0545443620093372E-5</v>
      </c>
      <c r="CA33" s="17">
        <v>1473.83</v>
      </c>
      <c r="CB33" s="90">
        <v>4.2318870695964754E-5</v>
      </c>
      <c r="CC33" s="17">
        <v>374.99</v>
      </c>
      <c r="CD33" s="90">
        <v>1.2311454101464211E-5</v>
      </c>
      <c r="CE33" s="17">
        <v>1076.3</v>
      </c>
      <c r="CF33" s="90">
        <v>3.1525004424118306E-5</v>
      </c>
      <c r="CG33" s="17">
        <v>1940.49</v>
      </c>
      <c r="CH33" s="90">
        <v>5.604364996655669E-5</v>
      </c>
      <c r="CI33" s="17">
        <v>1052.55</v>
      </c>
      <c r="CJ33" s="90">
        <v>3.3237420126967172E-5</v>
      </c>
      <c r="CK33" s="17">
        <f t="shared" si="2"/>
        <v>665.38</v>
      </c>
      <c r="CL33" s="90">
        <f>CK33/CK35</f>
        <v>1.8009106413002518E-5</v>
      </c>
      <c r="CM33" s="193">
        <f>IF( SUM($BW33:CK33)&lt;0, "n/a", SUM($BW33:CK33)/CM$74)</f>
        <v>1001.2375277134532</v>
      </c>
      <c r="CN33" s="196">
        <f>CM33/CM35</f>
        <v>3.0379057203814163E-5</v>
      </c>
      <c r="CO33" s="21"/>
      <c r="CP33" s="94" t="s">
        <v>67</v>
      </c>
      <c r="CQ33" s="34">
        <f>IF(ISERROR(VLOOKUP(CP33,IQSH01E!$A$1:$M$400,2,0)),0,VLOOKUP(CP33,IQSH01E!$A$1:$M$400,2,0))</f>
        <v>665.38</v>
      </c>
      <c r="CS33" s="161" t="s">
        <v>118</v>
      </c>
    </row>
    <row r="34" spans="1:97" ht="16.5" customHeight="1" x14ac:dyDescent="0.25">
      <c r="A34" s="10"/>
      <c r="B34" s="14" t="s">
        <v>102</v>
      </c>
      <c r="C34" s="17">
        <v>0</v>
      </c>
      <c r="D34" s="90">
        <v>0</v>
      </c>
      <c r="E34" s="17">
        <v>9711.83</v>
      </c>
      <c r="F34" s="90">
        <v>2.9342241460225145E-4</v>
      </c>
      <c r="G34" s="17">
        <v>0</v>
      </c>
      <c r="H34" s="90">
        <v>0</v>
      </c>
      <c r="I34" s="17">
        <v>37070.03</v>
      </c>
      <c r="J34" s="90">
        <v>1.3125875122843684E-3</v>
      </c>
      <c r="K34" s="17">
        <v>0</v>
      </c>
      <c r="L34" s="90">
        <v>0</v>
      </c>
      <c r="M34" s="17">
        <v>0</v>
      </c>
      <c r="N34" s="90">
        <v>0</v>
      </c>
      <c r="O34" s="17">
        <v>0</v>
      </c>
      <c r="P34" s="90">
        <v>0</v>
      </c>
      <c r="Q34" s="17">
        <v>0</v>
      </c>
      <c r="R34" s="90">
        <v>0</v>
      </c>
      <c r="S34" s="17">
        <v>0</v>
      </c>
      <c r="T34" s="90">
        <v>0</v>
      </c>
      <c r="U34" s="17">
        <v>0</v>
      </c>
      <c r="V34" s="90">
        <v>0</v>
      </c>
      <c r="W34" s="17">
        <v>0</v>
      </c>
      <c r="X34" s="90">
        <v>0</v>
      </c>
      <c r="Y34" s="17">
        <v>0</v>
      </c>
      <c r="Z34" s="90">
        <v>0</v>
      </c>
      <c r="AA34" s="17">
        <v>0</v>
      </c>
      <c r="AB34" s="90">
        <v>0</v>
      </c>
      <c r="AC34" s="17">
        <v>0</v>
      </c>
      <c r="AD34" s="90">
        <v>0</v>
      </c>
      <c r="AE34" s="17">
        <v>0</v>
      </c>
      <c r="AF34" s="90">
        <v>0</v>
      </c>
      <c r="AG34" s="17">
        <v>0</v>
      </c>
      <c r="AH34" s="90">
        <v>0</v>
      </c>
      <c r="AI34" s="17">
        <v>0</v>
      </c>
      <c r="AJ34" s="90">
        <v>0</v>
      </c>
      <c r="AK34" s="17">
        <v>0</v>
      </c>
      <c r="AL34" s="90">
        <v>0</v>
      </c>
      <c r="AM34" s="17">
        <v>0</v>
      </c>
      <c r="AN34" s="90">
        <v>0</v>
      </c>
      <c r="AO34" s="17">
        <v>0</v>
      </c>
      <c r="AP34" s="90">
        <v>0</v>
      </c>
      <c r="AQ34" s="17">
        <v>0</v>
      </c>
      <c r="AR34" s="90">
        <v>0</v>
      </c>
      <c r="AS34" s="17">
        <v>0</v>
      </c>
      <c r="AT34" s="90">
        <v>0</v>
      </c>
      <c r="AU34" s="17">
        <v>0</v>
      </c>
      <c r="AV34" s="90">
        <v>0</v>
      </c>
      <c r="AW34" s="17">
        <v>0</v>
      </c>
      <c r="AX34" s="90">
        <v>0</v>
      </c>
      <c r="AY34" s="17">
        <v>0</v>
      </c>
      <c r="AZ34" s="90">
        <v>0</v>
      </c>
      <c r="BA34" s="17">
        <v>0</v>
      </c>
      <c r="BB34" s="90">
        <v>0</v>
      </c>
      <c r="BC34" s="17">
        <v>0</v>
      </c>
      <c r="BD34" s="90">
        <v>0</v>
      </c>
      <c r="BE34" s="17">
        <v>0</v>
      </c>
      <c r="BF34" s="90">
        <v>0</v>
      </c>
      <c r="BG34" s="17">
        <v>0</v>
      </c>
      <c r="BH34" s="90">
        <v>0</v>
      </c>
      <c r="BI34" s="17">
        <v>0</v>
      </c>
      <c r="BJ34" s="90">
        <v>0</v>
      </c>
      <c r="BK34" s="17">
        <v>0</v>
      </c>
      <c r="BL34" s="90">
        <v>0</v>
      </c>
      <c r="BM34" s="17">
        <v>0</v>
      </c>
      <c r="BN34" s="90">
        <v>0</v>
      </c>
      <c r="BO34" s="17">
        <v>0</v>
      </c>
      <c r="BP34" s="90">
        <v>0</v>
      </c>
      <c r="BQ34" s="17">
        <v>0</v>
      </c>
      <c r="BR34" s="90">
        <v>0</v>
      </c>
      <c r="BS34" s="17">
        <v>0</v>
      </c>
      <c r="BT34" s="90">
        <v>0</v>
      </c>
      <c r="BU34" s="17">
        <v>0</v>
      </c>
      <c r="BV34" s="90">
        <v>0</v>
      </c>
      <c r="BW34" s="17">
        <v>0</v>
      </c>
      <c r="BX34" s="90">
        <v>0</v>
      </c>
      <c r="BY34" s="17">
        <v>0</v>
      </c>
      <c r="BZ34" s="90">
        <v>0</v>
      </c>
      <c r="CA34" s="17">
        <v>0</v>
      </c>
      <c r="CB34" s="90">
        <v>0</v>
      </c>
      <c r="CC34" s="17">
        <v>0</v>
      </c>
      <c r="CD34" s="90">
        <v>0</v>
      </c>
      <c r="CE34" s="17">
        <v>0</v>
      </c>
      <c r="CF34" s="90">
        <v>0</v>
      </c>
      <c r="CG34" s="17">
        <v>0</v>
      </c>
      <c r="CH34" s="90">
        <v>0</v>
      </c>
      <c r="CI34" s="17">
        <v>0</v>
      </c>
      <c r="CJ34" s="90">
        <v>0</v>
      </c>
      <c r="CK34" s="17">
        <f t="shared" si="2"/>
        <v>0</v>
      </c>
      <c r="CL34" s="90">
        <f>CK34/CK35</f>
        <v>0</v>
      </c>
      <c r="CM34" s="193">
        <f>IF( SUM($BW34:CK34)&lt;0, "n/a", SUM($BW34:CK34)/CM$74)</f>
        <v>0</v>
      </c>
      <c r="CN34" s="196">
        <f>CM34/CM35</f>
        <v>0</v>
      </c>
      <c r="CO34" s="21"/>
      <c r="CP34" s="94" t="s">
        <v>140</v>
      </c>
      <c r="CQ34" s="34">
        <f>IF(ISERROR(VLOOKUP(CP34,IQSH01E!$A$1:$M$400,2,0)),0,VLOOKUP(CP34,IQSH01E!$A$1:$M$400,2,0))</f>
        <v>0</v>
      </c>
      <c r="CS34" s="161" t="s">
        <v>123</v>
      </c>
    </row>
    <row r="35" spans="1:97" ht="16.5" customHeight="1" thickBot="1" x14ac:dyDescent="0.3">
      <c r="A35" s="10"/>
      <c r="B35" s="15" t="s">
        <v>83</v>
      </c>
      <c r="C35" s="18">
        <v>35295928.289999992</v>
      </c>
      <c r="D35" s="24">
        <v>1</v>
      </c>
      <c r="E35" s="18">
        <v>33098459.819999997</v>
      </c>
      <c r="F35" s="24">
        <v>1</v>
      </c>
      <c r="G35" s="18">
        <v>41568644.840000004</v>
      </c>
      <c r="H35" s="24">
        <v>1</v>
      </c>
      <c r="I35" s="18">
        <v>28241949.319999993</v>
      </c>
      <c r="J35" s="24">
        <v>1</v>
      </c>
      <c r="K35" s="18">
        <v>28745350.930000003</v>
      </c>
      <c r="L35" s="24">
        <v>1</v>
      </c>
      <c r="M35" s="18">
        <v>34888223.18</v>
      </c>
      <c r="N35" s="24">
        <v>1</v>
      </c>
      <c r="O35" s="18">
        <v>33640615.329999998</v>
      </c>
      <c r="P35" s="24">
        <v>1</v>
      </c>
      <c r="Q35" s="18">
        <v>32057885.670000002</v>
      </c>
      <c r="R35" s="24">
        <v>1</v>
      </c>
      <c r="S35" s="18">
        <v>33381439.830000002</v>
      </c>
      <c r="T35" s="24">
        <v>1</v>
      </c>
      <c r="U35" s="18">
        <v>35275531.920000002</v>
      </c>
      <c r="V35" s="24">
        <v>1</v>
      </c>
      <c r="W35" s="18">
        <v>33984797.259999998</v>
      </c>
      <c r="X35" s="24">
        <v>1</v>
      </c>
      <c r="Y35" s="18">
        <v>33407939.460000001</v>
      </c>
      <c r="Z35" s="24">
        <v>1</v>
      </c>
      <c r="AA35" s="18">
        <v>31547333.870000005</v>
      </c>
      <c r="AB35" s="24">
        <v>1</v>
      </c>
      <c r="AC35" s="18">
        <v>28204454.270000003</v>
      </c>
      <c r="AD35" s="24">
        <v>1</v>
      </c>
      <c r="AE35" s="18">
        <v>37552600.07</v>
      </c>
      <c r="AF35" s="24">
        <v>1</v>
      </c>
      <c r="AG35" s="18">
        <v>36086210.200000003</v>
      </c>
      <c r="AH35" s="24">
        <v>1</v>
      </c>
      <c r="AI35" s="18">
        <v>31942455.490000006</v>
      </c>
      <c r="AJ35" s="24">
        <v>1</v>
      </c>
      <c r="AK35" s="18">
        <v>34525687.289999992</v>
      </c>
      <c r="AL35" s="24">
        <v>1</v>
      </c>
      <c r="AM35" s="18">
        <v>34815453.209999993</v>
      </c>
      <c r="AN35" s="24">
        <v>1</v>
      </c>
      <c r="AO35" s="18">
        <v>34771628.459999993</v>
      </c>
      <c r="AP35" s="24">
        <v>1</v>
      </c>
      <c r="AQ35" s="18">
        <v>35575193.190000013</v>
      </c>
      <c r="AR35" s="24">
        <v>1</v>
      </c>
      <c r="AS35" s="18">
        <v>35611873.189999998</v>
      </c>
      <c r="AT35" s="24">
        <v>1</v>
      </c>
      <c r="AU35" s="18">
        <v>35274414.730000004</v>
      </c>
      <c r="AV35" s="24">
        <v>1</v>
      </c>
      <c r="AW35" s="18">
        <v>32637982.470000003</v>
      </c>
      <c r="AX35" s="24">
        <v>1</v>
      </c>
      <c r="AY35" s="18">
        <v>31035438.189999998</v>
      </c>
      <c r="AZ35" s="24">
        <v>1</v>
      </c>
      <c r="BA35" s="18">
        <v>30068038.509999998</v>
      </c>
      <c r="BB35" s="24">
        <v>1</v>
      </c>
      <c r="BC35" s="18">
        <v>35827901.839999996</v>
      </c>
      <c r="BD35" s="24">
        <v>1</v>
      </c>
      <c r="BE35" s="18">
        <v>33639419.899999999</v>
      </c>
      <c r="BF35" s="24">
        <v>1</v>
      </c>
      <c r="BG35" s="18">
        <v>33971825.289999992</v>
      </c>
      <c r="BH35" s="24">
        <v>1</v>
      </c>
      <c r="BI35" s="18">
        <v>34687854.129999995</v>
      </c>
      <c r="BJ35" s="24">
        <v>1</v>
      </c>
      <c r="BK35" s="18">
        <v>34495549.799999997</v>
      </c>
      <c r="BL35" s="24">
        <v>1</v>
      </c>
      <c r="BM35" s="18">
        <v>38414699.549999997</v>
      </c>
      <c r="BN35" s="24">
        <v>1</v>
      </c>
      <c r="BO35" s="18">
        <v>36969478.450000003</v>
      </c>
      <c r="BP35" s="24">
        <v>1</v>
      </c>
      <c r="BQ35" s="18">
        <v>38007740.43</v>
      </c>
      <c r="BR35" s="24">
        <v>1</v>
      </c>
      <c r="BS35" s="18">
        <v>35808646.490000002</v>
      </c>
      <c r="BT35" s="24">
        <v>1</v>
      </c>
      <c r="BU35" s="18">
        <v>30699395.119999997</v>
      </c>
      <c r="BV35" s="24">
        <v>1</v>
      </c>
      <c r="BW35" s="18">
        <v>33414338.789999999</v>
      </c>
      <c r="BX35" s="24">
        <v>1</v>
      </c>
      <c r="BY35" s="18">
        <v>27585191.660000004</v>
      </c>
      <c r="BZ35" s="24">
        <v>1</v>
      </c>
      <c r="CA35" s="18">
        <v>34826780.009999998</v>
      </c>
      <c r="CB35" s="24">
        <v>1</v>
      </c>
      <c r="CC35" s="18">
        <v>30458627.950000003</v>
      </c>
      <c r="CD35" s="24">
        <v>1</v>
      </c>
      <c r="CE35" s="18">
        <v>34141153.019999996</v>
      </c>
      <c r="CF35" s="24">
        <v>1</v>
      </c>
      <c r="CG35" s="18">
        <v>34624618.510000005</v>
      </c>
      <c r="CH35" s="24">
        <v>1</v>
      </c>
      <c r="CI35" s="18">
        <v>31667620.289999999</v>
      </c>
      <c r="CJ35" s="24">
        <v>1</v>
      </c>
      <c r="CK35" s="18">
        <f>SUM(CK28:CK34)</f>
        <v>36946863.700000003</v>
      </c>
      <c r="CL35" s="24">
        <f>CK35/CK35</f>
        <v>1</v>
      </c>
      <c r="CM35" s="197">
        <f>IF( SUM($BW35:CK35)&lt;0, "n/a", SUM($BW35:CK35)/CM$74)</f>
        <v>32958150.116250001</v>
      </c>
      <c r="CN35" s="198">
        <f>CM35/CM35</f>
        <v>1</v>
      </c>
      <c r="CO35" s="21"/>
      <c r="CP35" s="98" t="s">
        <v>148</v>
      </c>
      <c r="CQ35" s="101">
        <f>IF(ISERROR(VLOOKUP(CP35,IQSH01E!$A$1:$M$400,2,0)),0,VLOOKUP(CP35,IQSH01E!$A$1:$M$400,2,0))</f>
        <v>0</v>
      </c>
      <c r="CR35" s="180"/>
      <c r="CS35" s="165"/>
    </row>
    <row r="36" spans="1:97" ht="16.5" customHeight="1" x14ac:dyDescent="0.25">
      <c r="A36" s="10"/>
      <c r="B36" s="14" t="s">
        <v>88</v>
      </c>
      <c r="C36" s="17">
        <v>5940539.46</v>
      </c>
      <c r="D36" s="23"/>
      <c r="E36" s="17">
        <v>5108546.12</v>
      </c>
      <c r="F36" s="23"/>
      <c r="G36" s="17">
        <v>6388288.0800000001</v>
      </c>
      <c r="H36" s="23"/>
      <c r="I36" s="17">
        <v>5269238.33</v>
      </c>
      <c r="J36" s="23"/>
      <c r="K36" s="17">
        <v>3651938.7</v>
      </c>
      <c r="L36" s="23"/>
      <c r="M36" s="17">
        <v>4343222.6500000004</v>
      </c>
      <c r="N36" s="23"/>
      <c r="O36" s="17">
        <v>6185037.8499999996</v>
      </c>
      <c r="P36" s="23"/>
      <c r="Q36" s="17">
        <v>5897972.9699999997</v>
      </c>
      <c r="R36" s="23"/>
      <c r="S36" s="17">
        <v>6945247.3399999999</v>
      </c>
      <c r="T36" s="23"/>
      <c r="U36" s="17">
        <v>6693133.21</v>
      </c>
      <c r="V36" s="23"/>
      <c r="W36" s="17">
        <v>6872965.2999999998</v>
      </c>
      <c r="X36" s="23"/>
      <c r="Y36" s="17">
        <v>7304682.4299999997</v>
      </c>
      <c r="Z36" s="23"/>
      <c r="AA36" s="17">
        <v>6127632.5099999998</v>
      </c>
      <c r="AB36" s="23"/>
      <c r="AC36" s="17">
        <v>4631324.22</v>
      </c>
      <c r="AD36" s="23"/>
      <c r="AE36" s="17">
        <v>5265780.6399999997</v>
      </c>
      <c r="AF36" s="23"/>
      <c r="AG36" s="17">
        <v>5040380.22</v>
      </c>
      <c r="AH36" s="23"/>
      <c r="AI36" s="17">
        <v>5195971.34</v>
      </c>
      <c r="AJ36" s="23"/>
      <c r="AK36" s="17">
        <v>6515621.1699999999</v>
      </c>
      <c r="AL36" s="23"/>
      <c r="AM36" s="17">
        <v>5148429.6100000003</v>
      </c>
      <c r="AN36" s="23"/>
      <c r="AO36" s="17">
        <v>5571356.04</v>
      </c>
      <c r="AP36" s="23"/>
      <c r="AQ36" s="17">
        <v>5041765.33</v>
      </c>
      <c r="AR36" s="23"/>
      <c r="AS36" s="17">
        <v>5697218.3200000003</v>
      </c>
      <c r="AT36" s="23"/>
      <c r="AU36" s="17">
        <v>4893912.0599999996</v>
      </c>
      <c r="AV36" s="23"/>
      <c r="AW36" s="17">
        <v>5839862.7000000002</v>
      </c>
      <c r="AX36" s="23"/>
      <c r="AY36" s="17">
        <v>6482491.6799999997</v>
      </c>
      <c r="AZ36" s="23"/>
      <c r="BA36" s="17">
        <v>4611835.29</v>
      </c>
      <c r="BB36" s="23"/>
      <c r="BC36" s="17">
        <v>5128396.42</v>
      </c>
      <c r="BD36" s="23"/>
      <c r="BE36" s="17">
        <v>4346496.6500000004</v>
      </c>
      <c r="BF36" s="23"/>
      <c r="BG36" s="17">
        <v>5008391.84</v>
      </c>
      <c r="BH36" s="23"/>
      <c r="BI36" s="17">
        <v>5697007.6600000001</v>
      </c>
      <c r="BJ36" s="23"/>
      <c r="BK36" s="17">
        <v>5172214.38</v>
      </c>
      <c r="BL36" s="23"/>
      <c r="BM36" s="17">
        <v>5458479.9900000002</v>
      </c>
      <c r="BN36" s="23"/>
      <c r="BO36" s="17">
        <v>4871534.34</v>
      </c>
      <c r="BP36" s="23"/>
      <c r="BQ36" s="17">
        <v>5233014.8099999996</v>
      </c>
      <c r="BR36" s="23"/>
      <c r="BS36" s="17">
        <v>5500473.5099999998</v>
      </c>
      <c r="BT36" s="23"/>
      <c r="BU36" s="17">
        <v>4456201.46</v>
      </c>
      <c r="BV36" s="23"/>
      <c r="BW36" s="17">
        <v>4151275.29</v>
      </c>
      <c r="BX36" s="23"/>
      <c r="BY36" s="17">
        <v>5285147.16</v>
      </c>
      <c r="BZ36" s="23"/>
      <c r="CA36" s="17">
        <v>4942435.6399999997</v>
      </c>
      <c r="CB36" s="23"/>
      <c r="CC36" s="17">
        <v>5302725.1399999997</v>
      </c>
      <c r="CD36" s="23"/>
      <c r="CE36" s="17">
        <v>4866853.96</v>
      </c>
      <c r="CF36" s="23"/>
      <c r="CG36" s="17">
        <v>4903524.47</v>
      </c>
      <c r="CH36" s="23"/>
      <c r="CI36" s="17">
        <v>5358541.9000000004</v>
      </c>
      <c r="CJ36" s="23"/>
      <c r="CK36" s="17">
        <f>+$CQ36</f>
        <v>6455377.1100000003</v>
      </c>
      <c r="CL36" s="23"/>
      <c r="CM36" s="193">
        <f>IF( SUM($BW36:CK36)&lt;0, "n/a", SUM($BW36:CK36)/CM$74)</f>
        <v>5158235.0837500002</v>
      </c>
      <c r="CN36" s="199"/>
      <c r="CO36" s="21"/>
      <c r="CP36" s="94" t="s">
        <v>11</v>
      </c>
      <c r="CQ36" s="34">
        <f>IF(ISERROR(VLOOKUP(CP36,IQSH01E!$A$1:$M$400,2,0)),0,VLOOKUP(CP36,IQSH01E!$A$1:$M$400,2,0))</f>
        <v>6455377.1100000003</v>
      </c>
      <c r="CS36" s="161" t="s">
        <v>118</v>
      </c>
    </row>
    <row r="37" spans="1:97" ht="16.5" customHeight="1" x14ac:dyDescent="0.25">
      <c r="A37" s="10"/>
      <c r="B37" s="14" t="s">
        <v>71</v>
      </c>
      <c r="C37" s="17">
        <v>3046947.91</v>
      </c>
      <c r="D37" s="23"/>
      <c r="E37" s="17">
        <v>1684503.17</v>
      </c>
      <c r="F37" s="23"/>
      <c r="G37" s="17">
        <v>1799829.35</v>
      </c>
      <c r="H37" s="23"/>
      <c r="I37" s="17">
        <v>1378828.26</v>
      </c>
      <c r="J37" s="23"/>
      <c r="K37" s="17">
        <v>2025683.61</v>
      </c>
      <c r="L37" s="23"/>
      <c r="M37" s="17">
        <v>1822273.47</v>
      </c>
      <c r="N37" s="23"/>
      <c r="O37" s="17">
        <v>2337587.5</v>
      </c>
      <c r="P37" s="23"/>
      <c r="Q37" s="17">
        <v>2237372.73</v>
      </c>
      <c r="R37" s="23"/>
      <c r="S37" s="17">
        <v>2321645.69</v>
      </c>
      <c r="T37" s="23"/>
      <c r="U37" s="17">
        <v>3093168.36</v>
      </c>
      <c r="V37" s="23"/>
      <c r="W37" s="17">
        <v>2310208.02</v>
      </c>
      <c r="X37" s="23"/>
      <c r="Y37" s="17">
        <v>2300565.84</v>
      </c>
      <c r="Z37" s="23"/>
      <c r="AA37" s="17">
        <v>2337078.37</v>
      </c>
      <c r="AB37" s="23"/>
      <c r="AC37" s="17">
        <v>2081671.59</v>
      </c>
      <c r="AD37" s="23"/>
      <c r="AE37" s="17">
        <v>2436528.89</v>
      </c>
      <c r="AF37" s="23"/>
      <c r="AG37" s="17">
        <v>2426592.5699999998</v>
      </c>
      <c r="AH37" s="23"/>
      <c r="AI37" s="17">
        <v>2299039.5499999998</v>
      </c>
      <c r="AJ37" s="23"/>
      <c r="AK37" s="17">
        <v>3938721.34</v>
      </c>
      <c r="AL37" s="23"/>
      <c r="AM37" s="17">
        <v>3060122.41</v>
      </c>
      <c r="AN37" s="23"/>
      <c r="AO37" s="17">
        <v>3752886.82</v>
      </c>
      <c r="AP37" s="23"/>
      <c r="AQ37" s="17">
        <v>3872572.86</v>
      </c>
      <c r="AR37" s="23"/>
      <c r="AS37" s="17">
        <v>3406045.21</v>
      </c>
      <c r="AT37" s="23"/>
      <c r="AU37" s="17">
        <v>3875625.59</v>
      </c>
      <c r="AV37" s="23"/>
      <c r="AW37" s="17">
        <v>3663295.25</v>
      </c>
      <c r="AX37" s="23"/>
      <c r="AY37" s="17">
        <v>2965944.81</v>
      </c>
      <c r="AZ37" s="23"/>
      <c r="BA37" s="17">
        <v>3000145.67</v>
      </c>
      <c r="BB37" s="23"/>
      <c r="BC37" s="17">
        <v>3772526.46</v>
      </c>
      <c r="BD37" s="23"/>
      <c r="BE37" s="17">
        <v>3402088.14</v>
      </c>
      <c r="BF37" s="23"/>
      <c r="BG37" s="17">
        <v>3218349.56</v>
      </c>
      <c r="BH37" s="23"/>
      <c r="BI37" s="17">
        <v>3089008.71</v>
      </c>
      <c r="BJ37" s="23"/>
      <c r="BK37" s="17">
        <v>2753435.52</v>
      </c>
      <c r="BL37" s="23"/>
      <c r="BM37" s="17">
        <v>3779698.49</v>
      </c>
      <c r="BN37" s="23"/>
      <c r="BO37" s="17">
        <v>2279697.31</v>
      </c>
      <c r="BP37" s="23"/>
      <c r="BQ37" s="17">
        <v>2304224.33</v>
      </c>
      <c r="BR37" s="23"/>
      <c r="BS37" s="17">
        <v>1958712.42</v>
      </c>
      <c r="BT37" s="23"/>
      <c r="BU37" s="17">
        <v>1892401.06</v>
      </c>
      <c r="BV37" s="23"/>
      <c r="BW37" s="17">
        <v>1857084.58</v>
      </c>
      <c r="BX37" s="23"/>
      <c r="BY37" s="17">
        <v>1402867.7</v>
      </c>
      <c r="BZ37" s="23"/>
      <c r="CA37" s="17">
        <v>2047359.54</v>
      </c>
      <c r="CB37" s="23"/>
      <c r="CC37" s="17">
        <v>1684721.98</v>
      </c>
      <c r="CD37" s="23"/>
      <c r="CE37" s="17">
        <v>2145310.94</v>
      </c>
      <c r="CF37" s="23"/>
      <c r="CG37" s="17">
        <v>1813752.74</v>
      </c>
      <c r="CH37" s="23"/>
      <c r="CI37" s="17">
        <v>1742776.11</v>
      </c>
      <c r="CJ37" s="23"/>
      <c r="CK37" s="17">
        <f>+$CQ37</f>
        <v>1726716.66</v>
      </c>
      <c r="CL37" s="23"/>
      <c r="CM37" s="193">
        <f>IF( SUM($BW37:CK37)&lt;0, "n/a", SUM($BW37:CK37)/CM$74)</f>
        <v>1802573.78125</v>
      </c>
      <c r="CN37" s="196"/>
      <c r="CO37" s="21"/>
      <c r="CP37" s="134" t="s">
        <v>104</v>
      </c>
      <c r="CQ37" s="34">
        <f>IF(ISERROR(VLOOKUP(CP37,IQSH01E!$A$1:$M$400,2,0)),0,VLOOKUP(CP37,IQSH01E!$A$1:$M$400,2,0))</f>
        <v>1726716.66</v>
      </c>
      <c r="CR37" s="181"/>
      <c r="CS37" s="166" t="s">
        <v>117</v>
      </c>
    </row>
    <row r="38" spans="1:97" ht="16.5" customHeight="1" thickBot="1" x14ac:dyDescent="0.3">
      <c r="A38" s="12"/>
      <c r="B38" s="16" t="s">
        <v>84</v>
      </c>
      <c r="C38" s="18">
        <v>44283415.659999996</v>
      </c>
      <c r="D38" s="24"/>
      <c r="E38" s="18">
        <v>39891509.109999999</v>
      </c>
      <c r="F38" s="24"/>
      <c r="G38" s="18">
        <v>49756762.270000003</v>
      </c>
      <c r="H38" s="24"/>
      <c r="I38" s="18">
        <v>34890015.909999989</v>
      </c>
      <c r="J38" s="24"/>
      <c r="K38" s="18">
        <v>34422973.240000002</v>
      </c>
      <c r="L38" s="24"/>
      <c r="M38" s="18">
        <v>41053719.299999997</v>
      </c>
      <c r="N38" s="24"/>
      <c r="O38" s="18">
        <v>42163240.68</v>
      </c>
      <c r="P38" s="24"/>
      <c r="Q38" s="18">
        <v>40193231.369999997</v>
      </c>
      <c r="R38" s="24"/>
      <c r="S38" s="18">
        <v>42648332.859999999</v>
      </c>
      <c r="T38" s="24"/>
      <c r="U38" s="18">
        <v>45061833.490000002</v>
      </c>
      <c r="V38" s="24"/>
      <c r="W38" s="18">
        <v>43167970.579999998</v>
      </c>
      <c r="X38" s="24"/>
      <c r="Y38" s="18">
        <v>43013187.730000004</v>
      </c>
      <c r="Z38" s="24"/>
      <c r="AA38" s="18">
        <v>40012044.75</v>
      </c>
      <c r="AB38" s="24"/>
      <c r="AC38" s="18">
        <v>34917450.080000006</v>
      </c>
      <c r="AD38" s="24"/>
      <c r="AE38" s="18">
        <v>45254909.600000001</v>
      </c>
      <c r="AF38" s="24"/>
      <c r="AG38" s="18">
        <v>43553182.990000002</v>
      </c>
      <c r="AH38" s="24"/>
      <c r="AI38" s="18">
        <v>39437466.380000003</v>
      </c>
      <c r="AJ38" s="24"/>
      <c r="AK38" s="18">
        <v>44980029.799999997</v>
      </c>
      <c r="AL38" s="24"/>
      <c r="AM38" s="18">
        <v>43024005.229999989</v>
      </c>
      <c r="AN38" s="24"/>
      <c r="AO38" s="18">
        <v>44095871.319999993</v>
      </c>
      <c r="AP38" s="24"/>
      <c r="AQ38" s="18">
        <v>44489531.38000001</v>
      </c>
      <c r="AR38" s="24"/>
      <c r="AS38" s="18">
        <v>44715136.719999999</v>
      </c>
      <c r="AT38" s="24"/>
      <c r="AU38" s="18">
        <v>44043952.38000001</v>
      </c>
      <c r="AV38" s="24"/>
      <c r="AW38" s="18">
        <v>42141140.420000002</v>
      </c>
      <c r="AX38" s="24"/>
      <c r="AY38" s="18">
        <v>40483874.68</v>
      </c>
      <c r="AZ38" s="24"/>
      <c r="BA38" s="18">
        <v>37680019.469999999</v>
      </c>
      <c r="BB38" s="24"/>
      <c r="BC38" s="18">
        <v>44728824.719999999</v>
      </c>
      <c r="BD38" s="24"/>
      <c r="BE38" s="18">
        <v>41388004.689999998</v>
      </c>
      <c r="BF38" s="24"/>
      <c r="BG38" s="18">
        <v>42198566.689999998</v>
      </c>
      <c r="BH38" s="24"/>
      <c r="BI38" s="18">
        <v>43473870.499999993</v>
      </c>
      <c r="BJ38" s="24"/>
      <c r="BK38" s="18">
        <v>42421199.700000003</v>
      </c>
      <c r="BL38" s="24"/>
      <c r="BM38" s="18">
        <v>47652878.030000001</v>
      </c>
      <c r="BN38" s="24"/>
      <c r="BO38" s="18">
        <v>44120710.100000009</v>
      </c>
      <c r="BP38" s="24"/>
      <c r="BQ38" s="18">
        <v>45544979.57</v>
      </c>
      <c r="BR38" s="24"/>
      <c r="BS38" s="18">
        <v>43267832.420000002</v>
      </c>
      <c r="BT38" s="24"/>
      <c r="BU38" s="18">
        <v>37047997.640000001</v>
      </c>
      <c r="BV38" s="24"/>
      <c r="BW38" s="18">
        <v>39422698.659999996</v>
      </c>
      <c r="BX38" s="24"/>
      <c r="BY38" s="18">
        <v>34273206.520000003</v>
      </c>
      <c r="BZ38" s="24"/>
      <c r="CA38" s="18">
        <v>41816575.189999998</v>
      </c>
      <c r="CB38" s="24"/>
      <c r="CC38" s="18">
        <v>37446075.07</v>
      </c>
      <c r="CD38" s="24"/>
      <c r="CE38" s="18">
        <v>41153317.919999994</v>
      </c>
      <c r="CF38" s="24"/>
      <c r="CG38" s="18">
        <v>41341895.720000006</v>
      </c>
      <c r="CH38" s="24"/>
      <c r="CI38" s="18">
        <v>38768938.299999997</v>
      </c>
      <c r="CJ38" s="24"/>
      <c r="CK38" s="18">
        <f>SUM(CK35:CK37)</f>
        <v>45128957.469999999</v>
      </c>
      <c r="CL38" s="24"/>
      <c r="CM38" s="197">
        <f>IF( SUM($BW38:CK38)&lt;0, "n/a", SUM($BW38:CK38)/CM$74)</f>
        <v>39918958.106250003</v>
      </c>
      <c r="CN38" s="200"/>
      <c r="CO38" s="59"/>
      <c r="CP38" s="36" t="s">
        <v>50</v>
      </c>
      <c r="CQ38" s="37">
        <f>IF(ISERROR(VLOOKUP(CP38,IQSH01E!$A$1:$M$400,2,0)),0,VLOOKUP(CP38,IQSH01E!$A$1:$M$400,2,0))</f>
        <v>45128957.469999999</v>
      </c>
      <c r="CR38" s="46">
        <f>SUM(CQ28:CQ37)</f>
        <v>45128957.469999999</v>
      </c>
      <c r="CS38" s="112" t="s">
        <v>118</v>
      </c>
    </row>
    <row r="39" spans="1:97" ht="16.5" customHeight="1" thickBot="1" x14ac:dyDescent="0.3">
      <c r="A39" s="10"/>
      <c r="B39" s="14" t="s">
        <v>89</v>
      </c>
      <c r="C39" s="17">
        <v>0</v>
      </c>
      <c r="D39" s="23" t="e">
        <v>#DIV/0!</v>
      </c>
      <c r="E39" s="17">
        <v>0</v>
      </c>
      <c r="F39" s="23" t="e">
        <v>#DIV/0!</v>
      </c>
      <c r="G39" s="17">
        <v>0</v>
      </c>
      <c r="H39" s="23" t="e">
        <v>#DIV/0!</v>
      </c>
      <c r="I39" s="17">
        <v>0</v>
      </c>
      <c r="J39" s="23" t="e">
        <v>#DIV/0!</v>
      </c>
      <c r="K39" s="17">
        <v>0</v>
      </c>
      <c r="L39" s="23" t="e">
        <v>#DIV/0!</v>
      </c>
      <c r="M39" s="17">
        <v>0</v>
      </c>
      <c r="N39" s="23" t="e">
        <v>#DIV/0!</v>
      </c>
      <c r="O39" s="17">
        <v>0</v>
      </c>
      <c r="P39" s="23" t="e">
        <v>#DIV/0!</v>
      </c>
      <c r="Q39" s="17">
        <v>0</v>
      </c>
      <c r="R39" s="23" t="e">
        <v>#DIV/0!</v>
      </c>
      <c r="S39" s="17">
        <v>0</v>
      </c>
      <c r="T39" s="23" t="e">
        <v>#DIV/0!</v>
      </c>
      <c r="U39" s="17">
        <v>0</v>
      </c>
      <c r="V39" s="23" t="e">
        <v>#DIV/0!</v>
      </c>
      <c r="W39" s="17">
        <v>0</v>
      </c>
      <c r="X39" s="23" t="e">
        <v>#DIV/0!</v>
      </c>
      <c r="Y39" s="17">
        <v>0</v>
      </c>
      <c r="Z39" s="23" t="e">
        <v>#DIV/0!</v>
      </c>
      <c r="AA39" s="17">
        <v>0</v>
      </c>
      <c r="AB39" s="23" t="e">
        <v>#DIV/0!</v>
      </c>
      <c r="AC39" s="17">
        <v>0</v>
      </c>
      <c r="AD39" s="23" t="e">
        <v>#DIV/0!</v>
      </c>
      <c r="AE39" s="17">
        <v>0</v>
      </c>
      <c r="AF39" s="23" t="e">
        <v>#DIV/0!</v>
      </c>
      <c r="AG39" s="17">
        <v>0</v>
      </c>
      <c r="AH39" s="23" t="e">
        <v>#DIV/0!</v>
      </c>
      <c r="AI39" s="17">
        <v>0</v>
      </c>
      <c r="AJ39" s="23" t="e">
        <v>#DIV/0!</v>
      </c>
      <c r="AK39" s="17">
        <v>0</v>
      </c>
      <c r="AL39" s="23" t="e">
        <v>#DIV/0!</v>
      </c>
      <c r="AM39" s="17">
        <v>0</v>
      </c>
      <c r="AN39" s="23" t="e">
        <v>#DIV/0!</v>
      </c>
      <c r="AO39" s="17">
        <v>0</v>
      </c>
      <c r="AP39" s="23" t="e">
        <v>#DIV/0!</v>
      </c>
      <c r="AQ39" s="17">
        <v>0</v>
      </c>
      <c r="AR39" s="23" t="e">
        <v>#DIV/0!</v>
      </c>
      <c r="AS39" s="17">
        <v>0</v>
      </c>
      <c r="AT39" s="23" t="e">
        <v>#DIV/0!</v>
      </c>
      <c r="AU39" s="17">
        <v>0</v>
      </c>
      <c r="AV39" s="23" t="e">
        <v>#DIV/0!</v>
      </c>
      <c r="AW39" s="17">
        <v>0</v>
      </c>
      <c r="AX39" s="23" t="e">
        <v>#DIV/0!</v>
      </c>
      <c r="AY39" s="17">
        <v>0</v>
      </c>
      <c r="AZ39" s="23">
        <v>0</v>
      </c>
      <c r="BA39" s="17">
        <v>0</v>
      </c>
      <c r="BB39" s="23">
        <v>0</v>
      </c>
      <c r="BC39" s="17">
        <v>0</v>
      </c>
      <c r="BD39" s="23">
        <v>0</v>
      </c>
      <c r="BE39" s="17">
        <v>0</v>
      </c>
      <c r="BF39" s="23">
        <v>0</v>
      </c>
      <c r="BG39" s="17">
        <v>0</v>
      </c>
      <c r="BH39" s="23">
        <v>0</v>
      </c>
      <c r="BI39" s="17">
        <v>0</v>
      </c>
      <c r="BJ39" s="23" t="e">
        <v>#DIV/0!</v>
      </c>
      <c r="BK39" s="17">
        <v>0</v>
      </c>
      <c r="BL39" s="23" t="e">
        <v>#DIV/0!</v>
      </c>
      <c r="BM39" s="17">
        <v>0</v>
      </c>
      <c r="BN39" s="23" t="e">
        <v>#DIV/0!</v>
      </c>
      <c r="BO39" s="17">
        <v>0</v>
      </c>
      <c r="BP39" s="23" t="e">
        <v>#DIV/0!</v>
      </c>
      <c r="BQ39" s="17">
        <v>0</v>
      </c>
      <c r="BR39" s="23" t="e">
        <v>#DIV/0!</v>
      </c>
      <c r="BS39" s="17">
        <v>0</v>
      </c>
      <c r="BT39" s="23" t="e">
        <v>#DIV/0!</v>
      </c>
      <c r="BU39" s="17">
        <v>0</v>
      </c>
      <c r="BV39" s="23" t="e">
        <v>#DIV/0!</v>
      </c>
      <c r="BW39" s="17">
        <v>0</v>
      </c>
      <c r="BX39" s="23" t="e">
        <v>#DIV/0!</v>
      </c>
      <c r="BY39" s="17">
        <v>0</v>
      </c>
      <c r="BZ39" s="23" t="e">
        <v>#DIV/0!</v>
      </c>
      <c r="CA39" s="17">
        <v>0</v>
      </c>
      <c r="CB39" s="23" t="e">
        <v>#DIV/0!</v>
      </c>
      <c r="CC39" s="17">
        <v>0</v>
      </c>
      <c r="CD39" s="23" t="e">
        <v>#DIV/0!</v>
      </c>
      <c r="CE39" s="17">
        <v>0</v>
      </c>
      <c r="CF39" s="23" t="e">
        <v>#DIV/0!</v>
      </c>
      <c r="CG39" s="17">
        <v>0</v>
      </c>
      <c r="CH39" s="23" t="e">
        <v>#DIV/0!</v>
      </c>
      <c r="CI39" s="17">
        <v>0</v>
      </c>
      <c r="CJ39" s="23" t="e">
        <v>#DIV/0!</v>
      </c>
      <c r="CK39" s="17">
        <f t="shared" ref="CK39:CK45" si="3">+$CQ39</f>
        <v>0</v>
      </c>
      <c r="CL39" s="23" t="e">
        <f>CK39/CK46</f>
        <v>#DIV/0!</v>
      </c>
      <c r="CM39" s="193" t="e">
        <f>IF( SUM($BW39:CK39)&lt;0, "n/a", SUM($BW39:CK39)/CM$74)</f>
        <v>#DIV/0!</v>
      </c>
      <c r="CN39" s="194" t="e">
        <f>CM39/CM46</f>
        <v>#DIV/0!</v>
      </c>
      <c r="CO39" s="21"/>
      <c r="CP39" s="94" t="s">
        <v>28</v>
      </c>
      <c r="CQ39" s="34">
        <f>IF(ISERROR(VLOOKUP(CP39,IQSH01E!$A$1:$M$400,2,0)),0,VLOOKUP(CP39,IQSH01E!$A$1:$M$400,2,0))</f>
        <v>0</v>
      </c>
      <c r="CS39" s="161" t="s">
        <v>123</v>
      </c>
    </row>
    <row r="40" spans="1:97" ht="16.5" customHeight="1" thickBot="1" x14ac:dyDescent="0.3">
      <c r="A40" s="10"/>
      <c r="B40" s="14" t="s">
        <v>79</v>
      </c>
      <c r="C40" s="17">
        <v>0</v>
      </c>
      <c r="D40" s="23" t="e">
        <v>#DIV/0!</v>
      </c>
      <c r="E40" s="17">
        <v>0</v>
      </c>
      <c r="F40" s="23" t="e">
        <v>#DIV/0!</v>
      </c>
      <c r="G40" s="17">
        <v>0</v>
      </c>
      <c r="H40" s="23" t="e">
        <v>#DIV/0!</v>
      </c>
      <c r="I40" s="17">
        <v>0</v>
      </c>
      <c r="J40" s="23" t="e">
        <v>#DIV/0!</v>
      </c>
      <c r="K40" s="17">
        <v>0</v>
      </c>
      <c r="L40" s="23" t="e">
        <v>#DIV/0!</v>
      </c>
      <c r="M40" s="17">
        <v>0</v>
      </c>
      <c r="N40" s="23" t="e">
        <v>#DIV/0!</v>
      </c>
      <c r="O40" s="17">
        <v>0</v>
      </c>
      <c r="P40" s="23" t="e">
        <v>#DIV/0!</v>
      </c>
      <c r="Q40" s="17">
        <v>0</v>
      </c>
      <c r="R40" s="23" t="e">
        <v>#DIV/0!</v>
      </c>
      <c r="S40" s="17">
        <v>0</v>
      </c>
      <c r="T40" s="23" t="e">
        <v>#DIV/0!</v>
      </c>
      <c r="U40" s="17">
        <v>0</v>
      </c>
      <c r="V40" s="23" t="e">
        <v>#DIV/0!</v>
      </c>
      <c r="W40" s="17">
        <v>0</v>
      </c>
      <c r="X40" s="23" t="e">
        <v>#DIV/0!</v>
      </c>
      <c r="Y40" s="17">
        <v>0</v>
      </c>
      <c r="Z40" s="23" t="e">
        <v>#DIV/0!</v>
      </c>
      <c r="AA40" s="17">
        <v>0</v>
      </c>
      <c r="AB40" s="23" t="e">
        <v>#DIV/0!</v>
      </c>
      <c r="AC40" s="17">
        <v>0</v>
      </c>
      <c r="AD40" s="23" t="e">
        <v>#DIV/0!</v>
      </c>
      <c r="AE40" s="17">
        <v>0</v>
      </c>
      <c r="AF40" s="23" t="e">
        <v>#DIV/0!</v>
      </c>
      <c r="AG40" s="17">
        <v>0</v>
      </c>
      <c r="AH40" s="23" t="e">
        <v>#DIV/0!</v>
      </c>
      <c r="AI40" s="17">
        <v>0</v>
      </c>
      <c r="AJ40" s="23" t="e">
        <v>#DIV/0!</v>
      </c>
      <c r="AK40" s="17">
        <v>0</v>
      </c>
      <c r="AL40" s="23" t="e">
        <v>#DIV/0!</v>
      </c>
      <c r="AM40" s="17">
        <v>0</v>
      </c>
      <c r="AN40" s="23" t="e">
        <v>#DIV/0!</v>
      </c>
      <c r="AO40" s="17">
        <v>0</v>
      </c>
      <c r="AP40" s="23" t="e">
        <v>#DIV/0!</v>
      </c>
      <c r="AQ40" s="17">
        <v>0</v>
      </c>
      <c r="AR40" s="23" t="e">
        <v>#DIV/0!</v>
      </c>
      <c r="AS40" s="17">
        <v>0</v>
      </c>
      <c r="AT40" s="23" t="e">
        <v>#DIV/0!</v>
      </c>
      <c r="AU40" s="17">
        <v>0</v>
      </c>
      <c r="AV40" s="23" t="e">
        <v>#DIV/0!</v>
      </c>
      <c r="AW40" s="17">
        <v>0</v>
      </c>
      <c r="AX40" s="23" t="e">
        <v>#DIV/0!</v>
      </c>
      <c r="AY40" s="17">
        <v>47456.25</v>
      </c>
      <c r="AZ40" s="23">
        <v>0.40842937116357175</v>
      </c>
      <c r="BA40" s="17">
        <v>97263.5</v>
      </c>
      <c r="BB40" s="23">
        <v>0.69031863311324981</v>
      </c>
      <c r="BC40" s="17">
        <v>36991.380000000005</v>
      </c>
      <c r="BD40" s="23">
        <v>0.81810250205292057</v>
      </c>
      <c r="BE40" s="17">
        <v>97656.33</v>
      </c>
      <c r="BF40" s="23">
        <v>0.53505178379304175</v>
      </c>
      <c r="BG40" s="17">
        <v>0</v>
      </c>
      <c r="BH40" s="23">
        <v>0</v>
      </c>
      <c r="BI40" s="17">
        <v>0</v>
      </c>
      <c r="BJ40" s="23" t="e">
        <v>#DIV/0!</v>
      </c>
      <c r="BK40" s="17">
        <v>0</v>
      </c>
      <c r="BL40" s="23" t="e">
        <v>#DIV/0!</v>
      </c>
      <c r="BM40" s="17">
        <v>0</v>
      </c>
      <c r="BN40" s="23" t="e">
        <v>#DIV/0!</v>
      </c>
      <c r="BO40" s="17">
        <v>0</v>
      </c>
      <c r="BP40" s="23" t="e">
        <v>#DIV/0!</v>
      </c>
      <c r="BQ40" s="17">
        <v>0</v>
      </c>
      <c r="BR40" s="23" t="e">
        <v>#DIV/0!</v>
      </c>
      <c r="BS40" s="17">
        <v>0</v>
      </c>
      <c r="BT40" s="23" t="e">
        <v>#DIV/0!</v>
      </c>
      <c r="BU40" s="17">
        <v>0</v>
      </c>
      <c r="BV40" s="23" t="e">
        <v>#DIV/0!</v>
      </c>
      <c r="BW40" s="17">
        <v>0</v>
      </c>
      <c r="BX40" s="23" t="e">
        <v>#DIV/0!</v>
      </c>
      <c r="BY40" s="17">
        <v>0</v>
      </c>
      <c r="BZ40" s="23" t="e">
        <v>#DIV/0!</v>
      </c>
      <c r="CA40" s="17">
        <v>0</v>
      </c>
      <c r="CB40" s="23" t="e">
        <v>#DIV/0!</v>
      </c>
      <c r="CC40" s="17">
        <v>0</v>
      </c>
      <c r="CD40" s="23" t="e">
        <v>#DIV/0!</v>
      </c>
      <c r="CE40" s="17">
        <v>0</v>
      </c>
      <c r="CF40" s="23" t="e">
        <v>#DIV/0!</v>
      </c>
      <c r="CG40" s="17">
        <v>0</v>
      </c>
      <c r="CH40" s="23" t="e">
        <v>#DIV/0!</v>
      </c>
      <c r="CI40" s="17">
        <v>0</v>
      </c>
      <c r="CJ40" s="23" t="e">
        <v>#DIV/0!</v>
      </c>
      <c r="CK40" s="17">
        <f t="shared" si="3"/>
        <v>0</v>
      </c>
      <c r="CL40" s="23" t="e">
        <f>CK40/CK46</f>
        <v>#DIV/0!</v>
      </c>
      <c r="CM40" s="193" t="e">
        <f>IF( SUM($BW40:CK40)&lt;0, "n/a", SUM($BW40:CK40)/CM$74)</f>
        <v>#DIV/0!</v>
      </c>
      <c r="CN40" s="196" t="e">
        <f>CM40/CM46</f>
        <v>#DIV/0!</v>
      </c>
      <c r="CO40" s="21"/>
      <c r="CP40" s="98" t="s">
        <v>113</v>
      </c>
      <c r="CQ40" s="99">
        <f>+CQ49-CQ48-CQ47-CQ39-CQ42-CQ43-CQ44-CQ45-CQ41</f>
        <v>0</v>
      </c>
      <c r="CR40" s="180"/>
      <c r="CS40" s="165"/>
    </row>
    <row r="41" spans="1:97" ht="16.5" customHeight="1" x14ac:dyDescent="0.25">
      <c r="A41" s="10"/>
      <c r="B41" s="14" t="s">
        <v>107</v>
      </c>
      <c r="C41" s="17">
        <v>0</v>
      </c>
      <c r="D41" s="23" t="e">
        <v>#DIV/0!</v>
      </c>
      <c r="E41" s="17">
        <v>0</v>
      </c>
      <c r="F41" s="23" t="e">
        <v>#DIV/0!</v>
      </c>
      <c r="G41" s="17">
        <v>0</v>
      </c>
      <c r="H41" s="23" t="e">
        <v>#DIV/0!</v>
      </c>
      <c r="I41" s="17">
        <v>0</v>
      </c>
      <c r="J41" s="23" t="e">
        <v>#DIV/0!</v>
      </c>
      <c r="K41" s="17">
        <v>0</v>
      </c>
      <c r="L41" s="23" t="e">
        <v>#DIV/0!</v>
      </c>
      <c r="M41" s="17">
        <v>0</v>
      </c>
      <c r="N41" s="23" t="e">
        <v>#DIV/0!</v>
      </c>
      <c r="O41" s="17">
        <v>0</v>
      </c>
      <c r="P41" s="23" t="e">
        <v>#DIV/0!</v>
      </c>
      <c r="Q41" s="17">
        <v>0</v>
      </c>
      <c r="R41" s="23" t="e">
        <v>#DIV/0!</v>
      </c>
      <c r="S41" s="17">
        <v>0</v>
      </c>
      <c r="T41" s="23" t="e">
        <v>#DIV/0!</v>
      </c>
      <c r="U41" s="17">
        <v>0</v>
      </c>
      <c r="V41" s="23" t="e">
        <v>#DIV/0!</v>
      </c>
      <c r="W41" s="17">
        <v>0</v>
      </c>
      <c r="X41" s="23" t="e">
        <v>#DIV/0!</v>
      </c>
      <c r="Y41" s="17">
        <v>0</v>
      </c>
      <c r="Z41" s="23" t="e">
        <v>#DIV/0!</v>
      </c>
      <c r="AA41" s="17">
        <v>0</v>
      </c>
      <c r="AB41" s="23" t="e">
        <v>#DIV/0!</v>
      </c>
      <c r="AC41" s="17">
        <v>0</v>
      </c>
      <c r="AD41" s="23" t="e">
        <v>#DIV/0!</v>
      </c>
      <c r="AE41" s="17">
        <v>0</v>
      </c>
      <c r="AF41" s="23" t="e">
        <v>#DIV/0!</v>
      </c>
      <c r="AG41" s="17">
        <v>0</v>
      </c>
      <c r="AH41" s="23" t="e">
        <v>#DIV/0!</v>
      </c>
      <c r="AI41" s="17">
        <v>0</v>
      </c>
      <c r="AJ41" s="23" t="e">
        <v>#DIV/0!</v>
      </c>
      <c r="AK41" s="17">
        <v>0</v>
      </c>
      <c r="AL41" s="23" t="e">
        <v>#DIV/0!</v>
      </c>
      <c r="AM41" s="17">
        <v>0</v>
      </c>
      <c r="AN41" s="23" t="e">
        <v>#DIV/0!</v>
      </c>
      <c r="AO41" s="17">
        <v>0</v>
      </c>
      <c r="AP41" s="23" t="e">
        <v>#DIV/0!</v>
      </c>
      <c r="AQ41" s="17">
        <v>0</v>
      </c>
      <c r="AR41" s="23" t="e">
        <v>#DIV/0!</v>
      </c>
      <c r="AS41" s="17">
        <v>0</v>
      </c>
      <c r="AT41" s="23" t="e">
        <v>#DIV/0!</v>
      </c>
      <c r="AU41" s="17">
        <v>0</v>
      </c>
      <c r="AV41" s="23" t="e">
        <v>#DIV/0!</v>
      </c>
      <c r="AW41" s="17">
        <v>0</v>
      </c>
      <c r="AX41" s="23" t="e">
        <v>#DIV/0!</v>
      </c>
      <c r="AY41" s="17">
        <v>0</v>
      </c>
      <c r="AZ41" s="23">
        <v>0</v>
      </c>
      <c r="BA41" s="17">
        <v>0</v>
      </c>
      <c r="BB41" s="23">
        <v>0</v>
      </c>
      <c r="BC41" s="17">
        <v>0</v>
      </c>
      <c r="BD41" s="23">
        <v>0</v>
      </c>
      <c r="BE41" s="17">
        <v>0</v>
      </c>
      <c r="BF41" s="23">
        <v>0</v>
      </c>
      <c r="BG41" s="17">
        <v>0</v>
      </c>
      <c r="BH41" s="23">
        <v>0</v>
      </c>
      <c r="BI41" s="17">
        <v>0</v>
      </c>
      <c r="BJ41" s="23" t="e">
        <v>#DIV/0!</v>
      </c>
      <c r="BK41" s="17">
        <v>0</v>
      </c>
      <c r="BL41" s="23" t="e">
        <v>#DIV/0!</v>
      </c>
      <c r="BM41" s="17">
        <v>0</v>
      </c>
      <c r="BN41" s="23" t="e">
        <v>#DIV/0!</v>
      </c>
      <c r="BO41" s="17">
        <v>0</v>
      </c>
      <c r="BP41" s="23" t="e">
        <v>#DIV/0!</v>
      </c>
      <c r="BQ41" s="17">
        <v>0</v>
      </c>
      <c r="BR41" s="23" t="e">
        <v>#DIV/0!</v>
      </c>
      <c r="BS41" s="17">
        <v>0</v>
      </c>
      <c r="BT41" s="23" t="e">
        <v>#DIV/0!</v>
      </c>
      <c r="BU41" s="17">
        <v>0</v>
      </c>
      <c r="BV41" s="23" t="e">
        <v>#DIV/0!</v>
      </c>
      <c r="BW41" s="17">
        <v>0</v>
      </c>
      <c r="BX41" s="23" t="e">
        <v>#DIV/0!</v>
      </c>
      <c r="BY41" s="17">
        <v>0</v>
      </c>
      <c r="BZ41" s="23" t="e">
        <v>#DIV/0!</v>
      </c>
      <c r="CA41" s="17">
        <v>0</v>
      </c>
      <c r="CB41" s="23" t="e">
        <v>#DIV/0!</v>
      </c>
      <c r="CC41" s="17">
        <v>0</v>
      </c>
      <c r="CD41" s="23" t="e">
        <v>#DIV/0!</v>
      </c>
      <c r="CE41" s="17">
        <v>0</v>
      </c>
      <c r="CF41" s="23" t="e">
        <v>#DIV/0!</v>
      </c>
      <c r="CG41" s="17">
        <v>0</v>
      </c>
      <c r="CH41" s="23" t="e">
        <v>#DIV/0!</v>
      </c>
      <c r="CI41" s="17">
        <v>0</v>
      </c>
      <c r="CJ41" s="23" t="e">
        <v>#DIV/0!</v>
      </c>
      <c r="CK41" s="17">
        <f t="shared" si="3"/>
        <v>0</v>
      </c>
      <c r="CL41" s="23" t="e">
        <f>CK41/CK46</f>
        <v>#DIV/0!</v>
      </c>
      <c r="CM41" s="193" t="e">
        <f>IF( SUM($BW41:CK41)&lt;0, "n/a", SUM($BW41:CK41)/CM$74)</f>
        <v>#DIV/0!</v>
      </c>
      <c r="CN41" s="196" t="e">
        <f>CM41/CM46</f>
        <v>#DIV/0!</v>
      </c>
      <c r="CO41" s="21"/>
      <c r="CP41" s="134" t="s">
        <v>142</v>
      </c>
      <c r="CQ41" s="33">
        <f>IF(ISERROR(VLOOKUP(CP41,IQSH01E!$A$1:$M$400,2,0)),0,VLOOKUP(CP41,IQSH01E!$A$1:$M$400,2,0))</f>
        <v>0</v>
      </c>
      <c r="CR41" s="181"/>
      <c r="CS41" s="166" t="s">
        <v>117</v>
      </c>
    </row>
    <row r="42" spans="1:97" ht="16.5" customHeight="1" x14ac:dyDescent="0.25">
      <c r="A42" s="11"/>
      <c r="B42" s="14" t="s">
        <v>80</v>
      </c>
      <c r="C42" s="17">
        <v>0</v>
      </c>
      <c r="D42" s="23" t="e">
        <v>#DIV/0!</v>
      </c>
      <c r="E42" s="17">
        <v>0</v>
      </c>
      <c r="F42" s="23" t="e">
        <v>#DIV/0!</v>
      </c>
      <c r="G42" s="17">
        <v>0</v>
      </c>
      <c r="H42" s="23" t="e">
        <v>#DIV/0!</v>
      </c>
      <c r="I42" s="17">
        <v>0</v>
      </c>
      <c r="J42" s="23" t="e">
        <v>#DIV/0!</v>
      </c>
      <c r="K42" s="17">
        <v>0</v>
      </c>
      <c r="L42" s="23" t="e">
        <v>#DIV/0!</v>
      </c>
      <c r="M42" s="17">
        <v>0</v>
      </c>
      <c r="N42" s="23" t="e">
        <v>#DIV/0!</v>
      </c>
      <c r="O42" s="17">
        <v>0</v>
      </c>
      <c r="P42" s="23" t="e">
        <v>#DIV/0!</v>
      </c>
      <c r="Q42" s="17">
        <v>0</v>
      </c>
      <c r="R42" s="23" t="e">
        <v>#DIV/0!</v>
      </c>
      <c r="S42" s="17">
        <v>0</v>
      </c>
      <c r="T42" s="23" t="e">
        <v>#DIV/0!</v>
      </c>
      <c r="U42" s="17">
        <v>0</v>
      </c>
      <c r="V42" s="23" t="e">
        <v>#DIV/0!</v>
      </c>
      <c r="W42" s="17">
        <v>0</v>
      </c>
      <c r="X42" s="23" t="e">
        <v>#DIV/0!</v>
      </c>
      <c r="Y42" s="17">
        <v>0</v>
      </c>
      <c r="Z42" s="23" t="e">
        <v>#DIV/0!</v>
      </c>
      <c r="AA42" s="17">
        <v>0</v>
      </c>
      <c r="AB42" s="23" t="e">
        <v>#DIV/0!</v>
      </c>
      <c r="AC42" s="17">
        <v>0</v>
      </c>
      <c r="AD42" s="23" t="e">
        <v>#DIV/0!</v>
      </c>
      <c r="AE42" s="17">
        <v>0</v>
      </c>
      <c r="AF42" s="23" t="e">
        <v>#DIV/0!</v>
      </c>
      <c r="AG42" s="17">
        <v>0</v>
      </c>
      <c r="AH42" s="23" t="e">
        <v>#DIV/0!</v>
      </c>
      <c r="AI42" s="17">
        <v>0</v>
      </c>
      <c r="AJ42" s="23" t="e">
        <v>#DIV/0!</v>
      </c>
      <c r="AK42" s="17">
        <v>0</v>
      </c>
      <c r="AL42" s="23" t="e">
        <v>#DIV/0!</v>
      </c>
      <c r="AM42" s="17">
        <v>0</v>
      </c>
      <c r="AN42" s="23" t="e">
        <v>#DIV/0!</v>
      </c>
      <c r="AO42" s="17">
        <v>0</v>
      </c>
      <c r="AP42" s="23" t="e">
        <v>#DIV/0!</v>
      </c>
      <c r="AQ42" s="17">
        <v>0</v>
      </c>
      <c r="AR42" s="23" t="e">
        <v>#DIV/0!</v>
      </c>
      <c r="AS42" s="17">
        <v>0</v>
      </c>
      <c r="AT42" s="23" t="e">
        <v>#DIV/0!</v>
      </c>
      <c r="AU42" s="17">
        <v>0</v>
      </c>
      <c r="AV42" s="23" t="e">
        <v>#DIV/0!</v>
      </c>
      <c r="AW42" s="17">
        <v>0</v>
      </c>
      <c r="AX42" s="23" t="e">
        <v>#DIV/0!</v>
      </c>
      <c r="AY42" s="17">
        <v>68735.81</v>
      </c>
      <c r="AZ42" s="23">
        <v>0.59157062883642819</v>
      </c>
      <c r="BA42" s="17">
        <v>43633.03</v>
      </c>
      <c r="BB42" s="23">
        <v>0.30968136688675013</v>
      </c>
      <c r="BC42" s="17">
        <v>8224.69</v>
      </c>
      <c r="BD42" s="23">
        <v>0.18189749794707941</v>
      </c>
      <c r="BE42" s="17">
        <v>84861.2</v>
      </c>
      <c r="BF42" s="23">
        <v>0.46494821620695831</v>
      </c>
      <c r="BG42" s="17">
        <v>5556.93</v>
      </c>
      <c r="BH42" s="23">
        <v>1</v>
      </c>
      <c r="BI42" s="17">
        <v>0</v>
      </c>
      <c r="BJ42" s="23" t="e">
        <v>#DIV/0!</v>
      </c>
      <c r="BK42" s="17">
        <v>0</v>
      </c>
      <c r="BL42" s="23" t="e">
        <v>#DIV/0!</v>
      </c>
      <c r="BM42" s="17">
        <v>0</v>
      </c>
      <c r="BN42" s="23" t="e">
        <v>#DIV/0!</v>
      </c>
      <c r="BO42" s="17">
        <v>0</v>
      </c>
      <c r="BP42" s="23" t="e">
        <v>#DIV/0!</v>
      </c>
      <c r="BQ42" s="17">
        <v>0</v>
      </c>
      <c r="BR42" s="23" t="e">
        <v>#DIV/0!</v>
      </c>
      <c r="BS42" s="17">
        <v>0</v>
      </c>
      <c r="BT42" s="23" t="e">
        <v>#DIV/0!</v>
      </c>
      <c r="BU42" s="17">
        <v>0</v>
      </c>
      <c r="BV42" s="23" t="e">
        <v>#DIV/0!</v>
      </c>
      <c r="BW42" s="17">
        <v>0</v>
      </c>
      <c r="BX42" s="23" t="e">
        <v>#DIV/0!</v>
      </c>
      <c r="BY42" s="17">
        <v>0</v>
      </c>
      <c r="BZ42" s="23" t="e">
        <v>#DIV/0!</v>
      </c>
      <c r="CA42" s="17">
        <v>0</v>
      </c>
      <c r="CB42" s="23" t="e">
        <v>#DIV/0!</v>
      </c>
      <c r="CC42" s="17">
        <v>0</v>
      </c>
      <c r="CD42" s="23" t="e">
        <v>#DIV/0!</v>
      </c>
      <c r="CE42" s="17">
        <v>0</v>
      </c>
      <c r="CF42" s="23" t="e">
        <v>#DIV/0!</v>
      </c>
      <c r="CG42" s="17">
        <v>0</v>
      </c>
      <c r="CH42" s="23" t="e">
        <v>#DIV/0!</v>
      </c>
      <c r="CI42" s="17">
        <v>0</v>
      </c>
      <c r="CJ42" s="23" t="e">
        <v>#DIV/0!</v>
      </c>
      <c r="CK42" s="17">
        <f t="shared" si="3"/>
        <v>0</v>
      </c>
      <c r="CL42" s="23" t="e">
        <f>CK42/CK46</f>
        <v>#DIV/0!</v>
      </c>
      <c r="CM42" s="193" t="e">
        <f>IF( SUM($BW42:CK42)&lt;0, "n/a", SUM($BW42:CK42)/CM$74)</f>
        <v>#DIV/0!</v>
      </c>
      <c r="CN42" s="196" t="e">
        <f>CM42/CM46</f>
        <v>#DIV/0!</v>
      </c>
      <c r="CO42" s="21"/>
      <c r="CP42" s="94" t="s">
        <v>36</v>
      </c>
      <c r="CQ42" s="34">
        <f>IF(ISERROR(VLOOKUP(CP42,IQSH01E!$A$1:$M$400,2,0)),0,VLOOKUP(CP42,IQSH01E!$A$1:$M$400,2,0))</f>
        <v>0</v>
      </c>
      <c r="CS42" s="161" t="s">
        <v>118</v>
      </c>
    </row>
    <row r="43" spans="1:97" ht="16.5" customHeight="1" x14ac:dyDescent="0.25">
      <c r="A43" s="11"/>
      <c r="B43" s="14" t="s">
        <v>81</v>
      </c>
      <c r="C43" s="17">
        <v>0</v>
      </c>
      <c r="D43" s="23" t="e">
        <v>#DIV/0!</v>
      </c>
      <c r="E43" s="17">
        <v>0</v>
      </c>
      <c r="F43" s="23" t="e">
        <v>#DIV/0!</v>
      </c>
      <c r="G43" s="17">
        <v>0</v>
      </c>
      <c r="H43" s="23" t="e">
        <v>#DIV/0!</v>
      </c>
      <c r="I43" s="17">
        <v>0</v>
      </c>
      <c r="J43" s="23" t="e">
        <v>#DIV/0!</v>
      </c>
      <c r="K43" s="17">
        <v>0</v>
      </c>
      <c r="L43" s="23" t="e">
        <v>#DIV/0!</v>
      </c>
      <c r="M43" s="17">
        <v>0</v>
      </c>
      <c r="N43" s="23" t="e">
        <v>#DIV/0!</v>
      </c>
      <c r="O43" s="17">
        <v>0</v>
      </c>
      <c r="P43" s="23" t="e">
        <v>#DIV/0!</v>
      </c>
      <c r="Q43" s="17">
        <v>0</v>
      </c>
      <c r="R43" s="23" t="e">
        <v>#DIV/0!</v>
      </c>
      <c r="S43" s="17">
        <v>0</v>
      </c>
      <c r="T43" s="23" t="e">
        <v>#DIV/0!</v>
      </c>
      <c r="U43" s="17">
        <v>0</v>
      </c>
      <c r="V43" s="23" t="e">
        <v>#DIV/0!</v>
      </c>
      <c r="W43" s="17">
        <v>0</v>
      </c>
      <c r="X43" s="23" t="e">
        <v>#DIV/0!</v>
      </c>
      <c r="Y43" s="17">
        <v>0</v>
      </c>
      <c r="Z43" s="23" t="e">
        <v>#DIV/0!</v>
      </c>
      <c r="AA43" s="17">
        <v>0</v>
      </c>
      <c r="AB43" s="23" t="e">
        <v>#DIV/0!</v>
      </c>
      <c r="AC43" s="17">
        <v>0</v>
      </c>
      <c r="AD43" s="23" t="e">
        <v>#DIV/0!</v>
      </c>
      <c r="AE43" s="17">
        <v>0</v>
      </c>
      <c r="AF43" s="23" t="e">
        <v>#DIV/0!</v>
      </c>
      <c r="AG43" s="17">
        <v>0</v>
      </c>
      <c r="AH43" s="23" t="e">
        <v>#DIV/0!</v>
      </c>
      <c r="AI43" s="17">
        <v>0</v>
      </c>
      <c r="AJ43" s="23" t="e">
        <v>#DIV/0!</v>
      </c>
      <c r="AK43" s="17">
        <v>0</v>
      </c>
      <c r="AL43" s="23" t="e">
        <v>#DIV/0!</v>
      </c>
      <c r="AM43" s="17">
        <v>0</v>
      </c>
      <c r="AN43" s="23" t="e">
        <v>#DIV/0!</v>
      </c>
      <c r="AO43" s="17">
        <v>0</v>
      </c>
      <c r="AP43" s="23" t="e">
        <v>#DIV/0!</v>
      </c>
      <c r="AQ43" s="17">
        <v>0</v>
      </c>
      <c r="AR43" s="23" t="e">
        <v>#DIV/0!</v>
      </c>
      <c r="AS43" s="17">
        <v>0</v>
      </c>
      <c r="AT43" s="23" t="e">
        <v>#DIV/0!</v>
      </c>
      <c r="AU43" s="17">
        <v>0</v>
      </c>
      <c r="AV43" s="23" t="e">
        <v>#DIV/0!</v>
      </c>
      <c r="AW43" s="17">
        <v>0</v>
      </c>
      <c r="AX43" s="23" t="e">
        <v>#DIV/0!</v>
      </c>
      <c r="AY43" s="17">
        <v>0</v>
      </c>
      <c r="AZ43" s="23">
        <v>0</v>
      </c>
      <c r="BA43" s="17">
        <v>0</v>
      </c>
      <c r="BB43" s="23">
        <v>0</v>
      </c>
      <c r="BC43" s="17">
        <v>0</v>
      </c>
      <c r="BD43" s="23">
        <v>0</v>
      </c>
      <c r="BE43" s="17">
        <v>0</v>
      </c>
      <c r="BF43" s="23">
        <v>0</v>
      </c>
      <c r="BG43" s="17">
        <v>0</v>
      </c>
      <c r="BH43" s="23">
        <v>0</v>
      </c>
      <c r="BI43" s="17">
        <v>0</v>
      </c>
      <c r="BJ43" s="23" t="e">
        <v>#DIV/0!</v>
      </c>
      <c r="BK43" s="17">
        <v>0</v>
      </c>
      <c r="BL43" s="23" t="e">
        <v>#DIV/0!</v>
      </c>
      <c r="BM43" s="17">
        <v>0</v>
      </c>
      <c r="BN43" s="23" t="e">
        <v>#DIV/0!</v>
      </c>
      <c r="BO43" s="17">
        <v>0</v>
      </c>
      <c r="BP43" s="23" t="e">
        <v>#DIV/0!</v>
      </c>
      <c r="BQ43" s="17">
        <v>0</v>
      </c>
      <c r="BR43" s="23" t="e">
        <v>#DIV/0!</v>
      </c>
      <c r="BS43" s="17">
        <v>0</v>
      </c>
      <c r="BT43" s="23" t="e">
        <v>#DIV/0!</v>
      </c>
      <c r="BU43" s="17">
        <v>0</v>
      </c>
      <c r="BV43" s="23" t="e">
        <v>#DIV/0!</v>
      </c>
      <c r="BW43" s="17">
        <v>0</v>
      </c>
      <c r="BX43" s="23" t="e">
        <v>#DIV/0!</v>
      </c>
      <c r="BY43" s="17">
        <v>0</v>
      </c>
      <c r="BZ43" s="23" t="e">
        <v>#DIV/0!</v>
      </c>
      <c r="CA43" s="17">
        <v>0</v>
      </c>
      <c r="CB43" s="23" t="e">
        <v>#DIV/0!</v>
      </c>
      <c r="CC43" s="17">
        <v>0</v>
      </c>
      <c r="CD43" s="23" t="e">
        <v>#DIV/0!</v>
      </c>
      <c r="CE43" s="17">
        <v>0</v>
      </c>
      <c r="CF43" s="23" t="e">
        <v>#DIV/0!</v>
      </c>
      <c r="CG43" s="17">
        <v>0</v>
      </c>
      <c r="CH43" s="23" t="e">
        <v>#DIV/0!</v>
      </c>
      <c r="CI43" s="17">
        <v>0</v>
      </c>
      <c r="CJ43" s="23" t="e">
        <v>#DIV/0!</v>
      </c>
      <c r="CK43" s="17">
        <f t="shared" si="3"/>
        <v>0</v>
      </c>
      <c r="CL43" s="23" t="e">
        <f>CK43/CK46</f>
        <v>#DIV/0!</v>
      </c>
      <c r="CM43" s="193" t="e">
        <f>IF( SUM($BW43:CK43)&lt;0, "n/a", SUM($BW43:CK43)/CM$74)</f>
        <v>#DIV/0!</v>
      </c>
      <c r="CN43" s="196" t="e">
        <f>CM43/CM46</f>
        <v>#DIV/0!</v>
      </c>
      <c r="CO43" s="21"/>
      <c r="CP43" s="94" t="s">
        <v>147</v>
      </c>
      <c r="CQ43" s="34">
        <f>IF(ISERROR(VLOOKUP(CP43,IQSH01E!$A$1:$M$400,2,0)),0,VLOOKUP(CP43,IQSH01E!$A$1:$M$400,2,0))</f>
        <v>0</v>
      </c>
      <c r="CS43" s="161" t="s">
        <v>123</v>
      </c>
    </row>
    <row r="44" spans="1:97" ht="16.5" customHeight="1" x14ac:dyDescent="0.25">
      <c r="A44" s="11" t="s">
        <v>99</v>
      </c>
      <c r="B44" s="14" t="s">
        <v>82</v>
      </c>
      <c r="C44" s="17">
        <v>0</v>
      </c>
      <c r="D44" s="23" t="e">
        <v>#DIV/0!</v>
      </c>
      <c r="E44" s="17">
        <v>0</v>
      </c>
      <c r="F44" s="23" t="e">
        <v>#DIV/0!</v>
      </c>
      <c r="G44" s="17">
        <v>0</v>
      </c>
      <c r="H44" s="23" t="e">
        <v>#DIV/0!</v>
      </c>
      <c r="I44" s="17">
        <v>0</v>
      </c>
      <c r="J44" s="23" t="e">
        <v>#DIV/0!</v>
      </c>
      <c r="K44" s="17">
        <v>0</v>
      </c>
      <c r="L44" s="23" t="e">
        <v>#DIV/0!</v>
      </c>
      <c r="M44" s="17">
        <v>0</v>
      </c>
      <c r="N44" s="23" t="e">
        <v>#DIV/0!</v>
      </c>
      <c r="O44" s="17">
        <v>0</v>
      </c>
      <c r="P44" s="23" t="e">
        <v>#DIV/0!</v>
      </c>
      <c r="Q44" s="17">
        <v>0</v>
      </c>
      <c r="R44" s="23" t="e">
        <v>#DIV/0!</v>
      </c>
      <c r="S44" s="17">
        <v>0</v>
      </c>
      <c r="T44" s="23" t="e">
        <v>#DIV/0!</v>
      </c>
      <c r="U44" s="17">
        <v>0</v>
      </c>
      <c r="V44" s="23" t="e">
        <v>#DIV/0!</v>
      </c>
      <c r="W44" s="17">
        <v>0</v>
      </c>
      <c r="X44" s="23" t="e">
        <v>#DIV/0!</v>
      </c>
      <c r="Y44" s="17">
        <v>0</v>
      </c>
      <c r="Z44" s="23" t="e">
        <v>#DIV/0!</v>
      </c>
      <c r="AA44" s="17">
        <v>0</v>
      </c>
      <c r="AB44" s="23" t="e">
        <v>#DIV/0!</v>
      </c>
      <c r="AC44" s="17">
        <v>0</v>
      </c>
      <c r="AD44" s="23" t="e">
        <v>#DIV/0!</v>
      </c>
      <c r="AE44" s="17">
        <v>0</v>
      </c>
      <c r="AF44" s="23" t="e">
        <v>#DIV/0!</v>
      </c>
      <c r="AG44" s="17">
        <v>0</v>
      </c>
      <c r="AH44" s="23" t="e">
        <v>#DIV/0!</v>
      </c>
      <c r="AI44" s="17">
        <v>0</v>
      </c>
      <c r="AJ44" s="23" t="e">
        <v>#DIV/0!</v>
      </c>
      <c r="AK44" s="17">
        <v>0</v>
      </c>
      <c r="AL44" s="23" t="e">
        <v>#DIV/0!</v>
      </c>
      <c r="AM44" s="17">
        <v>0</v>
      </c>
      <c r="AN44" s="23" t="e">
        <v>#DIV/0!</v>
      </c>
      <c r="AO44" s="17">
        <v>0</v>
      </c>
      <c r="AP44" s="23" t="e">
        <v>#DIV/0!</v>
      </c>
      <c r="AQ44" s="17">
        <v>0</v>
      </c>
      <c r="AR44" s="23" t="e">
        <v>#DIV/0!</v>
      </c>
      <c r="AS44" s="17">
        <v>0</v>
      </c>
      <c r="AT44" s="23" t="e">
        <v>#DIV/0!</v>
      </c>
      <c r="AU44" s="17">
        <v>0</v>
      </c>
      <c r="AV44" s="23" t="e">
        <v>#DIV/0!</v>
      </c>
      <c r="AW44" s="17">
        <v>0</v>
      </c>
      <c r="AX44" s="23" t="e">
        <v>#DIV/0!</v>
      </c>
      <c r="AY44" s="17">
        <v>0</v>
      </c>
      <c r="AZ44" s="23">
        <v>0</v>
      </c>
      <c r="BA44" s="17">
        <v>0</v>
      </c>
      <c r="BB44" s="23">
        <v>0</v>
      </c>
      <c r="BC44" s="17">
        <v>0</v>
      </c>
      <c r="BD44" s="23">
        <v>0</v>
      </c>
      <c r="BE44" s="17">
        <v>0</v>
      </c>
      <c r="BF44" s="23">
        <v>0</v>
      </c>
      <c r="BG44" s="17">
        <v>0</v>
      </c>
      <c r="BH44" s="23">
        <v>0</v>
      </c>
      <c r="BI44" s="17">
        <v>0</v>
      </c>
      <c r="BJ44" s="23" t="e">
        <v>#DIV/0!</v>
      </c>
      <c r="BK44" s="17">
        <v>0</v>
      </c>
      <c r="BL44" s="23" t="e">
        <v>#DIV/0!</v>
      </c>
      <c r="BM44" s="17">
        <v>0</v>
      </c>
      <c r="BN44" s="23" t="e">
        <v>#DIV/0!</v>
      </c>
      <c r="BO44" s="17">
        <v>0</v>
      </c>
      <c r="BP44" s="23" t="e">
        <v>#DIV/0!</v>
      </c>
      <c r="BQ44" s="17">
        <v>0</v>
      </c>
      <c r="BR44" s="23" t="e">
        <v>#DIV/0!</v>
      </c>
      <c r="BS44" s="17">
        <v>0</v>
      </c>
      <c r="BT44" s="23" t="e">
        <v>#DIV/0!</v>
      </c>
      <c r="BU44" s="17">
        <v>0</v>
      </c>
      <c r="BV44" s="23" t="e">
        <v>#DIV/0!</v>
      </c>
      <c r="BW44" s="17">
        <v>0</v>
      </c>
      <c r="BX44" s="23" t="e">
        <v>#DIV/0!</v>
      </c>
      <c r="BY44" s="17">
        <v>0</v>
      </c>
      <c r="BZ44" s="23" t="e">
        <v>#DIV/0!</v>
      </c>
      <c r="CA44" s="17">
        <v>0</v>
      </c>
      <c r="CB44" s="23" t="e">
        <v>#DIV/0!</v>
      </c>
      <c r="CC44" s="17">
        <v>0</v>
      </c>
      <c r="CD44" s="23" t="e">
        <v>#DIV/0!</v>
      </c>
      <c r="CE44" s="17">
        <v>0</v>
      </c>
      <c r="CF44" s="23" t="e">
        <v>#DIV/0!</v>
      </c>
      <c r="CG44" s="17">
        <v>0</v>
      </c>
      <c r="CH44" s="23" t="e">
        <v>#DIV/0!</v>
      </c>
      <c r="CI44" s="17">
        <v>0</v>
      </c>
      <c r="CJ44" s="23" t="e">
        <v>#DIV/0!</v>
      </c>
      <c r="CK44" s="17">
        <f t="shared" si="3"/>
        <v>0</v>
      </c>
      <c r="CL44" s="23" t="e">
        <f>CK44/CK46</f>
        <v>#DIV/0!</v>
      </c>
      <c r="CM44" s="193" t="e">
        <f>IF( SUM($BW44:CK44)&lt;0, "n/a", SUM($BW44:CK44)/CM$74)</f>
        <v>#DIV/0!</v>
      </c>
      <c r="CN44" s="196" t="e">
        <f>CM44/CM46</f>
        <v>#DIV/0!</v>
      </c>
      <c r="CO44" s="21"/>
      <c r="CP44" s="94" t="s">
        <v>19</v>
      </c>
      <c r="CQ44" s="34">
        <f>IF(ISERROR(VLOOKUP(CP44,IQSH01E!$A$1:$M$400,2,0)),0,VLOOKUP(CP44,IQSH01E!$A$1:$M$400,2,0))</f>
        <v>0</v>
      </c>
      <c r="CS44" s="161" t="s">
        <v>118</v>
      </c>
    </row>
    <row r="45" spans="1:97" ht="16.5" customHeight="1" x14ac:dyDescent="0.25">
      <c r="A45" s="10"/>
      <c r="B45" s="14" t="s">
        <v>102</v>
      </c>
      <c r="C45" s="17">
        <v>0</v>
      </c>
      <c r="D45" s="23" t="e">
        <v>#DIV/0!</v>
      </c>
      <c r="E45" s="17">
        <v>0</v>
      </c>
      <c r="F45" s="23" t="e">
        <v>#DIV/0!</v>
      </c>
      <c r="G45" s="17">
        <v>0</v>
      </c>
      <c r="H45" s="23" t="e">
        <v>#DIV/0!</v>
      </c>
      <c r="I45" s="17">
        <v>0</v>
      </c>
      <c r="J45" s="23" t="e">
        <v>#DIV/0!</v>
      </c>
      <c r="K45" s="17">
        <v>0</v>
      </c>
      <c r="L45" s="23" t="e">
        <v>#DIV/0!</v>
      </c>
      <c r="M45" s="17">
        <v>0</v>
      </c>
      <c r="N45" s="23" t="e">
        <v>#DIV/0!</v>
      </c>
      <c r="O45" s="17">
        <v>0</v>
      </c>
      <c r="P45" s="23" t="e">
        <v>#DIV/0!</v>
      </c>
      <c r="Q45" s="17">
        <v>0</v>
      </c>
      <c r="R45" s="23" t="e">
        <v>#DIV/0!</v>
      </c>
      <c r="S45" s="17">
        <v>0</v>
      </c>
      <c r="T45" s="23" t="e">
        <v>#DIV/0!</v>
      </c>
      <c r="U45" s="17">
        <v>0</v>
      </c>
      <c r="V45" s="23" t="e">
        <v>#DIV/0!</v>
      </c>
      <c r="W45" s="17">
        <v>0</v>
      </c>
      <c r="X45" s="23" t="e">
        <v>#DIV/0!</v>
      </c>
      <c r="Y45" s="17">
        <v>0</v>
      </c>
      <c r="Z45" s="23" t="e">
        <v>#DIV/0!</v>
      </c>
      <c r="AA45" s="17">
        <v>0</v>
      </c>
      <c r="AB45" s="23" t="e">
        <v>#DIV/0!</v>
      </c>
      <c r="AC45" s="17">
        <v>0</v>
      </c>
      <c r="AD45" s="23" t="e">
        <v>#DIV/0!</v>
      </c>
      <c r="AE45" s="17">
        <v>0</v>
      </c>
      <c r="AF45" s="23" t="e">
        <v>#DIV/0!</v>
      </c>
      <c r="AG45" s="17">
        <v>0</v>
      </c>
      <c r="AH45" s="23" t="e">
        <v>#DIV/0!</v>
      </c>
      <c r="AI45" s="17">
        <v>0</v>
      </c>
      <c r="AJ45" s="23" t="e">
        <v>#DIV/0!</v>
      </c>
      <c r="AK45" s="17">
        <v>0</v>
      </c>
      <c r="AL45" s="23" t="e">
        <v>#DIV/0!</v>
      </c>
      <c r="AM45" s="17">
        <v>0</v>
      </c>
      <c r="AN45" s="23" t="e">
        <v>#DIV/0!</v>
      </c>
      <c r="AO45" s="17">
        <v>0</v>
      </c>
      <c r="AP45" s="23" t="e">
        <v>#DIV/0!</v>
      </c>
      <c r="AQ45" s="17">
        <v>0</v>
      </c>
      <c r="AR45" s="23" t="e">
        <v>#DIV/0!</v>
      </c>
      <c r="AS45" s="17">
        <v>0</v>
      </c>
      <c r="AT45" s="23" t="e">
        <v>#DIV/0!</v>
      </c>
      <c r="AU45" s="17">
        <v>0</v>
      </c>
      <c r="AV45" s="23" t="e">
        <v>#DIV/0!</v>
      </c>
      <c r="AW45" s="17">
        <v>0</v>
      </c>
      <c r="AX45" s="23" t="e">
        <v>#DIV/0!</v>
      </c>
      <c r="AY45" s="17">
        <v>0</v>
      </c>
      <c r="AZ45" s="23">
        <v>0</v>
      </c>
      <c r="BA45" s="17">
        <v>0</v>
      </c>
      <c r="BB45" s="23">
        <v>0</v>
      </c>
      <c r="BC45" s="17">
        <v>0</v>
      </c>
      <c r="BD45" s="23">
        <v>0</v>
      </c>
      <c r="BE45" s="17">
        <v>0</v>
      </c>
      <c r="BF45" s="23">
        <v>0</v>
      </c>
      <c r="BG45" s="17">
        <v>0</v>
      </c>
      <c r="BH45" s="23">
        <v>0</v>
      </c>
      <c r="BI45" s="17">
        <v>0</v>
      </c>
      <c r="BJ45" s="23" t="e">
        <v>#DIV/0!</v>
      </c>
      <c r="BK45" s="17">
        <v>0</v>
      </c>
      <c r="BL45" s="23" t="e">
        <v>#DIV/0!</v>
      </c>
      <c r="BM45" s="17">
        <v>0</v>
      </c>
      <c r="BN45" s="23" t="e">
        <v>#DIV/0!</v>
      </c>
      <c r="BO45" s="17">
        <v>0</v>
      </c>
      <c r="BP45" s="23" t="e">
        <v>#DIV/0!</v>
      </c>
      <c r="BQ45" s="17">
        <v>0</v>
      </c>
      <c r="BR45" s="23" t="e">
        <v>#DIV/0!</v>
      </c>
      <c r="BS45" s="17">
        <v>0</v>
      </c>
      <c r="BT45" s="23" t="e">
        <v>#DIV/0!</v>
      </c>
      <c r="BU45" s="17">
        <v>0</v>
      </c>
      <c r="BV45" s="23" t="e">
        <v>#DIV/0!</v>
      </c>
      <c r="BW45" s="17">
        <v>0</v>
      </c>
      <c r="BX45" s="23" t="e">
        <v>#DIV/0!</v>
      </c>
      <c r="BY45" s="17">
        <v>0</v>
      </c>
      <c r="BZ45" s="23" t="e">
        <v>#DIV/0!</v>
      </c>
      <c r="CA45" s="17">
        <v>0</v>
      </c>
      <c r="CB45" s="23" t="e">
        <v>#DIV/0!</v>
      </c>
      <c r="CC45" s="17">
        <v>0</v>
      </c>
      <c r="CD45" s="23" t="e">
        <v>#DIV/0!</v>
      </c>
      <c r="CE45" s="17">
        <v>0</v>
      </c>
      <c r="CF45" s="23" t="e">
        <v>#DIV/0!</v>
      </c>
      <c r="CG45" s="17">
        <v>0</v>
      </c>
      <c r="CH45" s="23" t="e">
        <v>#DIV/0!</v>
      </c>
      <c r="CI45" s="17">
        <v>0</v>
      </c>
      <c r="CJ45" s="23" t="e">
        <v>#DIV/0!</v>
      </c>
      <c r="CK45" s="17">
        <f t="shared" si="3"/>
        <v>0</v>
      </c>
      <c r="CL45" s="23" t="e">
        <f>CK45/CK46</f>
        <v>#DIV/0!</v>
      </c>
      <c r="CM45" s="193" t="e">
        <f>IF( SUM($BW45:CK45)&lt;0, "n/a", SUM($BW45:CK45)/CM$74)</f>
        <v>#DIV/0!</v>
      </c>
      <c r="CN45" s="196" t="e">
        <f>CM45/CM46</f>
        <v>#DIV/0!</v>
      </c>
      <c r="CO45" s="21"/>
      <c r="CP45" s="94" t="s">
        <v>146</v>
      </c>
      <c r="CQ45" s="34">
        <f>IF(ISERROR(VLOOKUP(CP45,IQSH01E!$A$1:$M$400,2,0)),0,VLOOKUP(CP45,IQSH01E!$A$1:$M$400,2,0))</f>
        <v>0</v>
      </c>
      <c r="CS45" s="161" t="s">
        <v>123</v>
      </c>
    </row>
    <row r="46" spans="1:97" ht="16.5" customHeight="1" thickBot="1" x14ac:dyDescent="0.3">
      <c r="A46" s="10"/>
      <c r="B46" s="15" t="s">
        <v>83</v>
      </c>
      <c r="C46" s="18">
        <v>0</v>
      </c>
      <c r="D46" s="24" t="e">
        <v>#DIV/0!</v>
      </c>
      <c r="E46" s="18">
        <v>0</v>
      </c>
      <c r="F46" s="24" t="e">
        <v>#DIV/0!</v>
      </c>
      <c r="G46" s="18">
        <v>0</v>
      </c>
      <c r="H46" s="24" t="e">
        <v>#DIV/0!</v>
      </c>
      <c r="I46" s="18">
        <v>0</v>
      </c>
      <c r="J46" s="24" t="e">
        <v>#DIV/0!</v>
      </c>
      <c r="K46" s="18">
        <v>0</v>
      </c>
      <c r="L46" s="24" t="e">
        <v>#DIV/0!</v>
      </c>
      <c r="M46" s="18">
        <v>0</v>
      </c>
      <c r="N46" s="24" t="e">
        <v>#DIV/0!</v>
      </c>
      <c r="O46" s="18">
        <v>0</v>
      </c>
      <c r="P46" s="24" t="e">
        <v>#DIV/0!</v>
      </c>
      <c r="Q46" s="18">
        <v>0</v>
      </c>
      <c r="R46" s="24" t="e">
        <v>#DIV/0!</v>
      </c>
      <c r="S46" s="18">
        <v>0</v>
      </c>
      <c r="T46" s="24" t="e">
        <v>#DIV/0!</v>
      </c>
      <c r="U46" s="18">
        <v>0</v>
      </c>
      <c r="V46" s="24" t="e">
        <v>#DIV/0!</v>
      </c>
      <c r="W46" s="18">
        <v>0</v>
      </c>
      <c r="X46" s="24" t="e">
        <v>#DIV/0!</v>
      </c>
      <c r="Y46" s="18">
        <v>0</v>
      </c>
      <c r="Z46" s="24" t="e">
        <v>#DIV/0!</v>
      </c>
      <c r="AA46" s="18">
        <v>0</v>
      </c>
      <c r="AB46" s="24" t="e">
        <v>#DIV/0!</v>
      </c>
      <c r="AC46" s="18">
        <v>0</v>
      </c>
      <c r="AD46" s="24" t="e">
        <v>#DIV/0!</v>
      </c>
      <c r="AE46" s="18">
        <v>0</v>
      </c>
      <c r="AF46" s="24" t="e">
        <v>#DIV/0!</v>
      </c>
      <c r="AG46" s="18">
        <v>0</v>
      </c>
      <c r="AH46" s="24" t="e">
        <v>#DIV/0!</v>
      </c>
      <c r="AI46" s="18">
        <v>0</v>
      </c>
      <c r="AJ46" s="24" t="e">
        <v>#DIV/0!</v>
      </c>
      <c r="AK46" s="18">
        <v>0</v>
      </c>
      <c r="AL46" s="24" t="e">
        <v>#DIV/0!</v>
      </c>
      <c r="AM46" s="18">
        <v>0</v>
      </c>
      <c r="AN46" s="24" t="e">
        <v>#DIV/0!</v>
      </c>
      <c r="AO46" s="18">
        <v>0</v>
      </c>
      <c r="AP46" s="24" t="e">
        <v>#DIV/0!</v>
      </c>
      <c r="AQ46" s="18">
        <v>0</v>
      </c>
      <c r="AR46" s="24" t="e">
        <v>#DIV/0!</v>
      </c>
      <c r="AS46" s="18">
        <v>0</v>
      </c>
      <c r="AT46" s="24" t="e">
        <v>#DIV/0!</v>
      </c>
      <c r="AU46" s="18">
        <v>0</v>
      </c>
      <c r="AV46" s="24" t="e">
        <v>#DIV/0!</v>
      </c>
      <c r="AW46" s="18">
        <v>0</v>
      </c>
      <c r="AX46" s="24" t="e">
        <v>#DIV/0!</v>
      </c>
      <c r="AY46" s="18">
        <v>116192.06</v>
      </c>
      <c r="AZ46" s="24">
        <v>1</v>
      </c>
      <c r="BA46" s="18">
        <v>140896.53</v>
      </c>
      <c r="BB46" s="24">
        <v>1</v>
      </c>
      <c r="BC46" s="18">
        <v>45216.070000000007</v>
      </c>
      <c r="BD46" s="24">
        <v>1</v>
      </c>
      <c r="BE46" s="18">
        <v>182517.53</v>
      </c>
      <c r="BF46" s="24">
        <v>1</v>
      </c>
      <c r="BG46" s="18">
        <v>5556.93</v>
      </c>
      <c r="BH46" s="24">
        <v>1</v>
      </c>
      <c r="BI46" s="18">
        <v>0</v>
      </c>
      <c r="BJ46" s="24" t="e">
        <v>#DIV/0!</v>
      </c>
      <c r="BK46" s="18">
        <v>0</v>
      </c>
      <c r="BL46" s="24" t="e">
        <v>#DIV/0!</v>
      </c>
      <c r="BM46" s="18">
        <v>0</v>
      </c>
      <c r="BN46" s="24" t="e">
        <v>#DIV/0!</v>
      </c>
      <c r="BO46" s="18">
        <v>0</v>
      </c>
      <c r="BP46" s="24" t="e">
        <v>#DIV/0!</v>
      </c>
      <c r="BQ46" s="18">
        <v>0</v>
      </c>
      <c r="BR46" s="24" t="e">
        <v>#DIV/0!</v>
      </c>
      <c r="BS46" s="18">
        <v>0</v>
      </c>
      <c r="BT46" s="24" t="e">
        <v>#DIV/0!</v>
      </c>
      <c r="BU46" s="18">
        <v>0</v>
      </c>
      <c r="BV46" s="24" t="e">
        <v>#DIV/0!</v>
      </c>
      <c r="BW46" s="18">
        <v>0</v>
      </c>
      <c r="BX46" s="24" t="e">
        <v>#DIV/0!</v>
      </c>
      <c r="BY46" s="18">
        <v>0</v>
      </c>
      <c r="BZ46" s="24" t="e">
        <v>#DIV/0!</v>
      </c>
      <c r="CA46" s="18">
        <v>0</v>
      </c>
      <c r="CB46" s="24" t="e">
        <v>#DIV/0!</v>
      </c>
      <c r="CC46" s="18">
        <v>0</v>
      </c>
      <c r="CD46" s="24" t="e">
        <v>#DIV/0!</v>
      </c>
      <c r="CE46" s="18">
        <v>0</v>
      </c>
      <c r="CF46" s="24" t="e">
        <v>#DIV/0!</v>
      </c>
      <c r="CG46" s="18">
        <v>0</v>
      </c>
      <c r="CH46" s="24" t="e">
        <v>#DIV/0!</v>
      </c>
      <c r="CI46" s="18">
        <v>0</v>
      </c>
      <c r="CJ46" s="24" t="e">
        <v>#DIV/0!</v>
      </c>
      <c r="CK46" s="18">
        <f>SUM(CK39:CK45)</f>
        <v>0</v>
      </c>
      <c r="CL46" s="24" t="e">
        <f>CK46/CK46</f>
        <v>#DIV/0!</v>
      </c>
      <c r="CM46" s="197" t="e">
        <f>IF( SUM($BW46:CK46)&lt;0, "n/a", SUM($BW46:CK46)/CM$74)</f>
        <v>#DIV/0!</v>
      </c>
      <c r="CN46" s="198" t="e">
        <f>CM46/CM46</f>
        <v>#DIV/0!</v>
      </c>
      <c r="CO46" s="21"/>
      <c r="CP46" s="98" t="s">
        <v>148</v>
      </c>
      <c r="CQ46" s="101">
        <f>IF(ISERROR(VLOOKUP(CP46,IQSH01E!$A$1:$M$400,2,0)),0,VLOOKUP(CP46,IQSH01E!$A$1:$M$400,2,0))</f>
        <v>0</v>
      </c>
      <c r="CR46" s="180"/>
      <c r="CS46" s="165"/>
    </row>
    <row r="47" spans="1:97" ht="16.5" customHeight="1" x14ac:dyDescent="0.25">
      <c r="A47" s="10"/>
      <c r="B47" s="14" t="s">
        <v>88</v>
      </c>
      <c r="C47" s="17">
        <v>0</v>
      </c>
      <c r="D47" s="23"/>
      <c r="E47" s="17">
        <v>0</v>
      </c>
      <c r="F47" s="23"/>
      <c r="G47" s="17">
        <v>0</v>
      </c>
      <c r="H47" s="23"/>
      <c r="I47" s="17">
        <v>0</v>
      </c>
      <c r="J47" s="23"/>
      <c r="K47" s="17">
        <v>0</v>
      </c>
      <c r="L47" s="23"/>
      <c r="M47" s="17">
        <v>0</v>
      </c>
      <c r="N47" s="23"/>
      <c r="O47" s="17">
        <v>0</v>
      </c>
      <c r="P47" s="23"/>
      <c r="Q47" s="17">
        <v>0</v>
      </c>
      <c r="R47" s="23"/>
      <c r="S47" s="17">
        <v>0</v>
      </c>
      <c r="T47" s="23"/>
      <c r="U47" s="17">
        <v>0</v>
      </c>
      <c r="V47" s="23"/>
      <c r="W47" s="17">
        <v>0</v>
      </c>
      <c r="X47" s="23"/>
      <c r="Y47" s="17">
        <v>0</v>
      </c>
      <c r="Z47" s="23"/>
      <c r="AA47" s="17">
        <v>0</v>
      </c>
      <c r="AB47" s="23"/>
      <c r="AC47" s="17">
        <v>0</v>
      </c>
      <c r="AD47" s="23"/>
      <c r="AE47" s="17">
        <v>0</v>
      </c>
      <c r="AF47" s="23"/>
      <c r="AG47" s="17">
        <v>0</v>
      </c>
      <c r="AH47" s="23"/>
      <c r="AI47" s="17">
        <v>0</v>
      </c>
      <c r="AJ47" s="23"/>
      <c r="AK47" s="17">
        <v>0</v>
      </c>
      <c r="AL47" s="23"/>
      <c r="AM47" s="17">
        <v>0</v>
      </c>
      <c r="AN47" s="23"/>
      <c r="AO47" s="17">
        <v>0</v>
      </c>
      <c r="AP47" s="23"/>
      <c r="AQ47" s="17">
        <v>0</v>
      </c>
      <c r="AR47" s="23"/>
      <c r="AS47" s="17">
        <v>0</v>
      </c>
      <c r="AT47" s="23"/>
      <c r="AU47" s="17">
        <v>0</v>
      </c>
      <c r="AV47" s="23"/>
      <c r="AW47" s="17">
        <v>272</v>
      </c>
      <c r="AX47" s="23"/>
      <c r="AY47" s="17">
        <v>2649.6</v>
      </c>
      <c r="AZ47" s="23"/>
      <c r="BA47" s="17">
        <v>902.4</v>
      </c>
      <c r="BB47" s="23"/>
      <c r="BC47" s="17">
        <v>1305.5899999999999</v>
      </c>
      <c r="BD47" s="23"/>
      <c r="BE47" s="17">
        <v>3532.8</v>
      </c>
      <c r="BF47" s="23"/>
      <c r="BG47" s="17">
        <v>0</v>
      </c>
      <c r="BH47" s="23"/>
      <c r="BI47" s="17">
        <v>0</v>
      </c>
      <c r="BJ47" s="23"/>
      <c r="BK47" s="17">
        <v>0</v>
      </c>
      <c r="BL47" s="23"/>
      <c r="BM47" s="17">
        <v>0</v>
      </c>
      <c r="BN47" s="23"/>
      <c r="BO47" s="17">
        <v>0</v>
      </c>
      <c r="BP47" s="23"/>
      <c r="BQ47" s="17">
        <v>0</v>
      </c>
      <c r="BR47" s="23"/>
      <c r="BS47" s="17">
        <v>0</v>
      </c>
      <c r="BT47" s="23"/>
      <c r="BU47" s="17">
        <v>0</v>
      </c>
      <c r="BV47" s="23"/>
      <c r="BW47" s="17">
        <v>0</v>
      </c>
      <c r="BX47" s="23"/>
      <c r="BY47" s="17">
        <v>0</v>
      </c>
      <c r="BZ47" s="23"/>
      <c r="CA47" s="17">
        <v>0</v>
      </c>
      <c r="CB47" s="23"/>
      <c r="CC47" s="17">
        <v>0</v>
      </c>
      <c r="CD47" s="23"/>
      <c r="CE47" s="17">
        <v>0</v>
      </c>
      <c r="CF47" s="23"/>
      <c r="CG47" s="17">
        <v>0</v>
      </c>
      <c r="CH47" s="23"/>
      <c r="CI47" s="17">
        <v>0</v>
      </c>
      <c r="CJ47" s="23"/>
      <c r="CK47" s="17">
        <f>+$CQ47</f>
        <v>0</v>
      </c>
      <c r="CL47" s="23"/>
      <c r="CM47" s="193">
        <f>IF( SUM($BW47:CK47)&lt;0, "n/a", SUM($BW47:CK47)/CM$74)</f>
        <v>0</v>
      </c>
      <c r="CN47" s="199"/>
      <c r="CO47" s="21"/>
      <c r="CP47" s="94" t="s">
        <v>9</v>
      </c>
      <c r="CQ47" s="34">
        <f>IF(ISERROR(VLOOKUP(CP47,IQSH01E!$A$1:$M$400,2,0)),0,VLOOKUP(CP47,IQSH01E!$A$1:$M$400,2,0))</f>
        <v>0</v>
      </c>
      <c r="CS47" s="161" t="s">
        <v>118</v>
      </c>
    </row>
    <row r="48" spans="1:97" ht="16.5" customHeight="1" x14ac:dyDescent="0.25">
      <c r="A48" s="10"/>
      <c r="B48" s="14" t="s">
        <v>71</v>
      </c>
      <c r="C48" s="17">
        <v>0</v>
      </c>
      <c r="D48" s="23"/>
      <c r="E48" s="17">
        <v>0</v>
      </c>
      <c r="F48" s="23"/>
      <c r="G48" s="17">
        <v>0</v>
      </c>
      <c r="H48" s="23"/>
      <c r="I48" s="17">
        <v>0</v>
      </c>
      <c r="J48" s="23"/>
      <c r="K48" s="17">
        <v>0</v>
      </c>
      <c r="L48" s="23"/>
      <c r="M48" s="17">
        <v>0</v>
      </c>
      <c r="N48" s="23"/>
      <c r="O48" s="17">
        <v>0</v>
      </c>
      <c r="P48" s="23"/>
      <c r="Q48" s="17">
        <v>0</v>
      </c>
      <c r="R48" s="23"/>
      <c r="S48" s="17">
        <v>0</v>
      </c>
      <c r="T48" s="23"/>
      <c r="U48" s="17">
        <v>0</v>
      </c>
      <c r="V48" s="23"/>
      <c r="W48" s="17">
        <v>0</v>
      </c>
      <c r="X48" s="23"/>
      <c r="Y48" s="17">
        <v>0</v>
      </c>
      <c r="Z48" s="23"/>
      <c r="AA48" s="17">
        <v>0</v>
      </c>
      <c r="AB48" s="23"/>
      <c r="AC48" s="17">
        <v>0</v>
      </c>
      <c r="AD48" s="23"/>
      <c r="AE48" s="17">
        <v>0</v>
      </c>
      <c r="AF48" s="23"/>
      <c r="AG48" s="17">
        <v>0</v>
      </c>
      <c r="AH48" s="23"/>
      <c r="AI48" s="17">
        <v>0</v>
      </c>
      <c r="AJ48" s="23"/>
      <c r="AK48" s="17">
        <v>0</v>
      </c>
      <c r="AL48" s="23"/>
      <c r="AM48" s="17">
        <v>0</v>
      </c>
      <c r="AN48" s="23"/>
      <c r="AO48" s="17">
        <v>0</v>
      </c>
      <c r="AP48" s="23"/>
      <c r="AQ48" s="17">
        <v>0</v>
      </c>
      <c r="AR48" s="23"/>
      <c r="AS48" s="17">
        <v>0</v>
      </c>
      <c r="AT48" s="23"/>
      <c r="AU48" s="17">
        <v>0</v>
      </c>
      <c r="AV48" s="23"/>
      <c r="AW48" s="17">
        <v>0</v>
      </c>
      <c r="AX48" s="23"/>
      <c r="AY48" s="17">
        <v>0</v>
      </c>
      <c r="AZ48" s="23"/>
      <c r="BA48" s="17">
        <v>0</v>
      </c>
      <c r="BB48" s="23"/>
      <c r="BC48" s="17">
        <v>0</v>
      </c>
      <c r="BD48" s="23"/>
      <c r="BE48" s="17">
        <v>0</v>
      </c>
      <c r="BF48" s="23"/>
      <c r="BG48" s="17">
        <v>0</v>
      </c>
      <c r="BH48" s="23"/>
      <c r="BI48" s="17">
        <v>0</v>
      </c>
      <c r="BJ48" s="23"/>
      <c r="BK48" s="17">
        <v>0</v>
      </c>
      <c r="BL48" s="23"/>
      <c r="BM48" s="17">
        <v>0</v>
      </c>
      <c r="BN48" s="23"/>
      <c r="BO48" s="17">
        <v>0</v>
      </c>
      <c r="BP48" s="23"/>
      <c r="BQ48" s="17">
        <v>0</v>
      </c>
      <c r="BR48" s="23"/>
      <c r="BS48" s="17">
        <v>0</v>
      </c>
      <c r="BT48" s="23"/>
      <c r="BU48" s="17">
        <v>0</v>
      </c>
      <c r="BV48" s="23"/>
      <c r="BW48" s="17">
        <v>0</v>
      </c>
      <c r="BX48" s="23"/>
      <c r="BY48" s="17">
        <v>0</v>
      </c>
      <c r="BZ48" s="23"/>
      <c r="CA48" s="17">
        <v>0</v>
      </c>
      <c r="CB48" s="23"/>
      <c r="CC48" s="17">
        <v>0</v>
      </c>
      <c r="CD48" s="23"/>
      <c r="CE48" s="17">
        <v>0</v>
      </c>
      <c r="CF48" s="23"/>
      <c r="CG48" s="17">
        <v>0</v>
      </c>
      <c r="CH48" s="23"/>
      <c r="CI48" s="17">
        <v>0</v>
      </c>
      <c r="CJ48" s="23"/>
      <c r="CK48" s="17">
        <f>+$CQ48</f>
        <v>0</v>
      </c>
      <c r="CL48" s="23"/>
      <c r="CM48" s="193">
        <f>IF( SUM($BW48:CK48)&lt;0, "n/a", SUM($BW48:CK48)/CM$74)</f>
        <v>0</v>
      </c>
      <c r="CN48" s="196"/>
      <c r="CO48" s="21"/>
      <c r="CP48" s="134" t="s">
        <v>108</v>
      </c>
      <c r="CQ48" s="33">
        <f>IF(ISERROR(VLOOKUP(CP48,IQSH01E!$A$1:$M$400,2,0)),0,VLOOKUP(CP48,IQSH01E!$A$1:$M$400,2,0))</f>
        <v>0</v>
      </c>
      <c r="CR48" s="181"/>
      <c r="CS48" s="166" t="s">
        <v>117</v>
      </c>
    </row>
    <row r="49" spans="1:97" ht="16.5" customHeight="1" thickBot="1" x14ac:dyDescent="0.3">
      <c r="A49" s="12"/>
      <c r="B49" s="16" t="s">
        <v>84</v>
      </c>
      <c r="C49" s="18">
        <v>0</v>
      </c>
      <c r="D49" s="24"/>
      <c r="E49" s="18">
        <v>0</v>
      </c>
      <c r="F49" s="24"/>
      <c r="G49" s="18">
        <v>0</v>
      </c>
      <c r="H49" s="24"/>
      <c r="I49" s="18">
        <v>0</v>
      </c>
      <c r="J49" s="24"/>
      <c r="K49" s="18">
        <v>0</v>
      </c>
      <c r="L49" s="24"/>
      <c r="M49" s="18">
        <v>0</v>
      </c>
      <c r="N49" s="24"/>
      <c r="O49" s="18">
        <v>0</v>
      </c>
      <c r="P49" s="24"/>
      <c r="Q49" s="18">
        <v>0</v>
      </c>
      <c r="R49" s="24"/>
      <c r="S49" s="18">
        <v>0</v>
      </c>
      <c r="T49" s="24"/>
      <c r="U49" s="18">
        <v>0</v>
      </c>
      <c r="V49" s="24"/>
      <c r="W49" s="18">
        <v>0</v>
      </c>
      <c r="X49" s="24"/>
      <c r="Y49" s="18">
        <v>0</v>
      </c>
      <c r="Z49" s="24"/>
      <c r="AA49" s="18">
        <v>0</v>
      </c>
      <c r="AB49" s="24"/>
      <c r="AC49" s="18">
        <v>0</v>
      </c>
      <c r="AD49" s="24"/>
      <c r="AE49" s="18">
        <v>0</v>
      </c>
      <c r="AF49" s="24"/>
      <c r="AG49" s="18">
        <v>0</v>
      </c>
      <c r="AH49" s="24"/>
      <c r="AI49" s="18">
        <v>0</v>
      </c>
      <c r="AJ49" s="24"/>
      <c r="AK49" s="18">
        <v>0</v>
      </c>
      <c r="AL49" s="24"/>
      <c r="AM49" s="18">
        <v>0</v>
      </c>
      <c r="AN49" s="24"/>
      <c r="AO49" s="18">
        <v>0</v>
      </c>
      <c r="AP49" s="24"/>
      <c r="AQ49" s="18">
        <v>0</v>
      </c>
      <c r="AR49" s="24"/>
      <c r="AS49" s="18">
        <v>0</v>
      </c>
      <c r="AT49" s="24"/>
      <c r="AU49" s="18">
        <v>0</v>
      </c>
      <c r="AV49" s="24"/>
      <c r="AW49" s="18">
        <v>272</v>
      </c>
      <c r="AX49" s="24"/>
      <c r="AY49" s="18">
        <v>118841.66</v>
      </c>
      <c r="AZ49" s="24"/>
      <c r="BA49" s="18">
        <v>141798.93</v>
      </c>
      <c r="BB49" s="24"/>
      <c r="BC49" s="18">
        <v>46521.66</v>
      </c>
      <c r="BD49" s="24"/>
      <c r="BE49" s="18">
        <v>186050.33</v>
      </c>
      <c r="BF49" s="24"/>
      <c r="BG49" s="18">
        <v>5556.93</v>
      </c>
      <c r="BH49" s="24"/>
      <c r="BI49" s="18">
        <v>0</v>
      </c>
      <c r="BJ49" s="24"/>
      <c r="BK49" s="18">
        <v>0</v>
      </c>
      <c r="BL49" s="24"/>
      <c r="BM49" s="18">
        <v>0</v>
      </c>
      <c r="BN49" s="24"/>
      <c r="BO49" s="18">
        <v>0</v>
      </c>
      <c r="BP49" s="24"/>
      <c r="BQ49" s="18">
        <v>0</v>
      </c>
      <c r="BR49" s="24"/>
      <c r="BS49" s="18">
        <v>0</v>
      </c>
      <c r="BT49" s="24"/>
      <c r="BU49" s="18">
        <v>0</v>
      </c>
      <c r="BV49" s="24"/>
      <c r="BW49" s="18">
        <v>0</v>
      </c>
      <c r="BX49" s="24"/>
      <c r="BY49" s="18">
        <v>0</v>
      </c>
      <c r="BZ49" s="24"/>
      <c r="CA49" s="18">
        <v>0</v>
      </c>
      <c r="CB49" s="24"/>
      <c r="CC49" s="18">
        <v>0</v>
      </c>
      <c r="CD49" s="24"/>
      <c r="CE49" s="18">
        <v>0</v>
      </c>
      <c r="CF49" s="24"/>
      <c r="CG49" s="18">
        <v>0</v>
      </c>
      <c r="CH49" s="24"/>
      <c r="CI49" s="18">
        <v>0</v>
      </c>
      <c r="CJ49" s="24"/>
      <c r="CK49" s="18">
        <f>SUM(CK46:CK48)</f>
        <v>0</v>
      </c>
      <c r="CL49" s="24"/>
      <c r="CM49" s="197">
        <f>IF( SUM($BW49:CK49)&lt;0, "n/a", SUM($BW49:CK49)/CM$74)</f>
        <v>0</v>
      </c>
      <c r="CN49" s="200"/>
      <c r="CO49" s="59"/>
      <c r="CP49" s="36" t="s">
        <v>48</v>
      </c>
      <c r="CQ49" s="37">
        <f>IF(ISERROR(VLOOKUP(CP49,IQSH01E!$A$1:$M$400,2,0)),0,VLOOKUP(CP49,IQSH01E!$A$1:$M$400,2,0))</f>
        <v>0</v>
      </c>
      <c r="CR49" s="46">
        <f>SUM(CQ39:CQ48)</f>
        <v>0</v>
      </c>
      <c r="CS49" s="112" t="s">
        <v>118</v>
      </c>
    </row>
    <row r="50" spans="1:97" s="1" customFormat="1" ht="16.5" customHeight="1" thickBot="1" x14ac:dyDescent="0.3">
      <c r="A50" s="3"/>
      <c r="B50" s="14" t="s">
        <v>89</v>
      </c>
      <c r="C50" s="4">
        <v>0</v>
      </c>
      <c r="D50" s="26" t="s">
        <v>105</v>
      </c>
      <c r="E50" s="4">
        <v>0</v>
      </c>
      <c r="F50" s="26" t="s">
        <v>105</v>
      </c>
      <c r="G50" s="4">
        <v>0</v>
      </c>
      <c r="H50" s="26" t="s">
        <v>105</v>
      </c>
      <c r="I50" s="4">
        <v>0</v>
      </c>
      <c r="J50" s="26" t="s">
        <v>105</v>
      </c>
      <c r="K50" s="4">
        <v>0</v>
      </c>
      <c r="L50" s="26" t="s">
        <v>105</v>
      </c>
      <c r="M50" s="4">
        <v>0</v>
      </c>
      <c r="N50" s="26" t="s">
        <v>105</v>
      </c>
      <c r="O50" s="4">
        <v>0</v>
      </c>
      <c r="P50" s="26" t="s">
        <v>105</v>
      </c>
      <c r="Q50" s="4">
        <v>0</v>
      </c>
      <c r="R50" s="26" t="s">
        <v>105</v>
      </c>
      <c r="S50" s="4">
        <v>0</v>
      </c>
      <c r="T50" s="26" t="s">
        <v>105</v>
      </c>
      <c r="U50" s="4">
        <v>0</v>
      </c>
      <c r="V50" s="26" t="s">
        <v>105</v>
      </c>
      <c r="W50" s="4">
        <v>0</v>
      </c>
      <c r="X50" s="26" t="s">
        <v>105</v>
      </c>
      <c r="Y50" s="4">
        <v>0</v>
      </c>
      <c r="Z50" s="26" t="s">
        <v>105</v>
      </c>
      <c r="AA50" s="4">
        <v>0</v>
      </c>
      <c r="AB50" s="26" t="s">
        <v>105</v>
      </c>
      <c r="AC50" s="4">
        <v>0</v>
      </c>
      <c r="AD50" s="26" t="s">
        <v>105</v>
      </c>
      <c r="AE50" s="4">
        <v>0</v>
      </c>
      <c r="AF50" s="26" t="s">
        <v>105</v>
      </c>
      <c r="AG50" s="4">
        <v>0</v>
      </c>
      <c r="AH50" s="26" t="s">
        <v>105</v>
      </c>
      <c r="AI50" s="4">
        <v>0</v>
      </c>
      <c r="AJ50" s="26" t="s">
        <v>105</v>
      </c>
      <c r="AK50" s="4">
        <v>0</v>
      </c>
      <c r="AL50" s="26" t="s">
        <v>105</v>
      </c>
      <c r="AM50" s="4">
        <v>0</v>
      </c>
      <c r="AN50" s="26" t="s">
        <v>105</v>
      </c>
      <c r="AO50" s="4">
        <v>0</v>
      </c>
      <c r="AP50" s="26" t="s">
        <v>105</v>
      </c>
      <c r="AQ50" s="4">
        <v>0</v>
      </c>
      <c r="AR50" s="26" t="s">
        <v>105</v>
      </c>
      <c r="AS50" s="4">
        <v>0</v>
      </c>
      <c r="AT50" s="26" t="s">
        <v>105</v>
      </c>
      <c r="AU50" s="4">
        <v>0</v>
      </c>
      <c r="AV50" s="26" t="s">
        <v>105</v>
      </c>
      <c r="AW50" s="4">
        <v>0</v>
      </c>
      <c r="AX50" s="26" t="s">
        <v>105</v>
      </c>
      <c r="AY50" s="4">
        <v>0</v>
      </c>
      <c r="AZ50" s="26" t="s">
        <v>105</v>
      </c>
      <c r="BA50" s="4">
        <v>0</v>
      </c>
      <c r="BB50" s="26" t="s">
        <v>105</v>
      </c>
      <c r="BC50" s="4">
        <v>0</v>
      </c>
      <c r="BD50" s="26" t="s">
        <v>105</v>
      </c>
      <c r="BE50" s="4">
        <v>0</v>
      </c>
      <c r="BF50" s="26" t="s">
        <v>105</v>
      </c>
      <c r="BG50" s="4">
        <v>0</v>
      </c>
      <c r="BH50" s="26" t="s">
        <v>105</v>
      </c>
      <c r="BI50" s="4">
        <v>0</v>
      </c>
      <c r="BJ50" s="26" t="s">
        <v>105</v>
      </c>
      <c r="BK50" s="4">
        <v>0</v>
      </c>
      <c r="BL50" s="26" t="s">
        <v>105</v>
      </c>
      <c r="BM50" s="4">
        <v>0</v>
      </c>
      <c r="BN50" s="26" t="s">
        <v>105</v>
      </c>
      <c r="BO50" s="4">
        <v>0</v>
      </c>
      <c r="BP50" s="26" t="s">
        <v>105</v>
      </c>
      <c r="BQ50" s="4">
        <v>0</v>
      </c>
      <c r="BR50" s="26" t="s">
        <v>105</v>
      </c>
      <c r="BS50" s="4">
        <v>0</v>
      </c>
      <c r="BT50" s="26" t="s">
        <v>105</v>
      </c>
      <c r="BU50" s="4">
        <v>0</v>
      </c>
      <c r="BV50" s="26" t="s">
        <v>105</v>
      </c>
      <c r="BW50" s="4">
        <v>0</v>
      </c>
      <c r="BX50" s="26" t="s">
        <v>105</v>
      </c>
      <c r="BY50" s="4">
        <v>0</v>
      </c>
      <c r="BZ50" s="26" t="s">
        <v>105</v>
      </c>
      <c r="CA50" s="4">
        <v>0</v>
      </c>
      <c r="CB50" s="26" t="s">
        <v>105</v>
      </c>
      <c r="CC50" s="4">
        <v>0</v>
      </c>
      <c r="CD50" s="26" t="s">
        <v>105</v>
      </c>
      <c r="CE50" s="4">
        <v>0</v>
      </c>
      <c r="CF50" s="26" t="s">
        <v>105</v>
      </c>
      <c r="CG50" s="4">
        <v>0</v>
      </c>
      <c r="CH50" s="26" t="s">
        <v>105</v>
      </c>
      <c r="CI50" s="4">
        <v>0</v>
      </c>
      <c r="CJ50" s="26" t="s">
        <v>105</v>
      </c>
      <c r="CK50" s="4">
        <f t="shared" ref="CK50:CK56" si="4">+$CQ50</f>
        <v>0</v>
      </c>
      <c r="CL50" s="26" t="s">
        <v>105</v>
      </c>
      <c r="CM50" s="193">
        <f>IF( SUM($BW50:CK50)&lt;0, "n/a", SUM($BW50:CK50)/CM$74)</f>
        <v>0</v>
      </c>
      <c r="CN50" s="194" t="e">
        <f>CM50/CM57</f>
        <v>#DIV/0!</v>
      </c>
      <c r="CO50" s="60"/>
      <c r="CP50" s="94" t="s">
        <v>68</v>
      </c>
      <c r="CQ50" s="34">
        <f>IF(ISERROR(VLOOKUP(CP50,IQSH01E!$A$1:$M$400,2,0)),0,VLOOKUP(CP50,IQSH01E!$A$1:$M$400,2,0))</f>
        <v>0</v>
      </c>
      <c r="CR50" s="29"/>
      <c r="CS50" s="161" t="s">
        <v>123</v>
      </c>
    </row>
    <row r="51" spans="1:97" s="1" customFormat="1" ht="16.5" customHeight="1" thickBot="1" x14ac:dyDescent="0.3">
      <c r="A51" s="3"/>
      <c r="B51" s="14" t="s">
        <v>79</v>
      </c>
      <c r="C51" s="4">
        <v>0</v>
      </c>
      <c r="D51" s="27" t="s">
        <v>105</v>
      </c>
      <c r="E51" s="4">
        <v>0</v>
      </c>
      <c r="F51" s="27" t="s">
        <v>105</v>
      </c>
      <c r="G51" s="4">
        <v>0</v>
      </c>
      <c r="H51" s="27" t="s">
        <v>105</v>
      </c>
      <c r="I51" s="4">
        <v>0</v>
      </c>
      <c r="J51" s="27" t="s">
        <v>105</v>
      </c>
      <c r="K51" s="4">
        <v>0</v>
      </c>
      <c r="L51" s="27" t="s">
        <v>105</v>
      </c>
      <c r="M51" s="4">
        <v>0</v>
      </c>
      <c r="N51" s="27" t="s">
        <v>105</v>
      </c>
      <c r="O51" s="4">
        <v>0</v>
      </c>
      <c r="P51" s="27" t="s">
        <v>105</v>
      </c>
      <c r="Q51" s="4">
        <v>0</v>
      </c>
      <c r="R51" s="27" t="s">
        <v>105</v>
      </c>
      <c r="S51" s="4">
        <v>0</v>
      </c>
      <c r="T51" s="27" t="s">
        <v>105</v>
      </c>
      <c r="U51" s="4">
        <v>0</v>
      </c>
      <c r="V51" s="27" t="s">
        <v>105</v>
      </c>
      <c r="W51" s="4">
        <v>0</v>
      </c>
      <c r="X51" s="27" t="s">
        <v>105</v>
      </c>
      <c r="Y51" s="4">
        <v>0</v>
      </c>
      <c r="Z51" s="27" t="s">
        <v>105</v>
      </c>
      <c r="AA51" s="4">
        <v>0</v>
      </c>
      <c r="AB51" s="27" t="s">
        <v>105</v>
      </c>
      <c r="AC51" s="4">
        <v>0</v>
      </c>
      <c r="AD51" s="27" t="s">
        <v>105</v>
      </c>
      <c r="AE51" s="4">
        <v>0</v>
      </c>
      <c r="AF51" s="27" t="s">
        <v>105</v>
      </c>
      <c r="AG51" s="4">
        <v>0</v>
      </c>
      <c r="AH51" s="27" t="s">
        <v>105</v>
      </c>
      <c r="AI51" s="4">
        <v>0</v>
      </c>
      <c r="AJ51" s="27" t="s">
        <v>105</v>
      </c>
      <c r="AK51" s="4">
        <v>0</v>
      </c>
      <c r="AL51" s="27" t="s">
        <v>105</v>
      </c>
      <c r="AM51" s="4">
        <v>0</v>
      </c>
      <c r="AN51" s="27" t="s">
        <v>105</v>
      </c>
      <c r="AO51" s="4">
        <v>0</v>
      </c>
      <c r="AP51" s="27" t="s">
        <v>105</v>
      </c>
      <c r="AQ51" s="4">
        <v>0</v>
      </c>
      <c r="AR51" s="27" t="s">
        <v>105</v>
      </c>
      <c r="AS51" s="4">
        <v>0</v>
      </c>
      <c r="AT51" s="27" t="s">
        <v>105</v>
      </c>
      <c r="AU51" s="4">
        <v>0</v>
      </c>
      <c r="AV51" s="27" t="s">
        <v>105</v>
      </c>
      <c r="AW51" s="4">
        <v>0</v>
      </c>
      <c r="AX51" s="27" t="s">
        <v>105</v>
      </c>
      <c r="AY51" s="4">
        <v>0</v>
      </c>
      <c r="AZ51" s="27" t="s">
        <v>105</v>
      </c>
      <c r="BA51" s="4">
        <v>0</v>
      </c>
      <c r="BB51" s="27" t="s">
        <v>105</v>
      </c>
      <c r="BC51" s="4">
        <v>0</v>
      </c>
      <c r="BD51" s="27" t="s">
        <v>105</v>
      </c>
      <c r="BE51" s="4">
        <v>0</v>
      </c>
      <c r="BF51" s="27" t="s">
        <v>105</v>
      </c>
      <c r="BG51" s="4">
        <v>0</v>
      </c>
      <c r="BH51" s="27" t="s">
        <v>105</v>
      </c>
      <c r="BI51" s="4">
        <v>0</v>
      </c>
      <c r="BJ51" s="27" t="s">
        <v>105</v>
      </c>
      <c r="BK51" s="4">
        <v>0</v>
      </c>
      <c r="BL51" s="27" t="s">
        <v>105</v>
      </c>
      <c r="BM51" s="4">
        <v>0</v>
      </c>
      <c r="BN51" s="27" t="s">
        <v>105</v>
      </c>
      <c r="BO51" s="4">
        <v>0</v>
      </c>
      <c r="BP51" s="27" t="s">
        <v>105</v>
      </c>
      <c r="BQ51" s="4">
        <v>0</v>
      </c>
      <c r="BR51" s="27" t="s">
        <v>105</v>
      </c>
      <c r="BS51" s="4">
        <v>0</v>
      </c>
      <c r="BT51" s="27" t="s">
        <v>105</v>
      </c>
      <c r="BU51" s="4">
        <v>0</v>
      </c>
      <c r="BV51" s="27" t="s">
        <v>105</v>
      </c>
      <c r="BW51" s="4">
        <v>0</v>
      </c>
      <c r="BX51" s="27" t="s">
        <v>105</v>
      </c>
      <c r="BY51" s="4">
        <v>0</v>
      </c>
      <c r="BZ51" s="27" t="s">
        <v>105</v>
      </c>
      <c r="CA51" s="4">
        <v>0</v>
      </c>
      <c r="CB51" s="27" t="s">
        <v>105</v>
      </c>
      <c r="CC51" s="4">
        <v>0</v>
      </c>
      <c r="CD51" s="27" t="s">
        <v>105</v>
      </c>
      <c r="CE51" s="4">
        <v>0</v>
      </c>
      <c r="CF51" s="27" t="s">
        <v>105</v>
      </c>
      <c r="CG51" s="4">
        <v>0</v>
      </c>
      <c r="CH51" s="27" t="s">
        <v>105</v>
      </c>
      <c r="CI51" s="4">
        <v>0</v>
      </c>
      <c r="CJ51" s="27" t="s">
        <v>105</v>
      </c>
      <c r="CK51" s="4">
        <f t="shared" si="4"/>
        <v>0</v>
      </c>
      <c r="CL51" s="27" t="s">
        <v>105</v>
      </c>
      <c r="CM51" s="193">
        <f>IF( SUM($BW51:CK51)&lt;0, "n/a", SUM($BW51:CK51)/CM$74)</f>
        <v>0</v>
      </c>
      <c r="CN51" s="196" t="e">
        <f>CM51/CM57</f>
        <v>#DIV/0!</v>
      </c>
      <c r="CO51" s="60"/>
      <c r="CP51" s="98" t="s">
        <v>113</v>
      </c>
      <c r="CQ51" s="99">
        <f>+CQ60-CQ59-CQ58-CQ50-CQ53-CQ54-CQ55-CQ56</f>
        <v>0</v>
      </c>
      <c r="CR51" s="100"/>
      <c r="CS51" s="165"/>
    </row>
    <row r="52" spans="1:97" s="1" customFormat="1" ht="16.5" customHeight="1" x14ac:dyDescent="0.25">
      <c r="A52" s="3"/>
      <c r="B52" s="14" t="s">
        <v>107</v>
      </c>
      <c r="C52" s="4">
        <v>0</v>
      </c>
      <c r="D52" s="27" t="s">
        <v>105</v>
      </c>
      <c r="E52" s="4">
        <v>0</v>
      </c>
      <c r="F52" s="27" t="s">
        <v>105</v>
      </c>
      <c r="G52" s="4">
        <v>0</v>
      </c>
      <c r="H52" s="27" t="s">
        <v>105</v>
      </c>
      <c r="I52" s="4">
        <v>0</v>
      </c>
      <c r="J52" s="27" t="s">
        <v>105</v>
      </c>
      <c r="K52" s="4">
        <v>0</v>
      </c>
      <c r="L52" s="27" t="s">
        <v>105</v>
      </c>
      <c r="M52" s="4">
        <v>0</v>
      </c>
      <c r="N52" s="27" t="s">
        <v>105</v>
      </c>
      <c r="O52" s="4">
        <v>0</v>
      </c>
      <c r="P52" s="27" t="s">
        <v>105</v>
      </c>
      <c r="Q52" s="4">
        <v>0</v>
      </c>
      <c r="R52" s="27" t="s">
        <v>105</v>
      </c>
      <c r="S52" s="4">
        <v>0</v>
      </c>
      <c r="T52" s="27" t="s">
        <v>105</v>
      </c>
      <c r="U52" s="4">
        <v>0</v>
      </c>
      <c r="V52" s="27" t="s">
        <v>105</v>
      </c>
      <c r="W52" s="4">
        <v>0</v>
      </c>
      <c r="X52" s="27" t="s">
        <v>105</v>
      </c>
      <c r="Y52" s="4">
        <v>0</v>
      </c>
      <c r="Z52" s="27" t="s">
        <v>105</v>
      </c>
      <c r="AA52" s="4">
        <v>0</v>
      </c>
      <c r="AB52" s="27" t="s">
        <v>105</v>
      </c>
      <c r="AC52" s="4">
        <v>0</v>
      </c>
      <c r="AD52" s="27" t="s">
        <v>105</v>
      </c>
      <c r="AE52" s="4">
        <v>0</v>
      </c>
      <c r="AF52" s="27" t="s">
        <v>105</v>
      </c>
      <c r="AG52" s="4">
        <v>0</v>
      </c>
      <c r="AH52" s="27" t="s">
        <v>105</v>
      </c>
      <c r="AI52" s="4">
        <v>0</v>
      </c>
      <c r="AJ52" s="27" t="s">
        <v>105</v>
      </c>
      <c r="AK52" s="4">
        <v>0</v>
      </c>
      <c r="AL52" s="27" t="s">
        <v>105</v>
      </c>
      <c r="AM52" s="4">
        <v>0</v>
      </c>
      <c r="AN52" s="27" t="s">
        <v>105</v>
      </c>
      <c r="AO52" s="4">
        <v>0</v>
      </c>
      <c r="AP52" s="27" t="s">
        <v>105</v>
      </c>
      <c r="AQ52" s="4">
        <v>0</v>
      </c>
      <c r="AR52" s="27" t="s">
        <v>105</v>
      </c>
      <c r="AS52" s="4">
        <v>0</v>
      </c>
      <c r="AT52" s="27" t="s">
        <v>105</v>
      </c>
      <c r="AU52" s="4">
        <v>0</v>
      </c>
      <c r="AV52" s="27" t="s">
        <v>105</v>
      </c>
      <c r="AW52" s="4">
        <v>0</v>
      </c>
      <c r="AX52" s="27" t="s">
        <v>105</v>
      </c>
      <c r="AY52" s="4">
        <v>0</v>
      </c>
      <c r="AZ52" s="27" t="s">
        <v>105</v>
      </c>
      <c r="BA52" s="4">
        <v>0</v>
      </c>
      <c r="BB52" s="27" t="s">
        <v>105</v>
      </c>
      <c r="BC52" s="4">
        <v>0</v>
      </c>
      <c r="BD52" s="27" t="s">
        <v>105</v>
      </c>
      <c r="BE52" s="4">
        <v>0</v>
      </c>
      <c r="BF52" s="27" t="s">
        <v>105</v>
      </c>
      <c r="BG52" s="4">
        <v>0</v>
      </c>
      <c r="BH52" s="27" t="s">
        <v>105</v>
      </c>
      <c r="BI52" s="4">
        <v>0</v>
      </c>
      <c r="BJ52" s="27" t="s">
        <v>105</v>
      </c>
      <c r="BK52" s="4">
        <v>0</v>
      </c>
      <c r="BL52" s="27" t="s">
        <v>105</v>
      </c>
      <c r="BM52" s="4">
        <v>0</v>
      </c>
      <c r="BN52" s="27" t="s">
        <v>105</v>
      </c>
      <c r="BO52" s="4">
        <v>0</v>
      </c>
      <c r="BP52" s="27" t="s">
        <v>105</v>
      </c>
      <c r="BQ52" s="4">
        <v>0</v>
      </c>
      <c r="BR52" s="27" t="s">
        <v>105</v>
      </c>
      <c r="BS52" s="4">
        <v>0</v>
      </c>
      <c r="BT52" s="27" t="s">
        <v>105</v>
      </c>
      <c r="BU52" s="4">
        <v>0</v>
      </c>
      <c r="BV52" s="27" t="s">
        <v>105</v>
      </c>
      <c r="BW52" s="4">
        <v>0</v>
      </c>
      <c r="BX52" s="27" t="s">
        <v>105</v>
      </c>
      <c r="BY52" s="4">
        <v>0</v>
      </c>
      <c r="BZ52" s="27" t="s">
        <v>105</v>
      </c>
      <c r="CA52" s="4">
        <v>0</v>
      </c>
      <c r="CB52" s="27" t="s">
        <v>105</v>
      </c>
      <c r="CC52" s="4">
        <v>0</v>
      </c>
      <c r="CD52" s="27" t="s">
        <v>105</v>
      </c>
      <c r="CE52" s="4">
        <v>0</v>
      </c>
      <c r="CF52" s="27" t="s">
        <v>105</v>
      </c>
      <c r="CG52" s="4">
        <v>0</v>
      </c>
      <c r="CH52" s="27" t="s">
        <v>105</v>
      </c>
      <c r="CI52" s="4">
        <v>0</v>
      </c>
      <c r="CJ52" s="27" t="s">
        <v>105</v>
      </c>
      <c r="CK52" s="4">
        <f t="shared" si="4"/>
        <v>0</v>
      </c>
      <c r="CL52" s="27" t="s">
        <v>105</v>
      </c>
      <c r="CM52" s="193">
        <f>IF( SUM($BW52:CK52)&lt;0, "n/a", SUM($BW52:CK52)/CM$74)</f>
        <v>0</v>
      </c>
      <c r="CN52" s="196" t="e">
        <f>CM52/CM57</f>
        <v>#DIV/0!</v>
      </c>
      <c r="CO52" s="60"/>
      <c r="CP52" s="134" t="s">
        <v>143</v>
      </c>
      <c r="CQ52" s="33">
        <f>IF(ISERROR(VLOOKUP(CP52,IQSH01E!$A$1:$M$400,2,0)),0,VLOOKUP(CP52,IQSH01E!$A$1:$M$400,2,0))</f>
        <v>0</v>
      </c>
      <c r="CR52" s="50"/>
      <c r="CS52" s="166" t="s">
        <v>117</v>
      </c>
    </row>
    <row r="53" spans="1:97" s="1" customFormat="1" ht="16.5" customHeight="1" x14ac:dyDescent="0.25">
      <c r="A53" s="5"/>
      <c r="B53" s="14" t="s">
        <v>80</v>
      </c>
      <c r="C53" s="4">
        <v>0</v>
      </c>
      <c r="D53" s="27" t="s">
        <v>105</v>
      </c>
      <c r="E53" s="4">
        <v>0</v>
      </c>
      <c r="F53" s="27" t="s">
        <v>105</v>
      </c>
      <c r="G53" s="4">
        <v>0</v>
      </c>
      <c r="H53" s="27" t="s">
        <v>105</v>
      </c>
      <c r="I53" s="4">
        <v>0</v>
      </c>
      <c r="J53" s="27" t="s">
        <v>105</v>
      </c>
      <c r="K53" s="4">
        <v>0</v>
      </c>
      <c r="L53" s="27" t="s">
        <v>105</v>
      </c>
      <c r="M53" s="4">
        <v>0</v>
      </c>
      <c r="N53" s="27" t="s">
        <v>105</v>
      </c>
      <c r="O53" s="4">
        <v>0</v>
      </c>
      <c r="P53" s="27" t="s">
        <v>105</v>
      </c>
      <c r="Q53" s="4">
        <v>0</v>
      </c>
      <c r="R53" s="27" t="s">
        <v>105</v>
      </c>
      <c r="S53" s="4">
        <v>0</v>
      </c>
      <c r="T53" s="27" t="s">
        <v>105</v>
      </c>
      <c r="U53" s="4">
        <v>0</v>
      </c>
      <c r="V53" s="27" t="s">
        <v>105</v>
      </c>
      <c r="W53" s="4">
        <v>0</v>
      </c>
      <c r="X53" s="27" t="s">
        <v>105</v>
      </c>
      <c r="Y53" s="4">
        <v>0</v>
      </c>
      <c r="Z53" s="27" t="s">
        <v>105</v>
      </c>
      <c r="AA53" s="4">
        <v>0</v>
      </c>
      <c r="AB53" s="27" t="s">
        <v>105</v>
      </c>
      <c r="AC53" s="4">
        <v>0</v>
      </c>
      <c r="AD53" s="27" t="s">
        <v>105</v>
      </c>
      <c r="AE53" s="4">
        <v>0</v>
      </c>
      <c r="AF53" s="27" t="s">
        <v>105</v>
      </c>
      <c r="AG53" s="4">
        <v>0</v>
      </c>
      <c r="AH53" s="27" t="s">
        <v>105</v>
      </c>
      <c r="AI53" s="4">
        <v>0</v>
      </c>
      <c r="AJ53" s="27" t="s">
        <v>105</v>
      </c>
      <c r="AK53" s="4">
        <v>0</v>
      </c>
      <c r="AL53" s="27" t="s">
        <v>105</v>
      </c>
      <c r="AM53" s="4">
        <v>0</v>
      </c>
      <c r="AN53" s="27" t="s">
        <v>105</v>
      </c>
      <c r="AO53" s="4">
        <v>0</v>
      </c>
      <c r="AP53" s="27" t="s">
        <v>105</v>
      </c>
      <c r="AQ53" s="4">
        <v>0</v>
      </c>
      <c r="AR53" s="27" t="s">
        <v>105</v>
      </c>
      <c r="AS53" s="4">
        <v>0</v>
      </c>
      <c r="AT53" s="27" t="s">
        <v>105</v>
      </c>
      <c r="AU53" s="4">
        <v>0</v>
      </c>
      <c r="AV53" s="27" t="s">
        <v>105</v>
      </c>
      <c r="AW53" s="4">
        <v>0</v>
      </c>
      <c r="AX53" s="27" t="s">
        <v>105</v>
      </c>
      <c r="AY53" s="4">
        <v>0</v>
      </c>
      <c r="AZ53" s="27" t="s">
        <v>105</v>
      </c>
      <c r="BA53" s="4">
        <v>0</v>
      </c>
      <c r="BB53" s="27" t="s">
        <v>105</v>
      </c>
      <c r="BC53" s="4">
        <v>0</v>
      </c>
      <c r="BD53" s="27" t="s">
        <v>105</v>
      </c>
      <c r="BE53" s="4">
        <v>0</v>
      </c>
      <c r="BF53" s="27" t="s">
        <v>105</v>
      </c>
      <c r="BG53" s="4">
        <v>0</v>
      </c>
      <c r="BH53" s="27" t="s">
        <v>105</v>
      </c>
      <c r="BI53" s="4">
        <v>0</v>
      </c>
      <c r="BJ53" s="27" t="s">
        <v>105</v>
      </c>
      <c r="BK53" s="4">
        <v>0</v>
      </c>
      <c r="BL53" s="27" t="s">
        <v>105</v>
      </c>
      <c r="BM53" s="4">
        <v>0</v>
      </c>
      <c r="BN53" s="27" t="s">
        <v>105</v>
      </c>
      <c r="BO53" s="4">
        <v>0</v>
      </c>
      <c r="BP53" s="27" t="s">
        <v>105</v>
      </c>
      <c r="BQ53" s="4">
        <v>0</v>
      </c>
      <c r="BR53" s="27" t="s">
        <v>105</v>
      </c>
      <c r="BS53" s="4">
        <v>0</v>
      </c>
      <c r="BT53" s="27" t="s">
        <v>105</v>
      </c>
      <c r="BU53" s="4">
        <v>0</v>
      </c>
      <c r="BV53" s="27" t="s">
        <v>105</v>
      </c>
      <c r="BW53" s="4">
        <v>0</v>
      </c>
      <c r="BX53" s="27" t="s">
        <v>105</v>
      </c>
      <c r="BY53" s="4">
        <v>0</v>
      </c>
      <c r="BZ53" s="27" t="s">
        <v>105</v>
      </c>
      <c r="CA53" s="4">
        <v>0</v>
      </c>
      <c r="CB53" s="27" t="s">
        <v>105</v>
      </c>
      <c r="CC53" s="4">
        <v>0</v>
      </c>
      <c r="CD53" s="27" t="s">
        <v>105</v>
      </c>
      <c r="CE53" s="4">
        <v>0</v>
      </c>
      <c r="CF53" s="27" t="s">
        <v>105</v>
      </c>
      <c r="CG53" s="4">
        <v>0</v>
      </c>
      <c r="CH53" s="27" t="s">
        <v>105</v>
      </c>
      <c r="CI53" s="4">
        <v>0</v>
      </c>
      <c r="CJ53" s="27" t="s">
        <v>105</v>
      </c>
      <c r="CK53" s="4">
        <f t="shared" si="4"/>
        <v>0</v>
      </c>
      <c r="CL53" s="27" t="s">
        <v>105</v>
      </c>
      <c r="CM53" s="193">
        <f>IF( SUM($BW53:CK53)&lt;0, "n/a", SUM($BW53:CK53)/CM$74)</f>
        <v>0</v>
      </c>
      <c r="CN53" s="196" t="e">
        <f>CM53/CM57</f>
        <v>#DIV/0!</v>
      </c>
      <c r="CO53" s="60"/>
      <c r="CP53" s="94" t="s">
        <v>69</v>
      </c>
      <c r="CQ53" s="34">
        <f>IF(ISERROR(VLOOKUP(CP53,IQSH01E!$A$1:$M$400,2,0)),0,VLOOKUP(CP53,IQSH01E!$A$1:$M$400,2,0))</f>
        <v>0</v>
      </c>
      <c r="CR53" s="29"/>
      <c r="CS53" s="161" t="s">
        <v>118</v>
      </c>
    </row>
    <row r="54" spans="1:97" s="1" customFormat="1" ht="16.5" customHeight="1" x14ac:dyDescent="0.25">
      <c r="A54" s="5"/>
      <c r="B54" s="14" t="s">
        <v>81</v>
      </c>
      <c r="C54" s="4">
        <v>0</v>
      </c>
      <c r="D54" s="27" t="s">
        <v>105</v>
      </c>
      <c r="E54" s="4">
        <v>0</v>
      </c>
      <c r="F54" s="27" t="s">
        <v>105</v>
      </c>
      <c r="G54" s="4">
        <v>0</v>
      </c>
      <c r="H54" s="27" t="s">
        <v>105</v>
      </c>
      <c r="I54" s="4">
        <v>0</v>
      </c>
      <c r="J54" s="27" t="s">
        <v>105</v>
      </c>
      <c r="K54" s="4">
        <v>0</v>
      </c>
      <c r="L54" s="27" t="s">
        <v>105</v>
      </c>
      <c r="M54" s="4">
        <v>0</v>
      </c>
      <c r="N54" s="27" t="s">
        <v>105</v>
      </c>
      <c r="O54" s="4">
        <v>0</v>
      </c>
      <c r="P54" s="27" t="s">
        <v>105</v>
      </c>
      <c r="Q54" s="4">
        <v>0</v>
      </c>
      <c r="R54" s="27" t="s">
        <v>105</v>
      </c>
      <c r="S54" s="4">
        <v>0</v>
      </c>
      <c r="T54" s="27" t="s">
        <v>105</v>
      </c>
      <c r="U54" s="4">
        <v>0</v>
      </c>
      <c r="V54" s="27" t="s">
        <v>105</v>
      </c>
      <c r="W54" s="4">
        <v>0</v>
      </c>
      <c r="X54" s="27" t="s">
        <v>105</v>
      </c>
      <c r="Y54" s="4">
        <v>0</v>
      </c>
      <c r="Z54" s="27" t="s">
        <v>105</v>
      </c>
      <c r="AA54" s="4">
        <v>0</v>
      </c>
      <c r="AB54" s="27" t="s">
        <v>105</v>
      </c>
      <c r="AC54" s="4">
        <v>0</v>
      </c>
      <c r="AD54" s="27" t="s">
        <v>105</v>
      </c>
      <c r="AE54" s="4">
        <v>0</v>
      </c>
      <c r="AF54" s="27" t="s">
        <v>105</v>
      </c>
      <c r="AG54" s="4">
        <v>0</v>
      </c>
      <c r="AH54" s="27" t="s">
        <v>105</v>
      </c>
      <c r="AI54" s="4">
        <v>0</v>
      </c>
      <c r="AJ54" s="27" t="s">
        <v>105</v>
      </c>
      <c r="AK54" s="4">
        <v>0</v>
      </c>
      <c r="AL54" s="27" t="s">
        <v>105</v>
      </c>
      <c r="AM54" s="4">
        <v>0</v>
      </c>
      <c r="AN54" s="27" t="s">
        <v>105</v>
      </c>
      <c r="AO54" s="4">
        <v>0</v>
      </c>
      <c r="AP54" s="27" t="s">
        <v>105</v>
      </c>
      <c r="AQ54" s="4">
        <v>0</v>
      </c>
      <c r="AR54" s="27" t="s">
        <v>105</v>
      </c>
      <c r="AS54" s="4">
        <v>0</v>
      </c>
      <c r="AT54" s="27" t="s">
        <v>105</v>
      </c>
      <c r="AU54" s="4">
        <v>0</v>
      </c>
      <c r="AV54" s="27" t="s">
        <v>105</v>
      </c>
      <c r="AW54" s="4">
        <v>0</v>
      </c>
      <c r="AX54" s="27" t="s">
        <v>105</v>
      </c>
      <c r="AY54" s="4">
        <v>0</v>
      </c>
      <c r="AZ54" s="27" t="s">
        <v>105</v>
      </c>
      <c r="BA54" s="4">
        <v>0</v>
      </c>
      <c r="BB54" s="27" t="s">
        <v>105</v>
      </c>
      <c r="BC54" s="4">
        <v>0</v>
      </c>
      <c r="BD54" s="27" t="s">
        <v>105</v>
      </c>
      <c r="BE54" s="4">
        <v>0</v>
      </c>
      <c r="BF54" s="27" t="s">
        <v>105</v>
      </c>
      <c r="BG54" s="4">
        <v>0</v>
      </c>
      <c r="BH54" s="27" t="s">
        <v>105</v>
      </c>
      <c r="BI54" s="4">
        <v>0</v>
      </c>
      <c r="BJ54" s="27" t="s">
        <v>105</v>
      </c>
      <c r="BK54" s="4">
        <v>0</v>
      </c>
      <c r="BL54" s="27" t="s">
        <v>105</v>
      </c>
      <c r="BM54" s="4">
        <v>0</v>
      </c>
      <c r="BN54" s="27" t="s">
        <v>105</v>
      </c>
      <c r="BO54" s="4">
        <v>0</v>
      </c>
      <c r="BP54" s="27" t="s">
        <v>105</v>
      </c>
      <c r="BQ54" s="4">
        <v>0</v>
      </c>
      <c r="BR54" s="27" t="s">
        <v>105</v>
      </c>
      <c r="BS54" s="4">
        <v>0</v>
      </c>
      <c r="BT54" s="27" t="s">
        <v>105</v>
      </c>
      <c r="BU54" s="4">
        <v>0</v>
      </c>
      <c r="BV54" s="27" t="s">
        <v>105</v>
      </c>
      <c r="BW54" s="4">
        <v>0</v>
      </c>
      <c r="BX54" s="27" t="s">
        <v>105</v>
      </c>
      <c r="BY54" s="4">
        <v>0</v>
      </c>
      <c r="BZ54" s="27" t="s">
        <v>105</v>
      </c>
      <c r="CA54" s="4">
        <v>0</v>
      </c>
      <c r="CB54" s="27" t="s">
        <v>105</v>
      </c>
      <c r="CC54" s="4">
        <v>0</v>
      </c>
      <c r="CD54" s="27" t="s">
        <v>105</v>
      </c>
      <c r="CE54" s="4">
        <v>0</v>
      </c>
      <c r="CF54" s="27" t="s">
        <v>105</v>
      </c>
      <c r="CG54" s="4">
        <v>0</v>
      </c>
      <c r="CH54" s="27" t="s">
        <v>105</v>
      </c>
      <c r="CI54" s="4">
        <v>0</v>
      </c>
      <c r="CJ54" s="27" t="s">
        <v>105</v>
      </c>
      <c r="CK54" s="4">
        <f t="shared" si="4"/>
        <v>0</v>
      </c>
      <c r="CL54" s="27" t="s">
        <v>105</v>
      </c>
      <c r="CM54" s="193">
        <f>IF( SUM($BW54:CK54)&lt;0, "n/a", SUM($BW54:CK54)/CM$74)</f>
        <v>0</v>
      </c>
      <c r="CN54" s="196" t="e">
        <f>CM54/CM57</f>
        <v>#DIV/0!</v>
      </c>
      <c r="CO54" s="60"/>
      <c r="CP54" s="94" t="s">
        <v>25</v>
      </c>
      <c r="CQ54" s="34">
        <f>IF(ISERROR(VLOOKUP(CP54,IQSH01E!$A$1:$M$400,2,0)),0,VLOOKUP(CP54,IQSH01E!$A$1:$M$400,2,0))</f>
        <v>0</v>
      </c>
      <c r="CR54" s="29"/>
      <c r="CS54" s="161" t="s">
        <v>123</v>
      </c>
    </row>
    <row r="55" spans="1:97" s="1" customFormat="1" ht="16.5" customHeight="1" x14ac:dyDescent="0.25">
      <c r="A55" s="5" t="s">
        <v>75</v>
      </c>
      <c r="B55" s="14" t="s">
        <v>82</v>
      </c>
      <c r="C55" s="4">
        <v>0</v>
      </c>
      <c r="D55" s="27" t="s">
        <v>105</v>
      </c>
      <c r="E55" s="4">
        <v>0</v>
      </c>
      <c r="F55" s="27" t="s">
        <v>105</v>
      </c>
      <c r="G55" s="4">
        <v>0</v>
      </c>
      <c r="H55" s="27" t="s">
        <v>105</v>
      </c>
      <c r="I55" s="4">
        <v>0</v>
      </c>
      <c r="J55" s="27" t="s">
        <v>105</v>
      </c>
      <c r="K55" s="4">
        <v>0</v>
      </c>
      <c r="L55" s="27" t="s">
        <v>105</v>
      </c>
      <c r="M55" s="4">
        <v>0</v>
      </c>
      <c r="N55" s="27" t="s">
        <v>105</v>
      </c>
      <c r="O55" s="4">
        <v>0</v>
      </c>
      <c r="P55" s="27" t="s">
        <v>105</v>
      </c>
      <c r="Q55" s="4">
        <v>0</v>
      </c>
      <c r="R55" s="27" t="s">
        <v>105</v>
      </c>
      <c r="S55" s="4">
        <v>0</v>
      </c>
      <c r="T55" s="27" t="s">
        <v>105</v>
      </c>
      <c r="U55" s="4">
        <v>0</v>
      </c>
      <c r="V55" s="27" t="s">
        <v>105</v>
      </c>
      <c r="W55" s="4">
        <v>0</v>
      </c>
      <c r="X55" s="27" t="s">
        <v>105</v>
      </c>
      <c r="Y55" s="4">
        <v>0</v>
      </c>
      <c r="Z55" s="27" t="s">
        <v>105</v>
      </c>
      <c r="AA55" s="4">
        <v>0</v>
      </c>
      <c r="AB55" s="27" t="s">
        <v>105</v>
      </c>
      <c r="AC55" s="4">
        <v>0</v>
      </c>
      <c r="AD55" s="27" t="s">
        <v>105</v>
      </c>
      <c r="AE55" s="4">
        <v>0</v>
      </c>
      <c r="AF55" s="27" t="s">
        <v>105</v>
      </c>
      <c r="AG55" s="4">
        <v>0</v>
      </c>
      <c r="AH55" s="27" t="s">
        <v>105</v>
      </c>
      <c r="AI55" s="4">
        <v>0</v>
      </c>
      <c r="AJ55" s="27" t="s">
        <v>105</v>
      </c>
      <c r="AK55" s="4">
        <v>0</v>
      </c>
      <c r="AL55" s="27" t="s">
        <v>105</v>
      </c>
      <c r="AM55" s="4">
        <v>0</v>
      </c>
      <c r="AN55" s="27" t="s">
        <v>105</v>
      </c>
      <c r="AO55" s="4">
        <v>0</v>
      </c>
      <c r="AP55" s="27" t="s">
        <v>105</v>
      </c>
      <c r="AQ55" s="4">
        <v>0</v>
      </c>
      <c r="AR55" s="27" t="s">
        <v>105</v>
      </c>
      <c r="AS55" s="4">
        <v>0</v>
      </c>
      <c r="AT55" s="27" t="s">
        <v>105</v>
      </c>
      <c r="AU55" s="4">
        <v>0</v>
      </c>
      <c r="AV55" s="27" t="s">
        <v>105</v>
      </c>
      <c r="AW55" s="4">
        <v>0</v>
      </c>
      <c r="AX55" s="27" t="s">
        <v>105</v>
      </c>
      <c r="AY55" s="4">
        <v>0</v>
      </c>
      <c r="AZ55" s="27" t="s">
        <v>105</v>
      </c>
      <c r="BA55" s="4">
        <v>0</v>
      </c>
      <c r="BB55" s="27" t="s">
        <v>105</v>
      </c>
      <c r="BC55" s="4">
        <v>0</v>
      </c>
      <c r="BD55" s="27" t="s">
        <v>105</v>
      </c>
      <c r="BE55" s="4">
        <v>0</v>
      </c>
      <c r="BF55" s="27" t="s">
        <v>105</v>
      </c>
      <c r="BG55" s="4">
        <v>0</v>
      </c>
      <c r="BH55" s="27" t="s">
        <v>105</v>
      </c>
      <c r="BI55" s="4">
        <v>0</v>
      </c>
      <c r="BJ55" s="27" t="s">
        <v>105</v>
      </c>
      <c r="BK55" s="4">
        <v>0</v>
      </c>
      <c r="BL55" s="27" t="s">
        <v>105</v>
      </c>
      <c r="BM55" s="4">
        <v>0</v>
      </c>
      <c r="BN55" s="27" t="s">
        <v>105</v>
      </c>
      <c r="BO55" s="4">
        <v>0</v>
      </c>
      <c r="BP55" s="27" t="s">
        <v>105</v>
      </c>
      <c r="BQ55" s="4">
        <v>0</v>
      </c>
      <c r="BR55" s="27" t="s">
        <v>105</v>
      </c>
      <c r="BS55" s="4">
        <v>0</v>
      </c>
      <c r="BT55" s="27" t="s">
        <v>105</v>
      </c>
      <c r="BU55" s="4">
        <v>0</v>
      </c>
      <c r="BV55" s="27" t="s">
        <v>105</v>
      </c>
      <c r="BW55" s="4">
        <v>0</v>
      </c>
      <c r="BX55" s="27" t="s">
        <v>105</v>
      </c>
      <c r="BY55" s="4">
        <v>0</v>
      </c>
      <c r="BZ55" s="27" t="s">
        <v>105</v>
      </c>
      <c r="CA55" s="4">
        <v>0</v>
      </c>
      <c r="CB55" s="27" t="s">
        <v>105</v>
      </c>
      <c r="CC55" s="4">
        <v>0</v>
      </c>
      <c r="CD55" s="27" t="s">
        <v>105</v>
      </c>
      <c r="CE55" s="4">
        <v>0</v>
      </c>
      <c r="CF55" s="27" t="s">
        <v>105</v>
      </c>
      <c r="CG55" s="4">
        <v>0</v>
      </c>
      <c r="CH55" s="27" t="s">
        <v>105</v>
      </c>
      <c r="CI55" s="4">
        <v>0</v>
      </c>
      <c r="CJ55" s="27" t="s">
        <v>105</v>
      </c>
      <c r="CK55" s="4">
        <f t="shared" si="4"/>
        <v>0</v>
      </c>
      <c r="CL55" s="27" t="s">
        <v>105</v>
      </c>
      <c r="CM55" s="193">
        <f>IF( SUM($BW55:CK55)&lt;0, "n/a", SUM($BW55:CK55)/CM$74)</f>
        <v>0</v>
      </c>
      <c r="CN55" s="196" t="e">
        <f>CM55/CM57</f>
        <v>#DIV/0!</v>
      </c>
      <c r="CO55" s="60"/>
      <c r="CP55" s="94" t="s">
        <v>70</v>
      </c>
      <c r="CQ55" s="34">
        <f>IF(ISERROR(VLOOKUP(CP55,IQSH01E!$A$1:$M$400,2,0)),0,VLOOKUP(CP55,IQSH01E!$A$1:$M$400,2,0))</f>
        <v>0</v>
      </c>
      <c r="CR55" s="29"/>
      <c r="CS55" s="161" t="s">
        <v>118</v>
      </c>
    </row>
    <row r="56" spans="1:97" s="1" customFormat="1" ht="16.5" customHeight="1" x14ac:dyDescent="0.25">
      <c r="A56" s="3"/>
      <c r="B56" s="14" t="s">
        <v>102</v>
      </c>
      <c r="C56" s="4">
        <v>0</v>
      </c>
      <c r="D56" s="27" t="s">
        <v>105</v>
      </c>
      <c r="E56" s="4">
        <v>0</v>
      </c>
      <c r="F56" s="27" t="s">
        <v>105</v>
      </c>
      <c r="G56" s="4">
        <v>0</v>
      </c>
      <c r="H56" s="27" t="s">
        <v>105</v>
      </c>
      <c r="I56" s="4">
        <v>0</v>
      </c>
      <c r="J56" s="27" t="s">
        <v>105</v>
      </c>
      <c r="K56" s="4">
        <v>0</v>
      </c>
      <c r="L56" s="27" t="s">
        <v>105</v>
      </c>
      <c r="M56" s="4">
        <v>0</v>
      </c>
      <c r="N56" s="27" t="s">
        <v>105</v>
      </c>
      <c r="O56" s="4">
        <v>0</v>
      </c>
      <c r="P56" s="27" t="s">
        <v>105</v>
      </c>
      <c r="Q56" s="4">
        <v>0</v>
      </c>
      <c r="R56" s="27" t="s">
        <v>105</v>
      </c>
      <c r="S56" s="4">
        <v>0</v>
      </c>
      <c r="T56" s="27" t="s">
        <v>105</v>
      </c>
      <c r="U56" s="4">
        <v>0</v>
      </c>
      <c r="V56" s="27" t="s">
        <v>105</v>
      </c>
      <c r="W56" s="4">
        <v>0</v>
      </c>
      <c r="X56" s="27" t="s">
        <v>105</v>
      </c>
      <c r="Y56" s="4">
        <v>0</v>
      </c>
      <c r="Z56" s="27" t="s">
        <v>105</v>
      </c>
      <c r="AA56" s="4">
        <v>0</v>
      </c>
      <c r="AB56" s="27" t="s">
        <v>105</v>
      </c>
      <c r="AC56" s="4">
        <v>0</v>
      </c>
      <c r="AD56" s="27" t="s">
        <v>105</v>
      </c>
      <c r="AE56" s="4">
        <v>0</v>
      </c>
      <c r="AF56" s="27" t="s">
        <v>105</v>
      </c>
      <c r="AG56" s="4">
        <v>0</v>
      </c>
      <c r="AH56" s="27" t="s">
        <v>105</v>
      </c>
      <c r="AI56" s="4">
        <v>0</v>
      </c>
      <c r="AJ56" s="27" t="s">
        <v>105</v>
      </c>
      <c r="AK56" s="4">
        <v>0</v>
      </c>
      <c r="AL56" s="27" t="s">
        <v>105</v>
      </c>
      <c r="AM56" s="4">
        <v>0</v>
      </c>
      <c r="AN56" s="27" t="s">
        <v>105</v>
      </c>
      <c r="AO56" s="4">
        <v>0</v>
      </c>
      <c r="AP56" s="27" t="s">
        <v>105</v>
      </c>
      <c r="AQ56" s="4">
        <v>0</v>
      </c>
      <c r="AR56" s="27" t="s">
        <v>105</v>
      </c>
      <c r="AS56" s="4">
        <v>0</v>
      </c>
      <c r="AT56" s="27" t="s">
        <v>105</v>
      </c>
      <c r="AU56" s="4">
        <v>0</v>
      </c>
      <c r="AV56" s="27" t="s">
        <v>105</v>
      </c>
      <c r="AW56" s="4">
        <v>0</v>
      </c>
      <c r="AX56" s="27" t="s">
        <v>105</v>
      </c>
      <c r="AY56" s="4">
        <v>0</v>
      </c>
      <c r="AZ56" s="27" t="s">
        <v>105</v>
      </c>
      <c r="BA56" s="4">
        <v>0</v>
      </c>
      <c r="BB56" s="27" t="s">
        <v>105</v>
      </c>
      <c r="BC56" s="4">
        <v>0</v>
      </c>
      <c r="BD56" s="27" t="s">
        <v>105</v>
      </c>
      <c r="BE56" s="4">
        <v>0</v>
      </c>
      <c r="BF56" s="27" t="s">
        <v>105</v>
      </c>
      <c r="BG56" s="4">
        <v>0</v>
      </c>
      <c r="BH56" s="27" t="s">
        <v>105</v>
      </c>
      <c r="BI56" s="4">
        <v>0</v>
      </c>
      <c r="BJ56" s="27" t="s">
        <v>105</v>
      </c>
      <c r="BK56" s="4">
        <v>0</v>
      </c>
      <c r="BL56" s="27" t="s">
        <v>105</v>
      </c>
      <c r="BM56" s="4">
        <v>0</v>
      </c>
      <c r="BN56" s="27" t="s">
        <v>105</v>
      </c>
      <c r="BO56" s="4">
        <v>0</v>
      </c>
      <c r="BP56" s="27" t="s">
        <v>105</v>
      </c>
      <c r="BQ56" s="4">
        <v>0</v>
      </c>
      <c r="BR56" s="27" t="s">
        <v>105</v>
      </c>
      <c r="BS56" s="4">
        <v>0</v>
      </c>
      <c r="BT56" s="27" t="s">
        <v>105</v>
      </c>
      <c r="BU56" s="4">
        <v>0</v>
      </c>
      <c r="BV56" s="27" t="s">
        <v>105</v>
      </c>
      <c r="BW56" s="4">
        <v>0</v>
      </c>
      <c r="BX56" s="27" t="s">
        <v>105</v>
      </c>
      <c r="BY56" s="4">
        <v>0</v>
      </c>
      <c r="BZ56" s="27" t="s">
        <v>105</v>
      </c>
      <c r="CA56" s="4">
        <v>0</v>
      </c>
      <c r="CB56" s="27" t="s">
        <v>105</v>
      </c>
      <c r="CC56" s="4">
        <v>0</v>
      </c>
      <c r="CD56" s="27" t="s">
        <v>105</v>
      </c>
      <c r="CE56" s="4">
        <v>0</v>
      </c>
      <c r="CF56" s="27" t="s">
        <v>105</v>
      </c>
      <c r="CG56" s="4">
        <v>0</v>
      </c>
      <c r="CH56" s="27" t="s">
        <v>105</v>
      </c>
      <c r="CI56" s="4">
        <v>0</v>
      </c>
      <c r="CJ56" s="27" t="s">
        <v>105</v>
      </c>
      <c r="CK56" s="4">
        <f t="shared" si="4"/>
        <v>0</v>
      </c>
      <c r="CL56" s="27" t="s">
        <v>105</v>
      </c>
      <c r="CM56" s="193">
        <f>IF( SUM($BW56:CK56)&lt;0, "n/a", SUM($BW56:CK56)/CM$74)</f>
        <v>0</v>
      </c>
      <c r="CN56" s="196" t="e">
        <f>CM56/CM57</f>
        <v>#DIV/0!</v>
      </c>
      <c r="CO56" s="60"/>
      <c r="CP56" s="94" t="s">
        <v>145</v>
      </c>
      <c r="CQ56" s="34">
        <f>IF(ISERROR(VLOOKUP(CP56,IQSH01E!$A$1:$M$400,2,0)),0,VLOOKUP(CP56,IQSH01E!$A$1:$M$400,2,0))</f>
        <v>0</v>
      </c>
      <c r="CR56" s="29"/>
      <c r="CS56" s="161" t="s">
        <v>123</v>
      </c>
    </row>
    <row r="57" spans="1:97" s="1" customFormat="1" ht="16.5" customHeight="1" thickBot="1" x14ac:dyDescent="0.3">
      <c r="A57" s="3"/>
      <c r="B57" s="15" t="s">
        <v>83</v>
      </c>
      <c r="C57" s="6">
        <v>0</v>
      </c>
      <c r="D57" s="28" t="s">
        <v>105</v>
      </c>
      <c r="E57" s="6">
        <v>0</v>
      </c>
      <c r="F57" s="28" t="s">
        <v>105</v>
      </c>
      <c r="G57" s="6">
        <v>0</v>
      </c>
      <c r="H57" s="28" t="s">
        <v>105</v>
      </c>
      <c r="I57" s="6">
        <v>0</v>
      </c>
      <c r="J57" s="28" t="s">
        <v>105</v>
      </c>
      <c r="K57" s="6">
        <v>0</v>
      </c>
      <c r="L57" s="28" t="s">
        <v>105</v>
      </c>
      <c r="M57" s="6">
        <v>0</v>
      </c>
      <c r="N57" s="28" t="s">
        <v>105</v>
      </c>
      <c r="O57" s="6">
        <v>0</v>
      </c>
      <c r="P57" s="28" t="s">
        <v>105</v>
      </c>
      <c r="Q57" s="6">
        <v>0</v>
      </c>
      <c r="R57" s="28" t="s">
        <v>105</v>
      </c>
      <c r="S57" s="6">
        <v>0</v>
      </c>
      <c r="T57" s="28" t="s">
        <v>105</v>
      </c>
      <c r="U57" s="6">
        <v>0</v>
      </c>
      <c r="V57" s="28" t="s">
        <v>105</v>
      </c>
      <c r="W57" s="6">
        <v>0</v>
      </c>
      <c r="X57" s="28" t="s">
        <v>105</v>
      </c>
      <c r="Y57" s="6">
        <v>0</v>
      </c>
      <c r="Z57" s="28" t="s">
        <v>105</v>
      </c>
      <c r="AA57" s="6">
        <v>0</v>
      </c>
      <c r="AB57" s="28" t="s">
        <v>105</v>
      </c>
      <c r="AC57" s="6">
        <v>0</v>
      </c>
      <c r="AD57" s="28" t="s">
        <v>105</v>
      </c>
      <c r="AE57" s="6">
        <v>0</v>
      </c>
      <c r="AF57" s="28" t="s">
        <v>105</v>
      </c>
      <c r="AG57" s="6">
        <v>0</v>
      </c>
      <c r="AH57" s="28" t="s">
        <v>105</v>
      </c>
      <c r="AI57" s="6">
        <v>0</v>
      </c>
      <c r="AJ57" s="28" t="s">
        <v>105</v>
      </c>
      <c r="AK57" s="6">
        <v>0</v>
      </c>
      <c r="AL57" s="28" t="s">
        <v>105</v>
      </c>
      <c r="AM57" s="6">
        <v>0</v>
      </c>
      <c r="AN57" s="28" t="s">
        <v>105</v>
      </c>
      <c r="AO57" s="6">
        <v>0</v>
      </c>
      <c r="AP57" s="28" t="s">
        <v>105</v>
      </c>
      <c r="AQ57" s="6">
        <v>0</v>
      </c>
      <c r="AR57" s="28" t="s">
        <v>105</v>
      </c>
      <c r="AS57" s="6">
        <v>0</v>
      </c>
      <c r="AT57" s="28" t="s">
        <v>105</v>
      </c>
      <c r="AU57" s="6">
        <v>0</v>
      </c>
      <c r="AV57" s="28" t="s">
        <v>105</v>
      </c>
      <c r="AW57" s="6">
        <v>0</v>
      </c>
      <c r="AX57" s="28" t="s">
        <v>105</v>
      </c>
      <c r="AY57" s="6">
        <v>0</v>
      </c>
      <c r="AZ57" s="28" t="s">
        <v>105</v>
      </c>
      <c r="BA57" s="6">
        <v>0</v>
      </c>
      <c r="BB57" s="28" t="s">
        <v>105</v>
      </c>
      <c r="BC57" s="6">
        <v>0</v>
      </c>
      <c r="BD57" s="28" t="s">
        <v>105</v>
      </c>
      <c r="BE57" s="6">
        <v>0</v>
      </c>
      <c r="BF57" s="28" t="s">
        <v>105</v>
      </c>
      <c r="BG57" s="6">
        <v>0</v>
      </c>
      <c r="BH57" s="28" t="s">
        <v>105</v>
      </c>
      <c r="BI57" s="6">
        <v>0</v>
      </c>
      <c r="BJ57" s="28" t="s">
        <v>105</v>
      </c>
      <c r="BK57" s="6">
        <v>0</v>
      </c>
      <c r="BL57" s="28" t="s">
        <v>105</v>
      </c>
      <c r="BM57" s="6">
        <v>0</v>
      </c>
      <c r="BN57" s="28" t="s">
        <v>105</v>
      </c>
      <c r="BO57" s="6">
        <v>0</v>
      </c>
      <c r="BP57" s="28" t="s">
        <v>105</v>
      </c>
      <c r="BQ57" s="6">
        <v>0</v>
      </c>
      <c r="BR57" s="28" t="s">
        <v>105</v>
      </c>
      <c r="BS57" s="6">
        <v>0</v>
      </c>
      <c r="BT57" s="28" t="s">
        <v>105</v>
      </c>
      <c r="BU57" s="6">
        <v>0</v>
      </c>
      <c r="BV57" s="28" t="s">
        <v>105</v>
      </c>
      <c r="BW57" s="6">
        <v>0</v>
      </c>
      <c r="BX57" s="28" t="s">
        <v>105</v>
      </c>
      <c r="BY57" s="6">
        <v>0</v>
      </c>
      <c r="BZ57" s="28" t="s">
        <v>105</v>
      </c>
      <c r="CA57" s="6">
        <v>0</v>
      </c>
      <c r="CB57" s="28" t="s">
        <v>105</v>
      </c>
      <c r="CC57" s="6">
        <v>0</v>
      </c>
      <c r="CD57" s="28" t="s">
        <v>105</v>
      </c>
      <c r="CE57" s="6">
        <v>0</v>
      </c>
      <c r="CF57" s="28" t="s">
        <v>105</v>
      </c>
      <c r="CG57" s="6">
        <v>0</v>
      </c>
      <c r="CH57" s="28" t="s">
        <v>105</v>
      </c>
      <c r="CI57" s="6">
        <v>0</v>
      </c>
      <c r="CJ57" s="28" t="s">
        <v>105</v>
      </c>
      <c r="CK57" s="6">
        <f>SUM(CK50:CK56)</f>
        <v>0</v>
      </c>
      <c r="CL57" s="28" t="s">
        <v>105</v>
      </c>
      <c r="CM57" s="197">
        <f>IF( SUM($BW57:CK57)&lt;0, "n/a", SUM($BW57:CK57)/CM$74)</f>
        <v>0</v>
      </c>
      <c r="CN57" s="198" t="e">
        <f>CM57/CM57</f>
        <v>#DIV/0!</v>
      </c>
      <c r="CO57" s="60"/>
      <c r="CP57" s="98" t="s">
        <v>148</v>
      </c>
      <c r="CQ57" s="101">
        <f>IF(ISERROR(VLOOKUP(CP57,IQSH01E!$A$1:$M$400,2,0)),0,VLOOKUP(CP57,IQSH01E!$A$1:$M$400,2,0))</f>
        <v>0</v>
      </c>
      <c r="CR57" s="100"/>
      <c r="CS57" s="165"/>
    </row>
    <row r="58" spans="1:97" s="1" customFormat="1" ht="16.5" customHeight="1" x14ac:dyDescent="0.25">
      <c r="A58" s="3"/>
      <c r="B58" s="14" t="s">
        <v>88</v>
      </c>
      <c r="C58" s="4">
        <v>0</v>
      </c>
      <c r="D58" s="23"/>
      <c r="E58" s="4">
        <v>0</v>
      </c>
      <c r="F58" s="23"/>
      <c r="G58" s="4">
        <v>0</v>
      </c>
      <c r="H58" s="23"/>
      <c r="I58" s="4">
        <v>0</v>
      </c>
      <c r="J58" s="23"/>
      <c r="K58" s="4">
        <v>0</v>
      </c>
      <c r="L58" s="23"/>
      <c r="M58" s="4">
        <v>0</v>
      </c>
      <c r="N58" s="23"/>
      <c r="O58" s="4">
        <v>0</v>
      </c>
      <c r="P58" s="23"/>
      <c r="Q58" s="4">
        <v>0</v>
      </c>
      <c r="R58" s="23"/>
      <c r="S58" s="4">
        <v>0</v>
      </c>
      <c r="T58" s="23"/>
      <c r="U58" s="4">
        <v>0</v>
      </c>
      <c r="V58" s="23"/>
      <c r="W58" s="4">
        <v>0</v>
      </c>
      <c r="X58" s="23"/>
      <c r="Y58" s="4">
        <v>0</v>
      </c>
      <c r="Z58" s="23"/>
      <c r="AA58" s="4">
        <v>0</v>
      </c>
      <c r="AB58" s="23"/>
      <c r="AC58" s="4">
        <v>0</v>
      </c>
      <c r="AD58" s="23"/>
      <c r="AE58" s="4">
        <v>0</v>
      </c>
      <c r="AF58" s="23"/>
      <c r="AG58" s="4">
        <v>0</v>
      </c>
      <c r="AH58" s="23"/>
      <c r="AI58" s="4">
        <v>0</v>
      </c>
      <c r="AJ58" s="23"/>
      <c r="AK58" s="4">
        <v>0</v>
      </c>
      <c r="AL58" s="23"/>
      <c r="AM58" s="4">
        <v>0</v>
      </c>
      <c r="AN58" s="23"/>
      <c r="AO58" s="4">
        <v>0</v>
      </c>
      <c r="AP58" s="23"/>
      <c r="AQ58" s="4">
        <v>0</v>
      </c>
      <c r="AR58" s="23"/>
      <c r="AS58" s="4">
        <v>0</v>
      </c>
      <c r="AT58" s="23"/>
      <c r="AU58" s="4">
        <v>0</v>
      </c>
      <c r="AV58" s="23"/>
      <c r="AW58" s="4">
        <v>0</v>
      </c>
      <c r="AX58" s="23"/>
      <c r="AY58" s="4">
        <v>0</v>
      </c>
      <c r="AZ58" s="23"/>
      <c r="BA58" s="4">
        <v>0</v>
      </c>
      <c r="BB58" s="23"/>
      <c r="BC58" s="4">
        <v>0</v>
      </c>
      <c r="BD58" s="23"/>
      <c r="BE58" s="4">
        <v>0</v>
      </c>
      <c r="BF58" s="23"/>
      <c r="BG58" s="4">
        <v>0</v>
      </c>
      <c r="BH58" s="23"/>
      <c r="BI58" s="4">
        <v>0</v>
      </c>
      <c r="BJ58" s="23"/>
      <c r="BK58" s="4">
        <v>0</v>
      </c>
      <c r="BL58" s="23"/>
      <c r="BM58" s="4">
        <v>0</v>
      </c>
      <c r="BN58" s="23"/>
      <c r="BO58" s="4">
        <v>0</v>
      </c>
      <c r="BP58" s="23"/>
      <c r="BQ58" s="4">
        <v>0</v>
      </c>
      <c r="BR58" s="23"/>
      <c r="BS58" s="4">
        <v>0</v>
      </c>
      <c r="BT58" s="23"/>
      <c r="BU58" s="4">
        <v>0</v>
      </c>
      <c r="BV58" s="23"/>
      <c r="BW58" s="4">
        <v>0</v>
      </c>
      <c r="BX58" s="23"/>
      <c r="BY58" s="4">
        <v>0</v>
      </c>
      <c r="BZ58" s="23"/>
      <c r="CA58" s="4">
        <v>0</v>
      </c>
      <c r="CB58" s="23"/>
      <c r="CC58" s="4">
        <v>0</v>
      </c>
      <c r="CD58" s="23"/>
      <c r="CE58" s="4">
        <v>0</v>
      </c>
      <c r="CF58" s="23"/>
      <c r="CG58" s="4">
        <v>0</v>
      </c>
      <c r="CH58" s="23"/>
      <c r="CI58" s="4">
        <v>0</v>
      </c>
      <c r="CJ58" s="23"/>
      <c r="CK58" s="4">
        <f>+$CQ58</f>
        <v>0</v>
      </c>
      <c r="CL58" s="23"/>
      <c r="CM58" s="193">
        <f>IF( SUM($BW58:CK58)&lt;0, "n/a", SUM($BW58:CK58)/CM$74)</f>
        <v>0</v>
      </c>
      <c r="CN58" s="199"/>
      <c r="CO58" s="21"/>
      <c r="CP58" s="94" t="s">
        <v>8</v>
      </c>
      <c r="CQ58" s="34">
        <f>IF(ISERROR(VLOOKUP(CP58,IQSH01E!$A$1:$M$400,2,0)),0,VLOOKUP(CP58,IQSH01E!$A$1:$M$400,2,0))</f>
        <v>0</v>
      </c>
      <c r="CR58" s="29"/>
      <c r="CS58" s="161" t="s">
        <v>118</v>
      </c>
    </row>
    <row r="59" spans="1:97" s="1" customFormat="1" ht="16.5" customHeight="1" x14ac:dyDescent="0.25">
      <c r="A59" s="3"/>
      <c r="B59" s="14" t="s">
        <v>71</v>
      </c>
      <c r="C59" s="4">
        <v>0</v>
      </c>
      <c r="D59" s="23"/>
      <c r="E59" s="4">
        <v>0</v>
      </c>
      <c r="F59" s="23"/>
      <c r="G59" s="4">
        <v>0</v>
      </c>
      <c r="H59" s="23"/>
      <c r="I59" s="4">
        <v>0</v>
      </c>
      <c r="J59" s="23"/>
      <c r="K59" s="4">
        <v>0</v>
      </c>
      <c r="L59" s="23"/>
      <c r="M59" s="4">
        <v>0</v>
      </c>
      <c r="N59" s="23"/>
      <c r="O59" s="4">
        <v>0</v>
      </c>
      <c r="P59" s="23"/>
      <c r="Q59" s="4">
        <v>0</v>
      </c>
      <c r="R59" s="23"/>
      <c r="S59" s="4">
        <v>0</v>
      </c>
      <c r="T59" s="23"/>
      <c r="U59" s="4">
        <v>0</v>
      </c>
      <c r="V59" s="23"/>
      <c r="W59" s="4">
        <v>0</v>
      </c>
      <c r="X59" s="23"/>
      <c r="Y59" s="4">
        <v>0</v>
      </c>
      <c r="Z59" s="23"/>
      <c r="AA59" s="4">
        <v>0</v>
      </c>
      <c r="AB59" s="23"/>
      <c r="AC59" s="4">
        <v>0</v>
      </c>
      <c r="AD59" s="23"/>
      <c r="AE59" s="4">
        <v>0</v>
      </c>
      <c r="AF59" s="23"/>
      <c r="AG59" s="4">
        <v>0</v>
      </c>
      <c r="AH59" s="23"/>
      <c r="AI59" s="4">
        <v>0</v>
      </c>
      <c r="AJ59" s="23"/>
      <c r="AK59" s="4">
        <v>0</v>
      </c>
      <c r="AL59" s="23"/>
      <c r="AM59" s="4">
        <v>0</v>
      </c>
      <c r="AN59" s="23"/>
      <c r="AO59" s="4">
        <v>0</v>
      </c>
      <c r="AP59" s="23"/>
      <c r="AQ59" s="4">
        <v>0</v>
      </c>
      <c r="AR59" s="23"/>
      <c r="AS59" s="4">
        <v>0</v>
      </c>
      <c r="AT59" s="23"/>
      <c r="AU59" s="4">
        <v>0</v>
      </c>
      <c r="AV59" s="23"/>
      <c r="AW59" s="4">
        <v>0</v>
      </c>
      <c r="AX59" s="23"/>
      <c r="AY59" s="4">
        <v>0</v>
      </c>
      <c r="AZ59" s="23"/>
      <c r="BA59" s="4">
        <v>0</v>
      </c>
      <c r="BB59" s="23"/>
      <c r="BC59" s="4">
        <v>0</v>
      </c>
      <c r="BD59" s="23"/>
      <c r="BE59" s="4">
        <v>0</v>
      </c>
      <c r="BF59" s="23"/>
      <c r="BG59" s="4">
        <v>0</v>
      </c>
      <c r="BH59" s="23"/>
      <c r="BI59" s="4">
        <v>0</v>
      </c>
      <c r="BJ59" s="23"/>
      <c r="BK59" s="4">
        <v>0</v>
      </c>
      <c r="BL59" s="23"/>
      <c r="BM59" s="4">
        <v>0</v>
      </c>
      <c r="BN59" s="23"/>
      <c r="BO59" s="4">
        <v>0</v>
      </c>
      <c r="BP59" s="23"/>
      <c r="BQ59" s="4">
        <v>0</v>
      </c>
      <c r="BR59" s="23"/>
      <c r="BS59" s="4">
        <v>0</v>
      </c>
      <c r="BT59" s="23"/>
      <c r="BU59" s="4">
        <v>0</v>
      </c>
      <c r="BV59" s="23"/>
      <c r="BW59" s="4">
        <v>0</v>
      </c>
      <c r="BX59" s="23"/>
      <c r="BY59" s="4">
        <v>0</v>
      </c>
      <c r="BZ59" s="23"/>
      <c r="CA59" s="4">
        <v>0</v>
      </c>
      <c r="CB59" s="23"/>
      <c r="CC59" s="4">
        <v>0</v>
      </c>
      <c r="CD59" s="23"/>
      <c r="CE59" s="4">
        <v>0</v>
      </c>
      <c r="CF59" s="23"/>
      <c r="CG59" s="4">
        <v>0</v>
      </c>
      <c r="CH59" s="23"/>
      <c r="CI59" s="4">
        <v>0</v>
      </c>
      <c r="CJ59" s="23"/>
      <c r="CK59" s="4">
        <f>+$CQ59</f>
        <v>0</v>
      </c>
      <c r="CL59" s="23"/>
      <c r="CM59" s="193">
        <f>IF( SUM($BW59:CK59)&lt;0, "n/a", SUM($BW59:CK59)/CM$74)</f>
        <v>0</v>
      </c>
      <c r="CN59" s="196"/>
      <c r="CO59" s="21"/>
      <c r="CP59" s="134" t="s">
        <v>144</v>
      </c>
      <c r="CQ59" s="33">
        <f>IF(ISERROR(VLOOKUP(CP59,IQSH01E!$A$1:$M$400,2,0)),0,VLOOKUP(CP59,IQSH01E!$A$1:$M$400,2,0))</f>
        <v>0</v>
      </c>
      <c r="CR59" s="50"/>
      <c r="CS59" s="166" t="s">
        <v>117</v>
      </c>
    </row>
    <row r="60" spans="1:97" s="1" customFormat="1" ht="16.5" customHeight="1" thickBot="1" x14ac:dyDescent="0.3">
      <c r="A60" s="7"/>
      <c r="B60" s="16" t="s">
        <v>84</v>
      </c>
      <c r="C60" s="6">
        <v>0</v>
      </c>
      <c r="D60" s="24"/>
      <c r="E60" s="6">
        <v>0</v>
      </c>
      <c r="F60" s="24"/>
      <c r="G60" s="6">
        <v>0</v>
      </c>
      <c r="H60" s="24"/>
      <c r="I60" s="6">
        <v>0</v>
      </c>
      <c r="J60" s="24"/>
      <c r="K60" s="6">
        <v>0</v>
      </c>
      <c r="L60" s="24"/>
      <c r="M60" s="6">
        <v>0</v>
      </c>
      <c r="N60" s="24"/>
      <c r="O60" s="6">
        <v>0</v>
      </c>
      <c r="P60" s="24"/>
      <c r="Q60" s="6">
        <v>0</v>
      </c>
      <c r="R60" s="24"/>
      <c r="S60" s="6">
        <v>0</v>
      </c>
      <c r="T60" s="24"/>
      <c r="U60" s="6">
        <v>0</v>
      </c>
      <c r="V60" s="24"/>
      <c r="W60" s="6">
        <v>0</v>
      </c>
      <c r="X60" s="24"/>
      <c r="Y60" s="6">
        <v>0</v>
      </c>
      <c r="Z60" s="24"/>
      <c r="AA60" s="6">
        <v>0</v>
      </c>
      <c r="AB60" s="24"/>
      <c r="AC60" s="6">
        <v>0</v>
      </c>
      <c r="AD60" s="24"/>
      <c r="AE60" s="6">
        <v>0</v>
      </c>
      <c r="AF60" s="24"/>
      <c r="AG60" s="6">
        <v>0</v>
      </c>
      <c r="AH60" s="24"/>
      <c r="AI60" s="6">
        <v>0</v>
      </c>
      <c r="AJ60" s="24"/>
      <c r="AK60" s="6">
        <v>0</v>
      </c>
      <c r="AL60" s="24"/>
      <c r="AM60" s="6">
        <v>0</v>
      </c>
      <c r="AN60" s="24"/>
      <c r="AO60" s="6">
        <v>0</v>
      </c>
      <c r="AP60" s="24"/>
      <c r="AQ60" s="6">
        <v>0</v>
      </c>
      <c r="AR60" s="24"/>
      <c r="AS60" s="6">
        <v>0</v>
      </c>
      <c r="AT60" s="24"/>
      <c r="AU60" s="6">
        <v>0</v>
      </c>
      <c r="AV60" s="24"/>
      <c r="AW60" s="6">
        <v>0</v>
      </c>
      <c r="AX60" s="24"/>
      <c r="AY60" s="6">
        <v>0</v>
      </c>
      <c r="AZ60" s="24"/>
      <c r="BA60" s="6">
        <v>0</v>
      </c>
      <c r="BB60" s="24"/>
      <c r="BC60" s="6">
        <v>0</v>
      </c>
      <c r="BD60" s="24"/>
      <c r="BE60" s="6">
        <v>0</v>
      </c>
      <c r="BF60" s="24"/>
      <c r="BG60" s="6">
        <v>0</v>
      </c>
      <c r="BH60" s="24"/>
      <c r="BI60" s="6">
        <v>0</v>
      </c>
      <c r="BJ60" s="24"/>
      <c r="BK60" s="6">
        <v>0</v>
      </c>
      <c r="BL60" s="24"/>
      <c r="BM60" s="6">
        <v>0</v>
      </c>
      <c r="BN60" s="24"/>
      <c r="BO60" s="6">
        <v>0</v>
      </c>
      <c r="BP60" s="24"/>
      <c r="BQ60" s="6">
        <v>0</v>
      </c>
      <c r="BR60" s="24"/>
      <c r="BS60" s="6">
        <v>0</v>
      </c>
      <c r="BT60" s="24"/>
      <c r="BU60" s="6">
        <v>0</v>
      </c>
      <c r="BV60" s="24"/>
      <c r="BW60" s="6">
        <v>0</v>
      </c>
      <c r="BX60" s="24"/>
      <c r="BY60" s="6">
        <v>0</v>
      </c>
      <c r="BZ60" s="24"/>
      <c r="CA60" s="6">
        <v>0</v>
      </c>
      <c r="CB60" s="24"/>
      <c r="CC60" s="6">
        <v>0</v>
      </c>
      <c r="CD60" s="24"/>
      <c r="CE60" s="6">
        <v>0</v>
      </c>
      <c r="CF60" s="24"/>
      <c r="CG60" s="6">
        <v>0</v>
      </c>
      <c r="CH60" s="24"/>
      <c r="CI60" s="6">
        <v>0</v>
      </c>
      <c r="CJ60" s="24"/>
      <c r="CK60" s="6">
        <f>SUM(CK57:CK59)</f>
        <v>0</v>
      </c>
      <c r="CL60" s="24"/>
      <c r="CM60" s="197">
        <f>IF( SUM($BW60:CK60)&lt;0, "n/a", SUM($BW60:CK60)/CM$74)</f>
        <v>0</v>
      </c>
      <c r="CN60" s="200"/>
      <c r="CO60" s="59"/>
      <c r="CP60" s="36" t="s">
        <v>47</v>
      </c>
      <c r="CQ60" s="37">
        <f>IF(ISERROR(VLOOKUP(CP60,IQSH01E!$A$1:$M$400,2,0)),0,VLOOKUP(CP60,IQSH01E!$A$1:$M$400,2,0))</f>
        <v>0</v>
      </c>
      <c r="CR60" s="40">
        <f>SUM(CQ50:CQ59)</f>
        <v>0</v>
      </c>
      <c r="CS60" s="112" t="s">
        <v>118</v>
      </c>
    </row>
    <row r="61" spans="1:97" ht="16.5" customHeight="1" x14ac:dyDescent="0.25">
      <c r="A61" s="10"/>
      <c r="B61" s="14" t="s">
        <v>89</v>
      </c>
      <c r="C61" s="4">
        <v>0</v>
      </c>
      <c r="D61" s="90">
        <v>0</v>
      </c>
      <c r="E61" s="4">
        <v>0</v>
      </c>
      <c r="F61" s="90">
        <v>0</v>
      </c>
      <c r="G61" s="4">
        <v>0</v>
      </c>
      <c r="H61" s="90">
        <v>0</v>
      </c>
      <c r="I61" s="4">
        <v>0</v>
      </c>
      <c r="J61" s="90">
        <v>0</v>
      </c>
      <c r="K61" s="4">
        <v>0</v>
      </c>
      <c r="L61" s="90">
        <v>0</v>
      </c>
      <c r="M61" s="4">
        <v>0</v>
      </c>
      <c r="N61" s="90">
        <v>0</v>
      </c>
      <c r="O61" s="4">
        <v>0</v>
      </c>
      <c r="P61" s="90">
        <v>0</v>
      </c>
      <c r="Q61" s="4">
        <v>0</v>
      </c>
      <c r="R61" s="90">
        <v>0</v>
      </c>
      <c r="S61" s="4">
        <v>0</v>
      </c>
      <c r="T61" s="90">
        <v>0</v>
      </c>
      <c r="U61" s="4">
        <v>0</v>
      </c>
      <c r="V61" s="90">
        <v>0</v>
      </c>
      <c r="W61" s="4">
        <v>0</v>
      </c>
      <c r="X61" s="90">
        <v>0</v>
      </c>
      <c r="Y61" s="4">
        <v>0</v>
      </c>
      <c r="Z61" s="90">
        <v>0</v>
      </c>
      <c r="AA61" s="4">
        <v>0</v>
      </c>
      <c r="AB61" s="90">
        <v>0</v>
      </c>
      <c r="AC61" s="4">
        <v>0</v>
      </c>
      <c r="AD61" s="90">
        <v>0</v>
      </c>
      <c r="AE61" s="4">
        <v>0</v>
      </c>
      <c r="AF61" s="90">
        <v>0</v>
      </c>
      <c r="AG61" s="4">
        <v>0</v>
      </c>
      <c r="AH61" s="90">
        <v>0</v>
      </c>
      <c r="AI61" s="4">
        <v>0</v>
      </c>
      <c r="AJ61" s="90">
        <v>0</v>
      </c>
      <c r="AK61" s="4">
        <v>0</v>
      </c>
      <c r="AL61" s="90">
        <v>0</v>
      </c>
      <c r="AM61" s="4">
        <v>0</v>
      </c>
      <c r="AN61" s="90">
        <v>0</v>
      </c>
      <c r="AO61" s="4">
        <v>0</v>
      </c>
      <c r="AP61" s="90">
        <v>0</v>
      </c>
      <c r="AQ61" s="4">
        <v>0</v>
      </c>
      <c r="AR61" s="90">
        <v>0</v>
      </c>
      <c r="AS61" s="4">
        <v>0</v>
      </c>
      <c r="AT61" s="90">
        <v>0</v>
      </c>
      <c r="AU61" s="4">
        <v>0</v>
      </c>
      <c r="AV61" s="90">
        <v>0</v>
      </c>
      <c r="AW61" s="4">
        <v>0</v>
      </c>
      <c r="AX61" s="90">
        <v>0</v>
      </c>
      <c r="AY61" s="4">
        <v>0</v>
      </c>
      <c r="AZ61" s="90">
        <v>0</v>
      </c>
      <c r="BA61" s="4">
        <v>0</v>
      </c>
      <c r="BB61" s="90">
        <v>0</v>
      </c>
      <c r="BC61" s="4">
        <v>0</v>
      </c>
      <c r="BD61" s="90">
        <v>0</v>
      </c>
      <c r="BE61" s="4">
        <v>0</v>
      </c>
      <c r="BF61" s="90">
        <v>0</v>
      </c>
      <c r="BG61" s="4">
        <v>0</v>
      </c>
      <c r="BH61" s="90">
        <v>0</v>
      </c>
      <c r="BI61" s="4">
        <v>0</v>
      </c>
      <c r="BJ61" s="90">
        <v>0</v>
      </c>
      <c r="BK61" s="4">
        <v>0</v>
      </c>
      <c r="BL61" s="90">
        <v>0</v>
      </c>
      <c r="BM61" s="4">
        <v>0</v>
      </c>
      <c r="BN61" s="90">
        <v>0</v>
      </c>
      <c r="BO61" s="4">
        <v>0</v>
      </c>
      <c r="BP61" s="90">
        <v>0</v>
      </c>
      <c r="BQ61" s="4">
        <v>0</v>
      </c>
      <c r="BR61" s="90">
        <v>0</v>
      </c>
      <c r="BS61" s="4">
        <v>0</v>
      </c>
      <c r="BT61" s="90">
        <v>0</v>
      </c>
      <c r="BU61" s="4">
        <v>0</v>
      </c>
      <c r="BV61" s="90">
        <v>0</v>
      </c>
      <c r="BW61" s="4">
        <v>0</v>
      </c>
      <c r="BX61" s="90">
        <v>0</v>
      </c>
      <c r="BY61" s="4">
        <v>0</v>
      </c>
      <c r="BZ61" s="90">
        <v>0</v>
      </c>
      <c r="CA61" s="4">
        <v>0</v>
      </c>
      <c r="CB61" s="90">
        <v>0</v>
      </c>
      <c r="CC61" s="4">
        <v>0</v>
      </c>
      <c r="CD61" s="90">
        <v>0</v>
      </c>
      <c r="CE61" s="4">
        <v>0</v>
      </c>
      <c r="CF61" s="90">
        <v>0</v>
      </c>
      <c r="CG61" s="4">
        <v>0</v>
      </c>
      <c r="CH61" s="90">
        <v>0</v>
      </c>
      <c r="CI61" s="4">
        <v>0</v>
      </c>
      <c r="CJ61" s="90">
        <v>0</v>
      </c>
      <c r="CK61" s="4">
        <f t="shared" ref="CK61:CK67" si="5">CK6+CK17+CK28+CK39+CK50</f>
        <v>0</v>
      </c>
      <c r="CL61" s="90">
        <f>CK61/CK68</f>
        <v>0</v>
      </c>
      <c r="CM61" s="193">
        <f>IF( SUM($BW61:CK61)&lt;0, "n/a", SUM($BW61:CK61)/CM$74)</f>
        <v>0</v>
      </c>
      <c r="CN61" s="194">
        <f>CM61/CM68</f>
        <v>0</v>
      </c>
      <c r="CO61" s="21"/>
      <c r="CP61" s="96"/>
      <c r="CS61" s="182"/>
    </row>
    <row r="62" spans="1:97" ht="16.5" customHeight="1" x14ac:dyDescent="0.25">
      <c r="A62" s="10"/>
      <c r="B62" s="14" t="s">
        <v>79</v>
      </c>
      <c r="C62" s="4">
        <v>31752365.929999996</v>
      </c>
      <c r="D62" s="90">
        <v>0.89960421692595194</v>
      </c>
      <c r="E62" s="4">
        <v>30258018.789999999</v>
      </c>
      <c r="F62" s="90">
        <v>0.91418207839738697</v>
      </c>
      <c r="G62" s="4">
        <v>38298690.410000004</v>
      </c>
      <c r="H62" s="90">
        <v>0.92133603482658066</v>
      </c>
      <c r="I62" s="4">
        <v>26336569.77999999</v>
      </c>
      <c r="J62" s="90">
        <v>0.93253371010581487</v>
      </c>
      <c r="K62" s="4">
        <v>26586041.73</v>
      </c>
      <c r="L62" s="90">
        <v>0.92488144586377463</v>
      </c>
      <c r="M62" s="4">
        <v>32225080.879999999</v>
      </c>
      <c r="N62" s="90">
        <v>0.92366643935232928</v>
      </c>
      <c r="O62" s="4">
        <v>30478137.149999999</v>
      </c>
      <c r="P62" s="90">
        <v>0.90599226117068765</v>
      </c>
      <c r="Q62" s="4">
        <v>29357365.200000003</v>
      </c>
      <c r="R62" s="90">
        <v>0.91576111731762877</v>
      </c>
      <c r="S62" s="4">
        <v>30713950.48</v>
      </c>
      <c r="T62" s="90">
        <v>0.92009064427464504</v>
      </c>
      <c r="U62" s="4">
        <v>32609338.510000002</v>
      </c>
      <c r="V62" s="90">
        <v>0.92441805226221518</v>
      </c>
      <c r="W62" s="4">
        <v>31354101.549999997</v>
      </c>
      <c r="X62" s="90">
        <v>0.92259198459022962</v>
      </c>
      <c r="Y62" s="4">
        <v>30650777.420000002</v>
      </c>
      <c r="Z62" s="90">
        <v>0.91746985643034928</v>
      </c>
      <c r="AA62" s="4">
        <v>28899593.120000005</v>
      </c>
      <c r="AB62" s="90">
        <v>0.91607085527700094</v>
      </c>
      <c r="AC62" s="4">
        <v>25907499.060000002</v>
      </c>
      <c r="AD62" s="90">
        <v>0.9185605511806274</v>
      </c>
      <c r="AE62" s="4">
        <v>34424851.189999998</v>
      </c>
      <c r="AF62" s="90">
        <v>0.91671019119395947</v>
      </c>
      <c r="AG62" s="4">
        <v>33634108.120000005</v>
      </c>
      <c r="AH62" s="90">
        <v>0.93204877801216157</v>
      </c>
      <c r="AI62" s="4">
        <v>29964092.940000005</v>
      </c>
      <c r="AJ62" s="90">
        <v>0.93806479434183287</v>
      </c>
      <c r="AK62" s="4">
        <v>31725447.329999991</v>
      </c>
      <c r="AL62" s="90">
        <v>0.91889401255131387</v>
      </c>
      <c r="AM62" s="4">
        <v>31571996.189999994</v>
      </c>
      <c r="AN62" s="90">
        <v>0.90683858111982341</v>
      </c>
      <c r="AO62" s="4">
        <v>32173314.039999999</v>
      </c>
      <c r="AP62" s="90">
        <v>0.92527487106366046</v>
      </c>
      <c r="AQ62" s="4">
        <v>32942230.380000006</v>
      </c>
      <c r="AR62" s="90">
        <v>0.92598879798240652</v>
      </c>
      <c r="AS62" s="4">
        <v>32718102.209999997</v>
      </c>
      <c r="AT62" s="90">
        <v>0.91874139940460686</v>
      </c>
      <c r="AU62" s="4">
        <v>32529205.070000004</v>
      </c>
      <c r="AV62" s="90">
        <v>0.92217561422315342</v>
      </c>
      <c r="AW62" s="4">
        <v>29738545.34</v>
      </c>
      <c r="AX62" s="90">
        <v>0.91116371446473166</v>
      </c>
      <c r="AY62" s="4">
        <v>28217918.849999994</v>
      </c>
      <c r="AZ62" s="90">
        <v>0.90582478745233552</v>
      </c>
      <c r="BA62" s="4">
        <v>27761186.329999998</v>
      </c>
      <c r="BB62" s="90">
        <v>0.91897269113396718</v>
      </c>
      <c r="BC62" s="4">
        <v>32530863.799999993</v>
      </c>
      <c r="BD62" s="90">
        <v>0.90683123450865932</v>
      </c>
      <c r="BE62" s="4">
        <v>30983263.069999997</v>
      </c>
      <c r="BF62" s="90">
        <v>0.91607002508726465</v>
      </c>
      <c r="BG62" s="4">
        <v>30961355.979999993</v>
      </c>
      <c r="BH62" s="90">
        <v>0.91123429637776254</v>
      </c>
      <c r="BI62" s="4">
        <v>31474397.769999996</v>
      </c>
      <c r="BJ62" s="90">
        <v>0.90736076241681318</v>
      </c>
      <c r="BK62" s="4">
        <v>31569197.509999998</v>
      </c>
      <c r="BL62" s="90">
        <v>0.91516725180591263</v>
      </c>
      <c r="BM62" s="4">
        <v>35839522.269999996</v>
      </c>
      <c r="BN62" s="90">
        <v>0.9329637531943159</v>
      </c>
      <c r="BO62" s="4">
        <v>34832072.5</v>
      </c>
      <c r="BP62" s="90">
        <v>0.94218457929043353</v>
      </c>
      <c r="BQ62" s="4">
        <v>35582158.589999996</v>
      </c>
      <c r="BR62" s="90">
        <v>0.93618189840916033</v>
      </c>
      <c r="BS62" s="4">
        <v>33764401.880000003</v>
      </c>
      <c r="BT62" s="90">
        <v>0.94291198326720116</v>
      </c>
      <c r="BU62" s="4">
        <v>29193390.519999996</v>
      </c>
      <c r="BV62" s="90">
        <v>0.95094350901334623</v>
      </c>
      <c r="BW62" s="4">
        <v>31735384.359999999</v>
      </c>
      <c r="BX62" s="90">
        <v>0.94975347438260649</v>
      </c>
      <c r="BY62" s="4">
        <v>25926995.060000002</v>
      </c>
      <c r="BZ62" s="90">
        <v>0.93988816099456451</v>
      </c>
      <c r="CA62" s="4">
        <v>33134773.460000001</v>
      </c>
      <c r="CB62" s="90">
        <v>0.95141650909116027</v>
      </c>
      <c r="CC62" s="4">
        <v>29039447.980000004</v>
      </c>
      <c r="CD62" s="90">
        <v>0.95340630666851822</v>
      </c>
      <c r="CE62" s="4">
        <v>32328790.190000001</v>
      </c>
      <c r="CF62" s="90">
        <v>0.94691559394791658</v>
      </c>
      <c r="CG62" s="4">
        <v>32458638.16</v>
      </c>
      <c r="CH62" s="90">
        <v>0.93744392160235801</v>
      </c>
      <c r="CI62" s="4">
        <v>30022534.959999997</v>
      </c>
      <c r="CJ62" s="90">
        <v>0.94805150134632987</v>
      </c>
      <c r="CK62" s="4">
        <f t="shared" si="5"/>
        <v>35061373.390000001</v>
      </c>
      <c r="CL62" s="90">
        <f>CK62/CK68</f>
        <v>0.94896751385152067</v>
      </c>
      <c r="CM62" s="193">
        <f>IF( SUM($BW62:CK62)&lt;0, "n/a", SUM($BW62:CK62)/CM$74)</f>
        <v>31213493.023359433</v>
      </c>
      <c r="CN62" s="203">
        <f>CM62/CM68</f>
        <v>0.94706447155751117</v>
      </c>
      <c r="CO62" s="21"/>
      <c r="CP62" s="96"/>
      <c r="CS62" s="182"/>
    </row>
    <row r="63" spans="1:97" ht="16.5" customHeight="1" x14ac:dyDescent="0.25">
      <c r="A63" s="10"/>
      <c r="B63" s="14" t="s">
        <v>107</v>
      </c>
      <c r="C63" s="4">
        <v>0</v>
      </c>
      <c r="D63" s="90">
        <v>0</v>
      </c>
      <c r="E63" s="4">
        <v>0</v>
      </c>
      <c r="F63" s="90">
        <v>0</v>
      </c>
      <c r="G63" s="4">
        <v>0</v>
      </c>
      <c r="H63" s="90">
        <v>0</v>
      </c>
      <c r="I63" s="4">
        <v>0</v>
      </c>
      <c r="J63" s="90">
        <v>0</v>
      </c>
      <c r="K63" s="4">
        <v>0</v>
      </c>
      <c r="L63" s="90">
        <v>0</v>
      </c>
      <c r="M63" s="4">
        <v>0</v>
      </c>
      <c r="N63" s="90">
        <v>0</v>
      </c>
      <c r="O63" s="4">
        <v>0</v>
      </c>
      <c r="P63" s="90">
        <v>0</v>
      </c>
      <c r="Q63" s="4">
        <v>0</v>
      </c>
      <c r="R63" s="90">
        <v>0</v>
      </c>
      <c r="S63" s="4">
        <v>0</v>
      </c>
      <c r="T63" s="90">
        <v>0</v>
      </c>
      <c r="U63" s="4">
        <v>0</v>
      </c>
      <c r="V63" s="90">
        <v>0</v>
      </c>
      <c r="W63" s="4">
        <v>0</v>
      </c>
      <c r="X63" s="90">
        <v>0</v>
      </c>
      <c r="Y63" s="4">
        <v>0</v>
      </c>
      <c r="Z63" s="90">
        <v>0</v>
      </c>
      <c r="AA63" s="4">
        <v>0</v>
      </c>
      <c r="AB63" s="90">
        <v>0</v>
      </c>
      <c r="AC63" s="4">
        <v>0</v>
      </c>
      <c r="AD63" s="90">
        <v>0</v>
      </c>
      <c r="AE63" s="4">
        <v>0</v>
      </c>
      <c r="AF63" s="90">
        <v>0</v>
      </c>
      <c r="AG63" s="4">
        <v>0</v>
      </c>
      <c r="AH63" s="90">
        <v>0</v>
      </c>
      <c r="AI63" s="4">
        <v>0</v>
      </c>
      <c r="AJ63" s="90">
        <v>0</v>
      </c>
      <c r="AK63" s="4">
        <v>0</v>
      </c>
      <c r="AL63" s="90">
        <v>0</v>
      </c>
      <c r="AM63" s="4">
        <v>0</v>
      </c>
      <c r="AN63" s="90">
        <v>0</v>
      </c>
      <c r="AO63" s="4">
        <v>0</v>
      </c>
      <c r="AP63" s="90">
        <v>0</v>
      </c>
      <c r="AQ63" s="4">
        <v>0</v>
      </c>
      <c r="AR63" s="90">
        <v>0</v>
      </c>
      <c r="AS63" s="4">
        <v>0</v>
      </c>
      <c r="AT63" s="90">
        <v>0</v>
      </c>
      <c r="AU63" s="4">
        <v>0</v>
      </c>
      <c r="AV63" s="90">
        <v>0</v>
      </c>
      <c r="AW63" s="4">
        <v>0</v>
      </c>
      <c r="AX63" s="90">
        <v>0</v>
      </c>
      <c r="AY63" s="4">
        <v>0</v>
      </c>
      <c r="AZ63" s="90">
        <v>0</v>
      </c>
      <c r="BA63" s="4">
        <v>0</v>
      </c>
      <c r="BB63" s="90">
        <v>0</v>
      </c>
      <c r="BC63" s="4">
        <v>0</v>
      </c>
      <c r="BD63" s="90">
        <v>0</v>
      </c>
      <c r="BE63" s="4">
        <v>0</v>
      </c>
      <c r="BF63" s="90">
        <v>0</v>
      </c>
      <c r="BG63" s="4">
        <v>0</v>
      </c>
      <c r="BH63" s="90">
        <v>0</v>
      </c>
      <c r="BI63" s="4">
        <v>0</v>
      </c>
      <c r="BJ63" s="90">
        <v>0</v>
      </c>
      <c r="BK63" s="4">
        <v>0</v>
      </c>
      <c r="BL63" s="90">
        <v>0</v>
      </c>
      <c r="BM63" s="4">
        <v>0</v>
      </c>
      <c r="BN63" s="90">
        <v>0</v>
      </c>
      <c r="BO63" s="4">
        <v>0</v>
      </c>
      <c r="BP63" s="90">
        <v>0</v>
      </c>
      <c r="BQ63" s="4">
        <v>0</v>
      </c>
      <c r="BR63" s="90">
        <v>0</v>
      </c>
      <c r="BS63" s="4">
        <v>0</v>
      </c>
      <c r="BT63" s="90">
        <v>0</v>
      </c>
      <c r="BU63" s="4">
        <v>0</v>
      </c>
      <c r="BV63" s="90">
        <v>0</v>
      </c>
      <c r="BW63" s="4">
        <v>0</v>
      </c>
      <c r="BX63" s="90">
        <v>0</v>
      </c>
      <c r="BY63" s="4">
        <v>0</v>
      </c>
      <c r="BZ63" s="90">
        <v>0</v>
      </c>
      <c r="CA63" s="4">
        <v>0</v>
      </c>
      <c r="CB63" s="90">
        <v>0</v>
      </c>
      <c r="CC63" s="4">
        <v>0</v>
      </c>
      <c r="CD63" s="90">
        <v>0</v>
      </c>
      <c r="CE63" s="4">
        <v>0</v>
      </c>
      <c r="CF63" s="90">
        <v>0</v>
      </c>
      <c r="CG63" s="4">
        <v>0</v>
      </c>
      <c r="CH63" s="90">
        <v>0</v>
      </c>
      <c r="CI63" s="4">
        <v>0</v>
      </c>
      <c r="CJ63" s="90">
        <v>0</v>
      </c>
      <c r="CK63" s="4">
        <f t="shared" si="5"/>
        <v>0</v>
      </c>
      <c r="CL63" s="90">
        <f>CK63/CK68</f>
        <v>0</v>
      </c>
      <c r="CM63" s="193">
        <f>IF( SUM($BW63:CK63)&lt;0, "n/a", SUM($BW63:CK63)/CM$74)</f>
        <v>0</v>
      </c>
      <c r="CN63" s="196">
        <f>CM63/CM68</f>
        <v>0</v>
      </c>
      <c r="CO63" s="21"/>
      <c r="CP63" s="96"/>
      <c r="CS63" s="182"/>
    </row>
    <row r="64" spans="1:97" ht="16.5" customHeight="1" x14ac:dyDescent="0.25">
      <c r="A64" s="11"/>
      <c r="B64" s="14" t="s">
        <v>80</v>
      </c>
      <c r="C64" s="4">
        <v>3538572.6</v>
      </c>
      <c r="D64" s="90">
        <v>0.10025441379317809</v>
      </c>
      <c r="E64" s="4">
        <v>2829419.05</v>
      </c>
      <c r="F64" s="90">
        <v>8.5484915775153436E-2</v>
      </c>
      <c r="G64" s="4">
        <v>3268058.38</v>
      </c>
      <c r="H64" s="90">
        <v>7.8618352668915148E-2</v>
      </c>
      <c r="I64" s="4">
        <v>1865299.32</v>
      </c>
      <c r="J64" s="90">
        <v>6.60471166088758E-2</v>
      </c>
      <c r="K64" s="4">
        <v>2156594.0299999998</v>
      </c>
      <c r="L64" s="90">
        <v>7.5024098166402153E-2</v>
      </c>
      <c r="M64" s="4">
        <v>2660686.27</v>
      </c>
      <c r="N64" s="90">
        <v>7.6263163540104373E-2</v>
      </c>
      <c r="O64" s="4">
        <v>3159630.88</v>
      </c>
      <c r="P64" s="90">
        <v>9.392310006833636E-2</v>
      </c>
      <c r="Q64" s="4">
        <v>2697848.31</v>
      </c>
      <c r="R64" s="90">
        <v>8.415552846408289E-2</v>
      </c>
      <c r="S64" s="4">
        <v>2664319.44</v>
      </c>
      <c r="T64" s="90">
        <v>7.9814395471508925E-2</v>
      </c>
      <c r="U64" s="4">
        <v>2620936.04</v>
      </c>
      <c r="V64" s="90">
        <v>7.4298979982609994E-2</v>
      </c>
      <c r="W64" s="4">
        <v>2629621.3199999998</v>
      </c>
      <c r="X64" s="90">
        <v>7.7376401568093389E-2</v>
      </c>
      <c r="Y64" s="4">
        <v>2755156.96</v>
      </c>
      <c r="Z64" s="90">
        <v>8.2470125501119429E-2</v>
      </c>
      <c r="AA64" s="4">
        <v>2646746.35</v>
      </c>
      <c r="AB64" s="90">
        <v>8.3897623834289475E-2</v>
      </c>
      <c r="AC64" s="4">
        <v>2296516.4900000002</v>
      </c>
      <c r="AD64" s="90">
        <v>8.1423893829518867E-2</v>
      </c>
      <c r="AE64" s="4">
        <v>3125276.89</v>
      </c>
      <c r="AF64" s="90">
        <v>8.3223981406728736E-2</v>
      </c>
      <c r="AG64" s="4">
        <v>2451736.4</v>
      </c>
      <c r="AH64" s="90">
        <v>6.7941088477060402E-2</v>
      </c>
      <c r="AI64" s="4">
        <v>1977084.55</v>
      </c>
      <c r="AJ64" s="90">
        <v>6.1895196210540286E-2</v>
      </c>
      <c r="AK64" s="4">
        <v>2799340.39</v>
      </c>
      <c r="AL64" s="90">
        <v>8.1079932355489992E-2</v>
      </c>
      <c r="AM64" s="4">
        <v>3241865.54</v>
      </c>
      <c r="AN64" s="90">
        <v>9.3115706994985878E-2</v>
      </c>
      <c r="AO64" s="4">
        <v>2597839.37</v>
      </c>
      <c r="AP64" s="90">
        <v>7.471146693599523E-2</v>
      </c>
      <c r="AQ64" s="4">
        <v>2632539.54</v>
      </c>
      <c r="AR64" s="90">
        <v>7.3999304120152806E-2</v>
      </c>
      <c r="AS64" s="4">
        <v>2892670.59</v>
      </c>
      <c r="AT64" s="90">
        <v>8.1227701069436498E-2</v>
      </c>
      <c r="AU64" s="4">
        <v>2744859.25</v>
      </c>
      <c r="AV64" s="90">
        <v>7.7814451947960064E-2</v>
      </c>
      <c r="AW64" s="4">
        <v>2898940.83</v>
      </c>
      <c r="AX64" s="90">
        <v>8.8821079325740557E-2</v>
      </c>
      <c r="AY64" s="4">
        <v>2932807.73</v>
      </c>
      <c r="AZ64" s="90">
        <v>9.414620379297807E-2</v>
      </c>
      <c r="BA64" s="4">
        <v>2446701.3899999997</v>
      </c>
      <c r="BB64" s="90">
        <v>8.0992639653145473E-2</v>
      </c>
      <c r="BC64" s="4">
        <v>3341498.65</v>
      </c>
      <c r="BD64" s="90">
        <v>9.3147706268055477E-2</v>
      </c>
      <c r="BE64" s="4">
        <v>2838160.8400000003</v>
      </c>
      <c r="BF64" s="90">
        <v>8.3914791867675698E-2</v>
      </c>
      <c r="BG64" s="4">
        <v>3015662.08</v>
      </c>
      <c r="BH64" s="90">
        <v>8.8754985904267253E-2</v>
      </c>
      <c r="BI64" s="4">
        <v>3213226.48</v>
      </c>
      <c r="BJ64" s="90">
        <v>9.2632610479672833E-2</v>
      </c>
      <c r="BK64" s="4">
        <v>2925956.31</v>
      </c>
      <c r="BL64" s="90">
        <v>8.4821269032215874E-2</v>
      </c>
      <c r="BM64" s="4">
        <v>2574769.85</v>
      </c>
      <c r="BN64" s="90">
        <v>6.7025640709455978E-2</v>
      </c>
      <c r="BO64" s="4">
        <v>2137112.36</v>
      </c>
      <c r="BP64" s="90">
        <v>5.7807479293774014E-2</v>
      </c>
      <c r="BQ64" s="4">
        <v>2425551.02</v>
      </c>
      <c r="BR64" s="90">
        <v>6.3817290703382129E-2</v>
      </c>
      <c r="BS64" s="4">
        <v>2044175.76</v>
      </c>
      <c r="BT64" s="90">
        <v>5.7086094012820644E-2</v>
      </c>
      <c r="BU64" s="4">
        <v>1505814.67</v>
      </c>
      <c r="BV64" s="90">
        <v>4.9050304219805101E-2</v>
      </c>
      <c r="BW64" s="4">
        <v>1678094.82</v>
      </c>
      <c r="BX64" s="90">
        <v>5.0220799835255403E-2</v>
      </c>
      <c r="BY64" s="4">
        <v>1657629.85</v>
      </c>
      <c r="BZ64" s="90">
        <v>6.0091293561815327E-2</v>
      </c>
      <c r="CA64" s="4">
        <v>1690532.72</v>
      </c>
      <c r="CB64" s="90">
        <v>4.8541172038143877E-2</v>
      </c>
      <c r="CC64" s="4">
        <v>1418804.98</v>
      </c>
      <c r="CD64" s="90">
        <v>4.6581381877380326E-2</v>
      </c>
      <c r="CE64" s="4">
        <v>1811286.53</v>
      </c>
      <c r="CF64" s="90">
        <v>5.3052881047659484E-2</v>
      </c>
      <c r="CG64" s="4">
        <v>2164039.86</v>
      </c>
      <c r="CH64" s="90">
        <v>6.2500034747675251E-2</v>
      </c>
      <c r="CI64" s="4">
        <v>1644032.78</v>
      </c>
      <c r="CJ64" s="90">
        <v>5.1915261233543106E-2</v>
      </c>
      <c r="CK64" s="4">
        <f t="shared" si="5"/>
        <v>1884824.93</v>
      </c>
      <c r="CL64" s="90">
        <f>CK64/CK68</f>
        <v>5.1014477042066221E-2</v>
      </c>
      <c r="CM64" s="193">
        <f>IF( SUM($BW64:CK64)&lt;0, "n/a", SUM($BW64:CK64)/CM$74)</f>
        <v>1743655.855362853</v>
      </c>
      <c r="CN64" s="203">
        <f>CM64/CM68</f>
        <v>5.2905149385284955E-2</v>
      </c>
      <c r="CO64" s="21"/>
      <c r="CP64" s="96"/>
      <c r="CS64" s="182"/>
    </row>
    <row r="65" spans="1:97" ht="16.5" customHeight="1" x14ac:dyDescent="0.25">
      <c r="A65" s="11"/>
      <c r="B65" s="14" t="s">
        <v>81</v>
      </c>
      <c r="C65" s="4">
        <v>0</v>
      </c>
      <c r="D65" s="90">
        <v>0</v>
      </c>
      <c r="E65" s="4">
        <v>0</v>
      </c>
      <c r="F65" s="90">
        <v>0</v>
      </c>
      <c r="G65" s="4">
        <v>0</v>
      </c>
      <c r="H65" s="90">
        <v>0</v>
      </c>
      <c r="I65" s="4">
        <v>0</v>
      </c>
      <c r="J65" s="90">
        <v>0</v>
      </c>
      <c r="K65" s="4">
        <v>0</v>
      </c>
      <c r="L65" s="90">
        <v>0</v>
      </c>
      <c r="M65" s="4">
        <v>0</v>
      </c>
      <c r="N65" s="90">
        <v>0</v>
      </c>
      <c r="O65" s="4">
        <v>0</v>
      </c>
      <c r="P65" s="90">
        <v>0</v>
      </c>
      <c r="Q65" s="4">
        <v>0</v>
      </c>
      <c r="R65" s="90">
        <v>0</v>
      </c>
      <c r="S65" s="4">
        <v>0</v>
      </c>
      <c r="T65" s="90">
        <v>0</v>
      </c>
      <c r="U65" s="4">
        <v>0</v>
      </c>
      <c r="V65" s="90">
        <v>0</v>
      </c>
      <c r="W65" s="4">
        <v>0</v>
      </c>
      <c r="X65" s="90">
        <v>0</v>
      </c>
      <c r="Y65" s="4">
        <v>0</v>
      </c>
      <c r="Z65" s="90">
        <v>0</v>
      </c>
      <c r="AA65" s="4">
        <v>0</v>
      </c>
      <c r="AB65" s="90">
        <v>0</v>
      </c>
      <c r="AC65" s="4">
        <v>0</v>
      </c>
      <c r="AD65" s="90">
        <v>0</v>
      </c>
      <c r="AE65" s="4">
        <v>0</v>
      </c>
      <c r="AF65" s="90">
        <v>0</v>
      </c>
      <c r="AG65" s="4">
        <v>0</v>
      </c>
      <c r="AH65" s="90">
        <v>0</v>
      </c>
      <c r="AI65" s="4">
        <v>0</v>
      </c>
      <c r="AJ65" s="90">
        <v>0</v>
      </c>
      <c r="AK65" s="4">
        <v>0</v>
      </c>
      <c r="AL65" s="90">
        <v>0</v>
      </c>
      <c r="AM65" s="4">
        <v>0</v>
      </c>
      <c r="AN65" s="90">
        <v>0</v>
      </c>
      <c r="AO65" s="4">
        <v>0</v>
      </c>
      <c r="AP65" s="90">
        <v>0</v>
      </c>
      <c r="AQ65" s="4">
        <v>0</v>
      </c>
      <c r="AR65" s="90">
        <v>0</v>
      </c>
      <c r="AS65" s="4">
        <v>0</v>
      </c>
      <c r="AT65" s="90">
        <v>0</v>
      </c>
      <c r="AU65" s="4">
        <v>0</v>
      </c>
      <c r="AV65" s="90">
        <v>0</v>
      </c>
      <c r="AW65" s="4">
        <v>0</v>
      </c>
      <c r="AX65" s="90">
        <v>0</v>
      </c>
      <c r="AY65" s="4">
        <v>0</v>
      </c>
      <c r="AZ65" s="90">
        <v>0</v>
      </c>
      <c r="BA65" s="4">
        <v>0</v>
      </c>
      <c r="BB65" s="90">
        <v>0</v>
      </c>
      <c r="BC65" s="4">
        <v>0</v>
      </c>
      <c r="BD65" s="90">
        <v>0</v>
      </c>
      <c r="BE65" s="4">
        <v>0</v>
      </c>
      <c r="BF65" s="90">
        <v>0</v>
      </c>
      <c r="BG65" s="4">
        <v>0</v>
      </c>
      <c r="BH65" s="90">
        <v>0</v>
      </c>
      <c r="BI65" s="4">
        <v>0</v>
      </c>
      <c r="BJ65" s="90">
        <v>0</v>
      </c>
      <c r="BK65" s="4">
        <v>0</v>
      </c>
      <c r="BL65" s="90">
        <v>0</v>
      </c>
      <c r="BM65" s="4">
        <v>0</v>
      </c>
      <c r="BN65" s="90">
        <v>0</v>
      </c>
      <c r="BO65" s="4">
        <v>0</v>
      </c>
      <c r="BP65" s="90">
        <v>0</v>
      </c>
      <c r="BQ65" s="4">
        <v>0</v>
      </c>
      <c r="BR65" s="90">
        <v>0</v>
      </c>
      <c r="BS65" s="4">
        <v>0</v>
      </c>
      <c r="BT65" s="90">
        <v>0</v>
      </c>
      <c r="BU65" s="4">
        <v>0</v>
      </c>
      <c r="BV65" s="90">
        <v>0</v>
      </c>
      <c r="BW65" s="4">
        <v>0</v>
      </c>
      <c r="BX65" s="90">
        <v>0</v>
      </c>
      <c r="BY65" s="4">
        <v>0</v>
      </c>
      <c r="BZ65" s="90">
        <v>0</v>
      </c>
      <c r="CA65" s="4">
        <v>0</v>
      </c>
      <c r="CB65" s="90">
        <v>0</v>
      </c>
      <c r="CC65" s="4">
        <v>0</v>
      </c>
      <c r="CD65" s="90">
        <v>0</v>
      </c>
      <c r="CE65" s="4">
        <v>0</v>
      </c>
      <c r="CF65" s="90">
        <v>0</v>
      </c>
      <c r="CG65" s="4">
        <v>0</v>
      </c>
      <c r="CH65" s="90">
        <v>0</v>
      </c>
      <c r="CI65" s="4">
        <v>0</v>
      </c>
      <c r="CJ65" s="90">
        <v>0</v>
      </c>
      <c r="CK65" s="4">
        <f t="shared" si="5"/>
        <v>0</v>
      </c>
      <c r="CL65" s="90">
        <f>CK65/CK68</f>
        <v>0</v>
      </c>
      <c r="CM65" s="193">
        <f>IF( SUM($BW65:CK65)&lt;0, "n/a", SUM($BW65:CK65)/CM$74)</f>
        <v>0</v>
      </c>
      <c r="CN65" s="196">
        <f>CM65/CM68</f>
        <v>0</v>
      </c>
      <c r="CO65" s="21"/>
      <c r="CP65" s="96"/>
      <c r="CS65" s="182"/>
    </row>
    <row r="66" spans="1:97" ht="16.5" customHeight="1" x14ac:dyDescent="0.25">
      <c r="A66" s="11" t="s">
        <v>92</v>
      </c>
      <c r="B66" s="14" t="s">
        <v>82</v>
      </c>
      <c r="C66" s="4">
        <v>4989.76</v>
      </c>
      <c r="D66" s="90">
        <v>1.4136928087010234E-4</v>
      </c>
      <c r="E66" s="4">
        <v>1310.1500000000001</v>
      </c>
      <c r="F66" s="90">
        <v>3.9583412857426432E-5</v>
      </c>
      <c r="G66" s="4">
        <v>1896.05</v>
      </c>
      <c r="H66" s="90">
        <v>4.5612504504248344E-5</v>
      </c>
      <c r="I66" s="4">
        <v>3010.19</v>
      </c>
      <c r="J66" s="90">
        <v>1.0658577302482039E-4</v>
      </c>
      <c r="K66" s="4">
        <v>2715.17</v>
      </c>
      <c r="L66" s="90">
        <v>9.4455969823152195E-5</v>
      </c>
      <c r="M66" s="4">
        <v>2456.0300000000002</v>
      </c>
      <c r="N66" s="90">
        <v>7.0397107566313167E-5</v>
      </c>
      <c r="O66" s="4">
        <v>2847.3</v>
      </c>
      <c r="P66" s="90">
        <v>8.4638760975957458E-5</v>
      </c>
      <c r="Q66" s="4">
        <v>2672.16</v>
      </c>
      <c r="R66" s="90">
        <v>8.3354218288345396E-5</v>
      </c>
      <c r="S66" s="4">
        <v>3169.91</v>
      </c>
      <c r="T66" s="90">
        <v>9.4960253845946811E-5</v>
      </c>
      <c r="U66" s="4">
        <v>45257.37</v>
      </c>
      <c r="V66" s="90">
        <v>1.2829677551748169E-3</v>
      </c>
      <c r="W66" s="4">
        <v>1074.3900000000001</v>
      </c>
      <c r="X66" s="90">
        <v>3.1613841676923989E-5</v>
      </c>
      <c r="Y66" s="4">
        <v>2005.08</v>
      </c>
      <c r="Z66" s="90">
        <v>6.0018068531305936E-5</v>
      </c>
      <c r="AA66" s="4">
        <v>994.4</v>
      </c>
      <c r="AB66" s="90">
        <v>3.1520888709572584E-5</v>
      </c>
      <c r="AC66" s="4">
        <v>438.72</v>
      </c>
      <c r="AD66" s="90">
        <v>1.555498985373561E-5</v>
      </c>
      <c r="AE66" s="4">
        <v>2471.9899999999998</v>
      </c>
      <c r="AF66" s="90">
        <v>6.5827399311687657E-5</v>
      </c>
      <c r="AG66" s="4">
        <v>365.68</v>
      </c>
      <c r="AH66" s="90">
        <v>1.0133510778031215E-5</v>
      </c>
      <c r="AI66" s="4">
        <v>1278</v>
      </c>
      <c r="AJ66" s="90">
        <v>4.0009447626845539E-5</v>
      </c>
      <c r="AK66" s="4">
        <v>899.57</v>
      </c>
      <c r="AL66" s="90">
        <v>2.6055093196089718E-5</v>
      </c>
      <c r="AM66" s="4">
        <v>1591.48</v>
      </c>
      <c r="AN66" s="90">
        <v>4.5711885190765851E-5</v>
      </c>
      <c r="AO66" s="4">
        <v>475.05</v>
      </c>
      <c r="AP66" s="90">
        <v>1.366200034451881E-5</v>
      </c>
      <c r="AQ66" s="4">
        <v>423.27</v>
      </c>
      <c r="AR66" s="90">
        <v>1.1897897440483298E-5</v>
      </c>
      <c r="AS66" s="4">
        <v>1100.3900000000001</v>
      </c>
      <c r="AT66" s="90">
        <v>3.0899525956668731E-5</v>
      </c>
      <c r="AU66" s="4">
        <v>350.41</v>
      </c>
      <c r="AV66" s="90">
        <v>9.9338288865211163E-6</v>
      </c>
      <c r="AW66" s="4">
        <v>496.3</v>
      </c>
      <c r="AX66" s="90">
        <v>1.5206209527693271E-5</v>
      </c>
      <c r="AY66" s="4">
        <v>903.67</v>
      </c>
      <c r="AZ66" s="90">
        <v>2.9008754686281628E-5</v>
      </c>
      <c r="BA66" s="4">
        <v>1047.32</v>
      </c>
      <c r="BB66" s="90">
        <v>3.4669212887287534E-5</v>
      </c>
      <c r="BC66" s="4">
        <v>755.46</v>
      </c>
      <c r="BD66" s="90">
        <v>2.1059223285116453E-5</v>
      </c>
      <c r="BE66" s="4">
        <v>513.52</v>
      </c>
      <c r="BF66" s="90">
        <v>1.5183045059521298E-5</v>
      </c>
      <c r="BG66" s="4">
        <v>364.16</v>
      </c>
      <c r="BH66" s="90">
        <v>1.0717717970210365E-5</v>
      </c>
      <c r="BI66" s="4">
        <v>229.88</v>
      </c>
      <c r="BJ66" s="90">
        <v>6.6271035140564356E-6</v>
      </c>
      <c r="BK66" s="4">
        <v>395.98</v>
      </c>
      <c r="BL66" s="90">
        <v>1.1479161871482914E-5</v>
      </c>
      <c r="BM66" s="4">
        <v>407.43</v>
      </c>
      <c r="BN66" s="90">
        <v>1.0606096228077881E-5</v>
      </c>
      <c r="BO66" s="4">
        <v>293.58999999999997</v>
      </c>
      <c r="BP66" s="90">
        <v>7.941415792410238E-6</v>
      </c>
      <c r="BQ66" s="4">
        <v>30.82</v>
      </c>
      <c r="BR66" s="90">
        <v>8.1088745743152302E-7</v>
      </c>
      <c r="BS66" s="4">
        <v>68.849999999999994</v>
      </c>
      <c r="BT66" s="90">
        <v>1.9227199782384178E-6</v>
      </c>
      <c r="BU66" s="4">
        <v>189.93</v>
      </c>
      <c r="BV66" s="90">
        <v>6.1867668485840849E-6</v>
      </c>
      <c r="BW66" s="4">
        <v>859.61</v>
      </c>
      <c r="BX66" s="90">
        <v>2.5725782138093897E-5</v>
      </c>
      <c r="BY66" s="4">
        <v>566.75</v>
      </c>
      <c r="BZ66" s="90">
        <v>2.0545443620093372E-5</v>
      </c>
      <c r="CA66" s="4">
        <v>1473.83</v>
      </c>
      <c r="CB66" s="90">
        <v>4.2318870695964754E-5</v>
      </c>
      <c r="CC66" s="4">
        <v>374.99</v>
      </c>
      <c r="CD66" s="90">
        <v>1.2311454101464211E-5</v>
      </c>
      <c r="CE66" s="4">
        <v>1076.3</v>
      </c>
      <c r="CF66" s="90">
        <v>3.1525004424118306E-5</v>
      </c>
      <c r="CG66" s="4">
        <v>1940.49</v>
      </c>
      <c r="CH66" s="90">
        <v>5.604364996655669E-5</v>
      </c>
      <c r="CI66" s="4">
        <v>1052.55</v>
      </c>
      <c r="CJ66" s="90">
        <v>3.3237420126967172E-5</v>
      </c>
      <c r="CK66" s="4">
        <f t="shared" si="5"/>
        <v>665.38</v>
      </c>
      <c r="CL66" s="90">
        <f>CK66/CK68</f>
        <v>1.8009106413002518E-5</v>
      </c>
      <c r="CM66" s="193">
        <f>IF( SUM($BW66:CK66)&lt;0, "n/a", SUM($BW66:CK66)/CM$74)</f>
        <v>1001.2375277134532</v>
      </c>
      <c r="CN66" s="196">
        <f>CM66/CM68</f>
        <v>3.0379057203814163E-5</v>
      </c>
      <c r="CO66" s="21"/>
      <c r="CP66" s="96"/>
      <c r="CS66" s="182"/>
    </row>
    <row r="67" spans="1:97" ht="16.5" customHeight="1" x14ac:dyDescent="0.25">
      <c r="A67" s="10"/>
      <c r="B67" s="14" t="s">
        <v>102</v>
      </c>
      <c r="C67" s="4">
        <v>0</v>
      </c>
      <c r="D67" s="90">
        <v>0</v>
      </c>
      <c r="E67" s="4">
        <v>9711.83</v>
      </c>
      <c r="F67" s="90">
        <v>2.9342241460225145E-4</v>
      </c>
      <c r="G67" s="4">
        <v>0</v>
      </c>
      <c r="H67" s="90">
        <v>0</v>
      </c>
      <c r="I67" s="4">
        <v>37070.03</v>
      </c>
      <c r="J67" s="90">
        <v>1.3125875122843684E-3</v>
      </c>
      <c r="K67" s="4">
        <v>0</v>
      </c>
      <c r="L67" s="90">
        <v>0</v>
      </c>
      <c r="M67" s="4">
        <v>0</v>
      </c>
      <c r="N67" s="90">
        <v>0</v>
      </c>
      <c r="O67" s="4">
        <v>0</v>
      </c>
      <c r="P67" s="90">
        <v>0</v>
      </c>
      <c r="Q67" s="4">
        <v>0</v>
      </c>
      <c r="R67" s="90">
        <v>0</v>
      </c>
      <c r="S67" s="4">
        <v>0</v>
      </c>
      <c r="T67" s="90">
        <v>0</v>
      </c>
      <c r="U67" s="4">
        <v>0</v>
      </c>
      <c r="V67" s="90">
        <v>0</v>
      </c>
      <c r="W67" s="4">
        <v>0</v>
      </c>
      <c r="X67" s="90">
        <v>0</v>
      </c>
      <c r="Y67" s="4">
        <v>0</v>
      </c>
      <c r="Z67" s="90">
        <v>0</v>
      </c>
      <c r="AA67" s="4">
        <v>0</v>
      </c>
      <c r="AB67" s="90">
        <v>0</v>
      </c>
      <c r="AC67" s="4">
        <v>0</v>
      </c>
      <c r="AD67" s="90">
        <v>0</v>
      </c>
      <c r="AE67" s="4">
        <v>0</v>
      </c>
      <c r="AF67" s="90">
        <v>0</v>
      </c>
      <c r="AG67" s="4">
        <v>0</v>
      </c>
      <c r="AH67" s="90">
        <v>0</v>
      </c>
      <c r="AI67" s="4">
        <v>0</v>
      </c>
      <c r="AJ67" s="90">
        <v>0</v>
      </c>
      <c r="AK67" s="4">
        <v>0</v>
      </c>
      <c r="AL67" s="90">
        <v>0</v>
      </c>
      <c r="AM67" s="4">
        <v>0</v>
      </c>
      <c r="AN67" s="90">
        <v>0</v>
      </c>
      <c r="AO67" s="4">
        <v>0</v>
      </c>
      <c r="AP67" s="90">
        <v>0</v>
      </c>
      <c r="AQ67" s="4">
        <v>0</v>
      </c>
      <c r="AR67" s="90">
        <v>0</v>
      </c>
      <c r="AS67" s="4">
        <v>0</v>
      </c>
      <c r="AT67" s="90">
        <v>0</v>
      </c>
      <c r="AU67" s="4">
        <v>0</v>
      </c>
      <c r="AV67" s="90">
        <v>0</v>
      </c>
      <c r="AW67" s="4">
        <v>0</v>
      </c>
      <c r="AX67" s="90">
        <v>0</v>
      </c>
      <c r="AY67" s="4">
        <v>0</v>
      </c>
      <c r="AZ67" s="90">
        <v>0</v>
      </c>
      <c r="BA67" s="4">
        <v>0</v>
      </c>
      <c r="BB67" s="90">
        <v>0</v>
      </c>
      <c r="BC67" s="4">
        <v>0</v>
      </c>
      <c r="BD67" s="90">
        <v>0</v>
      </c>
      <c r="BE67" s="4">
        <v>0</v>
      </c>
      <c r="BF67" s="90">
        <v>0</v>
      </c>
      <c r="BG67" s="4">
        <v>0</v>
      </c>
      <c r="BH67" s="90">
        <v>0</v>
      </c>
      <c r="BI67" s="4">
        <v>0</v>
      </c>
      <c r="BJ67" s="90">
        <v>0</v>
      </c>
      <c r="BK67" s="4">
        <v>0</v>
      </c>
      <c r="BL67" s="90">
        <v>0</v>
      </c>
      <c r="BM67" s="4">
        <v>0</v>
      </c>
      <c r="BN67" s="90">
        <v>0</v>
      </c>
      <c r="BO67" s="4">
        <v>0</v>
      </c>
      <c r="BP67" s="90">
        <v>0</v>
      </c>
      <c r="BQ67" s="4">
        <v>0</v>
      </c>
      <c r="BR67" s="90">
        <v>0</v>
      </c>
      <c r="BS67" s="4">
        <v>0</v>
      </c>
      <c r="BT67" s="90">
        <v>0</v>
      </c>
      <c r="BU67" s="4">
        <v>0</v>
      </c>
      <c r="BV67" s="90">
        <v>0</v>
      </c>
      <c r="BW67" s="4">
        <v>0</v>
      </c>
      <c r="BX67" s="90">
        <v>0</v>
      </c>
      <c r="BY67" s="4">
        <v>0</v>
      </c>
      <c r="BZ67" s="90">
        <v>0</v>
      </c>
      <c r="CA67" s="4">
        <v>0</v>
      </c>
      <c r="CB67" s="90">
        <v>0</v>
      </c>
      <c r="CC67" s="4">
        <v>0</v>
      </c>
      <c r="CD67" s="90">
        <v>0</v>
      </c>
      <c r="CE67" s="4">
        <v>0</v>
      </c>
      <c r="CF67" s="90">
        <v>0</v>
      </c>
      <c r="CG67" s="4">
        <v>0</v>
      </c>
      <c r="CH67" s="90">
        <v>0</v>
      </c>
      <c r="CI67" s="4">
        <v>0</v>
      </c>
      <c r="CJ67" s="90">
        <v>0</v>
      </c>
      <c r="CK67" s="4">
        <f t="shared" si="5"/>
        <v>0</v>
      </c>
      <c r="CL67" s="90">
        <f>CK67/CK68</f>
        <v>0</v>
      </c>
      <c r="CM67" s="193">
        <f>IF( SUM($BW67:CK67)&lt;0, "n/a", SUM($BW67:CK67)/CM$74)</f>
        <v>0</v>
      </c>
      <c r="CN67" s="196">
        <f>CM67/CM68</f>
        <v>0</v>
      </c>
      <c r="CO67" s="21"/>
      <c r="CP67" s="96"/>
      <c r="CS67" s="182"/>
    </row>
    <row r="68" spans="1:97" ht="16.5" customHeight="1" thickBot="1" x14ac:dyDescent="0.3">
      <c r="A68" s="10"/>
      <c r="B68" s="15" t="s">
        <v>83</v>
      </c>
      <c r="C68" s="6">
        <v>35295928.289999992</v>
      </c>
      <c r="D68" s="93">
        <v>1</v>
      </c>
      <c r="E68" s="6">
        <v>33098459.819999997</v>
      </c>
      <c r="F68" s="93">
        <v>1</v>
      </c>
      <c r="G68" s="6">
        <v>41568644.840000004</v>
      </c>
      <c r="H68" s="93">
        <v>1</v>
      </c>
      <c r="I68" s="6">
        <v>28241949.319999993</v>
      </c>
      <c r="J68" s="93">
        <v>1</v>
      </c>
      <c r="K68" s="6">
        <v>28745350.930000003</v>
      </c>
      <c r="L68" s="93">
        <v>1</v>
      </c>
      <c r="M68" s="6">
        <v>34888223.18</v>
      </c>
      <c r="N68" s="93">
        <v>1</v>
      </c>
      <c r="O68" s="6">
        <v>33640615.329999998</v>
      </c>
      <c r="P68" s="93">
        <v>1</v>
      </c>
      <c r="Q68" s="6">
        <v>32057885.670000002</v>
      </c>
      <c r="R68" s="93">
        <v>1</v>
      </c>
      <c r="S68" s="6">
        <v>33381439.830000002</v>
      </c>
      <c r="T68" s="93">
        <v>1</v>
      </c>
      <c r="U68" s="6">
        <v>35275531.920000002</v>
      </c>
      <c r="V68" s="93">
        <v>1</v>
      </c>
      <c r="W68" s="6">
        <v>33984797.259999998</v>
      </c>
      <c r="X68" s="93">
        <v>1</v>
      </c>
      <c r="Y68" s="6">
        <v>33407939.460000001</v>
      </c>
      <c r="Z68" s="93">
        <v>1</v>
      </c>
      <c r="AA68" s="6">
        <v>31547333.870000005</v>
      </c>
      <c r="AB68" s="93">
        <v>1</v>
      </c>
      <c r="AC68" s="6">
        <v>28204454.270000003</v>
      </c>
      <c r="AD68" s="93">
        <v>1</v>
      </c>
      <c r="AE68" s="6">
        <v>37552600.07</v>
      </c>
      <c r="AF68" s="93">
        <v>1</v>
      </c>
      <c r="AG68" s="6">
        <v>36086210.200000003</v>
      </c>
      <c r="AH68" s="93">
        <v>1</v>
      </c>
      <c r="AI68" s="6">
        <v>31942455.490000006</v>
      </c>
      <c r="AJ68" s="93">
        <v>1</v>
      </c>
      <c r="AK68" s="6">
        <v>34525687.289999992</v>
      </c>
      <c r="AL68" s="93">
        <v>1</v>
      </c>
      <c r="AM68" s="6">
        <v>34815453.209999993</v>
      </c>
      <c r="AN68" s="93">
        <v>1</v>
      </c>
      <c r="AO68" s="6">
        <v>34771628.459999993</v>
      </c>
      <c r="AP68" s="93">
        <v>1</v>
      </c>
      <c r="AQ68" s="6">
        <v>35575193.190000013</v>
      </c>
      <c r="AR68" s="93">
        <v>1</v>
      </c>
      <c r="AS68" s="6">
        <v>35611873.189999998</v>
      </c>
      <c r="AT68" s="93">
        <v>1</v>
      </c>
      <c r="AU68" s="6">
        <v>35274414.730000004</v>
      </c>
      <c r="AV68" s="93">
        <v>1</v>
      </c>
      <c r="AW68" s="6">
        <v>32637982.470000003</v>
      </c>
      <c r="AX68" s="93">
        <v>1</v>
      </c>
      <c r="AY68" s="6">
        <v>31151630.249999996</v>
      </c>
      <c r="AZ68" s="93">
        <v>1</v>
      </c>
      <c r="BA68" s="6">
        <v>30208935.039999999</v>
      </c>
      <c r="BB68" s="93">
        <v>1</v>
      </c>
      <c r="BC68" s="6">
        <v>35873117.909999996</v>
      </c>
      <c r="BD68" s="93">
        <v>1</v>
      </c>
      <c r="BE68" s="6">
        <v>33821937.43</v>
      </c>
      <c r="BF68" s="93">
        <v>1</v>
      </c>
      <c r="BG68" s="6">
        <v>33977382.219999991</v>
      </c>
      <c r="BH68" s="93">
        <v>1</v>
      </c>
      <c r="BI68" s="6">
        <v>34687854.129999995</v>
      </c>
      <c r="BJ68" s="93">
        <v>1</v>
      </c>
      <c r="BK68" s="6">
        <v>34495549.799999997</v>
      </c>
      <c r="BL68" s="93">
        <v>1</v>
      </c>
      <c r="BM68" s="6">
        <v>38414699.549999997</v>
      </c>
      <c r="BN68" s="93">
        <v>1</v>
      </c>
      <c r="BO68" s="6">
        <v>36969478.450000003</v>
      </c>
      <c r="BP68" s="93">
        <v>1</v>
      </c>
      <c r="BQ68" s="6">
        <v>38007740.43</v>
      </c>
      <c r="BR68" s="93">
        <v>1</v>
      </c>
      <c r="BS68" s="6">
        <v>35808646.490000002</v>
      </c>
      <c r="BT68" s="93">
        <v>1</v>
      </c>
      <c r="BU68" s="6">
        <v>30699395.119999997</v>
      </c>
      <c r="BV68" s="93">
        <v>1</v>
      </c>
      <c r="BW68" s="6">
        <v>33414338.789999999</v>
      </c>
      <c r="BX68" s="93">
        <v>1</v>
      </c>
      <c r="BY68" s="6">
        <v>27585191.660000004</v>
      </c>
      <c r="BZ68" s="93">
        <v>1</v>
      </c>
      <c r="CA68" s="6">
        <v>34826780.009999998</v>
      </c>
      <c r="CB68" s="93">
        <v>1</v>
      </c>
      <c r="CC68" s="6">
        <v>30458627.950000003</v>
      </c>
      <c r="CD68" s="93">
        <v>1</v>
      </c>
      <c r="CE68" s="6">
        <v>34141153.019999996</v>
      </c>
      <c r="CF68" s="93">
        <v>1</v>
      </c>
      <c r="CG68" s="6">
        <v>34624618.510000005</v>
      </c>
      <c r="CH68" s="93">
        <v>1</v>
      </c>
      <c r="CI68" s="6">
        <v>31667620.289999999</v>
      </c>
      <c r="CJ68" s="93">
        <v>1</v>
      </c>
      <c r="CK68" s="6">
        <f>SUM(CK61:CK67)</f>
        <v>36946863.700000003</v>
      </c>
      <c r="CL68" s="93">
        <f>CK68/CK68</f>
        <v>1</v>
      </c>
      <c r="CM68" s="197">
        <f>IF( SUM($BW68:CK68)&lt;0, "n/a", SUM($BW68:CK68)/CM$74)</f>
        <v>32958150.116250001</v>
      </c>
      <c r="CN68" s="198">
        <f>CM68/CM68</f>
        <v>1</v>
      </c>
      <c r="CO68" s="21"/>
      <c r="CP68" s="96"/>
      <c r="CS68" s="182"/>
    </row>
    <row r="69" spans="1:97" ht="16.5" customHeight="1" x14ac:dyDescent="0.25">
      <c r="A69" s="10"/>
      <c r="B69" s="14" t="s">
        <v>88</v>
      </c>
      <c r="C69" s="4">
        <v>5940539.46</v>
      </c>
      <c r="D69" s="90"/>
      <c r="E69" s="4">
        <v>5108546.12</v>
      </c>
      <c r="F69" s="90"/>
      <c r="G69" s="4">
        <v>6388288.0800000001</v>
      </c>
      <c r="H69" s="90"/>
      <c r="I69" s="4">
        <v>5269238.33</v>
      </c>
      <c r="J69" s="90"/>
      <c r="K69" s="4">
        <v>3651938.7</v>
      </c>
      <c r="L69" s="90"/>
      <c r="M69" s="4">
        <v>4343222.6500000004</v>
      </c>
      <c r="N69" s="90"/>
      <c r="O69" s="4">
        <v>6185037.8499999996</v>
      </c>
      <c r="P69" s="90"/>
      <c r="Q69" s="4">
        <v>5897972.9699999997</v>
      </c>
      <c r="R69" s="90"/>
      <c r="S69" s="4">
        <v>6945247.3399999999</v>
      </c>
      <c r="T69" s="90"/>
      <c r="U69" s="4">
        <v>6693133.21</v>
      </c>
      <c r="V69" s="90"/>
      <c r="W69" s="4">
        <v>6872965.2999999998</v>
      </c>
      <c r="X69" s="90"/>
      <c r="Y69" s="4">
        <v>7304682.4299999997</v>
      </c>
      <c r="Z69" s="90"/>
      <c r="AA69" s="4">
        <v>6127632.5099999998</v>
      </c>
      <c r="AB69" s="90"/>
      <c r="AC69" s="4">
        <v>4631324.22</v>
      </c>
      <c r="AD69" s="90"/>
      <c r="AE69" s="4">
        <v>5265780.6399999997</v>
      </c>
      <c r="AF69" s="90"/>
      <c r="AG69" s="4">
        <v>5040380.22</v>
      </c>
      <c r="AH69" s="90"/>
      <c r="AI69" s="4">
        <v>5195971.34</v>
      </c>
      <c r="AJ69" s="90"/>
      <c r="AK69" s="4">
        <v>6515621.1699999999</v>
      </c>
      <c r="AL69" s="90"/>
      <c r="AM69" s="4">
        <v>5148429.6100000003</v>
      </c>
      <c r="AN69" s="90"/>
      <c r="AO69" s="4">
        <v>5571356.04</v>
      </c>
      <c r="AP69" s="90"/>
      <c r="AQ69" s="4">
        <v>5041765.33</v>
      </c>
      <c r="AR69" s="90"/>
      <c r="AS69" s="4">
        <v>5697218.3200000003</v>
      </c>
      <c r="AT69" s="90"/>
      <c r="AU69" s="4">
        <v>4893912.0599999996</v>
      </c>
      <c r="AV69" s="90"/>
      <c r="AW69" s="4">
        <v>5840134.7000000002</v>
      </c>
      <c r="AX69" s="90"/>
      <c r="AY69" s="4">
        <v>6485141.2799999993</v>
      </c>
      <c r="AZ69" s="90"/>
      <c r="BA69" s="4">
        <v>4612737.6900000004</v>
      </c>
      <c r="BB69" s="90"/>
      <c r="BC69" s="4">
        <v>5129702.01</v>
      </c>
      <c r="BD69" s="90"/>
      <c r="BE69" s="4">
        <v>4350029.45</v>
      </c>
      <c r="BF69" s="90"/>
      <c r="BG69" s="4">
        <v>5008391.84</v>
      </c>
      <c r="BH69" s="90"/>
      <c r="BI69" s="4">
        <v>5697007.6600000001</v>
      </c>
      <c r="BJ69" s="90"/>
      <c r="BK69" s="4">
        <v>5172214.38</v>
      </c>
      <c r="BL69" s="90"/>
      <c r="BM69" s="4">
        <v>5458479.9900000002</v>
      </c>
      <c r="BN69" s="90"/>
      <c r="BO69" s="4">
        <v>4871534.34</v>
      </c>
      <c r="BP69" s="90"/>
      <c r="BQ69" s="4">
        <v>5233014.8099999996</v>
      </c>
      <c r="BR69" s="90"/>
      <c r="BS69" s="4">
        <v>5500473.5099999998</v>
      </c>
      <c r="BT69" s="90"/>
      <c r="BU69" s="4">
        <v>4456201.46</v>
      </c>
      <c r="BV69" s="90"/>
      <c r="BW69" s="4">
        <v>4151275.29</v>
      </c>
      <c r="BX69" s="90"/>
      <c r="BY69" s="4">
        <v>5285147.16</v>
      </c>
      <c r="BZ69" s="90"/>
      <c r="CA69" s="4">
        <v>4942435.6399999997</v>
      </c>
      <c r="CB69" s="90"/>
      <c r="CC69" s="4">
        <v>5302725.1399999997</v>
      </c>
      <c r="CD69" s="90"/>
      <c r="CE69" s="4">
        <v>4866853.96</v>
      </c>
      <c r="CF69" s="90"/>
      <c r="CG69" s="4">
        <v>4903524.47</v>
      </c>
      <c r="CH69" s="90"/>
      <c r="CI69" s="4">
        <v>5358541.9000000004</v>
      </c>
      <c r="CJ69" s="90"/>
      <c r="CK69" s="4">
        <f>CK14+CK25+CK36+CK47+CK58</f>
        <v>6455377.1100000003</v>
      </c>
      <c r="CL69" s="90"/>
      <c r="CM69" s="193">
        <f>IF( SUM($BW69:CK69)&lt;0, "n/a", SUM($BW69:CK69)/CM$74)</f>
        <v>5158235.0837500002</v>
      </c>
      <c r="CN69" s="199"/>
      <c r="CO69" s="21"/>
      <c r="CP69" s="96"/>
      <c r="CS69" s="182"/>
    </row>
    <row r="70" spans="1:97" ht="16.5" customHeight="1" x14ac:dyDescent="0.25">
      <c r="A70" s="10"/>
      <c r="B70" s="14" t="s">
        <v>71</v>
      </c>
      <c r="C70" s="4">
        <v>3046947.91</v>
      </c>
      <c r="D70" s="90"/>
      <c r="E70" s="4">
        <v>1684503.17</v>
      </c>
      <c r="F70" s="90"/>
      <c r="G70" s="4">
        <v>1799829.35</v>
      </c>
      <c r="H70" s="90"/>
      <c r="I70" s="4">
        <v>1378828.26</v>
      </c>
      <c r="J70" s="90"/>
      <c r="K70" s="4">
        <v>2025683.61</v>
      </c>
      <c r="L70" s="90"/>
      <c r="M70" s="4">
        <v>1822273.47</v>
      </c>
      <c r="N70" s="90"/>
      <c r="O70" s="4">
        <v>2337587.5</v>
      </c>
      <c r="P70" s="90"/>
      <c r="Q70" s="4">
        <v>2237372.73</v>
      </c>
      <c r="R70" s="90"/>
      <c r="S70" s="4">
        <v>2321645.69</v>
      </c>
      <c r="T70" s="90"/>
      <c r="U70" s="4">
        <v>3093168.36</v>
      </c>
      <c r="V70" s="90"/>
      <c r="W70" s="4">
        <v>2310208.02</v>
      </c>
      <c r="X70" s="90"/>
      <c r="Y70" s="4">
        <v>2300565.84</v>
      </c>
      <c r="Z70" s="90"/>
      <c r="AA70" s="4">
        <v>2337078.37</v>
      </c>
      <c r="AB70" s="90"/>
      <c r="AC70" s="4">
        <v>2081671.59</v>
      </c>
      <c r="AD70" s="90"/>
      <c r="AE70" s="4">
        <v>2436528.89</v>
      </c>
      <c r="AF70" s="90"/>
      <c r="AG70" s="4">
        <v>2426592.5699999998</v>
      </c>
      <c r="AH70" s="90"/>
      <c r="AI70" s="4">
        <v>2299039.5499999998</v>
      </c>
      <c r="AJ70" s="90"/>
      <c r="AK70" s="4">
        <v>3938721.34</v>
      </c>
      <c r="AL70" s="90"/>
      <c r="AM70" s="4">
        <v>3060122.41</v>
      </c>
      <c r="AN70" s="90"/>
      <c r="AO70" s="4">
        <v>3752886.82</v>
      </c>
      <c r="AP70" s="90"/>
      <c r="AQ70" s="4">
        <v>3872572.86</v>
      </c>
      <c r="AR70" s="90"/>
      <c r="AS70" s="4">
        <v>3406045.21</v>
      </c>
      <c r="AT70" s="90"/>
      <c r="AU70" s="4">
        <v>3875625.59</v>
      </c>
      <c r="AV70" s="90"/>
      <c r="AW70" s="4">
        <v>3663295.25</v>
      </c>
      <c r="AX70" s="90"/>
      <c r="AY70" s="4">
        <v>2965944.81</v>
      </c>
      <c r="AZ70" s="90"/>
      <c r="BA70" s="4">
        <v>3000145.67</v>
      </c>
      <c r="BB70" s="90"/>
      <c r="BC70" s="4">
        <v>3772526.46</v>
      </c>
      <c r="BD70" s="90"/>
      <c r="BE70" s="4">
        <v>3402088.14</v>
      </c>
      <c r="BF70" s="90"/>
      <c r="BG70" s="4">
        <v>3218349.56</v>
      </c>
      <c r="BH70" s="90"/>
      <c r="BI70" s="4">
        <v>3089008.71</v>
      </c>
      <c r="BJ70" s="90"/>
      <c r="BK70" s="4">
        <v>2753435.52</v>
      </c>
      <c r="BL70" s="90"/>
      <c r="BM70" s="4">
        <v>3779698.49</v>
      </c>
      <c r="BN70" s="90"/>
      <c r="BO70" s="4">
        <v>2279697.31</v>
      </c>
      <c r="BP70" s="90"/>
      <c r="BQ70" s="4">
        <v>2304224.33</v>
      </c>
      <c r="BR70" s="90"/>
      <c r="BS70" s="4">
        <v>1958712.42</v>
      </c>
      <c r="BT70" s="90"/>
      <c r="BU70" s="4">
        <v>1892401.06</v>
      </c>
      <c r="BV70" s="90"/>
      <c r="BW70" s="4">
        <v>1857084.58</v>
      </c>
      <c r="BX70" s="90"/>
      <c r="BY70" s="4">
        <v>1402867.7</v>
      </c>
      <c r="BZ70" s="90"/>
      <c r="CA70" s="4">
        <v>2047359.54</v>
      </c>
      <c r="CB70" s="90"/>
      <c r="CC70" s="4">
        <v>1684721.98</v>
      </c>
      <c r="CD70" s="90"/>
      <c r="CE70" s="4">
        <v>2145310.94</v>
      </c>
      <c r="CF70" s="90"/>
      <c r="CG70" s="4">
        <v>1813752.74</v>
      </c>
      <c r="CH70" s="90"/>
      <c r="CI70" s="4">
        <v>1742776.11</v>
      </c>
      <c r="CJ70" s="90"/>
      <c r="CK70" s="4">
        <f>CK15+CK26+CK37+CK48+CK59</f>
        <v>1726716.66</v>
      </c>
      <c r="CL70" s="90"/>
      <c r="CM70" s="193">
        <f>IF( SUM($BW70:CK70)&lt;0, "n/a", SUM($BW70:CK70)/CM$74)</f>
        <v>1802573.78125</v>
      </c>
      <c r="CN70" s="196"/>
      <c r="CO70" s="21"/>
      <c r="CP70" s="96"/>
      <c r="CS70" s="182"/>
    </row>
    <row r="71" spans="1:97" ht="16.5" customHeight="1" thickBot="1" x14ac:dyDescent="0.3">
      <c r="A71" s="12"/>
      <c r="B71" s="16" t="s">
        <v>84</v>
      </c>
      <c r="C71" s="6">
        <v>44283415.659999996</v>
      </c>
      <c r="D71" s="92"/>
      <c r="E71" s="6">
        <v>39891509.109999999</v>
      </c>
      <c r="F71" s="92"/>
      <c r="G71" s="6">
        <v>49756762.270000003</v>
      </c>
      <c r="H71" s="92"/>
      <c r="I71" s="6">
        <v>34890015.909999989</v>
      </c>
      <c r="J71" s="92"/>
      <c r="K71" s="6">
        <v>34422973.240000002</v>
      </c>
      <c r="L71" s="92"/>
      <c r="M71" s="6">
        <v>41053719.299999997</v>
      </c>
      <c r="N71" s="92"/>
      <c r="O71" s="6">
        <v>42163240.68</v>
      </c>
      <c r="P71" s="92"/>
      <c r="Q71" s="6">
        <v>40193231.369999997</v>
      </c>
      <c r="R71" s="92"/>
      <c r="S71" s="6">
        <v>42648332.859999999</v>
      </c>
      <c r="T71" s="92"/>
      <c r="U71" s="6">
        <v>45061833.490000002</v>
      </c>
      <c r="V71" s="92"/>
      <c r="W71" s="6">
        <v>43167970.579999998</v>
      </c>
      <c r="X71" s="92"/>
      <c r="Y71" s="6">
        <v>43013187.730000004</v>
      </c>
      <c r="Z71" s="92"/>
      <c r="AA71" s="6">
        <v>40012044.75</v>
      </c>
      <c r="AB71" s="92"/>
      <c r="AC71" s="6">
        <v>34917450.080000006</v>
      </c>
      <c r="AD71" s="92"/>
      <c r="AE71" s="6">
        <v>45254909.600000001</v>
      </c>
      <c r="AF71" s="92"/>
      <c r="AG71" s="6">
        <v>43553182.990000002</v>
      </c>
      <c r="AH71" s="92"/>
      <c r="AI71" s="6">
        <v>39437466.380000003</v>
      </c>
      <c r="AJ71" s="92"/>
      <c r="AK71" s="6">
        <v>44980029.799999997</v>
      </c>
      <c r="AL71" s="92"/>
      <c r="AM71" s="6">
        <v>43024005.229999989</v>
      </c>
      <c r="AN71" s="92"/>
      <c r="AO71" s="6">
        <v>44095871.319999993</v>
      </c>
      <c r="AP71" s="92"/>
      <c r="AQ71" s="6">
        <v>44489531.38000001</v>
      </c>
      <c r="AR71" s="92"/>
      <c r="AS71" s="6">
        <v>44715136.719999999</v>
      </c>
      <c r="AT71" s="92"/>
      <c r="AU71" s="6">
        <v>44043952.38000001</v>
      </c>
      <c r="AV71" s="92"/>
      <c r="AW71" s="6">
        <v>42141412.420000002</v>
      </c>
      <c r="AX71" s="92"/>
      <c r="AY71" s="6">
        <v>40602716.339999996</v>
      </c>
      <c r="AZ71" s="92"/>
      <c r="BA71" s="6">
        <v>37821818.399999999</v>
      </c>
      <c r="BB71" s="92"/>
      <c r="BC71" s="6">
        <v>44775346.379999995</v>
      </c>
      <c r="BD71" s="92"/>
      <c r="BE71" s="6">
        <v>41574055.020000003</v>
      </c>
      <c r="BF71" s="92"/>
      <c r="BG71" s="6">
        <v>42204123.61999999</v>
      </c>
      <c r="BH71" s="92"/>
      <c r="BI71" s="6">
        <v>43473870.499999993</v>
      </c>
      <c r="BJ71" s="92"/>
      <c r="BK71" s="6">
        <v>42421199.700000003</v>
      </c>
      <c r="BL71" s="92"/>
      <c r="BM71" s="6">
        <v>47652878.030000001</v>
      </c>
      <c r="BN71" s="92"/>
      <c r="BO71" s="6">
        <v>44120710.100000009</v>
      </c>
      <c r="BP71" s="92"/>
      <c r="BQ71" s="6">
        <v>45544979.57</v>
      </c>
      <c r="BR71" s="92"/>
      <c r="BS71" s="6">
        <v>43267832.420000002</v>
      </c>
      <c r="BT71" s="92"/>
      <c r="BU71" s="6">
        <v>37047997.640000001</v>
      </c>
      <c r="BV71" s="92"/>
      <c r="BW71" s="6">
        <v>39422698.659999996</v>
      </c>
      <c r="BX71" s="92"/>
      <c r="BY71" s="6">
        <v>34273206.520000003</v>
      </c>
      <c r="BZ71" s="92"/>
      <c r="CA71" s="6">
        <v>41816575.189999998</v>
      </c>
      <c r="CB71" s="92"/>
      <c r="CC71" s="6">
        <v>37446075.07</v>
      </c>
      <c r="CD71" s="92"/>
      <c r="CE71" s="6">
        <v>41153317.919999994</v>
      </c>
      <c r="CF71" s="92"/>
      <c r="CG71" s="6">
        <v>41341895.720000006</v>
      </c>
      <c r="CH71" s="92"/>
      <c r="CI71" s="6">
        <v>38768938.299999997</v>
      </c>
      <c r="CJ71" s="92"/>
      <c r="CK71" s="6">
        <f>SUM(CK68:CK70)</f>
        <v>45128957.469999999</v>
      </c>
      <c r="CL71" s="92"/>
      <c r="CM71" s="197">
        <f>IF( SUM($BW71:CK71)&lt;0, "n/a", SUM($BW71:CK71)/CM$74)</f>
        <v>39918958.106250003</v>
      </c>
      <c r="CN71" s="200"/>
      <c r="CO71" s="59"/>
      <c r="CP71" s="47"/>
      <c r="CQ71" s="48">
        <f>+CQ60+CQ49+CQ38+CQ27+CQ16</f>
        <v>45128957.469999999</v>
      </c>
      <c r="CR71" s="48" t="str">
        <f>IF(CK71=CQ71,"OK","CHECK")</f>
        <v>OK</v>
      </c>
      <c r="CS71" s="183"/>
    </row>
    <row r="72" spans="1:97" ht="12.75" customHeight="1" thickBot="1" x14ac:dyDescent="0.3">
      <c r="A72" s="31" t="s">
        <v>90</v>
      </c>
      <c r="B72" s="149" t="s">
        <v>72</v>
      </c>
      <c r="C72" s="185"/>
      <c r="D72" s="185"/>
      <c r="E72" s="185"/>
      <c r="F72" s="185"/>
      <c r="G72" s="185"/>
      <c r="H72" s="185"/>
      <c r="I72" s="185"/>
      <c r="J72" s="185"/>
      <c r="K72" s="185"/>
      <c r="L72" s="185"/>
      <c r="M72" s="185"/>
      <c r="N72" s="185"/>
      <c r="O72" s="185"/>
      <c r="P72" s="185"/>
      <c r="Q72" s="185"/>
      <c r="R72" s="185"/>
      <c r="S72" s="185"/>
      <c r="T72" s="185"/>
      <c r="U72" s="185"/>
      <c r="V72" s="185"/>
      <c r="W72" s="185"/>
      <c r="X72" s="185"/>
      <c r="Y72" s="185"/>
      <c r="Z72" s="185"/>
      <c r="AA72" s="185"/>
      <c r="AB72" s="185"/>
      <c r="AC72" s="185"/>
      <c r="AD72" s="185"/>
      <c r="AE72" s="185"/>
      <c r="AF72" s="185"/>
      <c r="AG72" s="185"/>
      <c r="AH72" s="185"/>
      <c r="AI72" s="185"/>
      <c r="AJ72" s="185"/>
      <c r="AK72" s="185"/>
      <c r="AL72" s="185"/>
      <c r="AM72" s="185"/>
      <c r="AN72" s="185"/>
      <c r="AO72" s="185"/>
      <c r="AP72" s="185"/>
      <c r="AQ72" s="185"/>
      <c r="AR72" s="185"/>
      <c r="AS72" s="185"/>
      <c r="AT72" s="185"/>
      <c r="AU72" s="185"/>
      <c r="AV72" s="185"/>
      <c r="AW72" s="185"/>
      <c r="AX72" s="185"/>
      <c r="AY72" s="185"/>
      <c r="AZ72" s="185"/>
      <c r="BA72" s="185"/>
      <c r="BB72" s="185"/>
      <c r="BC72" s="185"/>
      <c r="BD72" s="185"/>
      <c r="BE72" s="185"/>
      <c r="BF72" s="185"/>
      <c r="BG72" s="185"/>
      <c r="BH72" s="185"/>
      <c r="BI72" s="185"/>
      <c r="BJ72" s="185"/>
      <c r="BK72" s="185"/>
      <c r="BL72" s="185"/>
      <c r="BM72" s="185"/>
      <c r="BN72" s="185"/>
      <c r="BO72" s="185"/>
      <c r="BP72" s="185"/>
      <c r="BQ72" s="185"/>
      <c r="BR72" s="185"/>
      <c r="BS72" s="185"/>
      <c r="BT72" s="185"/>
      <c r="BU72" s="185"/>
      <c r="BV72" s="185"/>
      <c r="BW72" s="185"/>
      <c r="BX72" s="185"/>
      <c r="BY72" s="185"/>
      <c r="BZ72" s="185"/>
      <c r="CA72" s="185"/>
      <c r="CB72" s="185"/>
      <c r="CC72" s="185"/>
      <c r="CD72" s="185"/>
      <c r="CE72" s="185"/>
      <c r="CF72" s="185"/>
      <c r="CG72" s="185"/>
      <c r="CH72" s="185"/>
      <c r="CI72" s="185"/>
      <c r="CJ72" s="185"/>
      <c r="CK72" s="185"/>
      <c r="CL72" s="185"/>
      <c r="CM72" s="204"/>
      <c r="CN72" s="205"/>
      <c r="CO72" s="32"/>
      <c r="CP72" s="47"/>
      <c r="CQ72" s="46">
        <f>+CK71-CQ71</f>
        <v>0</v>
      </c>
      <c r="CR72" s="155"/>
      <c r="CS72" s="184"/>
    </row>
    <row r="73" spans="1:97" ht="12.75" customHeight="1" x14ac:dyDescent="0.25">
      <c r="A73" s="13"/>
      <c r="B73" s="149" t="s">
        <v>93</v>
      </c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6"/>
      <c r="AA73" s="186"/>
      <c r="AB73" s="186"/>
      <c r="AC73" s="186"/>
      <c r="AD73" s="186"/>
      <c r="AE73" s="186"/>
      <c r="AF73" s="186"/>
      <c r="AG73" s="186"/>
      <c r="AH73" s="186"/>
      <c r="AI73" s="186"/>
      <c r="AJ73" s="186"/>
      <c r="AK73" s="186"/>
      <c r="AL73" s="186"/>
      <c r="AM73" s="186"/>
      <c r="AN73" s="186"/>
      <c r="AO73" s="186"/>
      <c r="AP73" s="186"/>
      <c r="AQ73" s="186"/>
      <c r="AR73" s="186"/>
      <c r="AS73" s="186"/>
      <c r="AT73" s="186"/>
      <c r="AU73" s="186"/>
      <c r="AV73" s="186"/>
      <c r="AW73" s="186"/>
      <c r="AX73" s="186"/>
      <c r="AY73" s="186"/>
      <c r="AZ73" s="186"/>
      <c r="BA73" s="186"/>
      <c r="BB73" s="186"/>
      <c r="BC73" s="186"/>
      <c r="BD73" s="186"/>
      <c r="BE73" s="186"/>
      <c r="BF73" s="186"/>
      <c r="BG73" s="186"/>
      <c r="BH73" s="186"/>
      <c r="BI73" s="186"/>
      <c r="BJ73" s="186"/>
      <c r="BK73" s="186"/>
      <c r="BL73" s="186"/>
      <c r="BM73" s="186"/>
      <c r="BN73" s="186"/>
      <c r="BO73" s="186"/>
      <c r="BP73" s="186"/>
      <c r="BQ73" s="186"/>
      <c r="BR73" s="186"/>
      <c r="BS73" s="186"/>
      <c r="BT73" s="186"/>
      <c r="BU73" s="186"/>
      <c r="BV73" s="186"/>
      <c r="BW73" s="186"/>
      <c r="BX73" s="186"/>
      <c r="BY73" s="186"/>
      <c r="BZ73" s="186"/>
      <c r="CA73" s="186"/>
      <c r="CB73" s="186"/>
      <c r="CC73" s="186"/>
      <c r="CD73" s="186"/>
      <c r="CE73" s="186"/>
      <c r="CF73" s="186"/>
      <c r="CG73" s="186"/>
      <c r="CH73" s="186"/>
      <c r="CI73" s="186"/>
      <c r="CJ73" s="186"/>
      <c r="CK73" s="186"/>
      <c r="CL73" s="186"/>
      <c r="CM73" s="206" t="s">
        <v>218</v>
      </c>
      <c r="CN73" s="207"/>
    </row>
    <row r="74" spans="1:97" ht="12.75" customHeight="1" thickBot="1" x14ac:dyDescent="0.3">
      <c r="A74" s="13"/>
      <c r="B74" s="149" t="s">
        <v>100</v>
      </c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6"/>
      <c r="AA74" s="186"/>
      <c r="AB74" s="186"/>
      <c r="AC74" s="186"/>
      <c r="AD74" s="186"/>
      <c r="AE74" s="186"/>
      <c r="AF74" s="186"/>
      <c r="AG74" s="186"/>
      <c r="AH74" s="186"/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  <c r="AS74" s="186"/>
      <c r="AT74" s="186"/>
      <c r="AU74" s="186"/>
      <c r="AV74" s="186"/>
      <c r="AW74" s="186"/>
      <c r="AX74" s="186"/>
      <c r="AY74" s="186"/>
      <c r="AZ74" s="186"/>
      <c r="BA74" s="186"/>
      <c r="BB74" s="186"/>
      <c r="BC74" s="186"/>
      <c r="BD74" s="186"/>
      <c r="BE74" s="186"/>
      <c r="BF74" s="186"/>
      <c r="BG74" s="186"/>
      <c r="BH74" s="186"/>
      <c r="BI74" s="186"/>
      <c r="BJ74" s="186"/>
      <c r="BK74" s="186"/>
      <c r="BL74" s="186"/>
      <c r="BM74" s="186"/>
      <c r="BN74" s="186"/>
      <c r="BO74" s="186"/>
      <c r="BP74" s="186"/>
      <c r="BQ74" s="186"/>
      <c r="BR74" s="186"/>
      <c r="BS74" s="186"/>
      <c r="BT74" s="186"/>
      <c r="BU74" s="186"/>
      <c r="BV74" s="186"/>
      <c r="BW74" s="186"/>
      <c r="BX74" s="186"/>
      <c r="BY74" s="186"/>
      <c r="BZ74" s="186"/>
      <c r="CA74" s="186"/>
      <c r="CB74" s="186"/>
      <c r="CC74" s="186"/>
      <c r="CD74" s="186"/>
      <c r="CE74" s="186"/>
      <c r="CF74" s="186"/>
      <c r="CG74" s="186"/>
      <c r="CH74" s="186"/>
      <c r="CI74" s="186"/>
      <c r="CJ74" s="186"/>
      <c r="CK74" s="186"/>
      <c r="CL74" s="186"/>
      <c r="CM74" s="208">
        <v>8</v>
      </c>
      <c r="CN74" s="207"/>
    </row>
    <row r="75" spans="1:97" x14ac:dyDescent="0.25">
      <c r="A75" s="61" t="s">
        <v>91</v>
      </c>
      <c r="B75" s="62" t="s">
        <v>94</v>
      </c>
      <c r="C75" s="186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6"/>
      <c r="AA75" s="186"/>
      <c r="AB75" s="186"/>
      <c r="AC75" s="186"/>
      <c r="AD75" s="186"/>
      <c r="AE75" s="186"/>
      <c r="AF75" s="186"/>
      <c r="AG75" s="186"/>
      <c r="AH75" s="186"/>
      <c r="AI75" s="186"/>
      <c r="AJ75" s="186"/>
      <c r="AK75" s="186"/>
      <c r="AL75" s="186"/>
      <c r="AM75" s="186"/>
      <c r="AN75" s="186"/>
      <c r="AO75" s="186"/>
      <c r="AP75" s="186"/>
      <c r="AQ75" s="186"/>
      <c r="AR75" s="186"/>
      <c r="AS75" s="186"/>
      <c r="AT75" s="186"/>
      <c r="AU75" s="186"/>
      <c r="AV75" s="186"/>
      <c r="AW75" s="186"/>
      <c r="AX75" s="186"/>
      <c r="AY75" s="186"/>
      <c r="AZ75" s="186"/>
      <c r="BA75" s="186"/>
      <c r="BB75" s="186"/>
      <c r="BC75" s="186"/>
      <c r="BD75" s="186"/>
      <c r="BE75" s="186"/>
      <c r="BF75" s="186"/>
      <c r="BG75" s="186"/>
      <c r="BH75" s="186"/>
      <c r="BI75" s="186"/>
      <c r="BJ75" s="186"/>
      <c r="BK75" s="186"/>
      <c r="BL75" s="186"/>
      <c r="BM75" s="186"/>
      <c r="BN75" s="186"/>
      <c r="BO75" s="186"/>
      <c r="BP75" s="186"/>
      <c r="BQ75" s="186"/>
      <c r="BR75" s="186"/>
      <c r="BS75" s="186"/>
      <c r="BT75" s="186"/>
      <c r="BU75" s="186"/>
      <c r="BV75" s="186"/>
      <c r="BW75" s="209" t="str">
        <f t="shared" ref="BW75" si="6">BW4</f>
        <v>23/01</v>
      </c>
      <c r="BX75" s="210"/>
      <c r="BY75" s="209" t="str">
        <f t="shared" ref="BY75" si="7">BY4</f>
        <v>23/02</v>
      </c>
      <c r="BZ75" s="210"/>
      <c r="CA75" s="209" t="str">
        <f t="shared" ref="CA75" si="8">CA4</f>
        <v>23/03</v>
      </c>
      <c r="CB75" s="210"/>
      <c r="CC75" s="209" t="str">
        <f t="shared" ref="CC75" si="9">CC4</f>
        <v>23/04</v>
      </c>
      <c r="CD75" s="210"/>
      <c r="CE75" s="209" t="str">
        <f t="shared" ref="CE75" si="10">CE4</f>
        <v>23/05</v>
      </c>
      <c r="CF75" s="210"/>
      <c r="CG75" s="209" t="str">
        <f t="shared" ref="CG75" si="11">CG4</f>
        <v>23/06</v>
      </c>
      <c r="CH75" s="210"/>
      <c r="CI75" s="209" t="str">
        <f t="shared" ref="CI75" si="12">CI4</f>
        <v>23/07</v>
      </c>
      <c r="CJ75" s="210"/>
      <c r="CK75" s="209" t="str">
        <f t="shared" ref="CK75" si="13">CK4</f>
        <v>23/08</v>
      </c>
      <c r="CL75" s="210"/>
      <c r="CM75" s="209" t="str">
        <f>CM4</f>
        <v xml:space="preserve"> 2023 YTD-Avg </v>
      </c>
      <c r="CN75" s="210"/>
      <c r="CO75"/>
    </row>
    <row r="76" spans="1:97" ht="13.8" thickBot="1" x14ac:dyDescent="0.3">
      <c r="A76" s="63"/>
      <c r="B76" s="64" t="s">
        <v>76</v>
      </c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  <c r="AA76" s="186"/>
      <c r="AB76" s="186"/>
      <c r="AC76" s="186"/>
      <c r="AD76" s="186"/>
      <c r="AE76" s="186"/>
      <c r="AF76" s="186"/>
      <c r="AG76" s="186"/>
      <c r="AH76" s="186"/>
      <c r="AI76" s="186"/>
      <c r="AJ76" s="186"/>
      <c r="AK76" s="186"/>
      <c r="AL76" s="186"/>
      <c r="AM76" s="186"/>
      <c r="AN76" s="186"/>
      <c r="AO76" s="186"/>
      <c r="AP76" s="186"/>
      <c r="AQ76" s="186"/>
      <c r="AR76" s="186"/>
      <c r="AS76" s="186"/>
      <c r="AT76" s="186"/>
      <c r="AU76" s="186"/>
      <c r="AV76" s="186"/>
      <c r="AW76" s="186"/>
      <c r="AX76" s="186"/>
      <c r="AY76" s="186"/>
      <c r="AZ76" s="186"/>
      <c r="BA76" s="186"/>
      <c r="BB76" s="186"/>
      <c r="BC76" s="186"/>
      <c r="BD76" s="186"/>
      <c r="BE76" s="186"/>
      <c r="BF76" s="186"/>
      <c r="BG76" s="186"/>
      <c r="BH76" s="186"/>
      <c r="BI76" s="186"/>
      <c r="BJ76" s="186"/>
      <c r="BK76" s="186"/>
      <c r="BL76" s="186"/>
      <c r="BM76" s="186"/>
      <c r="BN76" s="186"/>
      <c r="BO76" s="186"/>
      <c r="BP76" s="186"/>
      <c r="BQ76" s="186"/>
      <c r="BR76" s="186"/>
      <c r="BS76" s="186"/>
      <c r="BT76" s="186"/>
      <c r="BU76" s="186"/>
      <c r="BV76" s="186"/>
      <c r="BW76" s="211" t="s">
        <v>101</v>
      </c>
      <c r="BX76" s="212" t="s">
        <v>78</v>
      </c>
      <c r="BY76" s="211" t="s">
        <v>101</v>
      </c>
      <c r="BZ76" s="212" t="s">
        <v>78</v>
      </c>
      <c r="CA76" s="211" t="s">
        <v>101</v>
      </c>
      <c r="CB76" s="212" t="s">
        <v>78</v>
      </c>
      <c r="CC76" s="211" t="s">
        <v>101</v>
      </c>
      <c r="CD76" s="212" t="s">
        <v>78</v>
      </c>
      <c r="CE76" s="211" t="s">
        <v>101</v>
      </c>
      <c r="CF76" s="212" t="s">
        <v>78</v>
      </c>
      <c r="CG76" s="211" t="s">
        <v>101</v>
      </c>
      <c r="CH76" s="212" t="s">
        <v>78</v>
      </c>
      <c r="CI76" s="211" t="s">
        <v>101</v>
      </c>
      <c r="CJ76" s="212" t="s">
        <v>78</v>
      </c>
      <c r="CK76" s="211" t="s">
        <v>101</v>
      </c>
      <c r="CL76" s="212" t="s">
        <v>78</v>
      </c>
      <c r="CM76" s="211" t="s">
        <v>101</v>
      </c>
      <c r="CN76" s="212" t="s">
        <v>78</v>
      </c>
      <c r="CO76"/>
    </row>
    <row r="77" spans="1:97" x14ac:dyDescent="0.25">
      <c r="A77" s="65"/>
      <c r="B77" s="66" t="s">
        <v>89</v>
      </c>
      <c r="C77" s="186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  <c r="AA77" s="186"/>
      <c r="AB77" s="186"/>
      <c r="AC77" s="186"/>
      <c r="AD77" s="186"/>
      <c r="AE77" s="186"/>
      <c r="AF77" s="186"/>
      <c r="AG77" s="186"/>
      <c r="AH77" s="186"/>
      <c r="AI77" s="186"/>
      <c r="AJ77" s="186"/>
      <c r="AK77" s="186"/>
      <c r="AL77" s="186"/>
      <c r="AM77" s="186"/>
      <c r="AN77" s="186"/>
      <c r="AO77" s="186"/>
      <c r="AP77" s="186"/>
      <c r="AQ77" s="186"/>
      <c r="AR77" s="186"/>
      <c r="AS77" s="186"/>
      <c r="AT77" s="186"/>
      <c r="AU77" s="186"/>
      <c r="AV77" s="186"/>
      <c r="AW77" s="186"/>
      <c r="AX77" s="186"/>
      <c r="AY77" s="186"/>
      <c r="AZ77" s="186"/>
      <c r="BA77" s="186"/>
      <c r="BB77" s="186"/>
      <c r="BC77" s="186"/>
      <c r="BD77" s="186"/>
      <c r="BE77" s="186"/>
      <c r="BF77" s="186"/>
      <c r="BG77" s="186"/>
      <c r="BH77" s="186"/>
      <c r="BI77" s="186"/>
      <c r="BJ77" s="186"/>
      <c r="BK77" s="186"/>
      <c r="BL77" s="186"/>
      <c r="BM77" s="186"/>
      <c r="BN77" s="186"/>
      <c r="BO77" s="186"/>
      <c r="BP77" s="186"/>
      <c r="BQ77" s="186"/>
      <c r="BR77" s="186"/>
      <c r="BS77" s="186"/>
      <c r="BT77" s="186"/>
      <c r="BU77" s="186"/>
      <c r="BV77" s="186"/>
      <c r="BW77" s="213">
        <f t="shared" ref="BW77:CK87" si="14">BW61</f>
        <v>0</v>
      </c>
      <c r="BX77" s="214">
        <f t="shared" ref="BX77" si="15">BW77/BW84</f>
        <v>0</v>
      </c>
      <c r="BY77" s="213">
        <f t="shared" si="14"/>
        <v>0</v>
      </c>
      <c r="BZ77" s="214">
        <f t="shared" ref="BZ77" si="16">BY77/BY84</f>
        <v>0</v>
      </c>
      <c r="CA77" s="213">
        <f t="shared" si="14"/>
        <v>0</v>
      </c>
      <c r="CB77" s="214">
        <f t="shared" ref="CB77" si="17">CA77/CA84</f>
        <v>0</v>
      </c>
      <c r="CC77" s="213">
        <f t="shared" si="14"/>
        <v>0</v>
      </c>
      <c r="CD77" s="214">
        <f t="shared" ref="CD77" si="18">CC77/CC84</f>
        <v>0</v>
      </c>
      <c r="CE77" s="213">
        <f t="shared" si="14"/>
        <v>0</v>
      </c>
      <c r="CF77" s="214">
        <f t="shared" ref="CF77" si="19">CE77/CE84</f>
        <v>0</v>
      </c>
      <c r="CG77" s="213">
        <f t="shared" si="14"/>
        <v>0</v>
      </c>
      <c r="CH77" s="214">
        <f t="shared" ref="CH77" si="20">CG77/CG84</f>
        <v>0</v>
      </c>
      <c r="CI77" s="213">
        <f t="shared" si="14"/>
        <v>0</v>
      </c>
      <c r="CJ77" s="214">
        <f t="shared" ref="CJ77" si="21">CI77/CI84</f>
        <v>0</v>
      </c>
      <c r="CK77" s="213">
        <f t="shared" si="14"/>
        <v>0</v>
      </c>
      <c r="CL77" s="214">
        <f t="shared" ref="CL77" si="22">CK77/CK84</f>
        <v>0</v>
      </c>
      <c r="CM77" s="213">
        <f t="shared" ref="CM77:CM87" si="23">CM61</f>
        <v>0</v>
      </c>
      <c r="CN77" s="214">
        <f>CM77/CM84</f>
        <v>0</v>
      </c>
      <c r="CO77"/>
    </row>
    <row r="78" spans="1:97" x14ac:dyDescent="0.25">
      <c r="A78" s="65"/>
      <c r="B78" s="67" t="s">
        <v>79</v>
      </c>
      <c r="C78" s="186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86"/>
      <c r="BL78" s="186"/>
      <c r="BM78" s="186"/>
      <c r="BN78" s="186"/>
      <c r="BO78" s="186"/>
      <c r="BP78" s="186"/>
      <c r="BQ78" s="186"/>
      <c r="BR78" s="186"/>
      <c r="BS78" s="186"/>
      <c r="BT78" s="186"/>
      <c r="BU78" s="186"/>
      <c r="BV78" s="186"/>
      <c r="BW78" s="215">
        <f t="shared" si="14"/>
        <v>31735384.359999999</v>
      </c>
      <c r="BX78" s="216">
        <f t="shared" ref="BX78" si="24">BW78/BW84</f>
        <v>0.94975347438260649</v>
      </c>
      <c r="BY78" s="215">
        <f t="shared" si="14"/>
        <v>25926995.060000002</v>
      </c>
      <c r="BZ78" s="216">
        <f t="shared" ref="BZ78" si="25">BY78/BY84</f>
        <v>0.93988816099456451</v>
      </c>
      <c r="CA78" s="215">
        <f t="shared" si="14"/>
        <v>33134773.460000001</v>
      </c>
      <c r="CB78" s="216">
        <f t="shared" ref="CB78" si="26">CA78/CA84</f>
        <v>0.95141650909116027</v>
      </c>
      <c r="CC78" s="215">
        <f t="shared" si="14"/>
        <v>29039447.980000004</v>
      </c>
      <c r="CD78" s="216">
        <f t="shared" ref="CD78" si="27">CC78/CC84</f>
        <v>0.95340630666851822</v>
      </c>
      <c r="CE78" s="215">
        <f t="shared" si="14"/>
        <v>32328790.190000001</v>
      </c>
      <c r="CF78" s="216">
        <f t="shared" ref="CF78" si="28">CE78/CE84</f>
        <v>0.94691559394791658</v>
      </c>
      <c r="CG78" s="215">
        <f t="shared" si="14"/>
        <v>32458638.16</v>
      </c>
      <c r="CH78" s="216">
        <f t="shared" ref="CH78" si="29">CG78/CG84</f>
        <v>0.93744392160235801</v>
      </c>
      <c r="CI78" s="215">
        <f t="shared" si="14"/>
        <v>30022534.959999997</v>
      </c>
      <c r="CJ78" s="216">
        <f t="shared" ref="CJ78" si="30">CI78/CI84</f>
        <v>0.94805150134632987</v>
      </c>
      <c r="CK78" s="215">
        <f t="shared" si="14"/>
        <v>35061373.390000001</v>
      </c>
      <c r="CL78" s="216">
        <f t="shared" ref="CL78" si="31">CK78/CK84</f>
        <v>0.94896751385152067</v>
      </c>
      <c r="CM78" s="215">
        <f t="shared" si="23"/>
        <v>31213493.023359433</v>
      </c>
      <c r="CN78" s="216">
        <f>CM78/CM84</f>
        <v>0.94706447155751117</v>
      </c>
      <c r="CO78"/>
    </row>
    <row r="79" spans="1:97" x14ac:dyDescent="0.25">
      <c r="A79" s="65"/>
      <c r="B79" s="67" t="s">
        <v>107</v>
      </c>
      <c r="C79" s="186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86"/>
      <c r="BM79" s="186"/>
      <c r="BN79" s="186"/>
      <c r="BO79" s="186"/>
      <c r="BP79" s="186"/>
      <c r="BQ79" s="186"/>
      <c r="BR79" s="186"/>
      <c r="BS79" s="186"/>
      <c r="BT79" s="186"/>
      <c r="BU79" s="186"/>
      <c r="BV79" s="186"/>
      <c r="BW79" s="215">
        <f t="shared" si="14"/>
        <v>0</v>
      </c>
      <c r="BX79" s="216">
        <f t="shared" ref="BX79" si="32">BW79/BW84</f>
        <v>0</v>
      </c>
      <c r="BY79" s="215">
        <f t="shared" si="14"/>
        <v>0</v>
      </c>
      <c r="BZ79" s="216">
        <f t="shared" ref="BZ79" si="33">BY79/BY84</f>
        <v>0</v>
      </c>
      <c r="CA79" s="215">
        <f t="shared" si="14"/>
        <v>0</v>
      </c>
      <c r="CB79" s="216">
        <f t="shared" ref="CB79" si="34">CA79/CA84</f>
        <v>0</v>
      </c>
      <c r="CC79" s="215">
        <f t="shared" si="14"/>
        <v>0</v>
      </c>
      <c r="CD79" s="216">
        <f t="shared" ref="CD79" si="35">CC79/CC84</f>
        <v>0</v>
      </c>
      <c r="CE79" s="215">
        <f t="shared" si="14"/>
        <v>0</v>
      </c>
      <c r="CF79" s="216">
        <f t="shared" ref="CF79" si="36">CE79/CE84</f>
        <v>0</v>
      </c>
      <c r="CG79" s="215">
        <f t="shared" si="14"/>
        <v>0</v>
      </c>
      <c r="CH79" s="216">
        <f t="shared" ref="CH79" si="37">CG79/CG84</f>
        <v>0</v>
      </c>
      <c r="CI79" s="215">
        <f t="shared" si="14"/>
        <v>0</v>
      </c>
      <c r="CJ79" s="216">
        <f t="shared" ref="CJ79" si="38">CI79/CI84</f>
        <v>0</v>
      </c>
      <c r="CK79" s="215">
        <f t="shared" si="14"/>
        <v>0</v>
      </c>
      <c r="CL79" s="216">
        <f t="shared" ref="CL79" si="39">CK79/CK84</f>
        <v>0</v>
      </c>
      <c r="CM79" s="215">
        <f t="shared" si="23"/>
        <v>0</v>
      </c>
      <c r="CN79" s="216">
        <f>CM79/CM84</f>
        <v>0</v>
      </c>
      <c r="CO79"/>
    </row>
    <row r="80" spans="1:97" x14ac:dyDescent="0.25">
      <c r="A80" s="68"/>
      <c r="B80" s="67" t="s">
        <v>80</v>
      </c>
      <c r="C80" s="186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  <c r="AA80" s="186"/>
      <c r="AB80" s="186"/>
      <c r="AC80" s="186"/>
      <c r="AD80" s="186"/>
      <c r="AE80" s="186"/>
      <c r="AF80" s="186"/>
      <c r="AG80" s="186"/>
      <c r="AH80" s="186"/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  <c r="BG80" s="186"/>
      <c r="BH80" s="186"/>
      <c r="BI80" s="186"/>
      <c r="BJ80" s="186"/>
      <c r="BK80" s="186"/>
      <c r="BL80" s="186"/>
      <c r="BM80" s="186"/>
      <c r="BN80" s="186"/>
      <c r="BO80" s="186"/>
      <c r="BP80" s="186"/>
      <c r="BQ80" s="186"/>
      <c r="BR80" s="186"/>
      <c r="BS80" s="186"/>
      <c r="BT80" s="186"/>
      <c r="BU80" s="186"/>
      <c r="BV80" s="186"/>
      <c r="BW80" s="215">
        <f t="shared" si="14"/>
        <v>1678094.82</v>
      </c>
      <c r="BX80" s="216">
        <f t="shared" ref="BX80" si="40">BW80/BW84</f>
        <v>5.0220799835255403E-2</v>
      </c>
      <c r="BY80" s="215">
        <f t="shared" si="14"/>
        <v>1657629.85</v>
      </c>
      <c r="BZ80" s="216">
        <f t="shared" ref="BZ80" si="41">BY80/BY84</f>
        <v>6.0091293561815327E-2</v>
      </c>
      <c r="CA80" s="215">
        <f t="shared" si="14"/>
        <v>1690532.72</v>
      </c>
      <c r="CB80" s="216">
        <f t="shared" ref="CB80" si="42">CA80/CA84</f>
        <v>4.8541172038143877E-2</v>
      </c>
      <c r="CC80" s="215">
        <f t="shared" si="14"/>
        <v>1418804.98</v>
      </c>
      <c r="CD80" s="216">
        <f t="shared" ref="CD80" si="43">CC80/CC84</f>
        <v>4.6581381877380326E-2</v>
      </c>
      <c r="CE80" s="215">
        <f t="shared" si="14"/>
        <v>1811286.53</v>
      </c>
      <c r="CF80" s="216">
        <f t="shared" ref="CF80" si="44">CE80/CE84</f>
        <v>5.3052881047659484E-2</v>
      </c>
      <c r="CG80" s="215">
        <f t="shared" si="14"/>
        <v>2164039.86</v>
      </c>
      <c r="CH80" s="216">
        <f t="shared" ref="CH80" si="45">CG80/CG84</f>
        <v>6.2500034747675251E-2</v>
      </c>
      <c r="CI80" s="215">
        <f t="shared" si="14"/>
        <v>1644032.78</v>
      </c>
      <c r="CJ80" s="216">
        <f t="shared" ref="CJ80" si="46">CI80/CI84</f>
        <v>5.1915261233543106E-2</v>
      </c>
      <c r="CK80" s="215">
        <f t="shared" si="14"/>
        <v>1884824.93</v>
      </c>
      <c r="CL80" s="216">
        <f t="shared" ref="CL80" si="47">CK80/CK84</f>
        <v>5.1014477042066221E-2</v>
      </c>
      <c r="CM80" s="215">
        <f t="shared" si="23"/>
        <v>1743655.855362853</v>
      </c>
      <c r="CN80" s="216">
        <f>CM80/CM84</f>
        <v>5.2905149385284955E-2</v>
      </c>
      <c r="CO80"/>
    </row>
    <row r="81" spans="1:93" x14ac:dyDescent="0.25">
      <c r="A81" s="68"/>
      <c r="B81" s="67" t="s">
        <v>81</v>
      </c>
      <c r="C81" s="186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  <c r="S81" s="186"/>
      <c r="T81" s="186"/>
      <c r="U81" s="186"/>
      <c r="V81" s="186"/>
      <c r="W81" s="186"/>
      <c r="X81" s="186"/>
      <c r="Y81" s="186"/>
      <c r="Z81" s="186"/>
      <c r="AA81" s="186"/>
      <c r="AB81" s="186"/>
      <c r="AC81" s="186"/>
      <c r="AD81" s="186"/>
      <c r="AE81" s="186"/>
      <c r="AF81" s="186"/>
      <c r="AG81" s="186"/>
      <c r="AH81" s="186"/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6"/>
      <c r="AT81" s="186"/>
      <c r="AU81" s="186"/>
      <c r="AV81" s="186"/>
      <c r="AW81" s="186"/>
      <c r="AX81" s="186"/>
      <c r="AY81" s="186"/>
      <c r="AZ81" s="186"/>
      <c r="BA81" s="186"/>
      <c r="BB81" s="186"/>
      <c r="BC81" s="186"/>
      <c r="BD81" s="186"/>
      <c r="BE81" s="186"/>
      <c r="BF81" s="186"/>
      <c r="BG81" s="186"/>
      <c r="BH81" s="186"/>
      <c r="BI81" s="186"/>
      <c r="BJ81" s="186"/>
      <c r="BK81" s="186"/>
      <c r="BL81" s="186"/>
      <c r="BM81" s="186"/>
      <c r="BN81" s="186"/>
      <c r="BO81" s="186"/>
      <c r="BP81" s="186"/>
      <c r="BQ81" s="186"/>
      <c r="BR81" s="186"/>
      <c r="BS81" s="186"/>
      <c r="BT81" s="186"/>
      <c r="BU81" s="186"/>
      <c r="BV81" s="186"/>
      <c r="BW81" s="215">
        <f t="shared" si="14"/>
        <v>0</v>
      </c>
      <c r="BX81" s="217">
        <f t="shared" ref="BX81" si="48">BW81/BW84</f>
        <v>0</v>
      </c>
      <c r="BY81" s="215">
        <f t="shared" si="14"/>
        <v>0</v>
      </c>
      <c r="BZ81" s="217">
        <f t="shared" ref="BZ81" si="49">BY81/BY84</f>
        <v>0</v>
      </c>
      <c r="CA81" s="215">
        <f t="shared" si="14"/>
        <v>0</v>
      </c>
      <c r="CB81" s="217">
        <f t="shared" ref="CB81" si="50">CA81/CA84</f>
        <v>0</v>
      </c>
      <c r="CC81" s="215">
        <f t="shared" si="14"/>
        <v>0</v>
      </c>
      <c r="CD81" s="217">
        <f t="shared" ref="CD81" si="51">CC81/CC84</f>
        <v>0</v>
      </c>
      <c r="CE81" s="215">
        <f t="shared" si="14"/>
        <v>0</v>
      </c>
      <c r="CF81" s="217">
        <f t="shared" ref="CF81" si="52">CE81/CE84</f>
        <v>0</v>
      </c>
      <c r="CG81" s="215">
        <f t="shared" si="14"/>
        <v>0</v>
      </c>
      <c r="CH81" s="217">
        <f t="shared" ref="CH81" si="53">CG81/CG84</f>
        <v>0</v>
      </c>
      <c r="CI81" s="215">
        <f t="shared" si="14"/>
        <v>0</v>
      </c>
      <c r="CJ81" s="217">
        <f t="shared" ref="CJ81" si="54">CI81/CI84</f>
        <v>0</v>
      </c>
      <c r="CK81" s="215">
        <f t="shared" si="14"/>
        <v>0</v>
      </c>
      <c r="CL81" s="217">
        <f t="shared" ref="CL81" si="55">CK81/CK84</f>
        <v>0</v>
      </c>
      <c r="CM81" s="215">
        <f t="shared" si="23"/>
        <v>0</v>
      </c>
      <c r="CN81" s="217">
        <f>CM81/CM84</f>
        <v>0</v>
      </c>
      <c r="CO81"/>
    </row>
    <row r="82" spans="1:93" x14ac:dyDescent="0.25">
      <c r="A82" s="68" t="s">
        <v>152</v>
      </c>
      <c r="B82" s="67" t="s">
        <v>82</v>
      </c>
      <c r="C82" s="186"/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  <c r="AK82" s="186"/>
      <c r="AL82" s="186"/>
      <c r="AM82" s="186"/>
      <c r="AN82" s="186"/>
      <c r="AO82" s="186"/>
      <c r="AP82" s="186"/>
      <c r="AQ82" s="186"/>
      <c r="AR82" s="186"/>
      <c r="AS82" s="186"/>
      <c r="AT82" s="186"/>
      <c r="AU82" s="186"/>
      <c r="AV82" s="186"/>
      <c r="AW82" s="186"/>
      <c r="AX82" s="186"/>
      <c r="AY82" s="186"/>
      <c r="AZ82" s="186"/>
      <c r="BA82" s="186"/>
      <c r="BB82" s="186"/>
      <c r="BC82" s="186"/>
      <c r="BD82" s="186"/>
      <c r="BE82" s="186"/>
      <c r="BF82" s="186"/>
      <c r="BG82" s="186"/>
      <c r="BH82" s="186"/>
      <c r="BI82" s="186"/>
      <c r="BJ82" s="186"/>
      <c r="BK82" s="186"/>
      <c r="BL82" s="186"/>
      <c r="BM82" s="186"/>
      <c r="BN82" s="186"/>
      <c r="BO82" s="186"/>
      <c r="BP82" s="186"/>
      <c r="BQ82" s="186"/>
      <c r="BR82" s="186"/>
      <c r="BS82" s="186"/>
      <c r="BT82" s="186"/>
      <c r="BU82" s="186"/>
      <c r="BV82" s="186"/>
      <c r="BW82" s="215">
        <f t="shared" si="14"/>
        <v>859.61</v>
      </c>
      <c r="BX82" s="217">
        <f t="shared" ref="BX82" si="56">BW82/BW84</f>
        <v>2.5725782138093897E-5</v>
      </c>
      <c r="BY82" s="215">
        <f t="shared" si="14"/>
        <v>566.75</v>
      </c>
      <c r="BZ82" s="217">
        <f t="shared" ref="BZ82" si="57">BY82/BY84</f>
        <v>2.0545443620093372E-5</v>
      </c>
      <c r="CA82" s="215">
        <f t="shared" si="14"/>
        <v>1473.83</v>
      </c>
      <c r="CB82" s="217">
        <f t="shared" ref="CB82" si="58">CA82/CA84</f>
        <v>4.2318870695964754E-5</v>
      </c>
      <c r="CC82" s="215">
        <f t="shared" si="14"/>
        <v>374.99</v>
      </c>
      <c r="CD82" s="217">
        <f t="shared" ref="CD82" si="59">CC82/CC84</f>
        <v>1.2311454101464211E-5</v>
      </c>
      <c r="CE82" s="215">
        <f t="shared" si="14"/>
        <v>1076.3</v>
      </c>
      <c r="CF82" s="217">
        <f t="shared" ref="CF82" si="60">CE82/CE84</f>
        <v>3.1525004424118306E-5</v>
      </c>
      <c r="CG82" s="215">
        <f t="shared" si="14"/>
        <v>1940.49</v>
      </c>
      <c r="CH82" s="217">
        <f t="shared" ref="CH82" si="61">CG82/CG84</f>
        <v>5.604364996655669E-5</v>
      </c>
      <c r="CI82" s="215">
        <f t="shared" si="14"/>
        <v>1052.55</v>
      </c>
      <c r="CJ82" s="217">
        <f t="shared" ref="CJ82" si="62">CI82/CI84</f>
        <v>3.3237420126967172E-5</v>
      </c>
      <c r="CK82" s="215">
        <f t="shared" si="14"/>
        <v>665.38</v>
      </c>
      <c r="CL82" s="217">
        <f t="shared" ref="CL82" si="63">CK82/CK84</f>
        <v>1.8009106413002518E-5</v>
      </c>
      <c r="CM82" s="215">
        <f t="shared" si="23"/>
        <v>1001.2375277134532</v>
      </c>
      <c r="CN82" s="217">
        <f>CM82/CM84</f>
        <v>3.0379057203814163E-5</v>
      </c>
      <c r="CO82"/>
    </row>
    <row r="83" spans="1:93" x14ac:dyDescent="0.25">
      <c r="A83" s="65"/>
      <c r="B83" s="67" t="s">
        <v>102</v>
      </c>
      <c r="C83" s="186"/>
      <c r="D83" s="186"/>
      <c r="E83" s="186"/>
      <c r="F83" s="186"/>
      <c r="G83" s="186"/>
      <c r="H83" s="186"/>
      <c r="I83" s="186"/>
      <c r="J83" s="186"/>
      <c r="K83" s="186"/>
      <c r="L83" s="186"/>
      <c r="M83" s="186"/>
      <c r="N83" s="186"/>
      <c r="O83" s="186"/>
      <c r="P83" s="186"/>
      <c r="Q83" s="186"/>
      <c r="R83" s="186"/>
      <c r="S83" s="186"/>
      <c r="T83" s="186"/>
      <c r="U83" s="186"/>
      <c r="V83" s="186"/>
      <c r="W83" s="186"/>
      <c r="X83" s="186"/>
      <c r="Y83" s="186"/>
      <c r="Z83" s="186"/>
      <c r="AA83" s="186"/>
      <c r="AB83" s="186"/>
      <c r="AC83" s="186"/>
      <c r="AD83" s="186"/>
      <c r="AE83" s="186"/>
      <c r="AF83" s="186"/>
      <c r="AG83" s="186"/>
      <c r="AH83" s="186"/>
      <c r="AI83" s="186"/>
      <c r="AJ83" s="186"/>
      <c r="AK83" s="186"/>
      <c r="AL83" s="186"/>
      <c r="AM83" s="186"/>
      <c r="AN83" s="186"/>
      <c r="AO83" s="186"/>
      <c r="AP83" s="186"/>
      <c r="AQ83" s="186"/>
      <c r="AR83" s="186"/>
      <c r="AS83" s="186"/>
      <c r="AT83" s="186"/>
      <c r="AU83" s="186"/>
      <c r="AV83" s="186"/>
      <c r="AW83" s="186"/>
      <c r="AX83" s="186"/>
      <c r="AY83" s="186"/>
      <c r="AZ83" s="186"/>
      <c r="BA83" s="186"/>
      <c r="BB83" s="186"/>
      <c r="BC83" s="186"/>
      <c r="BD83" s="186"/>
      <c r="BE83" s="186"/>
      <c r="BF83" s="186"/>
      <c r="BG83" s="186"/>
      <c r="BH83" s="186"/>
      <c r="BI83" s="186"/>
      <c r="BJ83" s="186"/>
      <c r="BK83" s="186"/>
      <c r="BL83" s="186"/>
      <c r="BM83" s="186"/>
      <c r="BN83" s="186"/>
      <c r="BO83" s="186"/>
      <c r="BP83" s="186"/>
      <c r="BQ83" s="186"/>
      <c r="BR83" s="186"/>
      <c r="BS83" s="186"/>
      <c r="BT83" s="186"/>
      <c r="BU83" s="186"/>
      <c r="BV83" s="186"/>
      <c r="BW83" s="215">
        <f t="shared" si="14"/>
        <v>0</v>
      </c>
      <c r="BX83" s="217">
        <f t="shared" ref="BX83" si="64">BW83/BW84</f>
        <v>0</v>
      </c>
      <c r="BY83" s="215">
        <f t="shared" si="14"/>
        <v>0</v>
      </c>
      <c r="BZ83" s="217">
        <f t="shared" ref="BZ83" si="65">BY83/BY84</f>
        <v>0</v>
      </c>
      <c r="CA83" s="215">
        <f t="shared" si="14"/>
        <v>0</v>
      </c>
      <c r="CB83" s="217">
        <f t="shared" ref="CB83" si="66">CA83/CA84</f>
        <v>0</v>
      </c>
      <c r="CC83" s="215">
        <f t="shared" si="14"/>
        <v>0</v>
      </c>
      <c r="CD83" s="217">
        <f t="shared" ref="CD83" si="67">CC83/CC84</f>
        <v>0</v>
      </c>
      <c r="CE83" s="215">
        <f t="shared" si="14"/>
        <v>0</v>
      </c>
      <c r="CF83" s="217">
        <f t="shared" ref="CF83" si="68">CE83/CE84</f>
        <v>0</v>
      </c>
      <c r="CG83" s="215">
        <f t="shared" si="14"/>
        <v>0</v>
      </c>
      <c r="CH83" s="217">
        <f t="shared" ref="CH83" si="69">CG83/CG84</f>
        <v>0</v>
      </c>
      <c r="CI83" s="215">
        <f t="shared" si="14"/>
        <v>0</v>
      </c>
      <c r="CJ83" s="217">
        <f t="shared" ref="CJ83" si="70">CI83/CI84</f>
        <v>0</v>
      </c>
      <c r="CK83" s="215">
        <f t="shared" si="14"/>
        <v>0</v>
      </c>
      <c r="CL83" s="217">
        <f t="shared" ref="CL83" si="71">CK83/CK84</f>
        <v>0</v>
      </c>
      <c r="CM83" s="215">
        <f t="shared" si="23"/>
        <v>0</v>
      </c>
      <c r="CN83" s="217">
        <f>CM83/CM84</f>
        <v>0</v>
      </c>
      <c r="CO83"/>
    </row>
    <row r="84" spans="1:93" ht="13.8" thickBot="1" x14ac:dyDescent="0.3">
      <c r="A84" s="65"/>
      <c r="B84" s="69" t="s">
        <v>83</v>
      </c>
      <c r="C84" s="186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6"/>
      <c r="AA84" s="186"/>
      <c r="AB84" s="186"/>
      <c r="AC84" s="186"/>
      <c r="AD84" s="186"/>
      <c r="AE84" s="186"/>
      <c r="AF84" s="186"/>
      <c r="AG84" s="186"/>
      <c r="AH84" s="186"/>
      <c r="AI84" s="186"/>
      <c r="AJ84" s="186"/>
      <c r="AK84" s="186"/>
      <c r="AL84" s="186"/>
      <c r="AM84" s="186"/>
      <c r="AN84" s="186"/>
      <c r="AO84" s="186"/>
      <c r="AP84" s="186"/>
      <c r="AQ84" s="186"/>
      <c r="AR84" s="186"/>
      <c r="AS84" s="186"/>
      <c r="AT84" s="186"/>
      <c r="AU84" s="186"/>
      <c r="AV84" s="186"/>
      <c r="AW84" s="186"/>
      <c r="AX84" s="186"/>
      <c r="AY84" s="186"/>
      <c r="AZ84" s="186"/>
      <c r="BA84" s="186"/>
      <c r="BB84" s="186"/>
      <c r="BC84" s="186"/>
      <c r="BD84" s="186"/>
      <c r="BE84" s="186"/>
      <c r="BF84" s="186"/>
      <c r="BG84" s="186"/>
      <c r="BH84" s="186"/>
      <c r="BI84" s="186"/>
      <c r="BJ84" s="186"/>
      <c r="BK84" s="186"/>
      <c r="BL84" s="186"/>
      <c r="BM84" s="186"/>
      <c r="BN84" s="186"/>
      <c r="BO84" s="186"/>
      <c r="BP84" s="186"/>
      <c r="BQ84" s="186"/>
      <c r="BR84" s="186"/>
      <c r="BS84" s="186"/>
      <c r="BT84" s="186"/>
      <c r="BU84" s="186"/>
      <c r="BV84" s="186"/>
      <c r="BW84" s="218">
        <f t="shared" si="14"/>
        <v>33414338.789999999</v>
      </c>
      <c r="BX84" s="219">
        <f t="shared" ref="BX84" si="72">BW84/BW84</f>
        <v>1</v>
      </c>
      <c r="BY84" s="218">
        <f t="shared" si="14"/>
        <v>27585191.660000004</v>
      </c>
      <c r="BZ84" s="219">
        <f t="shared" ref="BZ84" si="73">BY84/BY84</f>
        <v>1</v>
      </c>
      <c r="CA84" s="218">
        <f t="shared" si="14"/>
        <v>34826780.009999998</v>
      </c>
      <c r="CB84" s="219">
        <f t="shared" ref="CB84" si="74">CA84/CA84</f>
        <v>1</v>
      </c>
      <c r="CC84" s="218">
        <f t="shared" si="14"/>
        <v>30458627.950000003</v>
      </c>
      <c r="CD84" s="219">
        <f t="shared" ref="CD84" si="75">CC84/CC84</f>
        <v>1</v>
      </c>
      <c r="CE84" s="218">
        <f t="shared" si="14"/>
        <v>34141153.019999996</v>
      </c>
      <c r="CF84" s="219">
        <f t="shared" ref="CF84" si="76">CE84/CE84</f>
        <v>1</v>
      </c>
      <c r="CG84" s="218">
        <f t="shared" si="14"/>
        <v>34624618.510000005</v>
      </c>
      <c r="CH84" s="219">
        <f t="shared" ref="CH84" si="77">CG84/CG84</f>
        <v>1</v>
      </c>
      <c r="CI84" s="218">
        <f t="shared" si="14"/>
        <v>31667620.289999999</v>
      </c>
      <c r="CJ84" s="219">
        <f t="shared" ref="CJ84" si="78">CI84/CI84</f>
        <v>1</v>
      </c>
      <c r="CK84" s="218">
        <f t="shared" si="14"/>
        <v>36946863.700000003</v>
      </c>
      <c r="CL84" s="219">
        <f t="shared" ref="CL84" si="79">CK84/CK84</f>
        <v>1</v>
      </c>
      <c r="CM84" s="218">
        <f t="shared" si="23"/>
        <v>32958150.116250001</v>
      </c>
      <c r="CN84" s="219">
        <f>CM84/CM84</f>
        <v>1</v>
      </c>
      <c r="CO84"/>
    </row>
    <row r="85" spans="1:93" x14ac:dyDescent="0.25">
      <c r="A85" s="65"/>
      <c r="B85" s="67" t="s">
        <v>88</v>
      </c>
      <c r="C85" s="186"/>
      <c r="D85" s="186"/>
      <c r="E85" s="186"/>
      <c r="F85" s="186"/>
      <c r="G85" s="186"/>
      <c r="H85" s="186"/>
      <c r="I85" s="186"/>
      <c r="J85" s="186"/>
      <c r="K85" s="186"/>
      <c r="L85" s="186"/>
      <c r="M85" s="186"/>
      <c r="N85" s="186"/>
      <c r="O85" s="186"/>
      <c r="P85" s="186"/>
      <c r="Q85" s="186"/>
      <c r="R85" s="186"/>
      <c r="S85" s="186"/>
      <c r="T85" s="186"/>
      <c r="U85" s="186"/>
      <c r="V85" s="186"/>
      <c r="W85" s="186"/>
      <c r="X85" s="186"/>
      <c r="Y85" s="186"/>
      <c r="Z85" s="186"/>
      <c r="AA85" s="186"/>
      <c r="AB85" s="186"/>
      <c r="AC85" s="186"/>
      <c r="AD85" s="186"/>
      <c r="AE85" s="186"/>
      <c r="AF85" s="186"/>
      <c r="AG85" s="186"/>
      <c r="AH85" s="186"/>
      <c r="AI85" s="186"/>
      <c r="AJ85" s="186"/>
      <c r="AK85" s="186"/>
      <c r="AL85" s="186"/>
      <c r="AM85" s="186"/>
      <c r="AN85" s="186"/>
      <c r="AO85" s="186"/>
      <c r="AP85" s="186"/>
      <c r="AQ85" s="186"/>
      <c r="AR85" s="186"/>
      <c r="AS85" s="186"/>
      <c r="AT85" s="186"/>
      <c r="AU85" s="186"/>
      <c r="AV85" s="186"/>
      <c r="AW85" s="186"/>
      <c r="AX85" s="186"/>
      <c r="AY85" s="186"/>
      <c r="AZ85" s="186"/>
      <c r="BA85" s="186"/>
      <c r="BB85" s="186"/>
      <c r="BC85" s="186"/>
      <c r="BD85" s="186"/>
      <c r="BE85" s="186"/>
      <c r="BF85" s="186"/>
      <c r="BG85" s="186"/>
      <c r="BH85" s="186"/>
      <c r="BI85" s="186"/>
      <c r="BJ85" s="186"/>
      <c r="BK85" s="186"/>
      <c r="BL85" s="186"/>
      <c r="BM85" s="186"/>
      <c r="BN85" s="186"/>
      <c r="BO85" s="186"/>
      <c r="BP85" s="186"/>
      <c r="BQ85" s="186"/>
      <c r="BR85" s="186"/>
      <c r="BS85" s="186"/>
      <c r="BT85" s="186"/>
      <c r="BU85" s="186"/>
      <c r="BV85" s="186"/>
      <c r="BW85" s="220">
        <f t="shared" si="14"/>
        <v>4151275.29</v>
      </c>
      <c r="BX85" s="221"/>
      <c r="BY85" s="220">
        <f t="shared" si="14"/>
        <v>5285147.16</v>
      </c>
      <c r="BZ85" s="221"/>
      <c r="CA85" s="220">
        <f t="shared" si="14"/>
        <v>4942435.6399999997</v>
      </c>
      <c r="CB85" s="221"/>
      <c r="CC85" s="220">
        <f t="shared" si="14"/>
        <v>5302725.1399999997</v>
      </c>
      <c r="CD85" s="221"/>
      <c r="CE85" s="220">
        <f t="shared" si="14"/>
        <v>4866853.96</v>
      </c>
      <c r="CF85" s="221"/>
      <c r="CG85" s="220">
        <f t="shared" si="14"/>
        <v>4903524.47</v>
      </c>
      <c r="CH85" s="221"/>
      <c r="CI85" s="220">
        <f t="shared" si="14"/>
        <v>5358541.9000000004</v>
      </c>
      <c r="CJ85" s="221"/>
      <c r="CK85" s="220">
        <f t="shared" si="14"/>
        <v>6455377.1100000003</v>
      </c>
      <c r="CL85" s="221"/>
      <c r="CM85" s="220">
        <f t="shared" si="23"/>
        <v>5158235.0837500002</v>
      </c>
      <c r="CN85" s="221"/>
      <c r="CO85"/>
    </row>
    <row r="86" spans="1:93" x14ac:dyDescent="0.25">
      <c r="A86" s="65"/>
      <c r="B86" s="67" t="s">
        <v>71</v>
      </c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186"/>
      <c r="Z86" s="186"/>
      <c r="AA86" s="186"/>
      <c r="AB86" s="186"/>
      <c r="AC86" s="186"/>
      <c r="AD86" s="186"/>
      <c r="AE86" s="186"/>
      <c r="AF86" s="186"/>
      <c r="AG86" s="186"/>
      <c r="AH86" s="186"/>
      <c r="AI86" s="186"/>
      <c r="AJ86" s="186"/>
      <c r="AK86" s="186"/>
      <c r="AL86" s="186"/>
      <c r="AM86" s="186"/>
      <c r="AN86" s="186"/>
      <c r="AO86" s="186"/>
      <c r="AP86" s="186"/>
      <c r="AQ86" s="186"/>
      <c r="AR86" s="186"/>
      <c r="AS86" s="186"/>
      <c r="AT86" s="186"/>
      <c r="AU86" s="186"/>
      <c r="AV86" s="186"/>
      <c r="AW86" s="186"/>
      <c r="AX86" s="186"/>
      <c r="AY86" s="186"/>
      <c r="AZ86" s="186"/>
      <c r="BA86" s="186"/>
      <c r="BB86" s="186"/>
      <c r="BC86" s="186"/>
      <c r="BD86" s="186"/>
      <c r="BE86" s="186"/>
      <c r="BF86" s="186"/>
      <c r="BG86" s="186"/>
      <c r="BH86" s="186"/>
      <c r="BI86" s="186"/>
      <c r="BJ86" s="186"/>
      <c r="BK86" s="186"/>
      <c r="BL86" s="186"/>
      <c r="BM86" s="186"/>
      <c r="BN86" s="186"/>
      <c r="BO86" s="186"/>
      <c r="BP86" s="186"/>
      <c r="BQ86" s="186"/>
      <c r="BR86" s="186"/>
      <c r="BS86" s="186"/>
      <c r="BT86" s="186"/>
      <c r="BU86" s="186"/>
      <c r="BV86" s="186"/>
      <c r="BW86" s="215">
        <f t="shared" si="14"/>
        <v>1857084.58</v>
      </c>
      <c r="BX86" s="217"/>
      <c r="BY86" s="215">
        <f t="shared" si="14"/>
        <v>1402867.7</v>
      </c>
      <c r="BZ86" s="217"/>
      <c r="CA86" s="215">
        <f t="shared" si="14"/>
        <v>2047359.54</v>
      </c>
      <c r="CB86" s="217"/>
      <c r="CC86" s="215">
        <f t="shared" si="14"/>
        <v>1684721.98</v>
      </c>
      <c r="CD86" s="217"/>
      <c r="CE86" s="215">
        <f t="shared" si="14"/>
        <v>2145310.94</v>
      </c>
      <c r="CF86" s="217"/>
      <c r="CG86" s="215">
        <f t="shared" si="14"/>
        <v>1813752.74</v>
      </c>
      <c r="CH86" s="217"/>
      <c r="CI86" s="215">
        <f t="shared" si="14"/>
        <v>1742776.11</v>
      </c>
      <c r="CJ86" s="217"/>
      <c r="CK86" s="215">
        <f t="shared" si="14"/>
        <v>1726716.66</v>
      </c>
      <c r="CL86" s="217"/>
      <c r="CM86" s="215">
        <f t="shared" si="23"/>
        <v>1802573.78125</v>
      </c>
      <c r="CN86" s="217"/>
      <c r="CO86"/>
    </row>
    <row r="87" spans="1:93" ht="13.8" thickBot="1" x14ac:dyDescent="0.3">
      <c r="A87" s="63"/>
      <c r="B87" s="70" t="s">
        <v>84</v>
      </c>
      <c r="C87" s="186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  <c r="AA87" s="186"/>
      <c r="AB87" s="186"/>
      <c r="AC87" s="186"/>
      <c r="AD87" s="186"/>
      <c r="AE87" s="186"/>
      <c r="AF87" s="186"/>
      <c r="AG87" s="186"/>
      <c r="AH87" s="186"/>
      <c r="AI87" s="186"/>
      <c r="AJ87" s="186"/>
      <c r="AK87" s="186"/>
      <c r="AL87" s="186"/>
      <c r="AM87" s="186"/>
      <c r="AN87" s="186"/>
      <c r="AO87" s="186"/>
      <c r="AP87" s="186"/>
      <c r="AQ87" s="186"/>
      <c r="AR87" s="186"/>
      <c r="AS87" s="186"/>
      <c r="AT87" s="186"/>
      <c r="AU87" s="186"/>
      <c r="AV87" s="186"/>
      <c r="AW87" s="186"/>
      <c r="AX87" s="186"/>
      <c r="AY87" s="186"/>
      <c r="AZ87" s="186"/>
      <c r="BA87" s="186"/>
      <c r="BB87" s="186"/>
      <c r="BC87" s="186"/>
      <c r="BD87" s="186"/>
      <c r="BE87" s="186"/>
      <c r="BF87" s="186"/>
      <c r="BG87" s="186"/>
      <c r="BH87" s="186"/>
      <c r="BI87" s="186"/>
      <c r="BJ87" s="186"/>
      <c r="BK87" s="186"/>
      <c r="BL87" s="186"/>
      <c r="BM87" s="186"/>
      <c r="BN87" s="186"/>
      <c r="BO87" s="186"/>
      <c r="BP87" s="186"/>
      <c r="BQ87" s="186"/>
      <c r="BR87" s="186"/>
      <c r="BS87" s="186"/>
      <c r="BT87" s="186"/>
      <c r="BU87" s="186"/>
      <c r="BV87" s="186"/>
      <c r="BW87" s="222">
        <f t="shared" si="14"/>
        <v>39422698.659999996</v>
      </c>
      <c r="BX87" s="223"/>
      <c r="BY87" s="222">
        <f t="shared" si="14"/>
        <v>34273206.520000003</v>
      </c>
      <c r="BZ87" s="223"/>
      <c r="CA87" s="222">
        <f t="shared" si="14"/>
        <v>41816575.189999998</v>
      </c>
      <c r="CB87" s="223"/>
      <c r="CC87" s="222">
        <f t="shared" si="14"/>
        <v>37446075.07</v>
      </c>
      <c r="CD87" s="223"/>
      <c r="CE87" s="222">
        <f t="shared" si="14"/>
        <v>41153317.919999994</v>
      </c>
      <c r="CF87" s="223"/>
      <c r="CG87" s="222">
        <f t="shared" si="14"/>
        <v>41341895.720000006</v>
      </c>
      <c r="CH87" s="223"/>
      <c r="CI87" s="222">
        <f t="shared" si="14"/>
        <v>38768938.299999997</v>
      </c>
      <c r="CJ87" s="223"/>
      <c r="CK87" s="222">
        <f t="shared" si="14"/>
        <v>45128957.469999999</v>
      </c>
      <c r="CL87" s="223"/>
      <c r="CM87" s="222">
        <f t="shared" si="23"/>
        <v>39918958.106250003</v>
      </c>
      <c r="CN87" s="223"/>
      <c r="CO87"/>
    </row>
    <row r="88" spans="1:93" x14ac:dyDescent="0.25">
      <c r="A88" s="71"/>
      <c r="B88" s="72" t="s">
        <v>89</v>
      </c>
      <c r="C88" s="186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6"/>
      <c r="X88" s="186"/>
      <c r="Y88" s="186"/>
      <c r="Z88" s="186"/>
      <c r="AA88" s="186"/>
      <c r="AB88" s="186"/>
      <c r="AC88" s="186"/>
      <c r="AD88" s="186"/>
      <c r="AE88" s="186"/>
      <c r="AF88" s="186"/>
      <c r="AG88" s="186"/>
      <c r="AH88" s="186"/>
      <c r="AI88" s="186"/>
      <c r="AJ88" s="186"/>
      <c r="AK88" s="186"/>
      <c r="AL88" s="186"/>
      <c r="AM88" s="186"/>
      <c r="AN88" s="186"/>
      <c r="AO88" s="186"/>
      <c r="AP88" s="186"/>
      <c r="AQ88" s="186"/>
      <c r="AR88" s="186"/>
      <c r="AS88" s="186"/>
      <c r="AT88" s="186"/>
      <c r="AU88" s="186"/>
      <c r="AV88" s="186"/>
      <c r="AW88" s="186"/>
      <c r="AX88" s="186"/>
      <c r="AY88" s="186"/>
      <c r="AZ88" s="186"/>
      <c r="BA88" s="186"/>
      <c r="BB88" s="186"/>
      <c r="BC88" s="186"/>
      <c r="BD88" s="186"/>
      <c r="BE88" s="186"/>
      <c r="BF88" s="186"/>
      <c r="BG88" s="186"/>
      <c r="BH88" s="186"/>
      <c r="BI88" s="186"/>
      <c r="BJ88" s="186"/>
      <c r="BK88" s="186"/>
      <c r="BL88" s="186"/>
      <c r="BM88" s="186"/>
      <c r="BN88" s="186"/>
      <c r="BO88" s="186"/>
      <c r="BP88" s="186"/>
      <c r="BQ88" s="186"/>
      <c r="BR88" s="186"/>
      <c r="BS88" s="186"/>
      <c r="BT88" s="186"/>
      <c r="BU88" s="186"/>
      <c r="BV88" s="186"/>
      <c r="BW88" s="224">
        <f>AM!BW39</f>
        <v>210724</v>
      </c>
      <c r="BX88" s="225">
        <f t="shared" ref="BX88" si="80">BW88/BW95</f>
        <v>6.3990969796855028E-3</v>
      </c>
      <c r="BY88" s="224">
        <f>AM!BY39</f>
        <v>0</v>
      </c>
      <c r="BZ88" s="225">
        <f t="shared" ref="BZ88" si="81">BY88/BY95</f>
        <v>0</v>
      </c>
      <c r="CA88" s="224">
        <f>AM!CA39</f>
        <v>0</v>
      </c>
      <c r="CB88" s="225">
        <f t="shared" ref="CB88" si="82">CA88/CA95</f>
        <v>0</v>
      </c>
      <c r="CC88" s="224">
        <f>AM!CC39</f>
        <v>0</v>
      </c>
      <c r="CD88" s="225">
        <f t="shared" ref="CD88" si="83">CC88/CC95</f>
        <v>0</v>
      </c>
      <c r="CE88" s="224">
        <f>AM!CE39</f>
        <v>0</v>
      </c>
      <c r="CF88" s="225">
        <f t="shared" ref="CF88" si="84">CE88/CE95</f>
        <v>0</v>
      </c>
      <c r="CG88" s="224">
        <f>AM!CG39</f>
        <v>0</v>
      </c>
      <c r="CH88" s="225">
        <f t="shared" ref="CH88" si="85">CG88/CG95</f>
        <v>0</v>
      </c>
      <c r="CI88" s="224">
        <f>AM!CI39</f>
        <v>0</v>
      </c>
      <c r="CJ88" s="225">
        <f t="shared" ref="CJ88" si="86">CI88/CI95</f>
        <v>0</v>
      </c>
      <c r="CK88" s="224">
        <f>AM!CK39</f>
        <v>0</v>
      </c>
      <c r="CL88" s="225">
        <f t="shared" ref="CL88" si="87">CK88/CK95</f>
        <v>0</v>
      </c>
      <c r="CM88" s="224">
        <f>AM!CM39</f>
        <v>26340.500799887122</v>
      </c>
      <c r="CN88" s="225">
        <f>CM88/CM95</f>
        <v>8.2603671374126102E-4</v>
      </c>
      <c r="CO88"/>
    </row>
    <row r="89" spans="1:93" x14ac:dyDescent="0.25">
      <c r="A89" s="71"/>
      <c r="B89" s="72" t="s">
        <v>79</v>
      </c>
      <c r="C89" s="186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6"/>
      <c r="W89" s="186"/>
      <c r="X89" s="186"/>
      <c r="Y89" s="186"/>
      <c r="Z89" s="186"/>
      <c r="AA89" s="186"/>
      <c r="AB89" s="186"/>
      <c r="AC89" s="186"/>
      <c r="AD89" s="186"/>
      <c r="AE89" s="186"/>
      <c r="AF89" s="186"/>
      <c r="AG89" s="186"/>
      <c r="AH89" s="186"/>
      <c r="AI89" s="186"/>
      <c r="AJ89" s="186"/>
      <c r="AK89" s="186"/>
      <c r="AL89" s="186"/>
      <c r="AM89" s="186"/>
      <c r="AN89" s="186"/>
      <c r="AO89" s="186"/>
      <c r="AP89" s="186"/>
      <c r="AQ89" s="186"/>
      <c r="AR89" s="186"/>
      <c r="AS89" s="186"/>
      <c r="AT89" s="186"/>
      <c r="AU89" s="186"/>
      <c r="AV89" s="186"/>
      <c r="AW89" s="186"/>
      <c r="AX89" s="186"/>
      <c r="AY89" s="186"/>
      <c r="AZ89" s="186"/>
      <c r="BA89" s="186"/>
      <c r="BB89" s="186"/>
      <c r="BC89" s="186"/>
      <c r="BD89" s="186"/>
      <c r="BE89" s="186"/>
      <c r="BF89" s="186"/>
      <c r="BG89" s="186"/>
      <c r="BH89" s="186"/>
      <c r="BI89" s="186"/>
      <c r="BJ89" s="186"/>
      <c r="BK89" s="186"/>
      <c r="BL89" s="186"/>
      <c r="BM89" s="186"/>
      <c r="BN89" s="186"/>
      <c r="BO89" s="186"/>
      <c r="BP89" s="186"/>
      <c r="BQ89" s="186"/>
      <c r="BR89" s="186"/>
      <c r="BS89" s="186"/>
      <c r="BT89" s="186"/>
      <c r="BU89" s="186"/>
      <c r="BV89" s="186"/>
      <c r="BW89" s="224">
        <f>AM!BW40</f>
        <v>30397933.27</v>
      </c>
      <c r="BX89" s="226">
        <f t="shared" ref="BX89" si="88">BW89/BW95</f>
        <v>0.92309999324584979</v>
      </c>
      <c r="BY89" s="224">
        <f>AM!BY40</f>
        <v>28651010.48</v>
      </c>
      <c r="BZ89" s="226">
        <f t="shared" ref="BZ89" si="89">BY89/BY95</f>
        <v>0.9305029415567474</v>
      </c>
      <c r="CA89" s="224">
        <f>AM!CA40</f>
        <v>34920526.759999998</v>
      </c>
      <c r="CB89" s="226">
        <f t="shared" ref="CB89" si="90">CA89/CA95</f>
        <v>0.93023769425578096</v>
      </c>
      <c r="CC89" s="224">
        <f>AM!CC40</f>
        <v>26593371.399999999</v>
      </c>
      <c r="CD89" s="226">
        <f t="shared" ref="CD89" si="91">CC89/CC95</f>
        <v>0.93689495849394511</v>
      </c>
      <c r="CE89" s="224">
        <f>AM!CE40</f>
        <v>28130328.57</v>
      </c>
      <c r="CF89" s="226">
        <f t="shared" ref="CF89" si="92">CE89/CE95</f>
        <v>0.93725249907421748</v>
      </c>
      <c r="CG89" s="224">
        <f>AM!CG40</f>
        <v>28903353.439999998</v>
      </c>
      <c r="CH89" s="226">
        <f t="shared" ref="CH89" si="93">CG89/CG95</f>
        <v>0.91777636219666292</v>
      </c>
      <c r="CI89" s="224">
        <f>AM!CI40</f>
        <v>27329882.77</v>
      </c>
      <c r="CJ89" s="226">
        <f t="shared" ref="CJ89" si="94">CI89/CI95</f>
        <v>0.93679154593371061</v>
      </c>
      <c r="CK89" s="224">
        <f>AM!CK40</f>
        <v>32635441.199999999</v>
      </c>
      <c r="CL89" s="226">
        <f t="shared" ref="CL89" si="95">CK89/CK95</f>
        <v>0.93841945064555232</v>
      </c>
      <c r="CM89" s="224">
        <f>AM!CM40</f>
        <v>29695231.800319497</v>
      </c>
      <c r="CN89" s="226">
        <f>CM89/CM95</f>
        <v>0.93124090071309584</v>
      </c>
      <c r="CO89"/>
    </row>
    <row r="90" spans="1:93" x14ac:dyDescent="0.25">
      <c r="A90" s="71"/>
      <c r="B90" s="72" t="s">
        <v>107</v>
      </c>
      <c r="C90" s="186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6"/>
      <c r="O90" s="186"/>
      <c r="P90" s="186"/>
      <c r="Q90" s="186"/>
      <c r="R90" s="186"/>
      <c r="S90" s="186"/>
      <c r="T90" s="186"/>
      <c r="U90" s="186"/>
      <c r="V90" s="186"/>
      <c r="W90" s="186"/>
      <c r="X90" s="186"/>
      <c r="Y90" s="186"/>
      <c r="Z90" s="186"/>
      <c r="AA90" s="186"/>
      <c r="AB90" s="186"/>
      <c r="AC90" s="186"/>
      <c r="AD90" s="186"/>
      <c r="AE90" s="186"/>
      <c r="AF90" s="186"/>
      <c r="AG90" s="186"/>
      <c r="AH90" s="186"/>
      <c r="AI90" s="186"/>
      <c r="AJ90" s="186"/>
      <c r="AK90" s="186"/>
      <c r="AL90" s="186"/>
      <c r="AM90" s="186"/>
      <c r="AN90" s="186"/>
      <c r="AO90" s="186"/>
      <c r="AP90" s="186"/>
      <c r="AQ90" s="186"/>
      <c r="AR90" s="186"/>
      <c r="AS90" s="186"/>
      <c r="AT90" s="186"/>
      <c r="AU90" s="186"/>
      <c r="AV90" s="186"/>
      <c r="AW90" s="186"/>
      <c r="AX90" s="186"/>
      <c r="AY90" s="186"/>
      <c r="AZ90" s="186"/>
      <c r="BA90" s="186"/>
      <c r="BB90" s="186"/>
      <c r="BC90" s="186"/>
      <c r="BD90" s="186"/>
      <c r="BE90" s="186"/>
      <c r="BF90" s="186"/>
      <c r="BG90" s="186"/>
      <c r="BH90" s="186"/>
      <c r="BI90" s="186"/>
      <c r="BJ90" s="186"/>
      <c r="BK90" s="186"/>
      <c r="BL90" s="186"/>
      <c r="BM90" s="186"/>
      <c r="BN90" s="186"/>
      <c r="BO90" s="186"/>
      <c r="BP90" s="186"/>
      <c r="BQ90" s="186"/>
      <c r="BR90" s="186"/>
      <c r="BS90" s="186"/>
      <c r="BT90" s="186"/>
      <c r="BU90" s="186"/>
      <c r="BV90" s="186"/>
      <c r="BW90" s="224">
        <f>AM!BW41</f>
        <v>0</v>
      </c>
      <c r="BX90" s="226">
        <f t="shared" ref="BX90" si="96">BW90/BW95</f>
        <v>0</v>
      </c>
      <c r="BY90" s="224">
        <f>AM!BY41</f>
        <v>0</v>
      </c>
      <c r="BZ90" s="226">
        <f t="shared" ref="BZ90" si="97">BY90/BY95</f>
        <v>0</v>
      </c>
      <c r="CA90" s="224">
        <f>AM!CA41</f>
        <v>0</v>
      </c>
      <c r="CB90" s="226">
        <f t="shared" ref="CB90" si="98">CA90/CA95</f>
        <v>0</v>
      </c>
      <c r="CC90" s="224">
        <f>AM!CC41</f>
        <v>0</v>
      </c>
      <c r="CD90" s="226">
        <f t="shared" ref="CD90" si="99">CC90/CC95</f>
        <v>0</v>
      </c>
      <c r="CE90" s="224">
        <f>AM!CE41</f>
        <v>0</v>
      </c>
      <c r="CF90" s="226">
        <f t="shared" ref="CF90" si="100">CE90/CE95</f>
        <v>0</v>
      </c>
      <c r="CG90" s="224">
        <f>AM!CG41</f>
        <v>0</v>
      </c>
      <c r="CH90" s="226">
        <f t="shared" ref="CH90" si="101">CG90/CG95</f>
        <v>0</v>
      </c>
      <c r="CI90" s="224">
        <f>AM!CI41</f>
        <v>0</v>
      </c>
      <c r="CJ90" s="226">
        <f t="shared" ref="CJ90" si="102">CI90/CI95</f>
        <v>0</v>
      </c>
      <c r="CK90" s="224">
        <f>AM!CK41</f>
        <v>0</v>
      </c>
      <c r="CL90" s="226">
        <f t="shared" ref="CL90" si="103">CK90/CK95</f>
        <v>0</v>
      </c>
      <c r="CM90" s="224">
        <f>AM!CM41</f>
        <v>0</v>
      </c>
      <c r="CN90" s="226">
        <f>CM90/CM95</f>
        <v>0</v>
      </c>
      <c r="CO90"/>
    </row>
    <row r="91" spans="1:93" x14ac:dyDescent="0.25">
      <c r="A91" s="73"/>
      <c r="B91" s="72" t="s">
        <v>80</v>
      </c>
      <c r="C91" s="186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6"/>
      <c r="O91" s="186"/>
      <c r="P91" s="186"/>
      <c r="Q91" s="186"/>
      <c r="R91" s="186"/>
      <c r="S91" s="186"/>
      <c r="T91" s="186"/>
      <c r="U91" s="186"/>
      <c r="V91" s="186"/>
      <c r="W91" s="186"/>
      <c r="X91" s="186"/>
      <c r="Y91" s="186"/>
      <c r="Z91" s="186"/>
      <c r="AA91" s="186"/>
      <c r="AB91" s="186"/>
      <c r="AC91" s="186"/>
      <c r="AD91" s="186"/>
      <c r="AE91" s="186"/>
      <c r="AF91" s="186"/>
      <c r="AG91" s="186"/>
      <c r="AH91" s="186"/>
      <c r="AI91" s="186"/>
      <c r="AJ91" s="186"/>
      <c r="AK91" s="186"/>
      <c r="AL91" s="186"/>
      <c r="AM91" s="186"/>
      <c r="AN91" s="186"/>
      <c r="AO91" s="186"/>
      <c r="AP91" s="186"/>
      <c r="AQ91" s="186"/>
      <c r="AR91" s="186"/>
      <c r="AS91" s="186"/>
      <c r="AT91" s="186"/>
      <c r="AU91" s="186"/>
      <c r="AV91" s="186"/>
      <c r="AW91" s="186"/>
      <c r="AX91" s="186"/>
      <c r="AY91" s="186"/>
      <c r="AZ91" s="186"/>
      <c r="BA91" s="186"/>
      <c r="BB91" s="186"/>
      <c r="BC91" s="186"/>
      <c r="BD91" s="186"/>
      <c r="BE91" s="186"/>
      <c r="BF91" s="186"/>
      <c r="BG91" s="186"/>
      <c r="BH91" s="186"/>
      <c r="BI91" s="186"/>
      <c r="BJ91" s="186"/>
      <c r="BK91" s="186"/>
      <c r="BL91" s="186"/>
      <c r="BM91" s="186"/>
      <c r="BN91" s="186"/>
      <c r="BO91" s="186"/>
      <c r="BP91" s="186"/>
      <c r="BQ91" s="186"/>
      <c r="BR91" s="186"/>
      <c r="BS91" s="186"/>
      <c r="BT91" s="186"/>
      <c r="BU91" s="186"/>
      <c r="BV91" s="186"/>
      <c r="BW91" s="224">
        <f>AM!BW42</f>
        <v>1431126.36</v>
      </c>
      <c r="BX91" s="226">
        <f t="shared" ref="BX91" si="104">BW91/BW95</f>
        <v>4.3459294469658453E-2</v>
      </c>
      <c r="BY91" s="224">
        <f>AM!BY42</f>
        <v>1404582.52</v>
      </c>
      <c r="BZ91" s="226">
        <f t="shared" ref="BZ91" si="105">BY91/BY95</f>
        <v>4.5616826234855676E-2</v>
      </c>
      <c r="CA91" s="224">
        <f>AM!CA42</f>
        <v>1854501.96</v>
      </c>
      <c r="CB91" s="226">
        <f t="shared" ref="CB91" si="106">CA91/CA95</f>
        <v>4.9401535066168817E-2</v>
      </c>
      <c r="CC91" s="224">
        <f>AM!CC42</f>
        <v>1388945.6</v>
      </c>
      <c r="CD91" s="226">
        <f t="shared" ref="CD91" si="107">CC91/CC95</f>
        <v>4.8933101060753353E-2</v>
      </c>
      <c r="CE91" s="224">
        <f>AM!CE42</f>
        <v>1480949.43</v>
      </c>
      <c r="CF91" s="226">
        <f t="shared" ref="CF91" si="108">CE91/CE95</f>
        <v>4.9342600134088581E-2</v>
      </c>
      <c r="CG91" s="224">
        <f>AM!CG42</f>
        <v>1817542.56</v>
      </c>
      <c r="CH91" s="226">
        <f t="shared" ref="CH91" si="109">CG91/CG95</f>
        <v>5.7712943320476176E-2</v>
      </c>
      <c r="CI91" s="224">
        <f>AM!CI42</f>
        <v>1457652.23</v>
      </c>
      <c r="CJ91" s="226">
        <f t="shared" ref="CJ91" si="110">CI91/CI95</f>
        <v>4.9964220390815113E-2</v>
      </c>
      <c r="CK91" s="224">
        <f>AM!CK42</f>
        <v>1524173.8</v>
      </c>
      <c r="CL91" s="226">
        <f t="shared" ref="CL91" si="111">CK91/CK95</f>
        <v>4.3827026309187569E-2</v>
      </c>
      <c r="CM91" s="224">
        <f>AM!CM42</f>
        <v>1544934.3505538153</v>
      </c>
      <c r="CN91" s="226">
        <f>CM91/CM95</f>
        <v>4.8449059627709574E-2</v>
      </c>
      <c r="CO91"/>
    </row>
    <row r="92" spans="1:93" x14ac:dyDescent="0.25">
      <c r="A92" s="73"/>
      <c r="B92" s="72" t="s">
        <v>81</v>
      </c>
      <c r="C92" s="186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6"/>
      <c r="O92" s="186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86"/>
      <c r="AA92" s="186"/>
      <c r="AB92" s="186"/>
      <c r="AC92" s="186"/>
      <c r="AD92" s="186"/>
      <c r="AE92" s="186"/>
      <c r="AF92" s="186"/>
      <c r="AG92" s="186"/>
      <c r="AH92" s="186"/>
      <c r="AI92" s="186"/>
      <c r="AJ92" s="186"/>
      <c r="AK92" s="186"/>
      <c r="AL92" s="186"/>
      <c r="AM92" s="186"/>
      <c r="AN92" s="186"/>
      <c r="AO92" s="186"/>
      <c r="AP92" s="186"/>
      <c r="AQ92" s="186"/>
      <c r="AR92" s="186"/>
      <c r="AS92" s="186"/>
      <c r="AT92" s="186"/>
      <c r="AU92" s="186"/>
      <c r="AV92" s="186"/>
      <c r="AW92" s="186"/>
      <c r="AX92" s="186"/>
      <c r="AY92" s="186"/>
      <c r="AZ92" s="186"/>
      <c r="BA92" s="186"/>
      <c r="BB92" s="186"/>
      <c r="BC92" s="186"/>
      <c r="BD92" s="186"/>
      <c r="BE92" s="186"/>
      <c r="BF92" s="186"/>
      <c r="BG92" s="186"/>
      <c r="BH92" s="186"/>
      <c r="BI92" s="186"/>
      <c r="BJ92" s="186"/>
      <c r="BK92" s="186"/>
      <c r="BL92" s="186"/>
      <c r="BM92" s="186"/>
      <c r="BN92" s="186"/>
      <c r="BO92" s="186"/>
      <c r="BP92" s="186"/>
      <c r="BQ92" s="186"/>
      <c r="BR92" s="186"/>
      <c r="BS92" s="186"/>
      <c r="BT92" s="186"/>
      <c r="BU92" s="186"/>
      <c r="BV92" s="186"/>
      <c r="BW92" s="224">
        <f>AM!BW43</f>
        <v>871137</v>
      </c>
      <c r="BX92" s="227">
        <f t="shared" ref="BX92" si="112">BW92/BW95</f>
        <v>2.6453987896928158E-2</v>
      </c>
      <c r="BY92" s="224">
        <f>AM!BY43</f>
        <v>703774</v>
      </c>
      <c r="BZ92" s="227">
        <f t="shared" ref="BZ92" si="113">BY92/BY95</f>
        <v>2.2856568275254712E-2</v>
      </c>
      <c r="CA92" s="224">
        <f>AM!CA43</f>
        <v>753090</v>
      </c>
      <c r="CB92" s="227">
        <f t="shared" ref="CB92" si="114">CA92/CA95</f>
        <v>2.0061344148151278E-2</v>
      </c>
      <c r="CC92" s="224">
        <f>AM!CC43</f>
        <v>371329</v>
      </c>
      <c r="CD92" s="227">
        <f t="shared" ref="CD92" si="115">CC92/CC95</f>
        <v>1.3082067061365455E-2</v>
      </c>
      <c r="CE92" s="224">
        <f>AM!CE43</f>
        <v>349915</v>
      </c>
      <c r="CF92" s="227">
        <f t="shared" ref="CF92" si="116">CE92/CE95</f>
        <v>1.1658545238725407E-2</v>
      </c>
      <c r="CG92" s="224">
        <f>AM!CG43</f>
        <v>765939</v>
      </c>
      <c r="CH92" s="227">
        <f t="shared" ref="CH92" si="117">CG92/CG95</f>
        <v>2.4321077848070971E-2</v>
      </c>
      <c r="CI92" s="224">
        <f>AM!CI43</f>
        <v>379380</v>
      </c>
      <c r="CJ92" s="227">
        <f t="shared" ref="CJ92" si="118">CI92/CI95</f>
        <v>1.3004079808437872E-2</v>
      </c>
      <c r="CK92" s="224">
        <f>AM!CK43</f>
        <v>608631</v>
      </c>
      <c r="CL92" s="227">
        <f t="shared" ref="CL92" si="119">CK92/CK95</f>
        <v>1.7500948283973351E-2</v>
      </c>
      <c r="CM92" s="224">
        <f>AM!CM43</f>
        <v>600399.3914297088</v>
      </c>
      <c r="CN92" s="227">
        <f>CM92/CM95</f>
        <v>1.882849320127486E-2</v>
      </c>
      <c r="CO92"/>
    </row>
    <row r="93" spans="1:93" x14ac:dyDescent="0.25">
      <c r="A93" s="73" t="s">
        <v>153</v>
      </c>
      <c r="B93" s="72" t="s">
        <v>82</v>
      </c>
      <c r="C93" s="186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186"/>
      <c r="Z93" s="186"/>
      <c r="AA93" s="186"/>
      <c r="AB93" s="186"/>
      <c r="AC93" s="186"/>
      <c r="AD93" s="186"/>
      <c r="AE93" s="186"/>
      <c r="AF93" s="186"/>
      <c r="AG93" s="186"/>
      <c r="AH93" s="186"/>
      <c r="AI93" s="186"/>
      <c r="AJ93" s="186"/>
      <c r="AK93" s="186"/>
      <c r="AL93" s="186"/>
      <c r="AM93" s="186"/>
      <c r="AN93" s="186"/>
      <c r="AO93" s="186"/>
      <c r="AP93" s="186"/>
      <c r="AQ93" s="186"/>
      <c r="AR93" s="186"/>
      <c r="AS93" s="186"/>
      <c r="AT93" s="186"/>
      <c r="AU93" s="186"/>
      <c r="AV93" s="186"/>
      <c r="AW93" s="186"/>
      <c r="AX93" s="186"/>
      <c r="AY93" s="186"/>
      <c r="AZ93" s="186"/>
      <c r="BA93" s="186"/>
      <c r="BB93" s="186"/>
      <c r="BC93" s="186"/>
      <c r="BD93" s="186"/>
      <c r="BE93" s="186"/>
      <c r="BF93" s="186"/>
      <c r="BG93" s="186"/>
      <c r="BH93" s="186"/>
      <c r="BI93" s="186"/>
      <c r="BJ93" s="186"/>
      <c r="BK93" s="186"/>
      <c r="BL93" s="186"/>
      <c r="BM93" s="186"/>
      <c r="BN93" s="186"/>
      <c r="BO93" s="186"/>
      <c r="BP93" s="186"/>
      <c r="BQ93" s="186"/>
      <c r="BR93" s="186"/>
      <c r="BS93" s="186"/>
      <c r="BT93" s="186"/>
      <c r="BU93" s="186"/>
      <c r="BV93" s="186"/>
      <c r="BW93" s="224">
        <f>AM!BW44</f>
        <v>7754.73</v>
      </c>
      <c r="BX93" s="227">
        <f t="shared" ref="BX93" si="120">BW93/BW95</f>
        <v>2.3548940472502684E-4</v>
      </c>
      <c r="BY93" s="224">
        <f>AM!BY44</f>
        <v>8327.52</v>
      </c>
      <c r="BZ93" s="227">
        <f t="shared" ref="BZ93" si="121">BY93/BY95</f>
        <v>2.7045405122034795E-4</v>
      </c>
      <c r="CA93" s="224">
        <f>AM!CA44</f>
        <v>11240.28</v>
      </c>
      <c r="CB93" s="227">
        <f t="shared" ref="CB93" si="122">CA93/CA95</f>
        <v>2.9942652989892556E-4</v>
      </c>
      <c r="CC93" s="224">
        <f>AM!CC44</f>
        <v>30935.599999999999</v>
      </c>
      <c r="CD93" s="227">
        <f t="shared" ref="CD93" si="123">CC93/CC95</f>
        <v>1.0898733839360168E-3</v>
      </c>
      <c r="CE93" s="224">
        <f>AM!CE44</f>
        <v>52414.43</v>
      </c>
      <c r="CF93" s="227">
        <f t="shared" ref="CF93" si="124">CE93/CE95</f>
        <v>1.7463555529685956E-3</v>
      </c>
      <c r="CG93" s="224">
        <f>AM!CG44</f>
        <v>5971.5599999999995</v>
      </c>
      <c r="CH93" s="227">
        <f t="shared" ref="CH93" si="125">CG93/CG95</f>
        <v>1.8961663479001155E-4</v>
      </c>
      <c r="CI93" s="224">
        <f>AM!CI44</f>
        <v>7006.23</v>
      </c>
      <c r="CJ93" s="227">
        <f t="shared" ref="CJ93" si="126">CI93/CI95</f>
        <v>2.4015386703640592E-4</v>
      </c>
      <c r="CK93" s="224">
        <f>AM!CK44</f>
        <v>8783.7999999999993</v>
      </c>
      <c r="CL93" s="227">
        <f t="shared" ref="CL93" si="127">CK93/CK95</f>
        <v>2.5257476128683076E-4</v>
      </c>
      <c r="CM93" s="224">
        <f>AM!CM44</f>
        <v>16554.269258921177</v>
      </c>
      <c r="CN93" s="227">
        <f>CM93/CM95</f>
        <v>5.1914100953941731E-4</v>
      </c>
      <c r="CO93"/>
    </row>
    <row r="94" spans="1:93" x14ac:dyDescent="0.25">
      <c r="A94" s="71"/>
      <c r="B94" s="72" t="s">
        <v>102</v>
      </c>
      <c r="C94" s="186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6"/>
      <c r="O94" s="186"/>
      <c r="P94" s="186"/>
      <c r="Q94" s="186"/>
      <c r="R94" s="186"/>
      <c r="S94" s="186"/>
      <c r="T94" s="186"/>
      <c r="U94" s="186"/>
      <c r="V94" s="186"/>
      <c r="W94" s="186"/>
      <c r="X94" s="186"/>
      <c r="Y94" s="186"/>
      <c r="Z94" s="186"/>
      <c r="AA94" s="186"/>
      <c r="AB94" s="186"/>
      <c r="AC94" s="186"/>
      <c r="AD94" s="186"/>
      <c r="AE94" s="186"/>
      <c r="AF94" s="186"/>
      <c r="AG94" s="186"/>
      <c r="AH94" s="186"/>
      <c r="AI94" s="186"/>
      <c r="AJ94" s="186"/>
      <c r="AK94" s="186"/>
      <c r="AL94" s="186"/>
      <c r="AM94" s="186"/>
      <c r="AN94" s="186"/>
      <c r="AO94" s="186"/>
      <c r="AP94" s="186"/>
      <c r="AQ94" s="186"/>
      <c r="AR94" s="186"/>
      <c r="AS94" s="186"/>
      <c r="AT94" s="186"/>
      <c r="AU94" s="186"/>
      <c r="AV94" s="186"/>
      <c r="AW94" s="186"/>
      <c r="AX94" s="186"/>
      <c r="AY94" s="186"/>
      <c r="AZ94" s="186"/>
      <c r="BA94" s="186"/>
      <c r="BB94" s="186"/>
      <c r="BC94" s="186"/>
      <c r="BD94" s="186"/>
      <c r="BE94" s="186"/>
      <c r="BF94" s="186"/>
      <c r="BG94" s="186"/>
      <c r="BH94" s="186"/>
      <c r="BI94" s="186"/>
      <c r="BJ94" s="186"/>
      <c r="BK94" s="186"/>
      <c r="BL94" s="186"/>
      <c r="BM94" s="186"/>
      <c r="BN94" s="186"/>
      <c r="BO94" s="186"/>
      <c r="BP94" s="186"/>
      <c r="BQ94" s="186"/>
      <c r="BR94" s="186"/>
      <c r="BS94" s="186"/>
      <c r="BT94" s="186"/>
      <c r="BU94" s="186"/>
      <c r="BV94" s="186"/>
      <c r="BW94" s="224">
        <f>AM!BW45</f>
        <v>11596</v>
      </c>
      <c r="BX94" s="227">
        <f t="shared" ref="BX94" si="128">BW94/BW95</f>
        <v>3.5213800315309638E-4</v>
      </c>
      <c r="BY94" s="224">
        <f>AM!BY45</f>
        <v>23192</v>
      </c>
      <c r="BZ94" s="227">
        <f t="shared" ref="BZ94" si="129">BY94/BY95</f>
        <v>7.5320988192190575E-4</v>
      </c>
      <c r="CA94" s="224">
        <f>AM!CA45</f>
        <v>0</v>
      </c>
      <c r="CB94" s="227">
        <f t="shared" ref="CB94" si="130">CA94/CA95</f>
        <v>0</v>
      </c>
      <c r="CC94" s="224">
        <f>AM!CC45</f>
        <v>0</v>
      </c>
      <c r="CD94" s="227">
        <f t="shared" ref="CD94" si="131">CC94/CC95</f>
        <v>0</v>
      </c>
      <c r="CE94" s="224">
        <f>AM!CE45</f>
        <v>0</v>
      </c>
      <c r="CF94" s="227">
        <f t="shared" ref="CF94" si="132">CE94/CE95</f>
        <v>0</v>
      </c>
      <c r="CG94" s="224">
        <f>AM!CG45</f>
        <v>0</v>
      </c>
      <c r="CH94" s="227">
        <f t="shared" ref="CH94" si="133">CG94/CG95</f>
        <v>0</v>
      </c>
      <c r="CI94" s="224">
        <f>AM!CI45</f>
        <v>0</v>
      </c>
      <c r="CJ94" s="227">
        <f t="shared" ref="CJ94" si="134">CI94/CI95</f>
        <v>0</v>
      </c>
      <c r="CK94" s="224">
        <f>AM!CK45</f>
        <v>0</v>
      </c>
      <c r="CL94" s="227">
        <f t="shared" ref="CL94" si="135">CK94/CK95</f>
        <v>0</v>
      </c>
      <c r="CM94" s="224">
        <f>AM!CM45</f>
        <v>4348.500138168486</v>
      </c>
      <c r="CN94" s="227">
        <f>CM94/CM95</f>
        <v>1.3636873463892185E-4</v>
      </c>
      <c r="CO94"/>
    </row>
    <row r="95" spans="1:93" ht="13.8" thickBot="1" x14ac:dyDescent="0.3">
      <c r="A95" s="71"/>
      <c r="B95" s="74" t="s">
        <v>83</v>
      </c>
      <c r="C95" s="186"/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6"/>
      <c r="O95" s="186"/>
      <c r="P95" s="186"/>
      <c r="Q95" s="186"/>
      <c r="R95" s="186"/>
      <c r="S95" s="186"/>
      <c r="T95" s="186"/>
      <c r="U95" s="186"/>
      <c r="V95" s="186"/>
      <c r="W95" s="186"/>
      <c r="X95" s="186"/>
      <c r="Y95" s="186"/>
      <c r="Z95" s="186"/>
      <c r="AA95" s="186"/>
      <c r="AB95" s="186"/>
      <c r="AC95" s="186"/>
      <c r="AD95" s="186"/>
      <c r="AE95" s="186"/>
      <c r="AF95" s="186"/>
      <c r="AG95" s="186"/>
      <c r="AH95" s="186"/>
      <c r="AI95" s="186"/>
      <c r="AJ95" s="186"/>
      <c r="AK95" s="186"/>
      <c r="AL95" s="186"/>
      <c r="AM95" s="186"/>
      <c r="AN95" s="186"/>
      <c r="AO95" s="186"/>
      <c r="AP95" s="186"/>
      <c r="AQ95" s="186"/>
      <c r="AR95" s="186"/>
      <c r="AS95" s="186"/>
      <c r="AT95" s="186"/>
      <c r="AU95" s="186"/>
      <c r="AV95" s="186"/>
      <c r="AW95" s="186"/>
      <c r="AX95" s="186"/>
      <c r="AY95" s="186"/>
      <c r="AZ95" s="186"/>
      <c r="BA95" s="186"/>
      <c r="BB95" s="186"/>
      <c r="BC95" s="186"/>
      <c r="BD95" s="186"/>
      <c r="BE95" s="186"/>
      <c r="BF95" s="186"/>
      <c r="BG95" s="186"/>
      <c r="BH95" s="186"/>
      <c r="BI95" s="186"/>
      <c r="BJ95" s="186"/>
      <c r="BK95" s="186"/>
      <c r="BL95" s="186"/>
      <c r="BM95" s="186"/>
      <c r="BN95" s="186"/>
      <c r="BO95" s="186"/>
      <c r="BP95" s="186"/>
      <c r="BQ95" s="186"/>
      <c r="BR95" s="186"/>
      <c r="BS95" s="186"/>
      <c r="BT95" s="186"/>
      <c r="BU95" s="186"/>
      <c r="BV95" s="186"/>
      <c r="BW95" s="224">
        <f>AM!BW46</f>
        <v>32930271.359999999</v>
      </c>
      <c r="BX95" s="228">
        <f t="shared" ref="BX95" si="136">BW95/BW95</f>
        <v>1</v>
      </c>
      <c r="BY95" s="224">
        <f>AM!BY46</f>
        <v>30790886.52</v>
      </c>
      <c r="BZ95" s="228">
        <f t="shared" ref="BZ95" si="137">BY95/BY95</f>
        <v>1</v>
      </c>
      <c r="CA95" s="224">
        <f>AM!CA46</f>
        <v>37539359</v>
      </c>
      <c r="CB95" s="228">
        <f t="shared" ref="CB95" si="138">CA95/CA95</f>
        <v>1</v>
      </c>
      <c r="CC95" s="224">
        <f>AM!CC46</f>
        <v>28384581.600000001</v>
      </c>
      <c r="CD95" s="228">
        <f t="shared" ref="CD95" si="139">CC95/CC95</f>
        <v>1</v>
      </c>
      <c r="CE95" s="224">
        <f>AM!CE46</f>
        <v>30013607.43</v>
      </c>
      <c r="CF95" s="228">
        <f t="shared" ref="CF95" si="140">CE95/CE95</f>
        <v>1</v>
      </c>
      <c r="CG95" s="224">
        <f>AM!CG46</f>
        <v>31492806.559999995</v>
      </c>
      <c r="CH95" s="228">
        <f t="shared" ref="CH95" si="141">CG95/CG95</f>
        <v>1</v>
      </c>
      <c r="CI95" s="224">
        <f>AM!CI46</f>
        <v>29173921.23</v>
      </c>
      <c r="CJ95" s="228">
        <f t="shared" ref="CJ95" si="142">CI95/CI95</f>
        <v>1</v>
      </c>
      <c r="CK95" s="224">
        <f>AM!CK46</f>
        <v>34777029.799999997</v>
      </c>
      <c r="CL95" s="228">
        <f t="shared" ref="CL95" si="143">CK95/CK95</f>
        <v>1</v>
      </c>
      <c r="CM95" s="224">
        <f>AM!CM46</f>
        <v>31887808.8125</v>
      </c>
      <c r="CN95" s="228">
        <f>CM95/CM95</f>
        <v>1</v>
      </c>
      <c r="CO95"/>
    </row>
    <row r="96" spans="1:93" x14ac:dyDescent="0.25">
      <c r="A96" s="71"/>
      <c r="B96" s="72" t="s">
        <v>88</v>
      </c>
      <c r="C96" s="186"/>
      <c r="D96" s="186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6"/>
      <c r="S96" s="186"/>
      <c r="T96" s="186"/>
      <c r="U96" s="186"/>
      <c r="V96" s="186"/>
      <c r="W96" s="186"/>
      <c r="X96" s="186"/>
      <c r="Y96" s="186"/>
      <c r="Z96" s="186"/>
      <c r="AA96" s="186"/>
      <c r="AB96" s="186"/>
      <c r="AC96" s="186"/>
      <c r="AD96" s="186"/>
      <c r="AE96" s="186"/>
      <c r="AF96" s="186"/>
      <c r="AG96" s="186"/>
      <c r="AH96" s="186"/>
      <c r="AI96" s="186"/>
      <c r="AJ96" s="186"/>
      <c r="AK96" s="186"/>
      <c r="AL96" s="186"/>
      <c r="AM96" s="186"/>
      <c r="AN96" s="186"/>
      <c r="AO96" s="186"/>
      <c r="AP96" s="186"/>
      <c r="AQ96" s="186"/>
      <c r="AR96" s="186"/>
      <c r="AS96" s="186"/>
      <c r="AT96" s="186"/>
      <c r="AU96" s="186"/>
      <c r="AV96" s="186"/>
      <c r="AW96" s="186"/>
      <c r="AX96" s="186"/>
      <c r="AY96" s="186"/>
      <c r="AZ96" s="186"/>
      <c r="BA96" s="186"/>
      <c r="BB96" s="186"/>
      <c r="BC96" s="186"/>
      <c r="BD96" s="186"/>
      <c r="BE96" s="186"/>
      <c r="BF96" s="186"/>
      <c r="BG96" s="186"/>
      <c r="BH96" s="186"/>
      <c r="BI96" s="186"/>
      <c r="BJ96" s="186"/>
      <c r="BK96" s="186"/>
      <c r="BL96" s="186"/>
      <c r="BM96" s="186"/>
      <c r="BN96" s="186"/>
      <c r="BO96" s="186"/>
      <c r="BP96" s="186"/>
      <c r="BQ96" s="186"/>
      <c r="BR96" s="186"/>
      <c r="BS96" s="186"/>
      <c r="BT96" s="186"/>
      <c r="BU96" s="186"/>
      <c r="BV96" s="186"/>
      <c r="BW96" s="224">
        <f>AM!BW47</f>
        <v>7866132</v>
      </c>
      <c r="BX96" s="229"/>
      <c r="BY96" s="224">
        <f>AM!BY47</f>
        <v>6435995</v>
      </c>
      <c r="BZ96" s="229"/>
      <c r="CA96" s="224">
        <f>AM!CA47</f>
        <v>8627592.1999999993</v>
      </c>
      <c r="CB96" s="229"/>
      <c r="CC96" s="224">
        <f>AM!CC47</f>
        <v>5864789</v>
      </c>
      <c r="CD96" s="229"/>
      <c r="CE96" s="224">
        <f>AM!CE47</f>
        <v>6972094</v>
      </c>
      <c r="CF96" s="229"/>
      <c r="CG96" s="224">
        <f>AM!CG47</f>
        <v>6665384</v>
      </c>
      <c r="CH96" s="229"/>
      <c r="CI96" s="224">
        <f>AM!CI47</f>
        <v>6679508</v>
      </c>
      <c r="CJ96" s="229"/>
      <c r="CK96" s="224">
        <f>AM!CK47</f>
        <v>6796354</v>
      </c>
      <c r="CL96" s="229"/>
      <c r="CM96" s="224">
        <f>AM!CM47</f>
        <v>6988481.0250000004</v>
      </c>
      <c r="CN96" s="229"/>
      <c r="CO96"/>
    </row>
    <row r="97" spans="1:93" x14ac:dyDescent="0.25">
      <c r="A97" s="71"/>
      <c r="B97" s="72" t="s">
        <v>71</v>
      </c>
      <c r="C97" s="186"/>
      <c r="D97" s="186"/>
      <c r="E97" s="186"/>
      <c r="F97" s="186"/>
      <c r="G97" s="186"/>
      <c r="H97" s="186"/>
      <c r="I97" s="186"/>
      <c r="J97" s="186"/>
      <c r="K97" s="186"/>
      <c r="L97" s="186"/>
      <c r="M97" s="186"/>
      <c r="N97" s="186"/>
      <c r="O97" s="186"/>
      <c r="P97" s="186"/>
      <c r="Q97" s="186"/>
      <c r="R97" s="186"/>
      <c r="S97" s="186"/>
      <c r="T97" s="186"/>
      <c r="U97" s="186"/>
      <c r="V97" s="186"/>
      <c r="W97" s="186"/>
      <c r="X97" s="186"/>
      <c r="Y97" s="186"/>
      <c r="Z97" s="186"/>
      <c r="AA97" s="186"/>
      <c r="AB97" s="186"/>
      <c r="AC97" s="186"/>
      <c r="AD97" s="186"/>
      <c r="AE97" s="186"/>
      <c r="AF97" s="186"/>
      <c r="AG97" s="186"/>
      <c r="AH97" s="186"/>
      <c r="AI97" s="186"/>
      <c r="AJ97" s="186"/>
      <c r="AK97" s="186"/>
      <c r="AL97" s="186"/>
      <c r="AM97" s="186"/>
      <c r="AN97" s="186"/>
      <c r="AO97" s="186"/>
      <c r="AP97" s="186"/>
      <c r="AQ97" s="186"/>
      <c r="AR97" s="186"/>
      <c r="AS97" s="186"/>
      <c r="AT97" s="186"/>
      <c r="AU97" s="186"/>
      <c r="AV97" s="186"/>
      <c r="AW97" s="186"/>
      <c r="AX97" s="186"/>
      <c r="AY97" s="186"/>
      <c r="AZ97" s="186"/>
      <c r="BA97" s="186"/>
      <c r="BB97" s="186"/>
      <c r="BC97" s="186"/>
      <c r="BD97" s="186"/>
      <c r="BE97" s="186"/>
      <c r="BF97" s="186"/>
      <c r="BG97" s="186"/>
      <c r="BH97" s="186"/>
      <c r="BI97" s="186"/>
      <c r="BJ97" s="186"/>
      <c r="BK97" s="186"/>
      <c r="BL97" s="186"/>
      <c r="BM97" s="186"/>
      <c r="BN97" s="186"/>
      <c r="BO97" s="186"/>
      <c r="BP97" s="186"/>
      <c r="BQ97" s="186"/>
      <c r="BR97" s="186"/>
      <c r="BS97" s="186"/>
      <c r="BT97" s="186"/>
      <c r="BU97" s="186"/>
      <c r="BV97" s="186"/>
      <c r="BW97" s="224">
        <f>AM!BW48</f>
        <v>1041298</v>
      </c>
      <c r="BX97" s="227"/>
      <c r="BY97" s="224">
        <f>AM!BY48</f>
        <v>1130394</v>
      </c>
      <c r="BZ97" s="227"/>
      <c r="CA97" s="224">
        <f>AM!CA48</f>
        <v>1358598</v>
      </c>
      <c r="CB97" s="227"/>
      <c r="CC97" s="224">
        <f>AM!CC48</f>
        <v>1062974</v>
      </c>
      <c r="CD97" s="227"/>
      <c r="CE97" s="224">
        <f>AM!CE48</f>
        <v>789501</v>
      </c>
      <c r="CF97" s="227"/>
      <c r="CG97" s="224">
        <f>AM!CG48</f>
        <v>1424713</v>
      </c>
      <c r="CH97" s="227"/>
      <c r="CI97" s="224">
        <f>AM!CI48</f>
        <v>853728</v>
      </c>
      <c r="CJ97" s="227"/>
      <c r="CK97" s="224">
        <f>AM!CK48</f>
        <v>1143529</v>
      </c>
      <c r="CL97" s="227"/>
      <c r="CM97" s="224">
        <f>AM!CM48</f>
        <v>1100591.875</v>
      </c>
      <c r="CN97" s="227"/>
      <c r="CO97"/>
    </row>
    <row r="98" spans="1:93" ht="13.8" thickBot="1" x14ac:dyDescent="0.3">
      <c r="A98" s="75"/>
      <c r="B98" s="76" t="s">
        <v>84</v>
      </c>
      <c r="C98" s="186"/>
      <c r="D98" s="186"/>
      <c r="E98" s="186"/>
      <c r="F98" s="186"/>
      <c r="G98" s="186"/>
      <c r="H98" s="186"/>
      <c r="I98" s="186"/>
      <c r="J98" s="186"/>
      <c r="K98" s="186"/>
      <c r="L98" s="186"/>
      <c r="M98" s="186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6"/>
      <c r="BW98" s="230">
        <f>AM!BW49</f>
        <v>41837701.359999999</v>
      </c>
      <c r="BX98" s="231"/>
      <c r="BY98" s="230">
        <f>AM!BY49</f>
        <v>38357275.519999996</v>
      </c>
      <c r="BZ98" s="231"/>
      <c r="CA98" s="230">
        <f>AM!CA49</f>
        <v>47525549.200000003</v>
      </c>
      <c r="CB98" s="231"/>
      <c r="CC98" s="230">
        <f>AM!CC49</f>
        <v>35312344.600000001</v>
      </c>
      <c r="CD98" s="231"/>
      <c r="CE98" s="230">
        <f>AM!CE49</f>
        <v>37775202.43</v>
      </c>
      <c r="CF98" s="231"/>
      <c r="CG98" s="230">
        <f>AM!CG49</f>
        <v>39582903.559999995</v>
      </c>
      <c r="CH98" s="231"/>
      <c r="CI98" s="230">
        <f>AM!CI49</f>
        <v>36707157.230000004</v>
      </c>
      <c r="CJ98" s="231"/>
      <c r="CK98" s="230">
        <f>AM!CK49</f>
        <v>42716912.799999997</v>
      </c>
      <c r="CL98" s="231"/>
      <c r="CM98" s="230">
        <f>AM!CM49</f>
        <v>39976880.837500006</v>
      </c>
      <c r="CN98" s="231"/>
      <c r="CO98"/>
    </row>
    <row r="99" spans="1:93" x14ac:dyDescent="0.25">
      <c r="A99" s="77"/>
      <c r="B99" s="78" t="s">
        <v>89</v>
      </c>
      <c r="C99" s="186"/>
      <c r="D99" s="186"/>
      <c r="E99" s="186"/>
      <c r="F99" s="186"/>
      <c r="G99" s="186"/>
      <c r="H99" s="186"/>
      <c r="I99" s="186"/>
      <c r="J99" s="186"/>
      <c r="K99" s="186"/>
      <c r="L99" s="186"/>
      <c r="M99" s="186"/>
      <c r="N99" s="186"/>
      <c r="O99" s="186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6"/>
      <c r="AA99" s="186"/>
      <c r="AB99" s="186"/>
      <c r="AC99" s="186"/>
      <c r="AD99" s="186"/>
      <c r="AE99" s="186"/>
      <c r="AF99" s="186"/>
      <c r="AG99" s="186"/>
      <c r="AH99" s="186"/>
      <c r="AI99" s="186"/>
      <c r="AJ99" s="186"/>
      <c r="AK99" s="186"/>
      <c r="AL99" s="186"/>
      <c r="AM99" s="186"/>
      <c r="AN99" s="186"/>
      <c r="AO99" s="186"/>
      <c r="AP99" s="186"/>
      <c r="AQ99" s="186"/>
      <c r="AR99" s="186"/>
      <c r="AS99" s="186"/>
      <c r="AT99" s="186"/>
      <c r="AU99" s="186"/>
      <c r="AV99" s="186"/>
      <c r="AW99" s="186"/>
      <c r="AX99" s="186"/>
      <c r="AY99" s="186"/>
      <c r="AZ99" s="186"/>
      <c r="BA99" s="186"/>
      <c r="BB99" s="186"/>
      <c r="BC99" s="186"/>
      <c r="BD99" s="186"/>
      <c r="BE99" s="186"/>
      <c r="BF99" s="186"/>
      <c r="BG99" s="186"/>
      <c r="BH99" s="186"/>
      <c r="BI99" s="186"/>
      <c r="BJ99" s="186"/>
      <c r="BK99" s="186"/>
      <c r="BL99" s="186"/>
      <c r="BM99" s="186"/>
      <c r="BN99" s="186"/>
      <c r="BO99" s="186"/>
      <c r="BP99" s="186"/>
      <c r="BQ99" s="186"/>
      <c r="BR99" s="186"/>
      <c r="BS99" s="186"/>
      <c r="BT99" s="186"/>
      <c r="BU99" s="186"/>
      <c r="BV99" s="186"/>
      <c r="BW99" s="232">
        <f>WP!BW39</f>
        <v>0</v>
      </c>
      <c r="BX99" s="233">
        <f t="shared" ref="BX99" si="144">BW99/BW106</f>
        <v>0</v>
      </c>
      <c r="BY99" s="232">
        <f>WP!BY39</f>
        <v>0</v>
      </c>
      <c r="BZ99" s="233">
        <f t="shared" ref="BZ99" si="145">BY99/BY106</f>
        <v>0</v>
      </c>
      <c r="CA99" s="232">
        <f>WP!CA39</f>
        <v>0</v>
      </c>
      <c r="CB99" s="233">
        <f t="shared" ref="CB99" si="146">CA99/CA106</f>
        <v>0</v>
      </c>
      <c r="CC99" s="232">
        <f>WP!CC39</f>
        <v>0</v>
      </c>
      <c r="CD99" s="233">
        <f t="shared" ref="CD99" si="147">CC99/CC106</f>
        <v>0</v>
      </c>
      <c r="CE99" s="232">
        <f>WP!CE39</f>
        <v>0</v>
      </c>
      <c r="CF99" s="233">
        <f t="shared" ref="CF99" si="148">CE99/CE106</f>
        <v>0</v>
      </c>
      <c r="CG99" s="232">
        <f>WP!CG39</f>
        <v>0</v>
      </c>
      <c r="CH99" s="233">
        <f t="shared" ref="CH99" si="149">CG99/CG106</f>
        <v>0</v>
      </c>
      <c r="CI99" s="232">
        <f>WP!CI39</f>
        <v>0</v>
      </c>
      <c r="CJ99" s="233">
        <f t="shared" ref="CJ99" si="150">CI99/CI106</f>
        <v>0</v>
      </c>
      <c r="CK99" s="232">
        <f>WP!CK39</f>
        <v>0</v>
      </c>
      <c r="CL99" s="233">
        <f t="shared" ref="CL99" si="151">CK99/CK106</f>
        <v>0</v>
      </c>
      <c r="CM99" s="232">
        <f>WP!CM39</f>
        <v>0</v>
      </c>
      <c r="CN99" s="233">
        <f>CM99/CM106</f>
        <v>0</v>
      </c>
      <c r="CO99"/>
    </row>
    <row r="100" spans="1:93" x14ac:dyDescent="0.25">
      <c r="A100" s="77"/>
      <c r="B100" s="78" t="s">
        <v>79</v>
      </c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  <c r="AA100" s="186"/>
      <c r="AB100" s="186"/>
      <c r="AC100" s="186"/>
      <c r="AD100" s="186"/>
      <c r="AE100" s="186"/>
      <c r="AF100" s="186"/>
      <c r="AG100" s="186"/>
      <c r="AH100" s="186"/>
      <c r="AI100" s="186"/>
      <c r="AJ100" s="186"/>
      <c r="AK100" s="186"/>
      <c r="AL100" s="186"/>
      <c r="AM100" s="186"/>
      <c r="AN100" s="186"/>
      <c r="AO100" s="186"/>
      <c r="AP100" s="186"/>
      <c r="AQ100" s="186"/>
      <c r="AR100" s="186"/>
      <c r="AS100" s="186"/>
      <c r="AT100" s="186"/>
      <c r="AU100" s="186"/>
      <c r="AV100" s="186"/>
      <c r="AW100" s="186"/>
      <c r="AX100" s="186"/>
      <c r="AY100" s="186"/>
      <c r="AZ100" s="186"/>
      <c r="BA100" s="186"/>
      <c r="BB100" s="186"/>
      <c r="BC100" s="186"/>
      <c r="BD100" s="186"/>
      <c r="BE100" s="186"/>
      <c r="BF100" s="186"/>
      <c r="BG100" s="186"/>
      <c r="BH100" s="186"/>
      <c r="BI100" s="186"/>
      <c r="BJ100" s="186"/>
      <c r="BK100" s="186"/>
      <c r="BL100" s="186"/>
      <c r="BM100" s="186"/>
      <c r="BN100" s="186"/>
      <c r="BO100" s="186"/>
      <c r="BP100" s="186"/>
      <c r="BQ100" s="186"/>
      <c r="BR100" s="186"/>
      <c r="BS100" s="186"/>
      <c r="BT100" s="186"/>
      <c r="BU100" s="186"/>
      <c r="BV100" s="186"/>
      <c r="BW100" s="232">
        <f>WP!BW40</f>
        <v>6550964.8399999999</v>
      </c>
      <c r="BX100" s="234">
        <f t="shared" ref="BX100" si="152">BW100/BW106</f>
        <v>0.7038130312914439</v>
      </c>
      <c r="BY100" s="232">
        <f>WP!BY40</f>
        <v>7491274.9100000001</v>
      </c>
      <c r="BZ100" s="234">
        <f t="shared" ref="BZ100" si="153">BY100/BY106</f>
        <v>0.75736132719265481</v>
      </c>
      <c r="CA100" s="232">
        <f>WP!CA40</f>
        <v>9922257.9499999993</v>
      </c>
      <c r="CB100" s="234">
        <f t="shared" ref="CB100" si="154">CA100/CA106</f>
        <v>0.93614566679644928</v>
      </c>
      <c r="CC100" s="232">
        <f>WP!CC40</f>
        <v>8395154.8900000006</v>
      </c>
      <c r="CD100" s="234">
        <f t="shared" ref="CD100" si="155">CC100/CC106</f>
        <v>0.96074125903087981</v>
      </c>
      <c r="CE100" s="232">
        <f>WP!CE40</f>
        <v>8994621.2699999996</v>
      </c>
      <c r="CF100" s="234">
        <f t="shared" ref="CF100" si="156">CE100/CE106</f>
        <v>0.86108886341096702</v>
      </c>
      <c r="CG100" s="232">
        <f>WP!CG40</f>
        <v>8625856.1300000008</v>
      </c>
      <c r="CH100" s="234">
        <f t="shared" ref="CH100" si="157">CG100/CG106</f>
        <v>0.82606214035142278</v>
      </c>
      <c r="CI100" s="232">
        <f>WP!CI40</f>
        <v>7474926.3199999994</v>
      </c>
      <c r="CJ100" s="234">
        <f t="shared" ref="CJ100" si="158">CI100/CI106</f>
        <v>0.89482330969775026</v>
      </c>
      <c r="CK100" s="232">
        <f>WP!CK40</f>
        <v>5688503.9800000004</v>
      </c>
      <c r="CL100" s="234">
        <f t="shared" ref="CL100" si="159">CK100/CK106</f>
        <v>0.87080298494184838</v>
      </c>
      <c r="CM100" s="232">
        <f>WP!CM40</f>
        <v>7892945.7787544504</v>
      </c>
      <c r="CN100" s="234">
        <f>CM100/CM106</f>
        <v>0.84973005794568479</v>
      </c>
      <c r="CO100"/>
    </row>
    <row r="101" spans="1:93" x14ac:dyDescent="0.25">
      <c r="A101" s="77"/>
      <c r="B101" s="78" t="s">
        <v>107</v>
      </c>
      <c r="C101" s="186"/>
      <c r="D101" s="186"/>
      <c r="E101" s="186"/>
      <c r="F101" s="186"/>
      <c r="G101" s="186"/>
      <c r="H101" s="186"/>
      <c r="I101" s="186"/>
      <c r="J101" s="186"/>
      <c r="K101" s="186"/>
      <c r="L101" s="186"/>
      <c r="M101" s="186"/>
      <c r="N101" s="186"/>
      <c r="O101" s="186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6"/>
      <c r="AA101" s="186"/>
      <c r="AB101" s="186"/>
      <c r="AC101" s="186"/>
      <c r="AD101" s="186"/>
      <c r="AE101" s="186"/>
      <c r="AF101" s="186"/>
      <c r="AG101" s="186"/>
      <c r="AH101" s="186"/>
      <c r="AI101" s="186"/>
      <c r="AJ101" s="186"/>
      <c r="AK101" s="186"/>
      <c r="AL101" s="186"/>
      <c r="AM101" s="186"/>
      <c r="AN101" s="186"/>
      <c r="AO101" s="186"/>
      <c r="AP101" s="186"/>
      <c r="AQ101" s="186"/>
      <c r="AR101" s="186"/>
      <c r="AS101" s="186"/>
      <c r="AT101" s="186"/>
      <c r="AU101" s="186"/>
      <c r="AV101" s="186"/>
      <c r="AW101" s="186"/>
      <c r="AX101" s="186"/>
      <c r="AY101" s="186"/>
      <c r="AZ101" s="186"/>
      <c r="BA101" s="186"/>
      <c r="BB101" s="186"/>
      <c r="BC101" s="186"/>
      <c r="BD101" s="186"/>
      <c r="BE101" s="186"/>
      <c r="BF101" s="186"/>
      <c r="BG101" s="186"/>
      <c r="BH101" s="186"/>
      <c r="BI101" s="186"/>
      <c r="BJ101" s="186"/>
      <c r="BK101" s="186"/>
      <c r="BL101" s="186"/>
      <c r="BM101" s="186"/>
      <c r="BN101" s="186"/>
      <c r="BO101" s="186"/>
      <c r="BP101" s="186"/>
      <c r="BQ101" s="186"/>
      <c r="BR101" s="186"/>
      <c r="BS101" s="186"/>
      <c r="BT101" s="186"/>
      <c r="BU101" s="186"/>
      <c r="BV101" s="186"/>
      <c r="BW101" s="232">
        <f>WP!BW41</f>
        <v>2464475.06</v>
      </c>
      <c r="BX101" s="234">
        <f t="shared" ref="BX101" si="160">BW101/BW106</f>
        <v>0.26477468661253922</v>
      </c>
      <c r="BY101" s="232">
        <f>WP!BY41</f>
        <v>2125322.88</v>
      </c>
      <c r="BZ101" s="234">
        <f t="shared" ref="BZ101" si="161">BY101/BY106</f>
        <v>0.21486828029245497</v>
      </c>
      <c r="CA101" s="232">
        <f>WP!CA41</f>
        <v>405071.15</v>
      </c>
      <c r="CB101" s="234">
        <f t="shared" ref="CB101" si="162">CA101/CA106</f>
        <v>3.8217672199980908E-2</v>
      </c>
      <c r="CC101" s="232">
        <f>WP!CC41</f>
        <v>135694.15</v>
      </c>
      <c r="CD101" s="234">
        <f t="shared" ref="CD101" si="163">CC101/CC106</f>
        <v>1.5528834217152251E-2</v>
      </c>
      <c r="CE101" s="232">
        <f>WP!CE41</f>
        <v>1172968.33</v>
      </c>
      <c r="CF101" s="234">
        <f t="shared" ref="CF101" si="164">CE101/CE106</f>
        <v>0.11229266200073815</v>
      </c>
      <c r="CG101" s="232">
        <f>WP!CG41</f>
        <v>1563906.1</v>
      </c>
      <c r="CH101" s="234">
        <f t="shared" ref="CH101" si="165">CG101/CG106</f>
        <v>0.14976874188540937</v>
      </c>
      <c r="CI101" s="232">
        <f>WP!CI41</f>
        <v>710692.68</v>
      </c>
      <c r="CJ101" s="234">
        <f t="shared" ref="CJ101" si="166">CI101/CI106</f>
        <v>8.5077009306971235E-2</v>
      </c>
      <c r="CK101" s="232">
        <f>WP!CK41</f>
        <v>599464.89</v>
      </c>
      <c r="CL101" s="234">
        <f t="shared" ref="CL101" si="167">CK101/CK106</f>
        <v>9.1766801502675008E-2</v>
      </c>
      <c r="CM101" s="232">
        <f>WP!CM41</f>
        <v>1147199.5150659862</v>
      </c>
      <c r="CN101" s="234">
        <f>CM101/CM106</f>
        <v>0.12350394108067878</v>
      </c>
      <c r="CO101"/>
    </row>
    <row r="102" spans="1:93" x14ac:dyDescent="0.25">
      <c r="A102" s="79"/>
      <c r="B102" s="78" t="s">
        <v>80</v>
      </c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  <c r="Z102" s="186"/>
      <c r="AA102" s="186"/>
      <c r="AB102" s="186"/>
      <c r="AC102" s="186"/>
      <c r="AD102" s="186"/>
      <c r="AE102" s="186"/>
      <c r="AF102" s="186"/>
      <c r="AG102" s="186"/>
      <c r="AH102" s="186"/>
      <c r="AI102" s="186"/>
      <c r="AJ102" s="186"/>
      <c r="AK102" s="186"/>
      <c r="AL102" s="186"/>
      <c r="AM102" s="186"/>
      <c r="AN102" s="186"/>
      <c r="AO102" s="186"/>
      <c r="AP102" s="186"/>
      <c r="AQ102" s="186"/>
      <c r="AR102" s="186"/>
      <c r="AS102" s="186"/>
      <c r="AT102" s="186"/>
      <c r="AU102" s="186"/>
      <c r="AV102" s="186"/>
      <c r="AW102" s="186"/>
      <c r="AX102" s="186"/>
      <c r="AY102" s="186"/>
      <c r="AZ102" s="186"/>
      <c r="BA102" s="186"/>
      <c r="BB102" s="186"/>
      <c r="BC102" s="186"/>
      <c r="BD102" s="186"/>
      <c r="BE102" s="186"/>
      <c r="BF102" s="186"/>
      <c r="BG102" s="186"/>
      <c r="BH102" s="186"/>
      <c r="BI102" s="186"/>
      <c r="BJ102" s="186"/>
      <c r="BK102" s="186"/>
      <c r="BL102" s="186"/>
      <c r="BM102" s="186"/>
      <c r="BN102" s="186"/>
      <c r="BO102" s="186"/>
      <c r="BP102" s="186"/>
      <c r="BQ102" s="186"/>
      <c r="BR102" s="186"/>
      <c r="BS102" s="186"/>
      <c r="BT102" s="186"/>
      <c r="BU102" s="186"/>
      <c r="BV102" s="186"/>
      <c r="BW102" s="232">
        <f>WP!BW42</f>
        <v>291830.19999999995</v>
      </c>
      <c r="BX102" s="234">
        <f t="shared" ref="BX102" si="168">BW102/BW106</f>
        <v>3.1353228524485306E-2</v>
      </c>
      <c r="BY102" s="232">
        <f>WP!BY42</f>
        <v>267794.81</v>
      </c>
      <c r="BZ102" s="234">
        <f t="shared" ref="BZ102" si="169">BY102/BY106</f>
        <v>2.7073820565063848E-2</v>
      </c>
      <c r="CA102" s="232">
        <f>WP!CA42</f>
        <v>271384.93999999994</v>
      </c>
      <c r="CB102" s="234">
        <f t="shared" ref="CB102" si="170">CA102/CA106</f>
        <v>2.5604639276165398E-2</v>
      </c>
      <c r="CC102" s="232">
        <f>WP!CC42</f>
        <v>207119.33000000002</v>
      </c>
      <c r="CD102" s="234">
        <f t="shared" ref="CD102" si="171">CC102/CC106</f>
        <v>2.3702729548308821E-2</v>
      </c>
      <c r="CE102" s="232">
        <f>WP!CE42</f>
        <v>278015.45</v>
      </c>
      <c r="CF102" s="234">
        <f t="shared" ref="CF102" si="172">CE102/CE106</f>
        <v>2.661546280438204E-2</v>
      </c>
      <c r="CG102" s="232">
        <f>WP!CG42</f>
        <v>252377.3</v>
      </c>
      <c r="CH102" s="234">
        <f t="shared" ref="CH102" si="173">CG102/CG106</f>
        <v>2.4169117763167828E-2</v>
      </c>
      <c r="CI102" s="232">
        <f>WP!CI42</f>
        <v>167723.13</v>
      </c>
      <c r="CJ102" s="234">
        <f t="shared" ref="CJ102" si="174">CI102/CI106</f>
        <v>2.0078133198169913E-2</v>
      </c>
      <c r="CK102" s="232">
        <f>WP!CK42</f>
        <v>196272.57</v>
      </c>
      <c r="CL102" s="234">
        <f t="shared" ref="CL102" si="175">CK102/CK106</f>
        <v>3.0045639489595273E-2</v>
      </c>
      <c r="CM102" s="232">
        <f>WP!CM42</f>
        <v>241564.73857464141</v>
      </c>
      <c r="CN102" s="234">
        <f>CM102/CM106</f>
        <v>2.6006110400400614E-2</v>
      </c>
      <c r="CO102"/>
    </row>
    <row r="103" spans="1:93" x14ac:dyDescent="0.25">
      <c r="A103" s="79"/>
      <c r="B103" s="78" t="s">
        <v>81</v>
      </c>
      <c r="C103" s="186"/>
      <c r="D103" s="186"/>
      <c r="E103" s="186"/>
      <c r="F103" s="186"/>
      <c r="G103" s="186"/>
      <c r="H103" s="186"/>
      <c r="I103" s="186"/>
      <c r="J103" s="186"/>
      <c r="K103" s="186"/>
      <c r="L103" s="186"/>
      <c r="M103" s="186"/>
      <c r="N103" s="186"/>
      <c r="O103" s="186"/>
      <c r="P103" s="186"/>
      <c r="Q103" s="186"/>
      <c r="R103" s="186"/>
      <c r="S103" s="186"/>
      <c r="T103" s="186"/>
      <c r="U103" s="186"/>
      <c r="V103" s="186"/>
      <c r="W103" s="186"/>
      <c r="X103" s="186"/>
      <c r="Y103" s="186"/>
      <c r="Z103" s="186"/>
      <c r="AA103" s="186"/>
      <c r="AB103" s="186"/>
      <c r="AC103" s="186"/>
      <c r="AD103" s="186"/>
      <c r="AE103" s="186"/>
      <c r="AF103" s="186"/>
      <c r="AG103" s="186"/>
      <c r="AH103" s="186"/>
      <c r="AI103" s="186"/>
      <c r="AJ103" s="186"/>
      <c r="AK103" s="186"/>
      <c r="AL103" s="186"/>
      <c r="AM103" s="186"/>
      <c r="AN103" s="186"/>
      <c r="AO103" s="186"/>
      <c r="AP103" s="186"/>
      <c r="AQ103" s="186"/>
      <c r="AR103" s="186"/>
      <c r="AS103" s="186"/>
      <c r="AT103" s="186"/>
      <c r="AU103" s="186"/>
      <c r="AV103" s="186"/>
      <c r="AW103" s="186"/>
      <c r="AX103" s="186"/>
      <c r="AY103" s="186"/>
      <c r="AZ103" s="186"/>
      <c r="BA103" s="186"/>
      <c r="BB103" s="186"/>
      <c r="BC103" s="186"/>
      <c r="BD103" s="186"/>
      <c r="BE103" s="186"/>
      <c r="BF103" s="186"/>
      <c r="BG103" s="186"/>
      <c r="BH103" s="186"/>
      <c r="BI103" s="186"/>
      <c r="BJ103" s="186"/>
      <c r="BK103" s="186"/>
      <c r="BL103" s="186"/>
      <c r="BM103" s="186"/>
      <c r="BN103" s="186"/>
      <c r="BO103" s="186"/>
      <c r="BP103" s="186"/>
      <c r="BQ103" s="186"/>
      <c r="BR103" s="186"/>
      <c r="BS103" s="186"/>
      <c r="BT103" s="186"/>
      <c r="BU103" s="186"/>
      <c r="BV103" s="186"/>
      <c r="BW103" s="232">
        <f>WP!BW43</f>
        <v>0</v>
      </c>
      <c r="BX103" s="235">
        <f t="shared" ref="BX103" si="176">BW103/BW106</f>
        <v>0</v>
      </c>
      <c r="BY103" s="232">
        <f>WP!BY43</f>
        <v>0</v>
      </c>
      <c r="BZ103" s="235">
        <f t="shared" ref="BZ103" si="177">BY103/BY106</f>
        <v>0</v>
      </c>
      <c r="CA103" s="232">
        <f>WP!CA43</f>
        <v>0</v>
      </c>
      <c r="CB103" s="235">
        <f t="shared" ref="CB103" si="178">CA103/CA106</f>
        <v>0</v>
      </c>
      <c r="CC103" s="232">
        <f>WP!CC43</f>
        <v>0</v>
      </c>
      <c r="CD103" s="235">
        <f t="shared" ref="CD103" si="179">CC103/CC106</f>
        <v>0</v>
      </c>
      <c r="CE103" s="232">
        <f>WP!CE43</f>
        <v>0</v>
      </c>
      <c r="CF103" s="235">
        <f t="shared" ref="CF103" si="180">CE103/CE106</f>
        <v>0</v>
      </c>
      <c r="CG103" s="232">
        <f>WP!CG43</f>
        <v>0</v>
      </c>
      <c r="CH103" s="235">
        <f t="shared" ref="CH103" si="181">CG103/CG106</f>
        <v>0</v>
      </c>
      <c r="CI103" s="232">
        <f>WP!CI43</f>
        <v>0</v>
      </c>
      <c r="CJ103" s="235">
        <f t="shared" ref="CJ103" si="182">CI103/CI106</f>
        <v>0</v>
      </c>
      <c r="CK103" s="232">
        <f>WP!CK43</f>
        <v>0</v>
      </c>
      <c r="CL103" s="235">
        <f t="shared" ref="CL103" si="183">CK103/CK106</f>
        <v>0</v>
      </c>
      <c r="CM103" s="232">
        <f>WP!CM43</f>
        <v>0</v>
      </c>
      <c r="CN103" s="235">
        <f>CM103/CM106</f>
        <v>0</v>
      </c>
      <c r="CO103"/>
    </row>
    <row r="104" spans="1:93" x14ac:dyDescent="0.25">
      <c r="A104" s="79" t="s">
        <v>154</v>
      </c>
      <c r="B104" s="78" t="s">
        <v>82</v>
      </c>
      <c r="C104" s="186"/>
      <c r="D104" s="186"/>
      <c r="E104" s="186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6"/>
      <c r="AA104" s="186"/>
      <c r="AB104" s="186"/>
      <c r="AC104" s="186"/>
      <c r="AD104" s="186"/>
      <c r="AE104" s="186"/>
      <c r="AF104" s="186"/>
      <c r="AG104" s="186"/>
      <c r="AH104" s="186"/>
      <c r="AI104" s="186"/>
      <c r="AJ104" s="186"/>
      <c r="AK104" s="186"/>
      <c r="AL104" s="186"/>
      <c r="AM104" s="186"/>
      <c r="AN104" s="186"/>
      <c r="AO104" s="186"/>
      <c r="AP104" s="186"/>
      <c r="AQ104" s="186"/>
      <c r="AR104" s="186"/>
      <c r="AS104" s="186"/>
      <c r="AT104" s="186"/>
      <c r="AU104" s="186"/>
      <c r="AV104" s="186"/>
      <c r="AW104" s="186"/>
      <c r="AX104" s="186"/>
      <c r="AY104" s="186"/>
      <c r="AZ104" s="186"/>
      <c r="BA104" s="186"/>
      <c r="BB104" s="186"/>
      <c r="BC104" s="186"/>
      <c r="BD104" s="186"/>
      <c r="BE104" s="186"/>
      <c r="BF104" s="186"/>
      <c r="BG104" s="186"/>
      <c r="BH104" s="186"/>
      <c r="BI104" s="186"/>
      <c r="BJ104" s="186"/>
      <c r="BK104" s="186"/>
      <c r="BL104" s="186"/>
      <c r="BM104" s="186"/>
      <c r="BN104" s="186"/>
      <c r="BO104" s="186"/>
      <c r="BP104" s="186"/>
      <c r="BQ104" s="186"/>
      <c r="BR104" s="186"/>
      <c r="BS104" s="186"/>
      <c r="BT104" s="186"/>
      <c r="BU104" s="186"/>
      <c r="BV104" s="186"/>
      <c r="BW104" s="232">
        <f>WP!BW44</f>
        <v>252.66</v>
      </c>
      <c r="BX104" s="235">
        <f t="shared" ref="BX104" si="184">BW104/BW106</f>
        <v>2.7144917554785138E-5</v>
      </c>
      <c r="BY104" s="232">
        <f>WP!BY44</f>
        <v>6889.99</v>
      </c>
      <c r="BZ104" s="235">
        <f t="shared" ref="BZ104" si="185">BY104/BY106</f>
        <v>6.9657194982637738E-4</v>
      </c>
      <c r="CA104" s="232">
        <f>WP!CA44</f>
        <v>339.4</v>
      </c>
      <c r="CB104" s="235">
        <f t="shared" ref="CB104" si="186">CA104/CA106</f>
        <v>3.2021727404367159E-5</v>
      </c>
      <c r="CC104" s="232">
        <f>WP!CC44</f>
        <v>237.48</v>
      </c>
      <c r="CD104" s="235">
        <f t="shared" ref="CD104" si="187">CC104/CC106</f>
        <v>2.7177203659032585E-5</v>
      </c>
      <c r="CE104" s="232">
        <f>WP!CE44</f>
        <v>31.46</v>
      </c>
      <c r="CF104" s="235">
        <f t="shared" ref="CF104" si="188">CE104/CE106</f>
        <v>3.0117839128216039E-6</v>
      </c>
      <c r="CG104" s="232">
        <f>WP!CG44</f>
        <v>0</v>
      </c>
      <c r="CH104" s="235">
        <f t="shared" ref="CH104" si="189">CG104/CG106</f>
        <v>0</v>
      </c>
      <c r="CI104" s="232">
        <f>WP!CI44</f>
        <v>180</v>
      </c>
      <c r="CJ104" s="235">
        <f t="shared" ref="CJ104" si="190">CI104/CI106</f>
        <v>2.1547797108667028E-5</v>
      </c>
      <c r="CK104" s="232">
        <f>WP!CK44</f>
        <v>43278.58</v>
      </c>
      <c r="CL104" s="235">
        <f t="shared" ref="CL104" si="191">CK104/CK106</f>
        <v>6.6251367284873696E-3</v>
      </c>
      <c r="CM104" s="232">
        <f>WP!CM44</f>
        <v>6401.1963509344223</v>
      </c>
      <c r="CN104" s="235">
        <f>CM104/CM106</f>
        <v>6.8913294208129748E-4</v>
      </c>
      <c r="CO104"/>
    </row>
    <row r="105" spans="1:93" x14ac:dyDescent="0.25">
      <c r="A105" s="77"/>
      <c r="B105" s="78" t="s">
        <v>102</v>
      </c>
      <c r="C105" s="186"/>
      <c r="D105" s="186"/>
      <c r="E105" s="186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6"/>
      <c r="AA105" s="186"/>
      <c r="AB105" s="186"/>
      <c r="AC105" s="186"/>
      <c r="AD105" s="186"/>
      <c r="AE105" s="186"/>
      <c r="AF105" s="186"/>
      <c r="AG105" s="186"/>
      <c r="AH105" s="186"/>
      <c r="AI105" s="186"/>
      <c r="AJ105" s="186"/>
      <c r="AK105" s="186"/>
      <c r="AL105" s="186"/>
      <c r="AM105" s="186"/>
      <c r="AN105" s="186"/>
      <c r="AO105" s="186"/>
      <c r="AP105" s="186"/>
      <c r="AQ105" s="186"/>
      <c r="AR105" s="186"/>
      <c r="AS105" s="186"/>
      <c r="AT105" s="186"/>
      <c r="AU105" s="186"/>
      <c r="AV105" s="186"/>
      <c r="AW105" s="186"/>
      <c r="AX105" s="186"/>
      <c r="AY105" s="186"/>
      <c r="AZ105" s="186"/>
      <c r="BA105" s="186"/>
      <c r="BB105" s="186"/>
      <c r="BC105" s="186"/>
      <c r="BD105" s="186"/>
      <c r="BE105" s="186"/>
      <c r="BF105" s="186"/>
      <c r="BG105" s="186"/>
      <c r="BH105" s="186"/>
      <c r="BI105" s="186"/>
      <c r="BJ105" s="186"/>
      <c r="BK105" s="186"/>
      <c r="BL105" s="186"/>
      <c r="BM105" s="186"/>
      <c r="BN105" s="186"/>
      <c r="BO105" s="186"/>
      <c r="BP105" s="186"/>
      <c r="BQ105" s="186"/>
      <c r="BR105" s="186"/>
      <c r="BS105" s="186"/>
      <c r="BT105" s="186"/>
      <c r="BU105" s="186"/>
      <c r="BV105" s="186"/>
      <c r="BW105" s="232">
        <f>WP!BW45</f>
        <v>297</v>
      </c>
      <c r="BX105" s="235">
        <f t="shared" ref="BX105" si="192">BW105/BW106</f>
        <v>3.1908653976771893E-5</v>
      </c>
      <c r="BY105" s="232">
        <f>WP!BY45</f>
        <v>0</v>
      </c>
      <c r="BZ105" s="235">
        <f t="shared" ref="BZ105" si="193">BY105/BY106</f>
        <v>0</v>
      </c>
      <c r="CA105" s="232">
        <f>WP!CA45</f>
        <v>0</v>
      </c>
      <c r="CB105" s="235">
        <f t="shared" ref="CB105" si="194">CA105/CA106</f>
        <v>0</v>
      </c>
      <c r="CC105" s="232">
        <f>WP!CC45</f>
        <v>0</v>
      </c>
      <c r="CD105" s="235">
        <f t="shared" ref="CD105" si="195">CC105/CC106</f>
        <v>0</v>
      </c>
      <c r="CE105" s="232">
        <f>WP!CE45</f>
        <v>0</v>
      </c>
      <c r="CF105" s="235">
        <f t="shared" ref="CF105" si="196">CE105/CE106</f>
        <v>0</v>
      </c>
      <c r="CG105" s="232">
        <f>WP!CG45</f>
        <v>0</v>
      </c>
      <c r="CH105" s="235">
        <f t="shared" ref="CH105" si="197">CG105/CG106</f>
        <v>0</v>
      </c>
      <c r="CI105" s="232">
        <f>WP!CI45</f>
        <v>0</v>
      </c>
      <c r="CJ105" s="235">
        <f t="shared" ref="CJ105" si="198">CI105/CI106</f>
        <v>0</v>
      </c>
      <c r="CK105" s="232">
        <f>WP!CK45</f>
        <v>4961.01</v>
      </c>
      <c r="CL105" s="235">
        <f t="shared" ref="CL105" si="199">CK105/CK106</f>
        <v>7.5943733739399779E-4</v>
      </c>
      <c r="CM105" s="232">
        <f>WP!CM45</f>
        <v>657.25125398858177</v>
      </c>
      <c r="CN105" s="235">
        <f>CM105/CM106</f>
        <v>7.0757631154628765E-5</v>
      </c>
      <c r="CO105"/>
    </row>
    <row r="106" spans="1:93" ht="13.8" thickBot="1" x14ac:dyDescent="0.3">
      <c r="A106" s="77"/>
      <c r="B106" s="80" t="s">
        <v>83</v>
      </c>
      <c r="C106" s="186"/>
      <c r="D106" s="186"/>
      <c r="E106" s="186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  <c r="Z106" s="186"/>
      <c r="AA106" s="186"/>
      <c r="AB106" s="186"/>
      <c r="AC106" s="186"/>
      <c r="AD106" s="186"/>
      <c r="AE106" s="186"/>
      <c r="AF106" s="186"/>
      <c r="AG106" s="186"/>
      <c r="AH106" s="186"/>
      <c r="AI106" s="186"/>
      <c r="AJ106" s="186"/>
      <c r="AK106" s="186"/>
      <c r="AL106" s="186"/>
      <c r="AM106" s="186"/>
      <c r="AN106" s="186"/>
      <c r="AO106" s="186"/>
      <c r="AP106" s="186"/>
      <c r="AQ106" s="186"/>
      <c r="AR106" s="186"/>
      <c r="AS106" s="186"/>
      <c r="AT106" s="186"/>
      <c r="AU106" s="186"/>
      <c r="AV106" s="186"/>
      <c r="AW106" s="186"/>
      <c r="AX106" s="186"/>
      <c r="AY106" s="186"/>
      <c r="AZ106" s="186"/>
      <c r="BA106" s="186"/>
      <c r="BB106" s="186"/>
      <c r="BC106" s="186"/>
      <c r="BD106" s="186"/>
      <c r="BE106" s="186"/>
      <c r="BF106" s="186"/>
      <c r="BG106" s="186"/>
      <c r="BH106" s="186"/>
      <c r="BI106" s="186"/>
      <c r="BJ106" s="186"/>
      <c r="BK106" s="186"/>
      <c r="BL106" s="186"/>
      <c r="BM106" s="186"/>
      <c r="BN106" s="186"/>
      <c r="BO106" s="186"/>
      <c r="BP106" s="186"/>
      <c r="BQ106" s="186"/>
      <c r="BR106" s="186"/>
      <c r="BS106" s="186"/>
      <c r="BT106" s="186"/>
      <c r="BU106" s="186"/>
      <c r="BV106" s="186"/>
      <c r="BW106" s="232">
        <f>WP!BW46</f>
        <v>9307819.7599999998</v>
      </c>
      <c r="BX106" s="236">
        <f t="shared" ref="BX106" si="200">BW106/BW106</f>
        <v>1</v>
      </c>
      <c r="BY106" s="232">
        <f>WP!BY46</f>
        <v>9891282.5899999999</v>
      </c>
      <c r="BZ106" s="236">
        <f t="shared" ref="BZ106" si="201">BY106/BY106</f>
        <v>1</v>
      </c>
      <c r="CA106" s="232">
        <f>WP!CA46</f>
        <v>10599053.439999999</v>
      </c>
      <c r="CB106" s="236">
        <f t="shared" ref="CB106" si="202">CA106/CA106</f>
        <v>1</v>
      </c>
      <c r="CC106" s="232">
        <f>WP!CC46</f>
        <v>8738205.8500000015</v>
      </c>
      <c r="CD106" s="236">
        <f t="shared" ref="CD106" si="203">CC106/CC106</f>
        <v>1</v>
      </c>
      <c r="CE106" s="232">
        <f>WP!CE46</f>
        <v>10445636.51</v>
      </c>
      <c r="CF106" s="236">
        <f t="shared" ref="CF106" si="204">CE106/CE106</f>
        <v>1</v>
      </c>
      <c r="CG106" s="232">
        <f>WP!CG46</f>
        <v>10442139.530000001</v>
      </c>
      <c r="CH106" s="236">
        <f t="shared" ref="CH106" si="205">CG106/CG106</f>
        <v>1</v>
      </c>
      <c r="CI106" s="232">
        <f>WP!CI46</f>
        <v>8353522.129999999</v>
      </c>
      <c r="CJ106" s="236">
        <f t="shared" ref="CJ106" si="206">CI106/CI106</f>
        <v>1</v>
      </c>
      <c r="CK106" s="232">
        <f>WP!CK46</f>
        <v>6532481.0300000003</v>
      </c>
      <c r="CL106" s="236">
        <f t="shared" ref="CL106" si="207">CK106/CK106</f>
        <v>1</v>
      </c>
      <c r="CM106" s="232">
        <f>WP!CM46</f>
        <v>9288768.4800000004</v>
      </c>
      <c r="CN106" s="236">
        <f>CM106/CM106</f>
        <v>1</v>
      </c>
      <c r="CO106"/>
    </row>
    <row r="107" spans="1:93" x14ac:dyDescent="0.25">
      <c r="A107" s="77"/>
      <c r="B107" s="78" t="s">
        <v>88</v>
      </c>
      <c r="C107" s="186"/>
      <c r="D107" s="186"/>
      <c r="E107" s="186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6"/>
      <c r="AA107" s="186"/>
      <c r="AB107" s="186"/>
      <c r="AC107" s="186"/>
      <c r="AD107" s="186"/>
      <c r="AE107" s="186"/>
      <c r="AF107" s="186"/>
      <c r="AG107" s="186"/>
      <c r="AH107" s="186"/>
      <c r="AI107" s="186"/>
      <c r="AJ107" s="186"/>
      <c r="AK107" s="186"/>
      <c r="AL107" s="186"/>
      <c r="AM107" s="186"/>
      <c r="AN107" s="186"/>
      <c r="AO107" s="186"/>
      <c r="AP107" s="186"/>
      <c r="AQ107" s="186"/>
      <c r="AR107" s="186"/>
      <c r="AS107" s="186"/>
      <c r="AT107" s="186"/>
      <c r="AU107" s="186"/>
      <c r="AV107" s="186"/>
      <c r="AW107" s="186"/>
      <c r="AX107" s="186"/>
      <c r="AY107" s="186"/>
      <c r="AZ107" s="186"/>
      <c r="BA107" s="186"/>
      <c r="BB107" s="186"/>
      <c r="BC107" s="186"/>
      <c r="BD107" s="186"/>
      <c r="BE107" s="186"/>
      <c r="BF107" s="186"/>
      <c r="BG107" s="186"/>
      <c r="BH107" s="186"/>
      <c r="BI107" s="186"/>
      <c r="BJ107" s="186"/>
      <c r="BK107" s="186"/>
      <c r="BL107" s="186"/>
      <c r="BM107" s="186"/>
      <c r="BN107" s="186"/>
      <c r="BO107" s="186"/>
      <c r="BP107" s="186"/>
      <c r="BQ107" s="186"/>
      <c r="BR107" s="186"/>
      <c r="BS107" s="186"/>
      <c r="BT107" s="186"/>
      <c r="BU107" s="186"/>
      <c r="BV107" s="186"/>
      <c r="BW107" s="232">
        <f>WP!BW47</f>
        <v>5046517.7699999996</v>
      </c>
      <c r="BX107" s="235"/>
      <c r="BY107" s="232">
        <f>WP!BY47</f>
        <v>5588204.5300000003</v>
      </c>
      <c r="BZ107" s="235"/>
      <c r="CA107" s="232">
        <f>WP!CA47</f>
        <v>9483668.3800000008</v>
      </c>
      <c r="CB107" s="235"/>
      <c r="CC107" s="232">
        <f>WP!CC47</f>
        <v>5121175.12</v>
      </c>
      <c r="CD107" s="235"/>
      <c r="CE107" s="232">
        <f>WP!CE47</f>
        <v>9769462.5800000001</v>
      </c>
      <c r="CF107" s="235"/>
      <c r="CG107" s="232">
        <f>WP!CG47</f>
        <v>11095198.809999999</v>
      </c>
      <c r="CH107" s="235"/>
      <c r="CI107" s="232">
        <f>WP!CI47</f>
        <v>9454187.3399999999</v>
      </c>
      <c r="CJ107" s="235"/>
      <c r="CK107" s="232">
        <f>WP!CK47</f>
        <v>9247517.9099999983</v>
      </c>
      <c r="CL107" s="235"/>
      <c r="CM107" s="232">
        <f>WP!CM47</f>
        <v>8100741.5549999997</v>
      </c>
      <c r="CN107" s="235"/>
      <c r="CO107"/>
    </row>
    <row r="108" spans="1:93" x14ac:dyDescent="0.25">
      <c r="A108" s="77"/>
      <c r="B108" s="78" t="s">
        <v>71</v>
      </c>
      <c r="C108" s="186"/>
      <c r="D108" s="186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6"/>
      <c r="AA108" s="186"/>
      <c r="AB108" s="186"/>
      <c r="AC108" s="186"/>
      <c r="AD108" s="186"/>
      <c r="AE108" s="186"/>
      <c r="AF108" s="186"/>
      <c r="AG108" s="186"/>
      <c r="AH108" s="186"/>
      <c r="AI108" s="186"/>
      <c r="AJ108" s="186"/>
      <c r="AK108" s="186"/>
      <c r="AL108" s="186"/>
      <c r="AM108" s="186"/>
      <c r="AN108" s="186"/>
      <c r="AO108" s="186"/>
      <c r="AP108" s="186"/>
      <c r="AQ108" s="186"/>
      <c r="AR108" s="186"/>
      <c r="AS108" s="186"/>
      <c r="AT108" s="186"/>
      <c r="AU108" s="186"/>
      <c r="AV108" s="186"/>
      <c r="AW108" s="186"/>
      <c r="AX108" s="186"/>
      <c r="AY108" s="186"/>
      <c r="AZ108" s="186"/>
      <c r="BA108" s="186"/>
      <c r="BB108" s="186"/>
      <c r="BC108" s="186"/>
      <c r="BD108" s="186"/>
      <c r="BE108" s="186"/>
      <c r="BF108" s="186"/>
      <c r="BG108" s="186"/>
      <c r="BH108" s="186"/>
      <c r="BI108" s="186"/>
      <c r="BJ108" s="186"/>
      <c r="BK108" s="186"/>
      <c r="BL108" s="186"/>
      <c r="BM108" s="186"/>
      <c r="BN108" s="186"/>
      <c r="BO108" s="186"/>
      <c r="BP108" s="186"/>
      <c r="BQ108" s="186"/>
      <c r="BR108" s="186"/>
      <c r="BS108" s="186"/>
      <c r="BT108" s="186"/>
      <c r="BU108" s="186"/>
      <c r="BV108" s="186"/>
      <c r="BW108" s="232">
        <f>WP!BW48</f>
        <v>0</v>
      </c>
      <c r="BX108" s="235"/>
      <c r="BY108" s="232">
        <f>WP!BY48</f>
        <v>0</v>
      </c>
      <c r="BZ108" s="235"/>
      <c r="CA108" s="232">
        <f>WP!CA48</f>
        <v>0</v>
      </c>
      <c r="CB108" s="235"/>
      <c r="CC108" s="232">
        <f>WP!CC48</f>
        <v>0</v>
      </c>
      <c r="CD108" s="235"/>
      <c r="CE108" s="232">
        <f>WP!CE48</f>
        <v>0</v>
      </c>
      <c r="CF108" s="235"/>
      <c r="CG108" s="232">
        <f>WP!CG48</f>
        <v>0</v>
      </c>
      <c r="CH108" s="235"/>
      <c r="CI108" s="232">
        <f>WP!CI48</f>
        <v>0</v>
      </c>
      <c r="CJ108" s="235"/>
      <c r="CK108" s="232">
        <f>WP!CK48</f>
        <v>0</v>
      </c>
      <c r="CL108" s="235"/>
      <c r="CM108" s="232">
        <f>WP!CM48</f>
        <v>0</v>
      </c>
      <c r="CN108" s="235"/>
      <c r="CO108"/>
    </row>
    <row r="109" spans="1:93" ht="13.8" thickBot="1" x14ac:dyDescent="0.3">
      <c r="A109" s="81"/>
      <c r="B109" s="82" t="s">
        <v>84</v>
      </c>
      <c r="C109" s="186"/>
      <c r="D109" s="186"/>
      <c r="E109" s="186"/>
      <c r="F109" s="186"/>
      <c r="G109" s="186"/>
      <c r="H109" s="186"/>
      <c r="I109" s="186"/>
      <c r="J109" s="186"/>
      <c r="K109" s="186"/>
      <c r="L109" s="186"/>
      <c r="M109" s="186"/>
      <c r="N109" s="186"/>
      <c r="O109" s="186"/>
      <c r="P109" s="186"/>
      <c r="Q109" s="186"/>
      <c r="R109" s="186"/>
      <c r="S109" s="186"/>
      <c r="T109" s="186"/>
      <c r="U109" s="186"/>
      <c r="V109" s="186"/>
      <c r="W109" s="186"/>
      <c r="X109" s="186"/>
      <c r="Y109" s="186"/>
      <c r="Z109" s="186"/>
      <c r="AA109" s="186"/>
      <c r="AB109" s="186"/>
      <c r="AC109" s="186"/>
      <c r="AD109" s="186"/>
      <c r="AE109" s="186"/>
      <c r="AF109" s="186"/>
      <c r="AG109" s="186"/>
      <c r="AH109" s="186"/>
      <c r="AI109" s="186"/>
      <c r="AJ109" s="186"/>
      <c r="AK109" s="186"/>
      <c r="AL109" s="186"/>
      <c r="AM109" s="186"/>
      <c r="AN109" s="186"/>
      <c r="AO109" s="186"/>
      <c r="AP109" s="186"/>
      <c r="AQ109" s="186"/>
      <c r="AR109" s="186"/>
      <c r="AS109" s="186"/>
      <c r="AT109" s="186"/>
      <c r="AU109" s="186"/>
      <c r="AV109" s="186"/>
      <c r="AW109" s="186"/>
      <c r="AX109" s="186"/>
      <c r="AY109" s="186"/>
      <c r="AZ109" s="186"/>
      <c r="BA109" s="186"/>
      <c r="BB109" s="186"/>
      <c r="BC109" s="186"/>
      <c r="BD109" s="186"/>
      <c r="BE109" s="186"/>
      <c r="BF109" s="186"/>
      <c r="BG109" s="186"/>
      <c r="BH109" s="186"/>
      <c r="BI109" s="186"/>
      <c r="BJ109" s="186"/>
      <c r="BK109" s="186"/>
      <c r="BL109" s="186"/>
      <c r="BM109" s="186"/>
      <c r="BN109" s="186"/>
      <c r="BO109" s="186"/>
      <c r="BP109" s="186"/>
      <c r="BQ109" s="186"/>
      <c r="BR109" s="186"/>
      <c r="BS109" s="186"/>
      <c r="BT109" s="186"/>
      <c r="BU109" s="186"/>
      <c r="BV109" s="186"/>
      <c r="BW109" s="237">
        <f>[1]WP!BW49</f>
        <v>14354337.529999999</v>
      </c>
      <c r="BX109" s="238"/>
      <c r="BY109" s="237">
        <f>[1]WP!BY49</f>
        <v>15479487.120000001</v>
      </c>
      <c r="BZ109" s="238"/>
      <c r="CA109" s="237">
        <f>[1]WP!CA49</f>
        <v>20082721.82</v>
      </c>
      <c r="CB109" s="238"/>
      <c r="CC109" s="237">
        <f>[1]WP!CC49</f>
        <v>13859380.970000003</v>
      </c>
      <c r="CD109" s="238"/>
      <c r="CE109" s="237">
        <f>[1]WP!CE49</f>
        <v>20215099.09</v>
      </c>
      <c r="CF109" s="238"/>
      <c r="CG109" s="237">
        <f>[1]WP!CG49</f>
        <v>21537338.34</v>
      </c>
      <c r="CH109" s="238"/>
      <c r="CI109" s="237">
        <f>[1]WP!CI49</f>
        <v>17807709.469999999</v>
      </c>
      <c r="CJ109" s="238"/>
      <c r="CK109" s="237">
        <f>[1]WP!CK49</f>
        <v>17619439.191428572</v>
      </c>
      <c r="CL109" s="238"/>
      <c r="CM109" s="237">
        <f>[1]WP!CM49</f>
        <v>0</v>
      </c>
      <c r="CN109" s="238"/>
      <c r="CO109"/>
    </row>
    <row r="110" spans="1:93" x14ac:dyDescent="0.25">
      <c r="A110" s="83"/>
      <c r="B110" s="84" t="s">
        <v>89</v>
      </c>
      <c r="C110" s="186"/>
      <c r="D110" s="186"/>
      <c r="E110" s="186"/>
      <c r="F110" s="186"/>
      <c r="G110" s="186"/>
      <c r="H110" s="186"/>
      <c r="I110" s="186"/>
      <c r="J110" s="186"/>
      <c r="K110" s="186"/>
      <c r="L110" s="186"/>
      <c r="M110" s="186"/>
      <c r="N110" s="186"/>
      <c r="O110" s="186"/>
      <c r="P110" s="186"/>
      <c r="Q110" s="186"/>
      <c r="R110" s="186"/>
      <c r="S110" s="186"/>
      <c r="T110" s="186"/>
      <c r="U110" s="186"/>
      <c r="V110" s="186"/>
      <c r="W110" s="186"/>
      <c r="X110" s="186"/>
      <c r="Y110" s="186"/>
      <c r="Z110" s="186"/>
      <c r="AA110" s="186"/>
      <c r="AB110" s="186"/>
      <c r="AC110" s="186"/>
      <c r="AD110" s="186"/>
      <c r="AE110" s="186"/>
      <c r="AF110" s="186"/>
      <c r="AG110" s="186"/>
      <c r="AH110" s="186"/>
      <c r="AI110" s="186"/>
      <c r="AJ110" s="186"/>
      <c r="AK110" s="186"/>
      <c r="AL110" s="186"/>
      <c r="AM110" s="186"/>
      <c r="AN110" s="186"/>
      <c r="AO110" s="186"/>
      <c r="AP110" s="186"/>
      <c r="AQ110" s="186"/>
      <c r="AR110" s="186"/>
      <c r="AS110" s="186"/>
      <c r="AT110" s="186"/>
      <c r="AU110" s="186"/>
      <c r="AV110" s="186"/>
      <c r="AW110" s="186"/>
      <c r="AX110" s="186"/>
      <c r="AY110" s="186"/>
      <c r="AZ110" s="186"/>
      <c r="BA110" s="186"/>
      <c r="BB110" s="186"/>
      <c r="BC110" s="186"/>
      <c r="BD110" s="186"/>
      <c r="BE110" s="186"/>
      <c r="BF110" s="186"/>
      <c r="BG110" s="186"/>
      <c r="BH110" s="186"/>
      <c r="BI110" s="186"/>
      <c r="BJ110" s="186"/>
      <c r="BK110" s="186"/>
      <c r="BL110" s="186"/>
      <c r="BM110" s="186"/>
      <c r="BN110" s="186"/>
      <c r="BO110" s="186"/>
      <c r="BP110" s="186"/>
      <c r="BQ110" s="186"/>
      <c r="BR110" s="186"/>
      <c r="BS110" s="186"/>
      <c r="BT110" s="186"/>
      <c r="BU110" s="186"/>
      <c r="BV110" s="186"/>
      <c r="BW110" s="239">
        <f t="shared" ref="BW110:CK120" si="208">BW77+BW88+BW99</f>
        <v>210724</v>
      </c>
      <c r="BX110" s="233">
        <f t="shared" ref="BX110" si="209">BW110/BW117</f>
        <v>2.7854227584056196E-3</v>
      </c>
      <c r="BY110" s="239">
        <f t="shared" si="208"/>
        <v>0</v>
      </c>
      <c r="BZ110" s="233">
        <f t="shared" ref="BZ110" si="210">BY110/BY117</f>
        <v>0</v>
      </c>
      <c r="CA110" s="239">
        <f t="shared" si="208"/>
        <v>0</v>
      </c>
      <c r="CB110" s="233">
        <f t="shared" ref="CB110" si="211">CA110/CA117</f>
        <v>0</v>
      </c>
      <c r="CC110" s="239">
        <f t="shared" si="208"/>
        <v>0</v>
      </c>
      <c r="CD110" s="233">
        <f t="shared" ref="CD110" si="212">CC110/CC117</f>
        <v>0</v>
      </c>
      <c r="CE110" s="239">
        <f t="shared" si="208"/>
        <v>0</v>
      </c>
      <c r="CF110" s="233">
        <f t="shared" ref="CF110" si="213">CE110/CE117</f>
        <v>0</v>
      </c>
      <c r="CG110" s="239">
        <f t="shared" si="208"/>
        <v>0</v>
      </c>
      <c r="CH110" s="233">
        <f t="shared" ref="CH110" si="214">CG110/CG117</f>
        <v>0</v>
      </c>
      <c r="CI110" s="239">
        <f t="shared" si="208"/>
        <v>0</v>
      </c>
      <c r="CJ110" s="233">
        <f t="shared" ref="CJ110" si="215">CI110/CI117</f>
        <v>0</v>
      </c>
      <c r="CK110" s="239">
        <f t="shared" si="208"/>
        <v>0</v>
      </c>
      <c r="CL110" s="233">
        <f t="shared" ref="CL110" si="216">CK110/CK117</f>
        <v>0</v>
      </c>
      <c r="CM110" s="239">
        <f t="shared" ref="CM110:CM120" si="217">CM77+CM88+CM99</f>
        <v>26340.500799887122</v>
      </c>
      <c r="CN110" s="233">
        <f>CM110/CM117</f>
        <v>3.5530582927291102E-4</v>
      </c>
      <c r="CO110"/>
    </row>
    <row r="111" spans="1:93" x14ac:dyDescent="0.25">
      <c r="A111" s="83"/>
      <c r="B111" s="84" t="s">
        <v>79</v>
      </c>
      <c r="C111" s="186"/>
      <c r="D111" s="186"/>
      <c r="E111" s="186"/>
      <c r="F111" s="186"/>
      <c r="G111" s="186"/>
      <c r="H111" s="186"/>
      <c r="I111" s="186"/>
      <c r="J111" s="186"/>
      <c r="K111" s="186"/>
      <c r="L111" s="186"/>
      <c r="M111" s="186"/>
      <c r="N111" s="186"/>
      <c r="O111" s="186"/>
      <c r="P111" s="186"/>
      <c r="Q111" s="186"/>
      <c r="R111" s="186"/>
      <c r="S111" s="186"/>
      <c r="T111" s="186"/>
      <c r="U111" s="186"/>
      <c r="V111" s="186"/>
      <c r="W111" s="186"/>
      <c r="X111" s="186"/>
      <c r="Y111" s="186"/>
      <c r="Z111" s="186"/>
      <c r="AA111" s="186"/>
      <c r="AB111" s="186"/>
      <c r="AC111" s="186"/>
      <c r="AD111" s="186"/>
      <c r="AE111" s="186"/>
      <c r="AF111" s="186"/>
      <c r="AG111" s="186"/>
      <c r="AH111" s="186"/>
      <c r="AI111" s="186"/>
      <c r="AJ111" s="186"/>
      <c r="AK111" s="186"/>
      <c r="AL111" s="186"/>
      <c r="AM111" s="186"/>
      <c r="AN111" s="186"/>
      <c r="AO111" s="186"/>
      <c r="AP111" s="186"/>
      <c r="AQ111" s="186"/>
      <c r="AR111" s="186"/>
      <c r="AS111" s="186"/>
      <c r="AT111" s="186"/>
      <c r="AU111" s="186"/>
      <c r="AV111" s="186"/>
      <c r="AW111" s="186"/>
      <c r="AX111" s="186"/>
      <c r="AY111" s="186"/>
      <c r="AZ111" s="186"/>
      <c r="BA111" s="186"/>
      <c r="BB111" s="186"/>
      <c r="BC111" s="186"/>
      <c r="BD111" s="186"/>
      <c r="BE111" s="186"/>
      <c r="BF111" s="186"/>
      <c r="BG111" s="186"/>
      <c r="BH111" s="186"/>
      <c r="BI111" s="186"/>
      <c r="BJ111" s="186"/>
      <c r="BK111" s="186"/>
      <c r="BL111" s="186"/>
      <c r="BM111" s="186"/>
      <c r="BN111" s="186"/>
      <c r="BO111" s="186"/>
      <c r="BP111" s="186"/>
      <c r="BQ111" s="186"/>
      <c r="BR111" s="186"/>
      <c r="BS111" s="186"/>
      <c r="BT111" s="186"/>
      <c r="BU111" s="186"/>
      <c r="BV111" s="186"/>
      <c r="BW111" s="240">
        <f t="shared" si="208"/>
        <v>68684282.469999999</v>
      </c>
      <c r="BX111" s="234">
        <f t="shared" ref="BX111" si="218">BW111/BW117</f>
        <v>0.90789261563323664</v>
      </c>
      <c r="BY111" s="240">
        <f t="shared" si="208"/>
        <v>62069280.450000003</v>
      </c>
      <c r="BZ111" s="234">
        <f t="shared" ref="BZ111" si="219">BY111/BY117</f>
        <v>0.90920873093538801</v>
      </c>
      <c r="CA111" s="240">
        <f t="shared" si="208"/>
        <v>77977558.170000002</v>
      </c>
      <c r="CB111" s="234">
        <f t="shared" ref="CB111" si="220">CA111/CA117</f>
        <v>0.93988280949259717</v>
      </c>
      <c r="CC111" s="240">
        <f t="shared" si="208"/>
        <v>64027974.270000003</v>
      </c>
      <c r="CD111" s="234">
        <f t="shared" ref="CD111" si="221">CC111/CC117</f>
        <v>0.94741984746889452</v>
      </c>
      <c r="CE111" s="240">
        <f t="shared" si="208"/>
        <v>69453740.030000001</v>
      </c>
      <c r="CF111" s="234">
        <f t="shared" ref="CF111" si="222">CE111/CE117</f>
        <v>0.93101032783029858</v>
      </c>
      <c r="CG111" s="240">
        <f t="shared" si="208"/>
        <v>69987847.729999989</v>
      </c>
      <c r="CH111" s="234">
        <f t="shared" ref="CH111" si="223">CG111/CG117</f>
        <v>0.91416203965715859</v>
      </c>
      <c r="CI111" s="240">
        <f t="shared" si="208"/>
        <v>64827344.049999997</v>
      </c>
      <c r="CJ111" s="234">
        <f t="shared" ref="CJ111" si="224">CI111/CI117</f>
        <v>0.93687816197275808</v>
      </c>
      <c r="CK111" s="240">
        <f t="shared" si="208"/>
        <v>73385318.570000008</v>
      </c>
      <c r="CL111" s="234">
        <f t="shared" ref="CL111" si="225">CK111/CK117</f>
        <v>0.93775515427011447</v>
      </c>
      <c r="CM111" s="240">
        <f t="shared" si="217"/>
        <v>68801670.602433383</v>
      </c>
      <c r="CN111" s="234">
        <f>CM111/CM117</f>
        <v>0.92806263686770951</v>
      </c>
      <c r="CO111"/>
    </row>
    <row r="112" spans="1:93" x14ac:dyDescent="0.25">
      <c r="A112" s="83"/>
      <c r="B112" s="84" t="s">
        <v>107</v>
      </c>
      <c r="C112" s="186"/>
      <c r="D112" s="186"/>
      <c r="E112" s="186"/>
      <c r="F112" s="186"/>
      <c r="G112" s="186"/>
      <c r="H112" s="186"/>
      <c r="I112" s="186"/>
      <c r="J112" s="186"/>
      <c r="K112" s="186"/>
      <c r="L112" s="186"/>
      <c r="M112" s="186"/>
      <c r="N112" s="186"/>
      <c r="O112" s="186"/>
      <c r="P112" s="186"/>
      <c r="Q112" s="186"/>
      <c r="R112" s="186"/>
      <c r="S112" s="186"/>
      <c r="T112" s="186"/>
      <c r="U112" s="186"/>
      <c r="V112" s="186"/>
      <c r="W112" s="186"/>
      <c r="X112" s="186"/>
      <c r="Y112" s="186"/>
      <c r="Z112" s="186"/>
      <c r="AA112" s="186"/>
      <c r="AB112" s="186"/>
      <c r="AC112" s="186"/>
      <c r="AD112" s="186"/>
      <c r="AE112" s="186"/>
      <c r="AF112" s="186"/>
      <c r="AG112" s="186"/>
      <c r="AH112" s="186"/>
      <c r="AI112" s="186"/>
      <c r="AJ112" s="186"/>
      <c r="AK112" s="186"/>
      <c r="AL112" s="186"/>
      <c r="AM112" s="186"/>
      <c r="AN112" s="186"/>
      <c r="AO112" s="186"/>
      <c r="AP112" s="186"/>
      <c r="AQ112" s="186"/>
      <c r="AR112" s="186"/>
      <c r="AS112" s="186"/>
      <c r="AT112" s="186"/>
      <c r="AU112" s="186"/>
      <c r="AV112" s="186"/>
      <c r="AW112" s="186"/>
      <c r="AX112" s="186"/>
      <c r="AY112" s="186"/>
      <c r="AZ112" s="186"/>
      <c r="BA112" s="186"/>
      <c r="BB112" s="186"/>
      <c r="BC112" s="186"/>
      <c r="BD112" s="186"/>
      <c r="BE112" s="186"/>
      <c r="BF112" s="186"/>
      <c r="BG112" s="186"/>
      <c r="BH112" s="186"/>
      <c r="BI112" s="186"/>
      <c r="BJ112" s="186"/>
      <c r="BK112" s="186"/>
      <c r="BL112" s="186"/>
      <c r="BM112" s="186"/>
      <c r="BN112" s="186"/>
      <c r="BO112" s="186"/>
      <c r="BP112" s="186"/>
      <c r="BQ112" s="186"/>
      <c r="BR112" s="186"/>
      <c r="BS112" s="186"/>
      <c r="BT112" s="186"/>
      <c r="BU112" s="186"/>
      <c r="BV112" s="186"/>
      <c r="BW112" s="240">
        <f t="shared" si="208"/>
        <v>2464475.06</v>
      </c>
      <c r="BX112" s="234">
        <f t="shared" ref="BX112" si="226">BW112/BW117</f>
        <v>3.257628423742457E-2</v>
      </c>
      <c r="BY112" s="240">
        <f t="shared" si="208"/>
        <v>2125322.88</v>
      </c>
      <c r="BZ112" s="234">
        <f t="shared" ref="BZ112" si="227">BY112/BY117</f>
        <v>3.1132342835992127E-2</v>
      </c>
      <c r="CA112" s="240">
        <f t="shared" si="208"/>
        <v>405071.15</v>
      </c>
      <c r="CB112" s="234">
        <f t="shared" ref="CB112" si="228">CA112/CA117</f>
        <v>4.8824228334565876E-3</v>
      </c>
      <c r="CC112" s="240">
        <f t="shared" si="208"/>
        <v>135694.15</v>
      </c>
      <c r="CD112" s="234">
        <f t="shared" ref="CD112" si="229">CC112/CC117</f>
        <v>2.0078619128773081E-3</v>
      </c>
      <c r="CE112" s="240">
        <f t="shared" si="208"/>
        <v>1172968.33</v>
      </c>
      <c r="CF112" s="234">
        <f t="shared" ref="CF112" si="230">CE112/CE117</f>
        <v>1.5723352392198856E-2</v>
      </c>
      <c r="CG112" s="240">
        <f t="shared" si="208"/>
        <v>1563906.1</v>
      </c>
      <c r="CH112" s="234">
        <f t="shared" ref="CH112" si="231">CG112/CG117</f>
        <v>2.0427311834529428E-2</v>
      </c>
      <c r="CI112" s="240">
        <f t="shared" si="208"/>
        <v>710692.68</v>
      </c>
      <c r="CJ112" s="234">
        <f t="shared" ref="CJ112" si="232">CI112/CI117</f>
        <v>1.0270858100439078E-2</v>
      </c>
      <c r="CK112" s="240">
        <f t="shared" si="208"/>
        <v>599464.89</v>
      </c>
      <c r="CL112" s="234">
        <f t="shared" ref="CL112" si="233">CK112/CK117</f>
        <v>7.6602691295159847E-3</v>
      </c>
      <c r="CM112" s="240">
        <f t="shared" si="217"/>
        <v>1147199.5150659862</v>
      </c>
      <c r="CN112" s="234">
        <f>CM112/CM117</f>
        <v>1.5474522604511312E-2</v>
      </c>
      <c r="CO112"/>
    </row>
    <row r="113" spans="1:93" x14ac:dyDescent="0.25">
      <c r="A113" s="85"/>
      <c r="B113" s="84" t="s">
        <v>80</v>
      </c>
      <c r="C113" s="186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186"/>
      <c r="O113" s="186"/>
      <c r="P113" s="186"/>
      <c r="Q113" s="186"/>
      <c r="R113" s="186"/>
      <c r="S113" s="186"/>
      <c r="T113" s="186"/>
      <c r="U113" s="186"/>
      <c r="V113" s="186"/>
      <c r="W113" s="186"/>
      <c r="X113" s="186"/>
      <c r="Y113" s="186"/>
      <c r="Z113" s="186"/>
      <c r="AA113" s="186"/>
      <c r="AB113" s="186"/>
      <c r="AC113" s="186"/>
      <c r="AD113" s="186"/>
      <c r="AE113" s="186"/>
      <c r="AF113" s="186"/>
      <c r="AG113" s="186"/>
      <c r="AH113" s="186"/>
      <c r="AI113" s="186"/>
      <c r="AJ113" s="186"/>
      <c r="AK113" s="186"/>
      <c r="AL113" s="186"/>
      <c r="AM113" s="186"/>
      <c r="AN113" s="186"/>
      <c r="AO113" s="186"/>
      <c r="AP113" s="186"/>
      <c r="AQ113" s="186"/>
      <c r="AR113" s="186"/>
      <c r="AS113" s="186"/>
      <c r="AT113" s="186"/>
      <c r="AU113" s="186"/>
      <c r="AV113" s="186"/>
      <c r="AW113" s="186"/>
      <c r="AX113" s="186"/>
      <c r="AY113" s="186"/>
      <c r="AZ113" s="186"/>
      <c r="BA113" s="186"/>
      <c r="BB113" s="186"/>
      <c r="BC113" s="186"/>
      <c r="BD113" s="186"/>
      <c r="BE113" s="186"/>
      <c r="BF113" s="186"/>
      <c r="BG113" s="186"/>
      <c r="BH113" s="186"/>
      <c r="BI113" s="186"/>
      <c r="BJ113" s="186"/>
      <c r="BK113" s="186"/>
      <c r="BL113" s="186"/>
      <c r="BM113" s="186"/>
      <c r="BN113" s="186"/>
      <c r="BO113" s="186"/>
      <c r="BP113" s="186"/>
      <c r="BQ113" s="186"/>
      <c r="BR113" s="186"/>
      <c r="BS113" s="186"/>
      <c r="BT113" s="186"/>
      <c r="BU113" s="186"/>
      <c r="BV113" s="186"/>
      <c r="BW113" s="240">
        <f t="shared" si="208"/>
        <v>3401051.38</v>
      </c>
      <c r="BX113" s="234">
        <f t="shared" ref="BX113" si="234">BW113/BW117</f>
        <v>4.495627416126706E-2</v>
      </c>
      <c r="BY113" s="240">
        <f t="shared" si="208"/>
        <v>3330007.18</v>
      </c>
      <c r="BZ113" s="234">
        <f t="shared" ref="BZ113" si="235">BY113/BY117</f>
        <v>4.8778906089824506E-2</v>
      </c>
      <c r="CA113" s="240">
        <f t="shared" si="208"/>
        <v>3816419.6199999996</v>
      </c>
      <c r="CB113" s="234">
        <f t="shared" ref="CB113" si="236">CA113/CA117</f>
        <v>4.6000250313407189E-2</v>
      </c>
      <c r="CC113" s="240">
        <f t="shared" si="208"/>
        <v>3014869.91</v>
      </c>
      <c r="CD113" s="234">
        <f t="shared" ref="CD113" si="237">CC113/CC117</f>
        <v>4.4610931750328507E-2</v>
      </c>
      <c r="CE113" s="240">
        <f t="shared" si="208"/>
        <v>3570251.41</v>
      </c>
      <c r="CF113" s="234">
        <f t="shared" ref="CF113" si="238">CE113/CE117</f>
        <v>4.7858343326434766E-2</v>
      </c>
      <c r="CG113" s="240">
        <f t="shared" si="208"/>
        <v>4233959.72</v>
      </c>
      <c r="CH113" s="234">
        <f t="shared" ref="CH113" si="239">CG113/CG117</f>
        <v>5.5302818689227498E-2</v>
      </c>
      <c r="CI113" s="240">
        <f t="shared" si="208"/>
        <v>3269408.1399999997</v>
      </c>
      <c r="CJ113" s="234">
        <f t="shared" ref="CJ113" si="240">CI113/CI117</f>
        <v>4.7249152866412604E-2</v>
      </c>
      <c r="CK113" s="240">
        <f t="shared" si="208"/>
        <v>3605271.3</v>
      </c>
      <c r="CL113" s="234">
        <f t="shared" ref="CL113" si="241">CK113/CK117</f>
        <v>4.6070001602462426E-2</v>
      </c>
      <c r="CM113" s="240">
        <f t="shared" si="217"/>
        <v>3530154.9444913096</v>
      </c>
      <c r="CN113" s="234">
        <f>CM113/CM117</f>
        <v>4.7618101096229985E-2</v>
      </c>
      <c r="CO113"/>
    </row>
    <row r="114" spans="1:93" x14ac:dyDescent="0.25">
      <c r="A114" s="85"/>
      <c r="B114" s="84" t="s">
        <v>81</v>
      </c>
      <c r="C114" s="186"/>
      <c r="D114" s="186"/>
      <c r="E114" s="186"/>
      <c r="F114" s="186"/>
      <c r="G114" s="186"/>
      <c r="H114" s="186"/>
      <c r="I114" s="186"/>
      <c r="J114" s="186"/>
      <c r="K114" s="186"/>
      <c r="L114" s="186"/>
      <c r="M114" s="186"/>
      <c r="N114" s="186"/>
      <c r="O114" s="186"/>
      <c r="P114" s="186"/>
      <c r="Q114" s="186"/>
      <c r="R114" s="186"/>
      <c r="S114" s="186"/>
      <c r="T114" s="186"/>
      <c r="U114" s="186"/>
      <c r="V114" s="186"/>
      <c r="W114" s="186"/>
      <c r="X114" s="186"/>
      <c r="Y114" s="186"/>
      <c r="Z114" s="186"/>
      <c r="AA114" s="186"/>
      <c r="AB114" s="186"/>
      <c r="AC114" s="186"/>
      <c r="AD114" s="186"/>
      <c r="AE114" s="186"/>
      <c r="AF114" s="186"/>
      <c r="AG114" s="186"/>
      <c r="AH114" s="186"/>
      <c r="AI114" s="186"/>
      <c r="AJ114" s="186"/>
      <c r="AK114" s="186"/>
      <c r="AL114" s="186"/>
      <c r="AM114" s="186"/>
      <c r="AN114" s="186"/>
      <c r="AO114" s="186"/>
      <c r="AP114" s="186"/>
      <c r="AQ114" s="186"/>
      <c r="AR114" s="186"/>
      <c r="AS114" s="186"/>
      <c r="AT114" s="186"/>
      <c r="AU114" s="186"/>
      <c r="AV114" s="186"/>
      <c r="AW114" s="186"/>
      <c r="AX114" s="186"/>
      <c r="AY114" s="186"/>
      <c r="AZ114" s="186"/>
      <c r="BA114" s="186"/>
      <c r="BB114" s="186"/>
      <c r="BC114" s="186"/>
      <c r="BD114" s="186"/>
      <c r="BE114" s="186"/>
      <c r="BF114" s="186"/>
      <c r="BG114" s="186"/>
      <c r="BH114" s="186"/>
      <c r="BI114" s="186"/>
      <c r="BJ114" s="186"/>
      <c r="BK114" s="186"/>
      <c r="BL114" s="186"/>
      <c r="BM114" s="186"/>
      <c r="BN114" s="186"/>
      <c r="BO114" s="186"/>
      <c r="BP114" s="186"/>
      <c r="BQ114" s="186"/>
      <c r="BR114" s="186"/>
      <c r="BS114" s="186"/>
      <c r="BT114" s="186"/>
      <c r="BU114" s="186"/>
      <c r="BV114" s="186"/>
      <c r="BW114" s="240">
        <f t="shared" si="208"/>
        <v>871137</v>
      </c>
      <c r="BX114" s="235">
        <f t="shared" ref="BX114" si="242">BW114/BW117</f>
        <v>1.1514990345139597E-2</v>
      </c>
      <c r="BY114" s="240">
        <f t="shared" si="208"/>
        <v>703774</v>
      </c>
      <c r="BZ114" s="235">
        <f t="shared" ref="BZ114" si="243">BY114/BY117</f>
        <v>1.0309084635204946E-2</v>
      </c>
      <c r="CA114" s="240">
        <f t="shared" si="208"/>
        <v>753090</v>
      </c>
      <c r="CB114" s="235">
        <f t="shared" ref="CB114" si="244">CA114/CA117</f>
        <v>9.0771801735270979E-3</v>
      </c>
      <c r="CC114" s="240">
        <f t="shared" si="208"/>
        <v>371329</v>
      </c>
      <c r="CD114" s="235">
        <f t="shared" ref="CD114" si="245">CC114/CC117</f>
        <v>5.4945431048193166E-3</v>
      </c>
      <c r="CE114" s="240">
        <f t="shared" si="208"/>
        <v>349915</v>
      </c>
      <c r="CF114" s="235">
        <f t="shared" ref="CF114" si="246">CE114/CE117</f>
        <v>4.6905246387310921E-3</v>
      </c>
      <c r="CG114" s="240">
        <f t="shared" si="208"/>
        <v>765939</v>
      </c>
      <c r="CH114" s="235">
        <f t="shared" ref="CH114" si="247">CG114/CG117</f>
        <v>1.0004484795620168E-2</v>
      </c>
      <c r="CI114" s="240">
        <f t="shared" si="208"/>
        <v>379380</v>
      </c>
      <c r="CJ114" s="235">
        <f t="shared" ref="CJ114" si="248">CI114/CI117</f>
        <v>5.4827610524208264E-3</v>
      </c>
      <c r="CK114" s="240">
        <f t="shared" si="208"/>
        <v>608631</v>
      </c>
      <c r="CL114" s="235">
        <f t="shared" ref="CL114" si="249">CK114/CK117</f>
        <v>7.7773983736836418E-3</v>
      </c>
      <c r="CM114" s="240">
        <f t="shared" si="217"/>
        <v>600399.3914297088</v>
      </c>
      <c r="CN114" s="235">
        <f>CM114/CM117</f>
        <v>8.0987603571985971E-3</v>
      </c>
      <c r="CO114"/>
    </row>
    <row r="115" spans="1:93" x14ac:dyDescent="0.25">
      <c r="A115" s="85" t="s">
        <v>155</v>
      </c>
      <c r="B115" s="84" t="s">
        <v>82</v>
      </c>
      <c r="C115" s="186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186"/>
      <c r="O115" s="186"/>
      <c r="P115" s="186"/>
      <c r="Q115" s="186"/>
      <c r="R115" s="186"/>
      <c r="S115" s="186"/>
      <c r="T115" s="186"/>
      <c r="U115" s="186"/>
      <c r="V115" s="186"/>
      <c r="W115" s="186"/>
      <c r="X115" s="186"/>
      <c r="Y115" s="186"/>
      <c r="Z115" s="186"/>
      <c r="AA115" s="186"/>
      <c r="AB115" s="186"/>
      <c r="AC115" s="186"/>
      <c r="AD115" s="186"/>
      <c r="AE115" s="186"/>
      <c r="AF115" s="186"/>
      <c r="AG115" s="186"/>
      <c r="AH115" s="186"/>
      <c r="AI115" s="186"/>
      <c r="AJ115" s="186"/>
      <c r="AK115" s="186"/>
      <c r="AL115" s="186"/>
      <c r="AM115" s="186"/>
      <c r="AN115" s="186"/>
      <c r="AO115" s="186"/>
      <c r="AP115" s="186"/>
      <c r="AQ115" s="186"/>
      <c r="AR115" s="186"/>
      <c r="AS115" s="186"/>
      <c r="AT115" s="186"/>
      <c r="AU115" s="186"/>
      <c r="AV115" s="186"/>
      <c r="AW115" s="186"/>
      <c r="AX115" s="186"/>
      <c r="AY115" s="186"/>
      <c r="AZ115" s="186"/>
      <c r="BA115" s="186"/>
      <c r="BB115" s="186"/>
      <c r="BC115" s="186"/>
      <c r="BD115" s="186"/>
      <c r="BE115" s="186"/>
      <c r="BF115" s="186"/>
      <c r="BG115" s="186"/>
      <c r="BH115" s="186"/>
      <c r="BI115" s="186"/>
      <c r="BJ115" s="186"/>
      <c r="BK115" s="186"/>
      <c r="BL115" s="186"/>
      <c r="BM115" s="186"/>
      <c r="BN115" s="186"/>
      <c r="BO115" s="186"/>
      <c r="BP115" s="186"/>
      <c r="BQ115" s="186"/>
      <c r="BR115" s="186"/>
      <c r="BS115" s="186"/>
      <c r="BT115" s="186"/>
      <c r="BU115" s="186"/>
      <c r="BV115" s="186"/>
      <c r="BW115" s="240">
        <f t="shared" si="208"/>
        <v>8867</v>
      </c>
      <c r="BX115" s="235">
        <f t="shared" ref="BX115" si="250">BW115/BW117</f>
        <v>1.1720707465112009E-4</v>
      </c>
      <c r="BY115" s="240">
        <f t="shared" si="208"/>
        <v>15784.26</v>
      </c>
      <c r="BZ115" s="235">
        <f t="shared" ref="BZ115" si="251">BY115/BY117</f>
        <v>2.3121239523494762E-4</v>
      </c>
      <c r="CA115" s="240">
        <f t="shared" si="208"/>
        <v>13053.51</v>
      </c>
      <c r="CB115" s="235">
        <f t="shared" ref="CB115" si="252">CA115/CA117</f>
        <v>1.5733718701209379E-4</v>
      </c>
      <c r="CC115" s="240">
        <f t="shared" si="208"/>
        <v>31548.07</v>
      </c>
      <c r="CD115" s="235">
        <f t="shared" ref="CD115" si="253">CC115/CC117</f>
        <v>4.6681576308033344E-4</v>
      </c>
      <c r="CE115" s="240">
        <f t="shared" si="208"/>
        <v>53522.19</v>
      </c>
      <c r="CF115" s="235">
        <f t="shared" ref="CF115" si="254">CE115/CE117</f>
        <v>7.174518123368443E-4</v>
      </c>
      <c r="CG115" s="240">
        <f t="shared" si="208"/>
        <v>7912.0499999999993</v>
      </c>
      <c r="CH115" s="235">
        <f t="shared" ref="CH115" si="255">CG115/CG117</f>
        <v>1.0334502346425309E-4</v>
      </c>
      <c r="CI115" s="240">
        <f t="shared" si="208"/>
        <v>8238.7799999999988</v>
      </c>
      <c r="CJ115" s="235">
        <f t="shared" ref="CJ115" si="256">CI115/CI117</f>
        <v>1.1906600796948613E-4</v>
      </c>
      <c r="CK115" s="240">
        <f t="shared" si="208"/>
        <v>52727.76</v>
      </c>
      <c r="CL115" s="235">
        <f t="shared" ref="CL115" si="257">CK115/CK117</f>
        <v>6.737822997382345E-4</v>
      </c>
      <c r="CM115" s="240">
        <f t="shared" si="217"/>
        <v>23956.703137569049</v>
      </c>
      <c r="CN115" s="235">
        <f>CM115/CM117</f>
        <v>3.2315088993962473E-4</v>
      </c>
      <c r="CO115"/>
    </row>
    <row r="116" spans="1:93" x14ac:dyDescent="0.25">
      <c r="A116" s="86" t="s">
        <v>92</v>
      </c>
      <c r="B116" s="84" t="s">
        <v>102</v>
      </c>
      <c r="C116" s="186"/>
      <c r="D116" s="186"/>
      <c r="E116" s="186"/>
      <c r="F116" s="186"/>
      <c r="G116" s="186"/>
      <c r="H116" s="186"/>
      <c r="I116" s="186"/>
      <c r="J116" s="186"/>
      <c r="K116" s="186"/>
      <c r="L116" s="186"/>
      <c r="M116" s="186"/>
      <c r="N116" s="186"/>
      <c r="O116" s="186"/>
      <c r="P116" s="186"/>
      <c r="Q116" s="186"/>
      <c r="R116" s="186"/>
      <c r="S116" s="186"/>
      <c r="T116" s="186"/>
      <c r="U116" s="186"/>
      <c r="V116" s="186"/>
      <c r="W116" s="186"/>
      <c r="X116" s="186"/>
      <c r="Y116" s="186"/>
      <c r="Z116" s="186"/>
      <c r="AA116" s="186"/>
      <c r="AB116" s="186"/>
      <c r="AC116" s="186"/>
      <c r="AD116" s="186"/>
      <c r="AE116" s="186"/>
      <c r="AF116" s="186"/>
      <c r="AG116" s="186"/>
      <c r="AH116" s="186"/>
      <c r="AI116" s="186"/>
      <c r="AJ116" s="186"/>
      <c r="AK116" s="186"/>
      <c r="AL116" s="186"/>
      <c r="AM116" s="186"/>
      <c r="AN116" s="186"/>
      <c r="AO116" s="186"/>
      <c r="AP116" s="186"/>
      <c r="AQ116" s="186"/>
      <c r="AR116" s="186"/>
      <c r="AS116" s="186"/>
      <c r="AT116" s="186"/>
      <c r="AU116" s="186"/>
      <c r="AV116" s="186"/>
      <c r="AW116" s="186"/>
      <c r="AX116" s="186"/>
      <c r="AY116" s="186"/>
      <c r="AZ116" s="186"/>
      <c r="BA116" s="186"/>
      <c r="BB116" s="186"/>
      <c r="BC116" s="186"/>
      <c r="BD116" s="186"/>
      <c r="BE116" s="186"/>
      <c r="BF116" s="186"/>
      <c r="BG116" s="186"/>
      <c r="BH116" s="186"/>
      <c r="BI116" s="186"/>
      <c r="BJ116" s="186"/>
      <c r="BK116" s="186"/>
      <c r="BL116" s="186"/>
      <c r="BM116" s="186"/>
      <c r="BN116" s="186"/>
      <c r="BO116" s="186"/>
      <c r="BP116" s="186"/>
      <c r="BQ116" s="186"/>
      <c r="BR116" s="186"/>
      <c r="BS116" s="186"/>
      <c r="BT116" s="186"/>
      <c r="BU116" s="186"/>
      <c r="BV116" s="186"/>
      <c r="BW116" s="240">
        <f t="shared" si="208"/>
        <v>11893</v>
      </c>
      <c r="BX116" s="235">
        <f t="shared" ref="BX116" si="258">BW116/BW117</f>
        <v>1.572057898754676E-4</v>
      </c>
      <c r="BY116" s="240">
        <f t="shared" si="208"/>
        <v>23192</v>
      </c>
      <c r="BZ116" s="235">
        <f t="shared" ref="BZ116" si="259">BY116/BY117</f>
        <v>3.3972310835534293E-4</v>
      </c>
      <c r="CA116" s="240">
        <f t="shared" si="208"/>
        <v>0</v>
      </c>
      <c r="CB116" s="235">
        <f t="shared" ref="CB116" si="260">CA116/CA117</f>
        <v>0</v>
      </c>
      <c r="CC116" s="240">
        <f t="shared" si="208"/>
        <v>0</v>
      </c>
      <c r="CD116" s="235">
        <f t="shared" ref="CD116" si="261">CC116/CC117</f>
        <v>0</v>
      </c>
      <c r="CE116" s="240">
        <f t="shared" si="208"/>
        <v>0</v>
      </c>
      <c r="CF116" s="235">
        <f t="shared" ref="CF116" si="262">CE116/CE117</f>
        <v>0</v>
      </c>
      <c r="CG116" s="240">
        <f t="shared" si="208"/>
        <v>0</v>
      </c>
      <c r="CH116" s="235">
        <f t="shared" ref="CH116" si="263">CG116/CG117</f>
        <v>0</v>
      </c>
      <c r="CI116" s="240">
        <f t="shared" si="208"/>
        <v>0</v>
      </c>
      <c r="CJ116" s="235">
        <f t="shared" ref="CJ116" si="264">CI116/CI117</f>
        <v>0</v>
      </c>
      <c r="CK116" s="240">
        <f t="shared" si="208"/>
        <v>4961.01</v>
      </c>
      <c r="CL116" s="235">
        <f t="shared" ref="CL116" si="265">CK116/CK117</f>
        <v>6.3394324485325731E-5</v>
      </c>
      <c r="CM116" s="240">
        <f t="shared" si="217"/>
        <v>5005.751392157068</v>
      </c>
      <c r="CN116" s="235">
        <f>CM116/CM117</f>
        <v>6.7522355138062426E-5</v>
      </c>
      <c r="CO116"/>
    </row>
    <row r="117" spans="1:93" ht="13.8" thickBot="1" x14ac:dyDescent="0.3">
      <c r="A117" s="83"/>
      <c r="B117" s="87" t="s">
        <v>83</v>
      </c>
      <c r="C117" s="186"/>
      <c r="D117" s="186"/>
      <c r="E117" s="186"/>
      <c r="F117" s="186"/>
      <c r="G117" s="186"/>
      <c r="H117" s="186"/>
      <c r="I117" s="186"/>
      <c r="J117" s="186"/>
      <c r="K117" s="186"/>
      <c r="L117" s="186"/>
      <c r="M117" s="186"/>
      <c r="N117" s="186"/>
      <c r="O117" s="186"/>
      <c r="P117" s="186"/>
      <c r="Q117" s="186"/>
      <c r="R117" s="186"/>
      <c r="S117" s="186"/>
      <c r="T117" s="186"/>
      <c r="U117" s="186"/>
      <c r="V117" s="186"/>
      <c r="W117" s="186"/>
      <c r="X117" s="186"/>
      <c r="Y117" s="186"/>
      <c r="Z117" s="186"/>
      <c r="AA117" s="186"/>
      <c r="AB117" s="186"/>
      <c r="AC117" s="186"/>
      <c r="AD117" s="186"/>
      <c r="AE117" s="186"/>
      <c r="AF117" s="186"/>
      <c r="AG117" s="186"/>
      <c r="AH117" s="186"/>
      <c r="AI117" s="186"/>
      <c r="AJ117" s="186"/>
      <c r="AK117" s="186"/>
      <c r="AL117" s="186"/>
      <c r="AM117" s="186"/>
      <c r="AN117" s="186"/>
      <c r="AO117" s="186"/>
      <c r="AP117" s="186"/>
      <c r="AQ117" s="186"/>
      <c r="AR117" s="186"/>
      <c r="AS117" s="186"/>
      <c r="AT117" s="186"/>
      <c r="AU117" s="186"/>
      <c r="AV117" s="186"/>
      <c r="AW117" s="186"/>
      <c r="AX117" s="186"/>
      <c r="AY117" s="186"/>
      <c r="AZ117" s="186"/>
      <c r="BA117" s="186"/>
      <c r="BB117" s="186"/>
      <c r="BC117" s="186"/>
      <c r="BD117" s="186"/>
      <c r="BE117" s="186"/>
      <c r="BF117" s="186"/>
      <c r="BG117" s="186"/>
      <c r="BH117" s="186"/>
      <c r="BI117" s="186"/>
      <c r="BJ117" s="186"/>
      <c r="BK117" s="186"/>
      <c r="BL117" s="186"/>
      <c r="BM117" s="186"/>
      <c r="BN117" s="186"/>
      <c r="BO117" s="186"/>
      <c r="BP117" s="186"/>
      <c r="BQ117" s="186"/>
      <c r="BR117" s="186"/>
      <c r="BS117" s="186"/>
      <c r="BT117" s="186"/>
      <c r="BU117" s="186"/>
      <c r="BV117" s="186"/>
      <c r="BW117" s="241">
        <f t="shared" si="208"/>
        <v>75652429.909999996</v>
      </c>
      <c r="BX117" s="236">
        <f t="shared" ref="BX117" si="266">BW117/BW117</f>
        <v>1</v>
      </c>
      <c r="BY117" s="241">
        <f t="shared" si="208"/>
        <v>68267360.770000011</v>
      </c>
      <c r="BZ117" s="236">
        <f t="shared" ref="BZ117" si="267">BY117/BY117</f>
        <v>1</v>
      </c>
      <c r="CA117" s="241">
        <f t="shared" si="208"/>
        <v>82965192.449999988</v>
      </c>
      <c r="CB117" s="236">
        <f t="shared" ref="CB117" si="268">CA117/CA117</f>
        <v>1</v>
      </c>
      <c r="CC117" s="241">
        <f t="shared" si="208"/>
        <v>67581415.400000006</v>
      </c>
      <c r="CD117" s="236">
        <f t="shared" ref="CD117" si="269">CC117/CC117</f>
        <v>1</v>
      </c>
      <c r="CE117" s="241">
        <f t="shared" si="208"/>
        <v>74600396.959999993</v>
      </c>
      <c r="CF117" s="236">
        <f t="shared" ref="CF117" si="270">CE117/CE117</f>
        <v>1</v>
      </c>
      <c r="CG117" s="241">
        <f t="shared" si="208"/>
        <v>76559564.599999994</v>
      </c>
      <c r="CH117" s="236">
        <f t="shared" ref="CH117" si="271">CG117/CG117</f>
        <v>1</v>
      </c>
      <c r="CI117" s="241">
        <f t="shared" si="208"/>
        <v>69195063.649999991</v>
      </c>
      <c r="CJ117" s="236">
        <f t="shared" ref="CJ117" si="272">CI117/CI117</f>
        <v>1</v>
      </c>
      <c r="CK117" s="241">
        <f t="shared" si="208"/>
        <v>78256374.530000001</v>
      </c>
      <c r="CL117" s="236">
        <f t="shared" ref="CL117" si="273">CK117/CK117</f>
        <v>1</v>
      </c>
      <c r="CM117" s="241">
        <f t="shared" si="217"/>
        <v>74134727.408749998</v>
      </c>
      <c r="CN117" s="236">
        <f>CM117/CM117</f>
        <v>1</v>
      </c>
      <c r="CO117"/>
    </row>
    <row r="118" spans="1:93" x14ac:dyDescent="0.25">
      <c r="A118" s="83"/>
      <c r="B118" s="84" t="s">
        <v>88</v>
      </c>
      <c r="C118" s="186"/>
      <c r="D118" s="186"/>
      <c r="E118" s="186"/>
      <c r="F118" s="186"/>
      <c r="G118" s="186"/>
      <c r="H118" s="186"/>
      <c r="I118" s="186"/>
      <c r="J118" s="186"/>
      <c r="K118" s="186"/>
      <c r="L118" s="186"/>
      <c r="M118" s="186"/>
      <c r="N118" s="186"/>
      <c r="O118" s="186"/>
      <c r="P118" s="186"/>
      <c r="Q118" s="186"/>
      <c r="R118" s="186"/>
      <c r="S118" s="186"/>
      <c r="T118" s="186"/>
      <c r="U118" s="186"/>
      <c r="V118" s="186"/>
      <c r="W118" s="186"/>
      <c r="X118" s="186"/>
      <c r="Y118" s="186"/>
      <c r="Z118" s="186"/>
      <c r="AA118" s="186"/>
      <c r="AB118" s="186"/>
      <c r="AC118" s="186"/>
      <c r="AD118" s="186"/>
      <c r="AE118" s="186"/>
      <c r="AF118" s="186"/>
      <c r="AG118" s="186"/>
      <c r="AH118" s="186"/>
      <c r="AI118" s="186"/>
      <c r="AJ118" s="186"/>
      <c r="AK118" s="186"/>
      <c r="AL118" s="186"/>
      <c r="AM118" s="186"/>
      <c r="AN118" s="186"/>
      <c r="AO118" s="186"/>
      <c r="AP118" s="186"/>
      <c r="AQ118" s="186"/>
      <c r="AR118" s="186"/>
      <c r="AS118" s="186"/>
      <c r="AT118" s="186"/>
      <c r="AU118" s="186"/>
      <c r="AV118" s="186"/>
      <c r="AW118" s="186"/>
      <c r="AX118" s="186"/>
      <c r="AY118" s="186"/>
      <c r="AZ118" s="186"/>
      <c r="BA118" s="186"/>
      <c r="BB118" s="186"/>
      <c r="BC118" s="186"/>
      <c r="BD118" s="186"/>
      <c r="BE118" s="186"/>
      <c r="BF118" s="186"/>
      <c r="BG118" s="186"/>
      <c r="BH118" s="186"/>
      <c r="BI118" s="186"/>
      <c r="BJ118" s="186"/>
      <c r="BK118" s="186"/>
      <c r="BL118" s="186"/>
      <c r="BM118" s="186"/>
      <c r="BN118" s="186"/>
      <c r="BO118" s="186"/>
      <c r="BP118" s="186"/>
      <c r="BQ118" s="186"/>
      <c r="BR118" s="186"/>
      <c r="BS118" s="186"/>
      <c r="BT118" s="186"/>
      <c r="BU118" s="186"/>
      <c r="BV118" s="186"/>
      <c r="BW118" s="239">
        <f t="shared" si="208"/>
        <v>17063925.059999999</v>
      </c>
      <c r="BX118" s="235"/>
      <c r="BY118" s="239">
        <f t="shared" si="208"/>
        <v>17309346.690000001</v>
      </c>
      <c r="BZ118" s="235"/>
      <c r="CA118" s="239">
        <f t="shared" si="208"/>
        <v>23053696.219999999</v>
      </c>
      <c r="CB118" s="235"/>
      <c r="CC118" s="239">
        <f t="shared" si="208"/>
        <v>16288689.260000002</v>
      </c>
      <c r="CD118" s="235"/>
      <c r="CE118" s="239">
        <f t="shared" si="208"/>
        <v>21608410.539999999</v>
      </c>
      <c r="CF118" s="235"/>
      <c r="CG118" s="239">
        <f t="shared" si="208"/>
        <v>22664107.279999997</v>
      </c>
      <c r="CH118" s="235"/>
      <c r="CI118" s="239">
        <f t="shared" si="208"/>
        <v>21492237.240000002</v>
      </c>
      <c r="CJ118" s="235"/>
      <c r="CK118" s="239">
        <f t="shared" si="208"/>
        <v>22499249.019999996</v>
      </c>
      <c r="CL118" s="235"/>
      <c r="CM118" s="239">
        <f t="shared" si="217"/>
        <v>20247457.66375</v>
      </c>
      <c r="CN118" s="235"/>
      <c r="CO118"/>
    </row>
    <row r="119" spans="1:93" x14ac:dyDescent="0.25">
      <c r="A119" s="83"/>
      <c r="B119" s="84" t="s">
        <v>71</v>
      </c>
      <c r="C119" s="186"/>
      <c r="D119" s="186"/>
      <c r="E119" s="186"/>
      <c r="F119" s="186"/>
      <c r="G119" s="186"/>
      <c r="H119" s="186"/>
      <c r="I119" s="186"/>
      <c r="J119" s="186"/>
      <c r="K119" s="186"/>
      <c r="L119" s="186"/>
      <c r="M119" s="186"/>
      <c r="N119" s="186"/>
      <c r="O119" s="186"/>
      <c r="P119" s="186"/>
      <c r="Q119" s="186"/>
      <c r="R119" s="186"/>
      <c r="S119" s="186"/>
      <c r="T119" s="186"/>
      <c r="U119" s="186"/>
      <c r="V119" s="186"/>
      <c r="W119" s="186"/>
      <c r="X119" s="186"/>
      <c r="Y119" s="186"/>
      <c r="Z119" s="186"/>
      <c r="AA119" s="186"/>
      <c r="AB119" s="186"/>
      <c r="AC119" s="186"/>
      <c r="AD119" s="186"/>
      <c r="AE119" s="186"/>
      <c r="AF119" s="186"/>
      <c r="AG119" s="186"/>
      <c r="AH119" s="186"/>
      <c r="AI119" s="186"/>
      <c r="AJ119" s="186"/>
      <c r="AK119" s="186"/>
      <c r="AL119" s="186"/>
      <c r="AM119" s="186"/>
      <c r="AN119" s="186"/>
      <c r="AO119" s="186"/>
      <c r="AP119" s="186"/>
      <c r="AQ119" s="186"/>
      <c r="AR119" s="186"/>
      <c r="AS119" s="186"/>
      <c r="AT119" s="186"/>
      <c r="AU119" s="186"/>
      <c r="AV119" s="186"/>
      <c r="AW119" s="186"/>
      <c r="AX119" s="186"/>
      <c r="AY119" s="186"/>
      <c r="AZ119" s="186"/>
      <c r="BA119" s="186"/>
      <c r="BB119" s="186"/>
      <c r="BC119" s="186"/>
      <c r="BD119" s="186"/>
      <c r="BE119" s="186"/>
      <c r="BF119" s="186"/>
      <c r="BG119" s="186"/>
      <c r="BH119" s="186"/>
      <c r="BI119" s="186"/>
      <c r="BJ119" s="186"/>
      <c r="BK119" s="186"/>
      <c r="BL119" s="186"/>
      <c r="BM119" s="186"/>
      <c r="BN119" s="186"/>
      <c r="BO119" s="186"/>
      <c r="BP119" s="186"/>
      <c r="BQ119" s="186"/>
      <c r="BR119" s="186"/>
      <c r="BS119" s="186"/>
      <c r="BT119" s="186"/>
      <c r="BU119" s="186"/>
      <c r="BV119" s="186"/>
      <c r="BW119" s="240">
        <f t="shared" si="208"/>
        <v>2898382.58</v>
      </c>
      <c r="BX119" s="235"/>
      <c r="BY119" s="240">
        <f t="shared" si="208"/>
        <v>2533261.7000000002</v>
      </c>
      <c r="BZ119" s="235"/>
      <c r="CA119" s="240">
        <f t="shared" si="208"/>
        <v>3405957.54</v>
      </c>
      <c r="CB119" s="235"/>
      <c r="CC119" s="240">
        <f t="shared" si="208"/>
        <v>2747695.98</v>
      </c>
      <c r="CD119" s="235"/>
      <c r="CE119" s="240">
        <f t="shared" si="208"/>
        <v>2934811.94</v>
      </c>
      <c r="CF119" s="235"/>
      <c r="CG119" s="240">
        <f t="shared" si="208"/>
        <v>3238465.74</v>
      </c>
      <c r="CH119" s="235"/>
      <c r="CI119" s="240">
        <f t="shared" si="208"/>
        <v>2596504.1100000003</v>
      </c>
      <c r="CJ119" s="235"/>
      <c r="CK119" s="240">
        <f t="shared" si="208"/>
        <v>2870245.66</v>
      </c>
      <c r="CL119" s="235"/>
      <c r="CM119" s="240">
        <f t="shared" si="217"/>
        <v>2903165.65625</v>
      </c>
      <c r="CN119" s="235"/>
      <c r="CO119"/>
    </row>
    <row r="120" spans="1:93" ht="13.8" thickBot="1" x14ac:dyDescent="0.3">
      <c r="A120" s="88"/>
      <c r="B120" s="89" t="s">
        <v>84</v>
      </c>
      <c r="C120" s="186"/>
      <c r="D120" s="186"/>
      <c r="E120" s="186"/>
      <c r="F120" s="186"/>
      <c r="G120" s="186"/>
      <c r="H120" s="186"/>
      <c r="I120" s="186"/>
      <c r="J120" s="186"/>
      <c r="K120" s="186"/>
      <c r="L120" s="186"/>
      <c r="M120" s="186"/>
      <c r="N120" s="186"/>
      <c r="O120" s="186"/>
      <c r="P120" s="186"/>
      <c r="Q120" s="186"/>
      <c r="R120" s="186"/>
      <c r="S120" s="186"/>
      <c r="T120" s="186"/>
      <c r="U120" s="186"/>
      <c r="V120" s="186"/>
      <c r="W120" s="186"/>
      <c r="X120" s="186"/>
      <c r="Y120" s="186"/>
      <c r="Z120" s="186"/>
      <c r="AA120" s="186"/>
      <c r="AB120" s="186"/>
      <c r="AC120" s="186"/>
      <c r="AD120" s="186"/>
      <c r="AE120" s="186"/>
      <c r="AF120" s="186"/>
      <c r="AG120" s="186"/>
      <c r="AH120" s="186"/>
      <c r="AI120" s="186"/>
      <c r="AJ120" s="186"/>
      <c r="AK120" s="186"/>
      <c r="AL120" s="186"/>
      <c r="AM120" s="186"/>
      <c r="AN120" s="186"/>
      <c r="AO120" s="186"/>
      <c r="AP120" s="186"/>
      <c r="AQ120" s="186"/>
      <c r="AR120" s="186"/>
      <c r="AS120" s="186"/>
      <c r="AT120" s="186"/>
      <c r="AU120" s="186"/>
      <c r="AV120" s="186"/>
      <c r="AW120" s="186"/>
      <c r="AX120" s="186"/>
      <c r="AY120" s="186"/>
      <c r="AZ120" s="186"/>
      <c r="BA120" s="186"/>
      <c r="BB120" s="186"/>
      <c r="BC120" s="186"/>
      <c r="BD120" s="186"/>
      <c r="BE120" s="186"/>
      <c r="BF120" s="186"/>
      <c r="BG120" s="186"/>
      <c r="BH120" s="186"/>
      <c r="BI120" s="186"/>
      <c r="BJ120" s="186"/>
      <c r="BK120" s="186"/>
      <c r="BL120" s="186"/>
      <c r="BM120" s="186"/>
      <c r="BN120" s="186"/>
      <c r="BO120" s="186"/>
      <c r="BP120" s="186"/>
      <c r="BQ120" s="186"/>
      <c r="BR120" s="186"/>
      <c r="BS120" s="186"/>
      <c r="BT120" s="186"/>
      <c r="BU120" s="186"/>
      <c r="BV120" s="186"/>
      <c r="BW120" s="242">
        <f t="shared" si="208"/>
        <v>95614737.549999997</v>
      </c>
      <c r="BX120" s="238"/>
      <c r="BY120" s="242">
        <f t="shared" si="208"/>
        <v>88109969.159999996</v>
      </c>
      <c r="BZ120" s="238"/>
      <c r="CA120" s="242">
        <f t="shared" si="208"/>
        <v>109424846.21000001</v>
      </c>
      <c r="CB120" s="238"/>
      <c r="CC120" s="242">
        <f t="shared" si="208"/>
        <v>86617800.640000001</v>
      </c>
      <c r="CD120" s="238"/>
      <c r="CE120" s="242">
        <f t="shared" si="208"/>
        <v>99143619.439999998</v>
      </c>
      <c r="CF120" s="238"/>
      <c r="CG120" s="242">
        <f t="shared" si="208"/>
        <v>102462137.62</v>
      </c>
      <c r="CH120" s="238"/>
      <c r="CI120" s="242">
        <f t="shared" si="208"/>
        <v>93283805</v>
      </c>
      <c r="CJ120" s="238"/>
      <c r="CK120" s="242">
        <f t="shared" si="208"/>
        <v>105465309.46142857</v>
      </c>
      <c r="CL120" s="238"/>
      <c r="CM120" s="242">
        <f t="shared" si="217"/>
        <v>79895838.943750009</v>
      </c>
      <c r="CN120" s="238"/>
      <c r="CO120"/>
    </row>
    <row r="121" spans="1:93" x14ac:dyDescent="0.25">
      <c r="C121" s="186"/>
      <c r="D121" s="186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6"/>
      <c r="AA121" s="186"/>
      <c r="AB121" s="186"/>
      <c r="AC121" s="186"/>
      <c r="AD121" s="186"/>
      <c r="AE121" s="186"/>
      <c r="AF121" s="186"/>
      <c r="AG121" s="186"/>
      <c r="AH121" s="186"/>
      <c r="AI121" s="186"/>
      <c r="AJ121" s="186"/>
      <c r="AK121" s="186"/>
      <c r="AL121" s="186"/>
      <c r="AM121" s="186"/>
      <c r="AN121" s="186"/>
      <c r="AO121" s="186"/>
      <c r="AP121" s="186"/>
      <c r="AQ121" s="186"/>
      <c r="AR121" s="186"/>
      <c r="AS121" s="186"/>
      <c r="AT121" s="186"/>
      <c r="AU121" s="186"/>
      <c r="AV121" s="186"/>
      <c r="AW121" s="186"/>
      <c r="AX121" s="186"/>
      <c r="AY121" s="186"/>
      <c r="AZ121" s="186"/>
      <c r="BA121" s="186"/>
      <c r="BB121" s="186"/>
      <c r="BC121" s="186"/>
      <c r="BD121" s="186"/>
      <c r="BE121" s="186"/>
      <c r="BF121" s="186"/>
      <c r="BG121" s="186"/>
      <c r="BH121" s="186"/>
      <c r="BI121" s="186"/>
      <c r="BJ121" s="186"/>
      <c r="BK121" s="186"/>
      <c r="BL121" s="186"/>
      <c r="BM121" s="186"/>
      <c r="BN121" s="186"/>
      <c r="BO121" s="186"/>
      <c r="BP121" s="186"/>
      <c r="BQ121" s="186"/>
      <c r="BR121" s="186"/>
      <c r="BS121" s="186"/>
      <c r="BT121" s="186"/>
      <c r="BU121" s="186"/>
      <c r="BV121" s="186"/>
      <c r="BW121" s="186"/>
      <c r="BX121" s="186"/>
      <c r="BY121" s="186"/>
      <c r="BZ121" s="186"/>
      <c r="CA121" s="186"/>
      <c r="CB121" s="186"/>
      <c r="CC121" s="186"/>
      <c r="CD121" s="186"/>
      <c r="CE121" s="186"/>
      <c r="CF121" s="186"/>
      <c r="CG121" s="186"/>
      <c r="CH121" s="186"/>
      <c r="CI121" s="186"/>
      <c r="CJ121" s="186"/>
      <c r="CK121" s="186"/>
      <c r="CL121" s="186"/>
      <c r="CO121"/>
    </row>
    <row r="122" spans="1:93" x14ac:dyDescent="0.25">
      <c r="C122" s="186"/>
      <c r="D122" s="186"/>
      <c r="E122" s="186"/>
      <c r="F122" s="186"/>
      <c r="G122" s="186"/>
      <c r="H122" s="186"/>
      <c r="I122" s="186"/>
      <c r="J122" s="186"/>
      <c r="K122" s="186"/>
      <c r="L122" s="186"/>
      <c r="M122" s="186"/>
      <c r="N122" s="186"/>
      <c r="O122" s="186"/>
      <c r="P122" s="186"/>
      <c r="Q122" s="186"/>
      <c r="R122" s="186"/>
      <c r="S122" s="186"/>
      <c r="T122" s="186"/>
      <c r="U122" s="186"/>
      <c r="V122" s="186"/>
      <c r="W122" s="186"/>
      <c r="X122" s="186"/>
      <c r="Y122" s="186"/>
      <c r="Z122" s="186"/>
      <c r="AA122" s="186"/>
      <c r="AB122" s="186"/>
      <c r="AC122" s="186"/>
      <c r="AD122" s="186"/>
      <c r="AE122" s="186"/>
      <c r="AF122" s="186"/>
      <c r="AG122" s="186"/>
      <c r="AH122" s="186"/>
      <c r="AI122" s="186"/>
      <c r="AJ122" s="186"/>
      <c r="AK122" s="186"/>
      <c r="AL122" s="186"/>
      <c r="AM122" s="186"/>
      <c r="AN122" s="186"/>
      <c r="AO122" s="186"/>
      <c r="AP122" s="186"/>
      <c r="AQ122" s="186"/>
      <c r="AR122" s="186"/>
      <c r="AS122" s="186"/>
      <c r="AT122" s="186"/>
      <c r="AU122" s="186"/>
      <c r="AV122" s="186"/>
      <c r="AW122" s="186"/>
      <c r="AX122" s="186"/>
      <c r="AY122" s="186"/>
      <c r="AZ122" s="186"/>
      <c r="BA122" s="186"/>
      <c r="BB122" s="186"/>
      <c r="BC122" s="186"/>
      <c r="BD122" s="186"/>
      <c r="BE122" s="186"/>
      <c r="BF122" s="186"/>
      <c r="BG122" s="186"/>
      <c r="BH122" s="186"/>
      <c r="BI122" s="186"/>
      <c r="BJ122" s="186"/>
      <c r="BK122" s="186"/>
      <c r="BL122" s="186"/>
      <c r="BM122" s="186"/>
      <c r="BN122" s="186"/>
      <c r="BO122" s="186"/>
      <c r="BP122" s="186"/>
      <c r="BQ122" s="186"/>
      <c r="BR122" s="186"/>
      <c r="BS122" s="186"/>
      <c r="BT122" s="186"/>
      <c r="BU122" s="186"/>
      <c r="BV122" s="186"/>
      <c r="BW122" s="186"/>
      <c r="BX122" s="186"/>
      <c r="BY122" s="186"/>
      <c r="BZ122" s="186"/>
      <c r="CA122" s="186"/>
      <c r="CB122" s="186"/>
      <c r="CC122" s="186"/>
      <c r="CD122" s="186"/>
      <c r="CE122" s="186"/>
      <c r="CF122" s="186"/>
      <c r="CG122" s="186"/>
      <c r="CH122" s="186"/>
      <c r="CI122" s="186"/>
      <c r="CJ122" s="186"/>
      <c r="CK122" s="186"/>
      <c r="CL122" s="186"/>
      <c r="CO122"/>
    </row>
    <row r="123" spans="1:93" x14ac:dyDescent="0.25">
      <c r="C123" s="186"/>
      <c r="D123" s="186"/>
      <c r="E123" s="186"/>
      <c r="F123" s="186"/>
      <c r="G123" s="186"/>
      <c r="H123" s="186"/>
      <c r="I123" s="186"/>
      <c r="J123" s="186"/>
      <c r="K123" s="186"/>
      <c r="L123" s="186"/>
      <c r="M123" s="186"/>
      <c r="N123" s="186"/>
      <c r="O123" s="186"/>
      <c r="P123" s="186"/>
      <c r="Q123" s="186"/>
      <c r="R123" s="186"/>
      <c r="S123" s="186"/>
      <c r="T123" s="186"/>
      <c r="U123" s="186"/>
      <c r="V123" s="186"/>
      <c r="W123" s="186"/>
      <c r="X123" s="186"/>
      <c r="Y123" s="186"/>
      <c r="Z123" s="186"/>
      <c r="AA123" s="186"/>
      <c r="AB123" s="186"/>
      <c r="AC123" s="186"/>
      <c r="AD123" s="186"/>
      <c r="AE123" s="186"/>
      <c r="AF123" s="186"/>
      <c r="AG123" s="186"/>
      <c r="AH123" s="186"/>
      <c r="AI123" s="186"/>
      <c r="AJ123" s="186"/>
      <c r="AK123" s="186"/>
      <c r="AL123" s="186"/>
      <c r="AM123" s="186"/>
      <c r="AN123" s="186"/>
      <c r="AO123" s="186"/>
      <c r="AP123" s="186"/>
      <c r="AQ123" s="186"/>
      <c r="AR123" s="186"/>
      <c r="AS123" s="186"/>
      <c r="AT123" s="186"/>
      <c r="AU123" s="186"/>
      <c r="AV123" s="186"/>
      <c r="AW123" s="186"/>
      <c r="AX123" s="186"/>
      <c r="AY123" s="186"/>
      <c r="AZ123" s="186"/>
      <c r="BA123" s="186"/>
      <c r="BB123" s="186"/>
      <c r="BC123" s="186"/>
      <c r="BD123" s="186"/>
      <c r="BE123" s="186"/>
      <c r="BF123" s="186"/>
      <c r="BG123" s="186"/>
      <c r="BH123" s="186"/>
      <c r="BI123" s="186"/>
      <c r="BJ123" s="186"/>
      <c r="BK123" s="186"/>
      <c r="BL123" s="186"/>
      <c r="BM123" s="186"/>
      <c r="BN123" s="186"/>
      <c r="BO123" s="186"/>
      <c r="BP123" s="186"/>
      <c r="BQ123" s="186"/>
      <c r="BR123" s="186"/>
      <c r="BS123" s="186"/>
      <c r="BT123" s="186"/>
      <c r="BU123" s="186"/>
      <c r="BV123" s="186"/>
      <c r="BW123" s="186"/>
      <c r="BX123" s="186"/>
      <c r="BY123" s="186"/>
      <c r="BZ123" s="186"/>
      <c r="CA123" s="186"/>
      <c r="CB123" s="186"/>
      <c r="CC123" s="186"/>
      <c r="CD123" s="186"/>
      <c r="CE123" s="186"/>
      <c r="CF123" s="186"/>
      <c r="CG123" s="186"/>
      <c r="CH123" s="186"/>
      <c r="CI123" s="186"/>
      <c r="CJ123" s="186"/>
      <c r="CK123" s="186"/>
      <c r="CL123" s="186"/>
      <c r="CO123"/>
    </row>
    <row r="124" spans="1:93" x14ac:dyDescent="0.25">
      <c r="C124" s="186"/>
      <c r="D124" s="186"/>
      <c r="E124" s="186"/>
      <c r="F124" s="186"/>
      <c r="G124" s="186"/>
      <c r="H124" s="186"/>
      <c r="I124" s="186"/>
      <c r="J124" s="186"/>
      <c r="K124" s="186"/>
      <c r="L124" s="186"/>
      <c r="M124" s="186"/>
      <c r="N124" s="186"/>
      <c r="O124" s="186"/>
      <c r="P124" s="186"/>
      <c r="Q124" s="186"/>
      <c r="R124" s="186"/>
      <c r="S124" s="186"/>
      <c r="T124" s="186"/>
      <c r="U124" s="186"/>
      <c r="V124" s="186"/>
      <c r="W124" s="186"/>
      <c r="X124" s="186"/>
      <c r="Y124" s="186"/>
      <c r="Z124" s="186"/>
      <c r="AA124" s="186"/>
      <c r="AB124" s="186"/>
      <c r="AC124" s="186"/>
      <c r="AD124" s="186"/>
      <c r="AE124" s="186"/>
      <c r="AF124" s="186"/>
      <c r="AG124" s="186"/>
      <c r="AH124" s="186"/>
      <c r="AI124" s="186"/>
      <c r="AJ124" s="186"/>
      <c r="AK124" s="186"/>
      <c r="AL124" s="186"/>
      <c r="AM124" s="186"/>
      <c r="AN124" s="186"/>
      <c r="AO124" s="186"/>
      <c r="AP124" s="186"/>
      <c r="AQ124" s="186"/>
      <c r="AR124" s="186"/>
      <c r="AS124" s="186"/>
      <c r="AT124" s="186"/>
      <c r="AU124" s="186"/>
      <c r="AV124" s="186"/>
      <c r="AW124" s="186"/>
      <c r="AX124" s="186"/>
      <c r="AY124" s="186"/>
      <c r="AZ124" s="186"/>
      <c r="BA124" s="186"/>
      <c r="BB124" s="186"/>
      <c r="BC124" s="186"/>
      <c r="BD124" s="186"/>
      <c r="BE124" s="186"/>
      <c r="BF124" s="186"/>
      <c r="BG124" s="186"/>
      <c r="BH124" s="186"/>
      <c r="BI124" s="186"/>
      <c r="BJ124" s="186"/>
      <c r="BK124" s="186"/>
      <c r="BL124" s="186"/>
      <c r="BM124" s="186"/>
      <c r="BN124" s="186"/>
      <c r="BO124" s="186"/>
      <c r="BP124" s="186"/>
      <c r="BQ124" s="186"/>
      <c r="BR124" s="186"/>
      <c r="BS124" s="186"/>
      <c r="BT124" s="186"/>
      <c r="BU124" s="186"/>
      <c r="BV124" s="186"/>
      <c r="BW124" s="186"/>
      <c r="BX124" s="186"/>
      <c r="BY124" s="186"/>
      <c r="BZ124" s="186"/>
      <c r="CA124" s="186"/>
      <c r="CB124" s="186"/>
      <c r="CC124" s="186"/>
      <c r="CD124" s="186"/>
      <c r="CE124" s="186"/>
      <c r="CF124" s="186"/>
      <c r="CG124" s="186"/>
      <c r="CH124" s="186"/>
      <c r="CI124" s="186"/>
      <c r="CJ124" s="186"/>
      <c r="CK124" s="186"/>
      <c r="CL124" s="186"/>
      <c r="CO124"/>
    </row>
    <row r="125" spans="1:93" x14ac:dyDescent="0.25">
      <c r="C125" s="186"/>
      <c r="D125" s="186"/>
      <c r="E125" s="186"/>
      <c r="F125" s="186"/>
      <c r="G125" s="186"/>
      <c r="H125" s="186"/>
      <c r="I125" s="186"/>
      <c r="J125" s="186"/>
      <c r="K125" s="186"/>
      <c r="L125" s="186"/>
      <c r="M125" s="186"/>
      <c r="N125" s="186"/>
      <c r="O125" s="186"/>
      <c r="P125" s="186"/>
      <c r="Q125" s="186"/>
      <c r="R125" s="186"/>
      <c r="S125" s="186"/>
      <c r="T125" s="186"/>
      <c r="U125" s="186"/>
      <c r="V125" s="186"/>
      <c r="W125" s="186"/>
      <c r="X125" s="186"/>
      <c r="Y125" s="186"/>
      <c r="Z125" s="186"/>
      <c r="AA125" s="186"/>
      <c r="AB125" s="186"/>
      <c r="AC125" s="186"/>
      <c r="AD125" s="186"/>
      <c r="AE125" s="186"/>
      <c r="AF125" s="186"/>
      <c r="AG125" s="186"/>
      <c r="AH125" s="186"/>
      <c r="AI125" s="186"/>
      <c r="AJ125" s="186"/>
      <c r="AK125" s="186"/>
      <c r="AL125" s="186"/>
      <c r="AM125" s="186"/>
      <c r="AN125" s="186"/>
      <c r="AO125" s="186"/>
      <c r="AP125" s="186"/>
      <c r="AQ125" s="186"/>
      <c r="AR125" s="186"/>
      <c r="AS125" s="186"/>
      <c r="AT125" s="186"/>
      <c r="AU125" s="186"/>
      <c r="AV125" s="186"/>
      <c r="AW125" s="186"/>
      <c r="AX125" s="186"/>
      <c r="AY125" s="186"/>
      <c r="AZ125" s="186"/>
      <c r="BA125" s="186"/>
      <c r="BB125" s="186"/>
      <c r="BC125" s="186"/>
      <c r="BD125" s="186"/>
      <c r="BE125" s="186"/>
      <c r="BF125" s="186"/>
      <c r="BG125" s="186"/>
      <c r="BH125" s="186"/>
      <c r="BI125" s="186"/>
      <c r="BJ125" s="186"/>
      <c r="BK125" s="186"/>
      <c r="BL125" s="186"/>
      <c r="BM125" s="186"/>
      <c r="BN125" s="186"/>
      <c r="BO125" s="186"/>
      <c r="BP125" s="186"/>
      <c r="BQ125" s="186"/>
      <c r="BR125" s="186"/>
      <c r="BS125" s="186"/>
      <c r="BT125" s="186"/>
      <c r="BU125" s="186"/>
      <c r="BV125" s="186"/>
      <c r="BW125" s="186"/>
      <c r="BX125" s="186"/>
      <c r="BY125" s="186"/>
      <c r="BZ125" s="186"/>
      <c r="CA125" s="186"/>
      <c r="CB125" s="186"/>
      <c r="CC125" s="186"/>
      <c r="CD125" s="186"/>
      <c r="CE125" s="186"/>
      <c r="CF125" s="186"/>
      <c r="CG125" s="186"/>
      <c r="CH125" s="186"/>
      <c r="CI125" s="186"/>
      <c r="CJ125" s="186"/>
      <c r="CK125" s="186"/>
      <c r="CL125" s="186"/>
      <c r="CO125"/>
    </row>
    <row r="126" spans="1:93" x14ac:dyDescent="0.25">
      <c r="C126" s="186"/>
      <c r="D126" s="186"/>
      <c r="E126" s="186"/>
      <c r="F126" s="186"/>
      <c r="G126" s="186"/>
      <c r="H126" s="186"/>
      <c r="I126" s="186"/>
      <c r="J126" s="186"/>
      <c r="K126" s="186"/>
      <c r="L126" s="186"/>
      <c r="M126" s="186"/>
      <c r="N126" s="186"/>
      <c r="O126" s="186"/>
      <c r="P126" s="186"/>
      <c r="Q126" s="186"/>
      <c r="R126" s="186"/>
      <c r="S126" s="186"/>
      <c r="T126" s="186"/>
      <c r="U126" s="186"/>
      <c r="V126" s="186"/>
      <c r="W126" s="186"/>
      <c r="X126" s="186"/>
      <c r="Y126" s="186"/>
      <c r="Z126" s="186"/>
      <c r="AA126" s="186"/>
      <c r="AB126" s="186"/>
      <c r="AC126" s="186"/>
      <c r="AD126" s="186"/>
      <c r="AE126" s="186"/>
      <c r="AF126" s="186"/>
      <c r="AG126" s="186"/>
      <c r="AH126" s="186"/>
      <c r="AI126" s="186"/>
      <c r="AJ126" s="186"/>
      <c r="AK126" s="186"/>
      <c r="AL126" s="186"/>
      <c r="AM126" s="186"/>
      <c r="AN126" s="186"/>
      <c r="AO126" s="186"/>
      <c r="AP126" s="186"/>
      <c r="AQ126" s="186"/>
      <c r="AR126" s="186"/>
      <c r="AS126" s="186"/>
      <c r="AT126" s="186"/>
      <c r="AU126" s="186"/>
      <c r="AV126" s="186"/>
      <c r="AW126" s="186"/>
      <c r="AX126" s="186"/>
      <c r="AY126" s="186"/>
      <c r="AZ126" s="186"/>
      <c r="BA126" s="186"/>
      <c r="BB126" s="186"/>
      <c r="BC126" s="186"/>
      <c r="BD126" s="186"/>
      <c r="BE126" s="186"/>
      <c r="BF126" s="186"/>
      <c r="BG126" s="186"/>
      <c r="BH126" s="186"/>
      <c r="BI126" s="186"/>
      <c r="BJ126" s="186"/>
      <c r="BK126" s="186"/>
      <c r="BL126" s="186"/>
      <c r="BM126" s="186"/>
      <c r="BN126" s="186"/>
      <c r="BO126" s="186"/>
      <c r="BP126" s="186"/>
      <c r="BQ126" s="186"/>
      <c r="BR126" s="186"/>
      <c r="BS126" s="186"/>
      <c r="BT126" s="186"/>
      <c r="BU126" s="186"/>
      <c r="BV126" s="186"/>
      <c r="BW126" s="186"/>
      <c r="BX126" s="186"/>
      <c r="BY126" s="186"/>
      <c r="BZ126" s="186"/>
      <c r="CA126" s="186"/>
      <c r="CB126" s="186"/>
      <c r="CC126" s="186"/>
      <c r="CD126" s="186"/>
      <c r="CE126" s="186"/>
      <c r="CF126" s="186"/>
      <c r="CG126" s="186"/>
      <c r="CH126" s="186"/>
      <c r="CI126" s="186"/>
      <c r="CJ126" s="186"/>
      <c r="CK126" s="186"/>
      <c r="CL126" s="186"/>
      <c r="CO126"/>
    </row>
    <row r="127" spans="1:93" x14ac:dyDescent="0.25">
      <c r="C127" s="186"/>
      <c r="D127" s="186"/>
      <c r="E127" s="186"/>
      <c r="F127" s="186"/>
      <c r="G127" s="186"/>
      <c r="H127" s="186"/>
      <c r="I127" s="186"/>
      <c r="J127" s="186"/>
      <c r="K127" s="186"/>
      <c r="L127" s="186"/>
      <c r="M127" s="186"/>
      <c r="N127" s="186"/>
      <c r="O127" s="186"/>
      <c r="P127" s="186"/>
      <c r="Q127" s="186"/>
      <c r="R127" s="186"/>
      <c r="S127" s="186"/>
      <c r="T127" s="186"/>
      <c r="U127" s="186"/>
      <c r="V127" s="186"/>
      <c r="W127" s="186"/>
      <c r="X127" s="186"/>
      <c r="Y127" s="186"/>
      <c r="Z127" s="186"/>
      <c r="AA127" s="186"/>
      <c r="AB127" s="186"/>
      <c r="AC127" s="186"/>
      <c r="AD127" s="186"/>
      <c r="AE127" s="186"/>
      <c r="AF127" s="186"/>
      <c r="AG127" s="186"/>
      <c r="AH127" s="186"/>
      <c r="AI127" s="186"/>
      <c r="AJ127" s="186"/>
      <c r="AK127" s="186"/>
      <c r="AL127" s="186"/>
      <c r="AM127" s="186"/>
      <c r="AN127" s="186"/>
      <c r="AO127" s="186"/>
      <c r="AP127" s="186"/>
      <c r="AQ127" s="186"/>
      <c r="AR127" s="186"/>
      <c r="AS127" s="186"/>
      <c r="AT127" s="186"/>
      <c r="AU127" s="186"/>
      <c r="AV127" s="186"/>
      <c r="AW127" s="186"/>
      <c r="AX127" s="186"/>
      <c r="AY127" s="186"/>
      <c r="AZ127" s="186"/>
      <c r="BA127" s="186"/>
      <c r="BB127" s="186"/>
      <c r="BC127" s="186"/>
      <c r="BD127" s="186"/>
      <c r="BE127" s="186"/>
      <c r="BF127" s="186"/>
      <c r="BG127" s="186"/>
      <c r="BH127" s="186"/>
      <c r="BI127" s="186"/>
      <c r="BJ127" s="186"/>
      <c r="BK127" s="186"/>
      <c r="BL127" s="186"/>
      <c r="BM127" s="186"/>
      <c r="BN127" s="186"/>
      <c r="BO127" s="186"/>
      <c r="BP127" s="186"/>
      <c r="BQ127" s="186"/>
      <c r="BR127" s="186"/>
      <c r="BS127" s="186"/>
      <c r="BT127" s="186"/>
      <c r="BU127" s="186"/>
      <c r="BV127" s="186"/>
      <c r="BW127" s="186"/>
      <c r="BX127" s="186"/>
      <c r="BY127" s="186"/>
      <c r="BZ127" s="186"/>
      <c r="CA127" s="186"/>
      <c r="CB127" s="186"/>
      <c r="CC127" s="186"/>
      <c r="CD127" s="186"/>
      <c r="CE127" s="186"/>
      <c r="CF127" s="186"/>
      <c r="CG127" s="186"/>
      <c r="CH127" s="186"/>
      <c r="CI127" s="186"/>
      <c r="CJ127" s="186"/>
      <c r="CK127" s="186"/>
      <c r="CL127" s="186"/>
      <c r="CO127"/>
    </row>
    <row r="128" spans="1:93" x14ac:dyDescent="0.25">
      <c r="C128" s="186"/>
      <c r="D128" s="186"/>
      <c r="E128" s="186"/>
      <c r="F128" s="186"/>
      <c r="G128" s="186"/>
      <c r="H128" s="186"/>
      <c r="I128" s="186"/>
      <c r="J128" s="186"/>
      <c r="K128" s="186"/>
      <c r="L128" s="186"/>
      <c r="M128" s="186"/>
      <c r="N128" s="186"/>
      <c r="O128" s="186"/>
      <c r="P128" s="186"/>
      <c r="Q128" s="186"/>
      <c r="R128" s="186"/>
      <c r="S128" s="186"/>
      <c r="T128" s="186"/>
      <c r="U128" s="186"/>
      <c r="V128" s="186"/>
      <c r="W128" s="186"/>
      <c r="X128" s="186"/>
      <c r="Y128" s="186"/>
      <c r="Z128" s="186"/>
      <c r="AA128" s="186"/>
      <c r="AB128" s="186"/>
      <c r="AC128" s="186"/>
      <c r="AD128" s="186"/>
      <c r="AE128" s="186"/>
      <c r="AF128" s="186"/>
      <c r="AG128" s="186"/>
      <c r="AH128" s="186"/>
      <c r="AI128" s="186"/>
      <c r="AJ128" s="186"/>
      <c r="AK128" s="186"/>
      <c r="AL128" s="186"/>
      <c r="AM128" s="186"/>
      <c r="AN128" s="186"/>
      <c r="AO128" s="186"/>
      <c r="AP128" s="186"/>
      <c r="AQ128" s="186"/>
      <c r="AR128" s="186"/>
      <c r="AS128" s="186"/>
      <c r="AT128" s="186"/>
      <c r="AU128" s="186"/>
      <c r="AV128" s="186"/>
      <c r="AW128" s="186"/>
      <c r="AX128" s="186"/>
      <c r="AY128" s="186"/>
      <c r="AZ128" s="186"/>
      <c r="BA128" s="186"/>
      <c r="BB128" s="186"/>
      <c r="BC128" s="186"/>
      <c r="BD128" s="186"/>
      <c r="BE128" s="186"/>
      <c r="BF128" s="186"/>
      <c r="BG128" s="186"/>
      <c r="BH128" s="186"/>
      <c r="BI128" s="186"/>
      <c r="BJ128" s="186"/>
      <c r="BK128" s="186"/>
      <c r="BL128" s="186"/>
      <c r="BM128" s="186"/>
      <c r="BN128" s="186"/>
      <c r="BO128" s="186"/>
      <c r="BP128" s="186"/>
      <c r="BQ128" s="186"/>
      <c r="BR128" s="186"/>
      <c r="BS128" s="186"/>
      <c r="BT128" s="186"/>
      <c r="BU128" s="186"/>
      <c r="BV128" s="186"/>
      <c r="BW128" s="186"/>
      <c r="BX128" s="186"/>
      <c r="BY128" s="186"/>
      <c r="BZ128" s="186"/>
      <c r="CA128" s="186"/>
      <c r="CB128" s="186"/>
      <c r="CC128" s="186"/>
      <c r="CD128" s="186"/>
      <c r="CE128" s="186"/>
      <c r="CF128" s="186"/>
      <c r="CG128" s="186"/>
      <c r="CH128" s="186"/>
      <c r="CI128" s="186"/>
      <c r="CJ128" s="186"/>
      <c r="CK128" s="186"/>
      <c r="CL128" s="186"/>
      <c r="CO128"/>
    </row>
    <row r="129" spans="3:93" x14ac:dyDescent="0.25">
      <c r="C129" s="186"/>
      <c r="D129" s="186"/>
      <c r="E129" s="186"/>
      <c r="F129" s="186"/>
      <c r="G129" s="186"/>
      <c r="H129" s="186"/>
      <c r="I129" s="186"/>
      <c r="J129" s="186"/>
      <c r="K129" s="186"/>
      <c r="L129" s="186"/>
      <c r="M129" s="186"/>
      <c r="N129" s="186"/>
      <c r="O129" s="186"/>
      <c r="P129" s="186"/>
      <c r="Q129" s="186"/>
      <c r="R129" s="186"/>
      <c r="S129" s="186"/>
      <c r="T129" s="186"/>
      <c r="U129" s="186"/>
      <c r="V129" s="186"/>
      <c r="W129" s="186"/>
      <c r="X129" s="186"/>
      <c r="Y129" s="186"/>
      <c r="Z129" s="186"/>
      <c r="AA129" s="186"/>
      <c r="AB129" s="186"/>
      <c r="AC129" s="186"/>
      <c r="AD129" s="186"/>
      <c r="AE129" s="186"/>
      <c r="AF129" s="186"/>
      <c r="AG129" s="186"/>
      <c r="AH129" s="186"/>
      <c r="AI129" s="186"/>
      <c r="AJ129" s="186"/>
      <c r="AK129" s="186"/>
      <c r="AL129" s="186"/>
      <c r="AM129" s="186"/>
      <c r="AN129" s="186"/>
      <c r="AO129" s="186"/>
      <c r="AP129" s="186"/>
      <c r="AQ129" s="186"/>
      <c r="AR129" s="186"/>
      <c r="AS129" s="186"/>
      <c r="AT129" s="186"/>
      <c r="AU129" s="186"/>
      <c r="AV129" s="186"/>
      <c r="AW129" s="186"/>
      <c r="AX129" s="186"/>
      <c r="AY129" s="186"/>
      <c r="AZ129" s="186"/>
      <c r="BA129" s="186"/>
      <c r="BB129" s="186"/>
      <c r="BC129" s="186"/>
      <c r="BD129" s="186"/>
      <c r="BE129" s="186"/>
      <c r="BF129" s="186"/>
      <c r="BG129" s="186"/>
      <c r="BH129" s="186"/>
      <c r="BI129" s="186"/>
      <c r="BJ129" s="186"/>
      <c r="BK129" s="186"/>
      <c r="BL129" s="186"/>
      <c r="BM129" s="186"/>
      <c r="BN129" s="186"/>
      <c r="BO129" s="186"/>
      <c r="BP129" s="186"/>
      <c r="BQ129" s="186"/>
      <c r="BR129" s="186"/>
      <c r="BS129" s="186"/>
      <c r="BT129" s="186"/>
      <c r="BU129" s="186"/>
      <c r="BV129" s="186"/>
      <c r="BW129" s="186"/>
      <c r="BX129" s="186"/>
      <c r="BY129" s="186"/>
      <c r="BZ129" s="186"/>
      <c r="CA129" s="186"/>
      <c r="CB129" s="186"/>
      <c r="CC129" s="186"/>
      <c r="CD129" s="186"/>
      <c r="CE129" s="186"/>
      <c r="CF129" s="186"/>
      <c r="CG129" s="186"/>
      <c r="CH129" s="186"/>
      <c r="CI129" s="186"/>
      <c r="CJ129" s="186"/>
      <c r="CK129" s="186"/>
      <c r="CL129" s="186"/>
      <c r="CO129"/>
    </row>
    <row r="130" spans="3:93" x14ac:dyDescent="0.25">
      <c r="C130" s="186"/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186"/>
      <c r="O130" s="186"/>
      <c r="P130" s="186"/>
      <c r="Q130" s="186"/>
      <c r="R130" s="186"/>
      <c r="S130" s="186"/>
      <c r="T130" s="186"/>
      <c r="U130" s="186"/>
      <c r="V130" s="186"/>
      <c r="W130" s="186"/>
      <c r="X130" s="186"/>
      <c r="Y130" s="186"/>
      <c r="Z130" s="186"/>
      <c r="AA130" s="186"/>
      <c r="AB130" s="186"/>
      <c r="AC130" s="186"/>
      <c r="AD130" s="186"/>
      <c r="AE130" s="186"/>
      <c r="AF130" s="186"/>
      <c r="AG130" s="186"/>
      <c r="AH130" s="186"/>
      <c r="AI130" s="186"/>
      <c r="AJ130" s="186"/>
      <c r="AK130" s="186"/>
      <c r="AL130" s="186"/>
      <c r="AM130" s="186"/>
      <c r="AN130" s="186"/>
      <c r="AO130" s="186"/>
      <c r="AP130" s="186"/>
      <c r="AQ130" s="186"/>
      <c r="AR130" s="186"/>
      <c r="AS130" s="186"/>
      <c r="AT130" s="186"/>
      <c r="AU130" s="186"/>
      <c r="AV130" s="186"/>
      <c r="AW130" s="186"/>
      <c r="AX130" s="186"/>
      <c r="AY130" s="186"/>
      <c r="AZ130" s="186"/>
      <c r="BA130" s="186"/>
      <c r="BB130" s="186"/>
      <c r="BC130" s="186"/>
      <c r="BD130" s="186"/>
      <c r="BE130" s="186"/>
      <c r="BF130" s="186"/>
      <c r="BG130" s="186"/>
      <c r="BH130" s="186"/>
      <c r="BI130" s="186"/>
      <c r="BJ130" s="186"/>
      <c r="BK130" s="186"/>
      <c r="BL130" s="186"/>
      <c r="BM130" s="186"/>
      <c r="BN130" s="186"/>
      <c r="BO130" s="186"/>
      <c r="BP130" s="186"/>
      <c r="BQ130" s="186"/>
      <c r="BR130" s="186"/>
      <c r="BS130" s="186"/>
      <c r="BT130" s="186"/>
      <c r="BU130" s="186"/>
      <c r="BV130" s="186"/>
      <c r="BW130" s="186"/>
      <c r="BX130" s="186"/>
      <c r="BY130" s="186"/>
      <c r="BZ130" s="186"/>
      <c r="CA130" s="186"/>
      <c r="CB130" s="186"/>
      <c r="CC130" s="186"/>
      <c r="CD130" s="186"/>
      <c r="CE130" s="186"/>
      <c r="CF130" s="186"/>
      <c r="CG130" s="186"/>
      <c r="CH130" s="186"/>
      <c r="CI130" s="186"/>
      <c r="CJ130" s="186"/>
      <c r="CK130" s="186"/>
      <c r="CL130" s="186"/>
      <c r="CO130"/>
    </row>
    <row r="131" spans="3:93" x14ac:dyDescent="0.25">
      <c r="C131" s="186"/>
      <c r="D131" s="186"/>
      <c r="E131" s="186"/>
      <c r="F131" s="186"/>
      <c r="G131" s="186"/>
      <c r="H131" s="186"/>
      <c r="I131" s="186"/>
      <c r="J131" s="186"/>
      <c r="K131" s="186"/>
      <c r="L131" s="186"/>
      <c r="M131" s="186"/>
      <c r="N131" s="186"/>
      <c r="O131" s="186"/>
      <c r="P131" s="186"/>
      <c r="Q131" s="186"/>
      <c r="R131" s="186"/>
      <c r="S131" s="186"/>
      <c r="T131" s="186"/>
      <c r="U131" s="186"/>
      <c r="V131" s="186"/>
      <c r="W131" s="186"/>
      <c r="X131" s="186"/>
      <c r="Y131" s="186"/>
      <c r="Z131" s="186"/>
      <c r="AA131" s="186"/>
      <c r="AB131" s="186"/>
      <c r="AC131" s="186"/>
      <c r="AD131" s="186"/>
      <c r="AE131" s="186"/>
      <c r="AF131" s="186"/>
      <c r="AG131" s="186"/>
      <c r="AH131" s="186"/>
      <c r="AI131" s="186"/>
      <c r="AJ131" s="186"/>
      <c r="AK131" s="186"/>
      <c r="AL131" s="186"/>
      <c r="AM131" s="186"/>
      <c r="AN131" s="186"/>
      <c r="AO131" s="186"/>
      <c r="AP131" s="186"/>
      <c r="AQ131" s="186"/>
      <c r="AR131" s="186"/>
      <c r="AS131" s="186"/>
      <c r="AT131" s="186"/>
      <c r="AU131" s="186"/>
      <c r="AV131" s="186"/>
      <c r="AW131" s="186"/>
      <c r="AX131" s="186"/>
      <c r="AY131" s="186"/>
      <c r="AZ131" s="186"/>
      <c r="BA131" s="186"/>
      <c r="BB131" s="186"/>
      <c r="BC131" s="186"/>
      <c r="BD131" s="186"/>
      <c r="BE131" s="186"/>
      <c r="BF131" s="186"/>
      <c r="BG131" s="186"/>
      <c r="BH131" s="186"/>
      <c r="BI131" s="186"/>
      <c r="BJ131" s="186"/>
      <c r="BK131" s="186"/>
      <c r="BL131" s="186"/>
      <c r="BM131" s="186"/>
      <c r="BN131" s="186"/>
      <c r="BO131" s="186"/>
      <c r="BP131" s="186"/>
      <c r="BQ131" s="186"/>
      <c r="BR131" s="186"/>
      <c r="BS131" s="186"/>
      <c r="BT131" s="186"/>
      <c r="BU131" s="186"/>
      <c r="BV131" s="186"/>
      <c r="BW131" s="186"/>
      <c r="BX131" s="186"/>
      <c r="BY131" s="186"/>
      <c r="BZ131" s="186"/>
      <c r="CA131" s="186"/>
      <c r="CB131" s="186"/>
      <c r="CC131" s="186"/>
      <c r="CD131" s="186"/>
      <c r="CE131" s="186"/>
      <c r="CF131" s="186"/>
      <c r="CG131" s="186"/>
      <c r="CH131" s="186"/>
      <c r="CI131" s="186"/>
      <c r="CJ131" s="186"/>
      <c r="CK131" s="186"/>
      <c r="CL131" s="186"/>
      <c r="CO131"/>
    </row>
    <row r="132" spans="3:93" x14ac:dyDescent="0.25">
      <c r="C132" s="186"/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186"/>
      <c r="Z132" s="186"/>
      <c r="AA132" s="186"/>
      <c r="AB132" s="186"/>
      <c r="AC132" s="186"/>
      <c r="AD132" s="186"/>
      <c r="AE132" s="186"/>
      <c r="AF132" s="186"/>
      <c r="AG132" s="186"/>
      <c r="AH132" s="186"/>
      <c r="AI132" s="186"/>
      <c r="AJ132" s="186"/>
      <c r="AK132" s="186"/>
      <c r="AL132" s="186"/>
      <c r="AM132" s="186"/>
      <c r="AN132" s="186"/>
      <c r="AO132" s="186"/>
      <c r="AP132" s="186"/>
      <c r="AQ132" s="186"/>
      <c r="AR132" s="186"/>
      <c r="AS132" s="186"/>
      <c r="AT132" s="186"/>
      <c r="AU132" s="186"/>
      <c r="AV132" s="186"/>
      <c r="AW132" s="186"/>
      <c r="AX132" s="186"/>
      <c r="AY132" s="186"/>
      <c r="AZ132" s="186"/>
      <c r="BA132" s="186"/>
      <c r="BB132" s="186"/>
      <c r="BC132" s="186"/>
      <c r="BD132" s="186"/>
      <c r="BE132" s="186"/>
      <c r="BF132" s="186"/>
      <c r="BG132" s="186"/>
      <c r="BH132" s="186"/>
      <c r="BI132" s="186"/>
      <c r="BJ132" s="186"/>
      <c r="BK132" s="186"/>
      <c r="BL132" s="186"/>
      <c r="BM132" s="186"/>
      <c r="BN132" s="186"/>
      <c r="BO132" s="186"/>
      <c r="BP132" s="186"/>
      <c r="BQ132" s="186"/>
      <c r="BR132" s="186"/>
      <c r="BS132" s="186"/>
      <c r="BT132" s="186"/>
      <c r="BU132" s="186"/>
      <c r="BV132" s="186"/>
      <c r="BW132" s="186"/>
      <c r="BX132" s="186"/>
      <c r="BY132" s="186"/>
      <c r="BZ132" s="186"/>
      <c r="CA132" s="186"/>
      <c r="CB132" s="186"/>
      <c r="CC132" s="186"/>
      <c r="CD132" s="186"/>
      <c r="CE132" s="186"/>
      <c r="CF132" s="186"/>
      <c r="CG132" s="186"/>
      <c r="CH132" s="186"/>
      <c r="CI132" s="186"/>
      <c r="CJ132" s="186"/>
      <c r="CK132" s="186"/>
      <c r="CL132" s="186"/>
      <c r="CO132"/>
    </row>
    <row r="133" spans="3:93" x14ac:dyDescent="0.25">
      <c r="C133" s="186"/>
      <c r="D133" s="186"/>
      <c r="E133" s="186"/>
      <c r="F133" s="186"/>
      <c r="G133" s="186"/>
      <c r="H133" s="186"/>
      <c r="I133" s="186"/>
      <c r="J133" s="186"/>
      <c r="K133" s="186"/>
      <c r="L133" s="186"/>
      <c r="M133" s="186"/>
      <c r="N133" s="186"/>
      <c r="O133" s="186"/>
      <c r="P133" s="186"/>
      <c r="Q133" s="186"/>
      <c r="R133" s="186"/>
      <c r="S133" s="186"/>
      <c r="T133" s="186"/>
      <c r="U133" s="186"/>
      <c r="V133" s="186"/>
      <c r="W133" s="186"/>
      <c r="X133" s="186"/>
      <c r="Y133" s="186"/>
      <c r="Z133" s="186"/>
      <c r="AA133" s="186"/>
      <c r="AB133" s="186"/>
      <c r="AC133" s="186"/>
      <c r="AD133" s="186"/>
      <c r="AE133" s="186"/>
      <c r="AF133" s="186"/>
      <c r="AG133" s="186"/>
      <c r="AH133" s="186"/>
      <c r="AI133" s="186"/>
      <c r="AJ133" s="186"/>
      <c r="AK133" s="186"/>
      <c r="AL133" s="186"/>
      <c r="AM133" s="186"/>
      <c r="AN133" s="186"/>
      <c r="AO133" s="186"/>
      <c r="AP133" s="186"/>
      <c r="AQ133" s="186"/>
      <c r="AR133" s="186"/>
      <c r="AS133" s="186"/>
      <c r="AT133" s="186"/>
      <c r="AU133" s="186"/>
      <c r="AV133" s="186"/>
      <c r="AW133" s="186"/>
      <c r="AX133" s="186"/>
      <c r="AY133" s="186"/>
      <c r="AZ133" s="186"/>
      <c r="BA133" s="186"/>
      <c r="BB133" s="186"/>
      <c r="BC133" s="186"/>
      <c r="BD133" s="186"/>
      <c r="BE133" s="186"/>
      <c r="BF133" s="186"/>
      <c r="BG133" s="186"/>
      <c r="BH133" s="186"/>
      <c r="BI133" s="186"/>
      <c r="BJ133" s="186"/>
      <c r="BK133" s="186"/>
      <c r="BL133" s="186"/>
      <c r="BM133" s="186"/>
      <c r="BN133" s="186"/>
      <c r="BO133" s="186"/>
      <c r="BP133" s="186"/>
      <c r="BQ133" s="186"/>
      <c r="BR133" s="186"/>
      <c r="BS133" s="186"/>
      <c r="BT133" s="186"/>
      <c r="BU133" s="186"/>
      <c r="BV133" s="186"/>
      <c r="BW133" s="186"/>
      <c r="BX133" s="186"/>
      <c r="BY133" s="186"/>
      <c r="BZ133" s="186"/>
      <c r="CA133" s="186"/>
      <c r="CB133" s="186"/>
      <c r="CC133" s="186"/>
      <c r="CD133" s="186"/>
      <c r="CE133" s="186"/>
      <c r="CF133" s="186"/>
      <c r="CG133" s="186"/>
      <c r="CH133" s="186"/>
      <c r="CI133" s="186"/>
      <c r="CJ133" s="186"/>
      <c r="CK133" s="186"/>
      <c r="CL133" s="186"/>
      <c r="CO133"/>
    </row>
    <row r="134" spans="3:93" x14ac:dyDescent="0.25">
      <c r="C134" s="186"/>
      <c r="D134" s="186"/>
      <c r="E134" s="186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6"/>
      <c r="W134" s="186"/>
      <c r="X134" s="186"/>
      <c r="Y134" s="186"/>
      <c r="Z134" s="186"/>
      <c r="AA134" s="186"/>
      <c r="AB134" s="186"/>
      <c r="AC134" s="186"/>
      <c r="AD134" s="186"/>
      <c r="AE134" s="186"/>
      <c r="AF134" s="186"/>
      <c r="AG134" s="186"/>
      <c r="AH134" s="186"/>
      <c r="AI134" s="186"/>
      <c r="AJ134" s="186"/>
      <c r="AK134" s="186"/>
      <c r="AL134" s="186"/>
      <c r="AM134" s="186"/>
      <c r="AN134" s="186"/>
      <c r="AO134" s="186"/>
      <c r="AP134" s="186"/>
      <c r="AQ134" s="186"/>
      <c r="AR134" s="186"/>
      <c r="AS134" s="186"/>
      <c r="AT134" s="186"/>
      <c r="AU134" s="186"/>
      <c r="AV134" s="186"/>
      <c r="AW134" s="186"/>
      <c r="AX134" s="186"/>
      <c r="AY134" s="186"/>
      <c r="AZ134" s="186"/>
      <c r="BA134" s="186"/>
      <c r="BB134" s="186"/>
      <c r="BC134" s="186"/>
      <c r="BD134" s="186"/>
      <c r="BE134" s="186"/>
      <c r="BF134" s="186"/>
      <c r="BG134" s="186"/>
      <c r="BH134" s="186"/>
      <c r="BI134" s="186"/>
      <c r="BJ134" s="186"/>
      <c r="BK134" s="186"/>
      <c r="BL134" s="186"/>
      <c r="BM134" s="186"/>
      <c r="BN134" s="186"/>
      <c r="BO134" s="186"/>
      <c r="BP134" s="186"/>
      <c r="BQ134" s="186"/>
      <c r="BR134" s="186"/>
      <c r="BS134" s="186"/>
      <c r="BT134" s="186"/>
      <c r="BU134" s="186"/>
      <c r="BV134" s="186"/>
      <c r="BW134" s="186"/>
      <c r="BX134" s="186"/>
      <c r="BY134" s="186"/>
      <c r="BZ134" s="186"/>
      <c r="CA134" s="186"/>
      <c r="CB134" s="186"/>
      <c r="CC134" s="186"/>
      <c r="CD134" s="186"/>
      <c r="CE134" s="186"/>
      <c r="CF134" s="186"/>
      <c r="CG134" s="186"/>
      <c r="CH134" s="186"/>
      <c r="CI134" s="186"/>
      <c r="CJ134" s="186"/>
      <c r="CK134" s="186"/>
      <c r="CL134" s="186"/>
      <c r="CO134"/>
    </row>
    <row r="135" spans="3:93" x14ac:dyDescent="0.25">
      <c r="C135" s="186"/>
      <c r="D135" s="186"/>
      <c r="E135" s="186"/>
      <c r="F135" s="186"/>
      <c r="G135" s="186"/>
      <c r="H135" s="186"/>
      <c r="I135" s="186"/>
      <c r="J135" s="186"/>
      <c r="K135" s="186"/>
      <c r="L135" s="186"/>
      <c r="M135" s="186"/>
      <c r="N135" s="186"/>
      <c r="O135" s="186"/>
      <c r="P135" s="186"/>
      <c r="Q135" s="186"/>
      <c r="R135" s="186"/>
      <c r="S135" s="186"/>
      <c r="T135" s="186"/>
      <c r="U135" s="186"/>
      <c r="V135" s="186"/>
      <c r="W135" s="186"/>
      <c r="X135" s="186"/>
      <c r="Y135" s="186"/>
      <c r="Z135" s="186"/>
      <c r="AA135" s="186"/>
      <c r="AB135" s="186"/>
      <c r="AC135" s="186"/>
      <c r="AD135" s="186"/>
      <c r="AE135" s="186"/>
      <c r="AF135" s="186"/>
      <c r="AG135" s="186"/>
      <c r="AH135" s="186"/>
      <c r="AI135" s="186"/>
      <c r="AJ135" s="186"/>
      <c r="AK135" s="186"/>
      <c r="AL135" s="186"/>
      <c r="AM135" s="186"/>
      <c r="AN135" s="186"/>
      <c r="AO135" s="186"/>
      <c r="AP135" s="186"/>
      <c r="AQ135" s="186"/>
      <c r="AR135" s="186"/>
      <c r="AS135" s="186"/>
      <c r="AT135" s="186"/>
      <c r="AU135" s="186"/>
      <c r="AV135" s="186"/>
      <c r="AW135" s="186"/>
      <c r="AX135" s="186"/>
      <c r="AY135" s="186"/>
      <c r="AZ135" s="186"/>
      <c r="BA135" s="186"/>
      <c r="BB135" s="186"/>
      <c r="BC135" s="186"/>
      <c r="BD135" s="186"/>
      <c r="BE135" s="186"/>
      <c r="BF135" s="186"/>
      <c r="BG135" s="186"/>
      <c r="BH135" s="186"/>
      <c r="BI135" s="186"/>
      <c r="BJ135" s="186"/>
      <c r="BK135" s="186"/>
      <c r="BL135" s="186"/>
      <c r="BM135" s="186"/>
      <c r="BN135" s="186"/>
      <c r="BO135" s="186"/>
      <c r="BP135" s="186"/>
      <c r="BQ135" s="186"/>
      <c r="BR135" s="186"/>
      <c r="BS135" s="186"/>
      <c r="BT135" s="186"/>
      <c r="BU135" s="186"/>
      <c r="BV135" s="186"/>
      <c r="BW135" s="186"/>
      <c r="BX135" s="186"/>
      <c r="BY135" s="186"/>
      <c r="BZ135" s="186"/>
      <c r="CA135" s="186"/>
      <c r="CB135" s="186"/>
      <c r="CC135" s="186"/>
      <c r="CD135" s="186"/>
      <c r="CE135" s="186"/>
      <c r="CF135" s="186"/>
      <c r="CG135" s="186"/>
      <c r="CH135" s="186"/>
      <c r="CI135" s="186"/>
      <c r="CJ135" s="186"/>
      <c r="CK135" s="186"/>
      <c r="CL135" s="186"/>
      <c r="CO135"/>
    </row>
    <row r="136" spans="3:93" x14ac:dyDescent="0.25">
      <c r="C136" s="186"/>
      <c r="D136" s="186"/>
      <c r="E136" s="186"/>
      <c r="F136" s="186"/>
      <c r="G136" s="186"/>
      <c r="H136" s="186"/>
      <c r="I136" s="186"/>
      <c r="J136" s="186"/>
      <c r="K136" s="186"/>
      <c r="L136" s="186"/>
      <c r="M136" s="186"/>
      <c r="N136" s="186"/>
      <c r="O136" s="186"/>
      <c r="P136" s="186"/>
      <c r="Q136" s="186"/>
      <c r="R136" s="186"/>
      <c r="S136" s="186"/>
      <c r="T136" s="186"/>
      <c r="U136" s="186"/>
      <c r="V136" s="186"/>
      <c r="W136" s="186"/>
      <c r="X136" s="186"/>
      <c r="Y136" s="186"/>
      <c r="Z136" s="186"/>
      <c r="AA136" s="186"/>
      <c r="AB136" s="186"/>
      <c r="AC136" s="186"/>
      <c r="AD136" s="186"/>
      <c r="AE136" s="186"/>
      <c r="AF136" s="186"/>
      <c r="AG136" s="186"/>
      <c r="AH136" s="186"/>
      <c r="AI136" s="186"/>
      <c r="AJ136" s="186"/>
      <c r="AK136" s="186"/>
      <c r="AL136" s="186"/>
      <c r="AM136" s="186"/>
      <c r="AN136" s="186"/>
      <c r="AO136" s="186"/>
      <c r="AP136" s="186"/>
      <c r="AQ136" s="186"/>
      <c r="AR136" s="186"/>
      <c r="AS136" s="186"/>
      <c r="AT136" s="186"/>
      <c r="AU136" s="186"/>
      <c r="AV136" s="186"/>
      <c r="AW136" s="186"/>
      <c r="AX136" s="186"/>
      <c r="AY136" s="186"/>
      <c r="AZ136" s="186"/>
      <c r="BA136" s="186"/>
      <c r="BB136" s="186"/>
      <c r="BC136" s="186"/>
      <c r="BD136" s="186"/>
      <c r="BE136" s="186"/>
      <c r="BF136" s="186"/>
      <c r="BG136" s="186"/>
      <c r="BH136" s="186"/>
      <c r="BI136" s="186"/>
      <c r="BJ136" s="186"/>
      <c r="BK136" s="186"/>
      <c r="BL136" s="186"/>
      <c r="BM136" s="186"/>
      <c r="BN136" s="186"/>
      <c r="BO136" s="186"/>
      <c r="BP136" s="186"/>
      <c r="BQ136" s="186"/>
      <c r="BR136" s="186"/>
      <c r="BS136" s="186"/>
      <c r="BT136" s="186"/>
      <c r="BU136" s="186"/>
      <c r="BV136" s="186"/>
      <c r="BW136" s="186"/>
      <c r="BX136" s="186"/>
      <c r="BY136" s="186"/>
      <c r="BZ136" s="186"/>
      <c r="CA136" s="186"/>
      <c r="CB136" s="186"/>
      <c r="CC136" s="186"/>
      <c r="CD136" s="186"/>
      <c r="CE136" s="186"/>
      <c r="CF136" s="186"/>
      <c r="CG136" s="186"/>
      <c r="CH136" s="186"/>
      <c r="CI136" s="186"/>
      <c r="CJ136" s="186"/>
      <c r="CK136" s="186"/>
      <c r="CL136" s="186"/>
      <c r="CO136"/>
    </row>
    <row r="137" spans="3:93" x14ac:dyDescent="0.25">
      <c r="C137" s="186"/>
      <c r="D137" s="186"/>
      <c r="E137" s="186"/>
      <c r="F137" s="186"/>
      <c r="G137" s="186"/>
      <c r="H137" s="186"/>
      <c r="I137" s="186"/>
      <c r="J137" s="186"/>
      <c r="K137" s="186"/>
      <c r="L137" s="186"/>
      <c r="M137" s="186"/>
      <c r="N137" s="186"/>
      <c r="O137" s="186"/>
      <c r="P137" s="186"/>
      <c r="Q137" s="186"/>
      <c r="R137" s="186"/>
      <c r="S137" s="186"/>
      <c r="T137" s="186"/>
      <c r="U137" s="186"/>
      <c r="V137" s="186"/>
      <c r="W137" s="186"/>
      <c r="X137" s="186"/>
      <c r="Y137" s="186"/>
      <c r="Z137" s="186"/>
      <c r="AA137" s="186"/>
      <c r="AB137" s="186"/>
      <c r="AC137" s="186"/>
      <c r="AD137" s="186"/>
      <c r="AE137" s="186"/>
      <c r="AF137" s="186"/>
      <c r="AG137" s="186"/>
      <c r="AH137" s="186"/>
      <c r="AI137" s="186"/>
      <c r="AJ137" s="186"/>
      <c r="AK137" s="186"/>
      <c r="AL137" s="186"/>
      <c r="AM137" s="186"/>
      <c r="AN137" s="186"/>
      <c r="AO137" s="186"/>
      <c r="AP137" s="186"/>
      <c r="AQ137" s="186"/>
      <c r="AR137" s="186"/>
      <c r="AS137" s="186"/>
      <c r="AT137" s="186"/>
      <c r="AU137" s="186"/>
      <c r="AV137" s="186"/>
      <c r="AW137" s="186"/>
      <c r="AX137" s="186"/>
      <c r="AY137" s="186"/>
      <c r="AZ137" s="186"/>
      <c r="BA137" s="186"/>
      <c r="BB137" s="186"/>
      <c r="BC137" s="186"/>
      <c r="BD137" s="186"/>
      <c r="BE137" s="186"/>
      <c r="BF137" s="186"/>
      <c r="BG137" s="186"/>
      <c r="BH137" s="186"/>
      <c r="BI137" s="186"/>
      <c r="BJ137" s="186"/>
      <c r="BK137" s="186"/>
      <c r="BL137" s="186"/>
      <c r="BM137" s="186"/>
      <c r="BN137" s="186"/>
      <c r="BO137" s="186"/>
      <c r="BP137" s="186"/>
      <c r="BQ137" s="186"/>
      <c r="BR137" s="186"/>
      <c r="BS137" s="186"/>
      <c r="BT137" s="186"/>
      <c r="BU137" s="186"/>
      <c r="BV137" s="186"/>
      <c r="BW137" s="186"/>
      <c r="BX137" s="186"/>
      <c r="BY137" s="186"/>
      <c r="BZ137" s="186"/>
      <c r="CA137" s="186"/>
      <c r="CB137" s="186"/>
      <c r="CC137" s="186"/>
      <c r="CD137" s="186"/>
      <c r="CE137" s="186"/>
      <c r="CF137" s="186"/>
      <c r="CG137" s="186"/>
      <c r="CH137" s="186"/>
      <c r="CI137" s="186"/>
      <c r="CJ137" s="186"/>
      <c r="CK137" s="186"/>
      <c r="CL137" s="186"/>
      <c r="CO137"/>
    </row>
    <row r="138" spans="3:93" x14ac:dyDescent="0.25">
      <c r="C138" s="186"/>
      <c r="D138" s="186"/>
      <c r="E138" s="186"/>
      <c r="F138" s="186"/>
      <c r="G138" s="186"/>
      <c r="H138" s="186"/>
      <c r="I138" s="186"/>
      <c r="J138" s="186"/>
      <c r="K138" s="186"/>
      <c r="L138" s="186"/>
      <c r="M138" s="186"/>
      <c r="N138" s="186"/>
      <c r="O138" s="186"/>
      <c r="P138" s="186"/>
      <c r="Q138" s="186"/>
      <c r="R138" s="186"/>
      <c r="S138" s="186"/>
      <c r="T138" s="186"/>
      <c r="U138" s="186"/>
      <c r="V138" s="186"/>
      <c r="W138" s="186"/>
      <c r="X138" s="186"/>
      <c r="Y138" s="186"/>
      <c r="Z138" s="186"/>
      <c r="AA138" s="186"/>
      <c r="AB138" s="186"/>
      <c r="AC138" s="186"/>
      <c r="AD138" s="186"/>
      <c r="AE138" s="186"/>
      <c r="AF138" s="186"/>
      <c r="AG138" s="186"/>
      <c r="AH138" s="186"/>
      <c r="AI138" s="186"/>
      <c r="AJ138" s="186"/>
      <c r="AK138" s="186"/>
      <c r="AL138" s="186"/>
      <c r="AM138" s="186"/>
      <c r="AN138" s="186"/>
      <c r="AO138" s="186"/>
      <c r="AP138" s="186"/>
      <c r="AQ138" s="186"/>
      <c r="AR138" s="186"/>
      <c r="AS138" s="186"/>
      <c r="AT138" s="186"/>
      <c r="AU138" s="186"/>
      <c r="AV138" s="186"/>
      <c r="AW138" s="186"/>
      <c r="AX138" s="186"/>
      <c r="AY138" s="186"/>
      <c r="AZ138" s="186"/>
      <c r="BA138" s="186"/>
      <c r="BB138" s="186"/>
      <c r="BC138" s="186"/>
      <c r="BD138" s="186"/>
      <c r="BE138" s="186"/>
      <c r="BF138" s="186"/>
      <c r="BG138" s="186"/>
      <c r="BH138" s="186"/>
      <c r="BI138" s="186"/>
      <c r="BJ138" s="186"/>
      <c r="BK138" s="186"/>
      <c r="BL138" s="186"/>
      <c r="BM138" s="186"/>
      <c r="BN138" s="186"/>
      <c r="BO138" s="186"/>
      <c r="BP138" s="186"/>
      <c r="BQ138" s="186"/>
      <c r="BR138" s="186"/>
      <c r="BS138" s="186"/>
      <c r="BT138" s="186"/>
      <c r="BU138" s="186"/>
      <c r="BV138" s="186"/>
      <c r="BW138" s="186"/>
      <c r="BX138" s="186"/>
      <c r="BY138" s="186"/>
      <c r="BZ138" s="186"/>
      <c r="CA138" s="186"/>
      <c r="CB138" s="186"/>
      <c r="CC138" s="186"/>
      <c r="CD138" s="186"/>
      <c r="CE138" s="186"/>
      <c r="CF138" s="186"/>
      <c r="CG138" s="186"/>
      <c r="CH138" s="186"/>
      <c r="CI138" s="186"/>
      <c r="CJ138" s="186"/>
      <c r="CK138" s="186"/>
      <c r="CL138" s="186"/>
      <c r="CO138"/>
    </row>
    <row r="139" spans="3:93" x14ac:dyDescent="0.25">
      <c r="C139" s="186"/>
      <c r="D139" s="186"/>
      <c r="E139" s="186"/>
      <c r="F139" s="186"/>
      <c r="G139" s="186"/>
      <c r="H139" s="186"/>
      <c r="I139" s="186"/>
      <c r="J139" s="186"/>
      <c r="K139" s="186"/>
      <c r="L139" s="186"/>
      <c r="M139" s="186"/>
      <c r="N139" s="186"/>
      <c r="O139" s="186"/>
      <c r="P139" s="186"/>
      <c r="Q139" s="186"/>
      <c r="R139" s="186"/>
      <c r="S139" s="186"/>
      <c r="T139" s="186"/>
      <c r="U139" s="186"/>
      <c r="V139" s="186"/>
      <c r="W139" s="186"/>
      <c r="X139" s="186"/>
      <c r="Y139" s="186"/>
      <c r="Z139" s="186"/>
      <c r="AA139" s="186"/>
      <c r="AB139" s="186"/>
      <c r="AC139" s="186"/>
      <c r="AD139" s="186"/>
      <c r="AE139" s="186"/>
      <c r="AF139" s="186"/>
      <c r="AG139" s="186"/>
      <c r="AH139" s="186"/>
      <c r="AI139" s="186"/>
      <c r="AJ139" s="186"/>
      <c r="AK139" s="186"/>
      <c r="AL139" s="186"/>
      <c r="AM139" s="186"/>
      <c r="AN139" s="186"/>
      <c r="AO139" s="186"/>
      <c r="AP139" s="186"/>
      <c r="AQ139" s="186"/>
      <c r="AR139" s="186"/>
      <c r="AS139" s="186"/>
      <c r="AT139" s="186"/>
      <c r="AU139" s="186"/>
      <c r="AV139" s="186"/>
      <c r="AW139" s="186"/>
      <c r="AX139" s="186"/>
      <c r="AY139" s="186"/>
      <c r="AZ139" s="186"/>
      <c r="BA139" s="186"/>
      <c r="BB139" s="186"/>
      <c r="BC139" s="186"/>
      <c r="BD139" s="186"/>
      <c r="BE139" s="186"/>
      <c r="BF139" s="186"/>
      <c r="BG139" s="186"/>
      <c r="BH139" s="186"/>
      <c r="BI139" s="186"/>
      <c r="BJ139" s="186"/>
      <c r="BK139" s="186"/>
      <c r="BL139" s="186"/>
      <c r="BM139" s="186"/>
      <c r="BN139" s="186"/>
      <c r="BO139" s="186"/>
      <c r="BP139" s="186"/>
      <c r="BQ139" s="186"/>
      <c r="BR139" s="186"/>
      <c r="BS139" s="186"/>
      <c r="BT139" s="186"/>
      <c r="BU139" s="186"/>
      <c r="BV139" s="186"/>
      <c r="BW139" s="186"/>
      <c r="BX139" s="186"/>
      <c r="BY139" s="186"/>
      <c r="BZ139" s="186"/>
      <c r="CA139" s="186"/>
      <c r="CB139" s="186"/>
      <c r="CC139" s="186"/>
      <c r="CD139" s="186"/>
      <c r="CE139" s="186"/>
      <c r="CF139" s="186"/>
      <c r="CG139" s="186"/>
      <c r="CH139" s="186"/>
      <c r="CI139" s="186"/>
      <c r="CJ139" s="186"/>
      <c r="CK139" s="186"/>
      <c r="CL139" s="186"/>
      <c r="CO139"/>
    </row>
    <row r="140" spans="3:93" x14ac:dyDescent="0.25">
      <c r="C140" s="186"/>
      <c r="D140" s="186"/>
      <c r="E140" s="186"/>
      <c r="F140" s="186"/>
      <c r="G140" s="186"/>
      <c r="H140" s="186"/>
      <c r="I140" s="186"/>
      <c r="J140" s="186"/>
      <c r="K140" s="186"/>
      <c r="L140" s="186"/>
      <c r="M140" s="186"/>
      <c r="N140" s="186"/>
      <c r="O140" s="186"/>
      <c r="P140" s="186"/>
      <c r="Q140" s="186"/>
      <c r="R140" s="186"/>
      <c r="S140" s="186"/>
      <c r="T140" s="186"/>
      <c r="U140" s="186"/>
      <c r="V140" s="186"/>
      <c r="W140" s="186"/>
      <c r="X140" s="186"/>
      <c r="Y140" s="186"/>
      <c r="Z140" s="186"/>
      <c r="AA140" s="186"/>
      <c r="AB140" s="186"/>
      <c r="AC140" s="186"/>
      <c r="AD140" s="186"/>
      <c r="AE140" s="186"/>
      <c r="AF140" s="186"/>
      <c r="AG140" s="186"/>
      <c r="AH140" s="186"/>
      <c r="AI140" s="186"/>
      <c r="AJ140" s="186"/>
      <c r="AK140" s="186"/>
      <c r="AL140" s="186"/>
      <c r="AM140" s="186"/>
      <c r="AN140" s="186"/>
      <c r="AO140" s="186"/>
      <c r="AP140" s="186"/>
      <c r="AQ140" s="186"/>
      <c r="AR140" s="186"/>
      <c r="AS140" s="186"/>
      <c r="AT140" s="186"/>
      <c r="AU140" s="186"/>
      <c r="AV140" s="186"/>
      <c r="AW140" s="186"/>
      <c r="AX140" s="186"/>
      <c r="AY140" s="186"/>
      <c r="AZ140" s="186"/>
      <c r="BA140" s="186"/>
      <c r="BB140" s="186"/>
      <c r="BC140" s="186"/>
      <c r="BD140" s="186"/>
      <c r="BE140" s="186"/>
      <c r="BF140" s="186"/>
      <c r="BG140" s="186"/>
      <c r="BH140" s="186"/>
      <c r="BI140" s="186"/>
      <c r="BJ140" s="186"/>
      <c r="BK140" s="186"/>
      <c r="BL140" s="186"/>
      <c r="BM140" s="186"/>
      <c r="BN140" s="186"/>
      <c r="BO140" s="186"/>
      <c r="BP140" s="186"/>
      <c r="BQ140" s="186"/>
      <c r="BR140" s="186"/>
      <c r="BS140" s="186"/>
      <c r="BT140" s="186"/>
      <c r="BU140" s="186"/>
      <c r="BV140" s="186"/>
      <c r="BW140" s="186"/>
      <c r="BX140" s="186"/>
      <c r="BY140" s="186"/>
      <c r="BZ140" s="186"/>
      <c r="CA140" s="186"/>
      <c r="CB140" s="186"/>
      <c r="CC140" s="186"/>
      <c r="CD140" s="186"/>
      <c r="CE140" s="186"/>
      <c r="CF140" s="186"/>
      <c r="CG140" s="186"/>
      <c r="CH140" s="186"/>
      <c r="CI140" s="186"/>
      <c r="CJ140" s="186"/>
      <c r="CK140" s="186"/>
      <c r="CL140" s="186"/>
      <c r="CO140"/>
    </row>
    <row r="141" spans="3:93" x14ac:dyDescent="0.25">
      <c r="C141" s="186"/>
      <c r="D141" s="186"/>
      <c r="E141" s="186"/>
      <c r="F141" s="186"/>
      <c r="G141" s="186"/>
      <c r="H141" s="186"/>
      <c r="I141" s="186"/>
      <c r="J141" s="186"/>
      <c r="K141" s="186"/>
      <c r="L141" s="186"/>
      <c r="M141" s="186"/>
      <c r="N141" s="186"/>
      <c r="O141" s="186"/>
      <c r="P141" s="186"/>
      <c r="Q141" s="186"/>
      <c r="R141" s="186"/>
      <c r="S141" s="186"/>
      <c r="T141" s="186"/>
      <c r="U141" s="186"/>
      <c r="V141" s="186"/>
      <c r="W141" s="186"/>
      <c r="X141" s="186"/>
      <c r="Y141" s="186"/>
      <c r="Z141" s="186"/>
      <c r="AA141" s="186"/>
      <c r="AB141" s="186"/>
      <c r="AC141" s="186"/>
      <c r="AD141" s="186"/>
      <c r="AE141" s="186"/>
      <c r="AF141" s="186"/>
      <c r="AG141" s="186"/>
      <c r="AH141" s="186"/>
      <c r="AI141" s="186"/>
      <c r="AJ141" s="186"/>
      <c r="AK141" s="186"/>
      <c r="AL141" s="186"/>
      <c r="AM141" s="186"/>
      <c r="AN141" s="186"/>
      <c r="AO141" s="186"/>
      <c r="AP141" s="186"/>
      <c r="AQ141" s="186"/>
      <c r="AR141" s="186"/>
      <c r="AS141" s="186"/>
      <c r="AT141" s="186"/>
      <c r="AU141" s="186"/>
      <c r="AV141" s="186"/>
      <c r="AW141" s="186"/>
      <c r="AX141" s="186"/>
      <c r="AY141" s="186"/>
      <c r="AZ141" s="186"/>
      <c r="BA141" s="186"/>
      <c r="BB141" s="186"/>
      <c r="BC141" s="186"/>
      <c r="BD141" s="186"/>
      <c r="BE141" s="186"/>
      <c r="BF141" s="186"/>
      <c r="BG141" s="186"/>
      <c r="BH141" s="186"/>
      <c r="BI141" s="186"/>
      <c r="BJ141" s="186"/>
      <c r="BK141" s="186"/>
      <c r="BL141" s="186"/>
      <c r="BM141" s="186"/>
      <c r="BN141" s="186"/>
      <c r="BO141" s="186"/>
      <c r="BP141" s="186"/>
      <c r="BQ141" s="186"/>
      <c r="BR141" s="186"/>
      <c r="BS141" s="186"/>
      <c r="BT141" s="186"/>
      <c r="BU141" s="186"/>
      <c r="BV141" s="186"/>
      <c r="BW141" s="186"/>
      <c r="BX141" s="186"/>
      <c r="BY141" s="186"/>
      <c r="BZ141" s="186"/>
      <c r="CA141" s="186"/>
      <c r="CB141" s="186"/>
      <c r="CC141" s="186"/>
      <c r="CD141" s="186"/>
      <c r="CE141" s="186"/>
      <c r="CF141" s="186"/>
      <c r="CG141" s="186"/>
      <c r="CH141" s="186"/>
      <c r="CI141" s="186"/>
      <c r="CJ141" s="186"/>
      <c r="CK141" s="186"/>
      <c r="CL141" s="186"/>
      <c r="CO141"/>
    </row>
    <row r="142" spans="3:93" x14ac:dyDescent="0.25">
      <c r="C142" s="186"/>
      <c r="D142" s="186"/>
      <c r="E142" s="186"/>
      <c r="F142" s="186"/>
      <c r="G142" s="186"/>
      <c r="H142" s="186"/>
      <c r="I142" s="186"/>
      <c r="J142" s="186"/>
      <c r="K142" s="186"/>
      <c r="L142" s="186"/>
      <c r="M142" s="186"/>
      <c r="N142" s="186"/>
      <c r="O142" s="186"/>
      <c r="P142" s="186"/>
      <c r="Q142" s="186"/>
      <c r="R142" s="186"/>
      <c r="S142" s="186"/>
      <c r="T142" s="186"/>
      <c r="U142" s="186"/>
      <c r="V142" s="186"/>
      <c r="W142" s="186"/>
      <c r="X142" s="186"/>
      <c r="Y142" s="186"/>
      <c r="Z142" s="186"/>
      <c r="AA142" s="186"/>
      <c r="AB142" s="186"/>
      <c r="AC142" s="186"/>
      <c r="AD142" s="186"/>
      <c r="AE142" s="186"/>
      <c r="AF142" s="186"/>
      <c r="AG142" s="186"/>
      <c r="AH142" s="186"/>
      <c r="AI142" s="186"/>
      <c r="AJ142" s="186"/>
      <c r="AK142" s="186"/>
      <c r="AL142" s="186"/>
      <c r="AM142" s="186"/>
      <c r="AN142" s="186"/>
      <c r="AO142" s="186"/>
      <c r="AP142" s="186"/>
      <c r="AQ142" s="186"/>
      <c r="AR142" s="186"/>
      <c r="AS142" s="186"/>
      <c r="AT142" s="186"/>
      <c r="AU142" s="186"/>
      <c r="AV142" s="186"/>
      <c r="AW142" s="186"/>
      <c r="AX142" s="186"/>
      <c r="AY142" s="186"/>
      <c r="AZ142" s="186"/>
      <c r="BA142" s="186"/>
      <c r="BB142" s="186"/>
      <c r="BC142" s="186"/>
      <c r="BD142" s="186"/>
      <c r="BE142" s="186"/>
      <c r="BF142" s="186"/>
      <c r="BG142" s="186"/>
      <c r="BH142" s="186"/>
      <c r="BI142" s="186"/>
      <c r="BJ142" s="186"/>
      <c r="BK142" s="186"/>
      <c r="BL142" s="186"/>
      <c r="BM142" s="186"/>
      <c r="BN142" s="186"/>
      <c r="BO142" s="186"/>
      <c r="BP142" s="186"/>
      <c r="BQ142" s="186"/>
      <c r="BR142" s="186"/>
      <c r="BS142" s="186"/>
      <c r="BT142" s="186"/>
      <c r="BU142" s="186"/>
      <c r="BV142" s="186"/>
      <c r="BW142" s="186"/>
      <c r="BX142" s="186"/>
      <c r="BY142" s="186"/>
      <c r="BZ142" s="186"/>
      <c r="CA142" s="186"/>
      <c r="CB142" s="186"/>
      <c r="CC142" s="186"/>
      <c r="CD142" s="186"/>
      <c r="CE142" s="186"/>
      <c r="CF142" s="186"/>
      <c r="CG142" s="186"/>
      <c r="CH142" s="186"/>
      <c r="CI142" s="186"/>
      <c r="CJ142" s="186"/>
      <c r="CK142" s="186"/>
      <c r="CL142" s="186"/>
      <c r="CO142"/>
    </row>
    <row r="143" spans="3:93" x14ac:dyDescent="0.25">
      <c r="C143" s="186"/>
      <c r="D143" s="186"/>
      <c r="E143" s="186"/>
      <c r="F143" s="186"/>
      <c r="G143" s="186"/>
      <c r="H143" s="186"/>
      <c r="I143" s="186"/>
      <c r="J143" s="186"/>
      <c r="K143" s="186"/>
      <c r="L143" s="186"/>
      <c r="M143" s="186"/>
      <c r="N143" s="186"/>
      <c r="O143" s="186"/>
      <c r="P143" s="186"/>
      <c r="Q143" s="186"/>
      <c r="R143" s="186"/>
      <c r="S143" s="186"/>
      <c r="T143" s="186"/>
      <c r="U143" s="186"/>
      <c r="V143" s="186"/>
      <c r="W143" s="186"/>
      <c r="X143" s="186"/>
      <c r="Y143" s="186"/>
      <c r="Z143" s="186"/>
      <c r="AA143" s="186"/>
      <c r="AB143" s="186"/>
      <c r="AC143" s="186"/>
      <c r="AD143" s="186"/>
      <c r="AE143" s="186"/>
      <c r="AF143" s="186"/>
      <c r="AG143" s="186"/>
      <c r="AH143" s="186"/>
      <c r="AI143" s="186"/>
      <c r="AJ143" s="186"/>
      <c r="AK143" s="186"/>
      <c r="AL143" s="186"/>
      <c r="AM143" s="186"/>
      <c r="AN143" s="186"/>
      <c r="AO143" s="186"/>
      <c r="AP143" s="186"/>
      <c r="AQ143" s="186"/>
      <c r="AR143" s="186"/>
      <c r="AS143" s="186"/>
      <c r="AT143" s="186"/>
      <c r="AU143" s="186"/>
      <c r="AV143" s="186"/>
      <c r="AW143" s="186"/>
      <c r="AX143" s="186"/>
      <c r="AY143" s="186"/>
      <c r="AZ143" s="186"/>
      <c r="BA143" s="186"/>
      <c r="BB143" s="186"/>
      <c r="BC143" s="186"/>
      <c r="BD143" s="186"/>
      <c r="BE143" s="186"/>
      <c r="BF143" s="186"/>
      <c r="BG143" s="186"/>
      <c r="BH143" s="186"/>
      <c r="BI143" s="186"/>
      <c r="BJ143" s="186"/>
      <c r="BK143" s="186"/>
      <c r="BL143" s="186"/>
      <c r="BM143" s="186"/>
      <c r="BN143" s="186"/>
      <c r="BO143" s="186"/>
      <c r="BP143" s="186"/>
      <c r="BQ143" s="186"/>
      <c r="BR143" s="186"/>
      <c r="BS143" s="186"/>
      <c r="BT143" s="186"/>
      <c r="BU143" s="186"/>
      <c r="BV143" s="186"/>
      <c r="BW143" s="186"/>
      <c r="BX143" s="186"/>
      <c r="BY143" s="186"/>
      <c r="BZ143" s="186"/>
      <c r="CA143" s="186"/>
      <c r="CB143" s="186"/>
      <c r="CC143" s="186"/>
      <c r="CD143" s="186"/>
      <c r="CE143" s="186"/>
      <c r="CF143" s="186"/>
      <c r="CG143" s="186"/>
      <c r="CH143" s="186"/>
      <c r="CI143" s="186"/>
      <c r="CJ143" s="186"/>
      <c r="CK143" s="186"/>
      <c r="CL143" s="186"/>
      <c r="CO143"/>
    </row>
    <row r="144" spans="3:93" x14ac:dyDescent="0.25">
      <c r="C144" s="186"/>
      <c r="D144" s="186"/>
      <c r="E144" s="186"/>
      <c r="F144" s="186"/>
      <c r="G144" s="186"/>
      <c r="H144" s="186"/>
      <c r="I144" s="186"/>
      <c r="J144" s="186"/>
      <c r="K144" s="186"/>
      <c r="L144" s="186"/>
      <c r="M144" s="186"/>
      <c r="N144" s="186"/>
      <c r="O144" s="186"/>
      <c r="P144" s="186"/>
      <c r="Q144" s="186"/>
      <c r="R144" s="186"/>
      <c r="S144" s="186"/>
      <c r="T144" s="186"/>
      <c r="U144" s="186"/>
      <c r="V144" s="186"/>
      <c r="W144" s="186"/>
      <c r="X144" s="186"/>
      <c r="Y144" s="186"/>
      <c r="Z144" s="186"/>
      <c r="AA144" s="186"/>
      <c r="AB144" s="186"/>
      <c r="AC144" s="186"/>
      <c r="AD144" s="186"/>
      <c r="AE144" s="186"/>
      <c r="AF144" s="186"/>
      <c r="AG144" s="186"/>
      <c r="AH144" s="186"/>
      <c r="AI144" s="186"/>
      <c r="AJ144" s="186"/>
      <c r="AK144" s="186"/>
      <c r="AL144" s="186"/>
      <c r="AM144" s="186"/>
      <c r="AN144" s="186"/>
      <c r="AO144" s="186"/>
      <c r="AP144" s="186"/>
      <c r="AQ144" s="186"/>
      <c r="AR144" s="186"/>
      <c r="AS144" s="186"/>
      <c r="AT144" s="186"/>
      <c r="AU144" s="186"/>
      <c r="AV144" s="186"/>
      <c r="AW144" s="186"/>
      <c r="AX144" s="186"/>
      <c r="AY144" s="186"/>
      <c r="AZ144" s="186"/>
      <c r="BA144" s="186"/>
      <c r="BB144" s="186"/>
      <c r="BC144" s="186"/>
      <c r="BD144" s="186"/>
      <c r="BE144" s="186"/>
      <c r="BF144" s="186"/>
      <c r="BG144" s="186"/>
      <c r="BH144" s="186"/>
      <c r="BI144" s="186"/>
      <c r="BJ144" s="186"/>
      <c r="BK144" s="186"/>
      <c r="BL144" s="186"/>
      <c r="BM144" s="186"/>
      <c r="BN144" s="186"/>
      <c r="BO144" s="186"/>
      <c r="BP144" s="186"/>
      <c r="BQ144" s="186"/>
      <c r="BR144" s="186"/>
      <c r="BS144" s="186"/>
      <c r="BT144" s="186"/>
      <c r="BU144" s="186"/>
      <c r="BV144" s="186"/>
      <c r="BW144" s="186"/>
      <c r="BX144" s="186"/>
      <c r="BY144" s="186"/>
      <c r="BZ144" s="186"/>
      <c r="CA144" s="186"/>
      <c r="CB144" s="186"/>
      <c r="CC144" s="186"/>
      <c r="CD144" s="186"/>
      <c r="CE144" s="186"/>
      <c r="CF144" s="186"/>
      <c r="CG144" s="186"/>
      <c r="CH144" s="186"/>
      <c r="CI144" s="186"/>
      <c r="CJ144" s="186"/>
      <c r="CK144" s="186"/>
      <c r="CL144" s="186"/>
      <c r="CO144"/>
    </row>
    <row r="145" spans="3:93" x14ac:dyDescent="0.25">
      <c r="C145" s="186"/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  <c r="N145" s="186"/>
      <c r="O145" s="186"/>
      <c r="P145" s="186"/>
      <c r="Q145" s="186"/>
      <c r="R145" s="186"/>
      <c r="S145" s="186"/>
      <c r="T145" s="186"/>
      <c r="U145" s="186"/>
      <c r="V145" s="186"/>
      <c r="W145" s="186"/>
      <c r="X145" s="186"/>
      <c r="Y145" s="186"/>
      <c r="Z145" s="186"/>
      <c r="AA145" s="186"/>
      <c r="AB145" s="186"/>
      <c r="AC145" s="186"/>
      <c r="AD145" s="186"/>
      <c r="AE145" s="186"/>
      <c r="AF145" s="186"/>
      <c r="AG145" s="186"/>
      <c r="AH145" s="186"/>
      <c r="AI145" s="186"/>
      <c r="AJ145" s="186"/>
      <c r="AK145" s="186"/>
      <c r="AL145" s="186"/>
      <c r="AM145" s="186"/>
      <c r="AN145" s="186"/>
      <c r="AO145" s="186"/>
      <c r="AP145" s="186"/>
      <c r="AQ145" s="186"/>
      <c r="AR145" s="186"/>
      <c r="AS145" s="186"/>
      <c r="AT145" s="186"/>
      <c r="AU145" s="186"/>
      <c r="AV145" s="186"/>
      <c r="AW145" s="186"/>
      <c r="AX145" s="186"/>
      <c r="AY145" s="186"/>
      <c r="AZ145" s="186"/>
      <c r="BA145" s="186"/>
      <c r="BB145" s="186"/>
      <c r="BC145" s="186"/>
      <c r="BD145" s="186"/>
      <c r="BE145" s="186"/>
      <c r="BF145" s="186"/>
      <c r="BG145" s="186"/>
      <c r="BH145" s="186"/>
      <c r="BI145" s="186"/>
      <c r="BJ145" s="186"/>
      <c r="BK145" s="186"/>
      <c r="BL145" s="186"/>
      <c r="BM145" s="186"/>
      <c r="BN145" s="186"/>
      <c r="BO145" s="186"/>
      <c r="BP145" s="186"/>
      <c r="BQ145" s="186"/>
      <c r="BR145" s="186"/>
      <c r="BS145" s="186"/>
      <c r="BT145" s="186"/>
      <c r="BU145" s="186"/>
      <c r="BV145" s="186"/>
      <c r="BW145" s="186"/>
      <c r="BX145" s="186"/>
      <c r="BY145" s="186"/>
      <c r="BZ145" s="186"/>
      <c r="CA145" s="186"/>
      <c r="CB145" s="186"/>
      <c r="CC145" s="186"/>
      <c r="CD145" s="186"/>
      <c r="CE145" s="186"/>
      <c r="CF145" s="186"/>
      <c r="CG145" s="186"/>
      <c r="CH145" s="186"/>
      <c r="CI145" s="186"/>
      <c r="CJ145" s="186"/>
      <c r="CK145" s="186"/>
      <c r="CL145" s="186"/>
      <c r="CO145"/>
    </row>
    <row r="146" spans="3:93" x14ac:dyDescent="0.25">
      <c r="C146" s="186"/>
      <c r="D146" s="186"/>
      <c r="E146" s="186"/>
      <c r="F146" s="186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186"/>
      <c r="V146" s="186"/>
      <c r="W146" s="186"/>
      <c r="X146" s="186"/>
      <c r="Y146" s="186"/>
      <c r="Z146" s="186"/>
      <c r="AA146" s="186"/>
      <c r="AB146" s="186"/>
      <c r="AC146" s="186"/>
      <c r="AD146" s="186"/>
      <c r="AE146" s="186"/>
      <c r="AF146" s="186"/>
      <c r="AG146" s="186"/>
      <c r="AH146" s="186"/>
      <c r="AI146" s="186"/>
      <c r="AJ146" s="186"/>
      <c r="AK146" s="186"/>
      <c r="AL146" s="186"/>
      <c r="AM146" s="186"/>
      <c r="AN146" s="186"/>
      <c r="AO146" s="186"/>
      <c r="AP146" s="186"/>
      <c r="AQ146" s="186"/>
      <c r="AR146" s="186"/>
      <c r="AS146" s="186"/>
      <c r="AT146" s="186"/>
      <c r="AU146" s="186"/>
      <c r="AV146" s="186"/>
      <c r="AW146" s="186"/>
      <c r="AX146" s="186"/>
      <c r="AY146" s="186"/>
      <c r="AZ146" s="186"/>
      <c r="BA146" s="186"/>
      <c r="BB146" s="186"/>
      <c r="BC146" s="186"/>
      <c r="BD146" s="186"/>
      <c r="BE146" s="186"/>
      <c r="BF146" s="186"/>
      <c r="BG146" s="186"/>
      <c r="BH146" s="186"/>
      <c r="BI146" s="186"/>
      <c r="BJ146" s="186"/>
      <c r="BK146" s="186"/>
      <c r="BL146" s="186"/>
      <c r="BM146" s="186"/>
      <c r="BN146" s="186"/>
      <c r="BO146" s="186"/>
      <c r="BP146" s="186"/>
      <c r="BQ146" s="186"/>
      <c r="BR146" s="186"/>
      <c r="BS146" s="186"/>
      <c r="BT146" s="186"/>
      <c r="BU146" s="186"/>
      <c r="BV146" s="186"/>
      <c r="BW146" s="186"/>
      <c r="BX146" s="186"/>
      <c r="BY146" s="186"/>
      <c r="BZ146" s="186"/>
      <c r="CA146" s="186"/>
      <c r="CB146" s="186"/>
      <c r="CC146" s="186"/>
      <c r="CD146" s="186"/>
      <c r="CE146" s="186"/>
      <c r="CF146" s="186"/>
      <c r="CG146" s="186"/>
      <c r="CH146" s="186"/>
      <c r="CI146" s="186"/>
      <c r="CJ146" s="186"/>
      <c r="CK146" s="186"/>
      <c r="CL146" s="186"/>
      <c r="CO146"/>
    </row>
    <row r="147" spans="3:93" x14ac:dyDescent="0.25">
      <c r="C147" s="186"/>
      <c r="D147" s="186"/>
      <c r="E147" s="186"/>
      <c r="F147" s="186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186"/>
      <c r="V147" s="186"/>
      <c r="W147" s="186"/>
      <c r="X147" s="186"/>
      <c r="Y147" s="186"/>
      <c r="Z147" s="186"/>
      <c r="AA147" s="186"/>
      <c r="AB147" s="186"/>
      <c r="AC147" s="186"/>
      <c r="AD147" s="186"/>
      <c r="AE147" s="186"/>
      <c r="AF147" s="186"/>
      <c r="AG147" s="186"/>
      <c r="AH147" s="186"/>
      <c r="AI147" s="186"/>
      <c r="AJ147" s="186"/>
      <c r="AK147" s="186"/>
      <c r="AL147" s="186"/>
      <c r="AM147" s="186"/>
      <c r="AN147" s="186"/>
      <c r="AO147" s="186"/>
      <c r="AP147" s="186"/>
      <c r="AQ147" s="186"/>
      <c r="AR147" s="186"/>
      <c r="AS147" s="186"/>
      <c r="AT147" s="186"/>
      <c r="AU147" s="186"/>
      <c r="AV147" s="186"/>
      <c r="AW147" s="186"/>
      <c r="AX147" s="186"/>
      <c r="AY147" s="186"/>
      <c r="AZ147" s="186"/>
      <c r="BA147" s="186"/>
      <c r="BB147" s="186"/>
      <c r="BC147" s="186"/>
      <c r="BD147" s="186"/>
      <c r="BE147" s="186"/>
      <c r="BF147" s="186"/>
      <c r="BG147" s="186"/>
      <c r="BH147" s="186"/>
      <c r="BI147" s="186"/>
      <c r="BJ147" s="186"/>
      <c r="BK147" s="186"/>
      <c r="BL147" s="186"/>
      <c r="BM147" s="186"/>
      <c r="BN147" s="186"/>
      <c r="BO147" s="186"/>
      <c r="BP147" s="186"/>
      <c r="BQ147" s="186"/>
      <c r="BR147" s="186"/>
      <c r="BS147" s="186"/>
      <c r="BT147" s="186"/>
      <c r="BU147" s="186"/>
      <c r="BV147" s="186"/>
      <c r="BW147" s="186"/>
      <c r="BX147" s="186"/>
      <c r="BY147" s="186"/>
      <c r="BZ147" s="186"/>
      <c r="CA147" s="186"/>
      <c r="CB147" s="186"/>
      <c r="CC147" s="186"/>
      <c r="CD147" s="186"/>
      <c r="CE147" s="186"/>
      <c r="CF147" s="186"/>
      <c r="CG147" s="186"/>
      <c r="CH147" s="186"/>
      <c r="CI147" s="186"/>
      <c r="CJ147" s="186"/>
      <c r="CK147" s="186"/>
      <c r="CL147" s="186"/>
      <c r="CO147"/>
    </row>
    <row r="148" spans="3:93" x14ac:dyDescent="0.25">
      <c r="C148" s="186"/>
      <c r="D148" s="186"/>
      <c r="E148" s="186"/>
      <c r="F148" s="186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186"/>
      <c r="V148" s="186"/>
      <c r="W148" s="186"/>
      <c r="X148" s="186"/>
      <c r="Y148" s="186"/>
      <c r="Z148" s="186"/>
      <c r="AA148" s="186"/>
      <c r="AB148" s="186"/>
      <c r="AC148" s="186"/>
      <c r="AD148" s="186"/>
      <c r="AE148" s="186"/>
      <c r="AF148" s="186"/>
      <c r="AG148" s="186"/>
      <c r="AH148" s="186"/>
      <c r="AI148" s="186"/>
      <c r="AJ148" s="186"/>
      <c r="AK148" s="186"/>
      <c r="AL148" s="186"/>
      <c r="AM148" s="186"/>
      <c r="AN148" s="186"/>
      <c r="AO148" s="186"/>
      <c r="AP148" s="186"/>
      <c r="AQ148" s="186"/>
      <c r="AR148" s="186"/>
      <c r="AS148" s="186"/>
      <c r="AT148" s="186"/>
      <c r="AU148" s="186"/>
      <c r="AV148" s="186"/>
      <c r="AW148" s="186"/>
      <c r="AX148" s="186"/>
      <c r="AY148" s="186"/>
      <c r="AZ148" s="186"/>
      <c r="BA148" s="186"/>
      <c r="BB148" s="186"/>
      <c r="BC148" s="186"/>
      <c r="BD148" s="186"/>
      <c r="BE148" s="186"/>
      <c r="BF148" s="186"/>
      <c r="BG148" s="186"/>
      <c r="BH148" s="186"/>
      <c r="BI148" s="186"/>
      <c r="BJ148" s="186"/>
      <c r="BK148" s="186"/>
      <c r="BL148" s="186"/>
      <c r="BM148" s="186"/>
      <c r="BN148" s="186"/>
      <c r="BO148" s="186"/>
      <c r="BP148" s="186"/>
      <c r="BQ148" s="186"/>
      <c r="BR148" s="186"/>
      <c r="BS148" s="186"/>
      <c r="BT148" s="186"/>
      <c r="BU148" s="186"/>
      <c r="BV148" s="186"/>
      <c r="BW148" s="186"/>
      <c r="BX148" s="186"/>
      <c r="BY148" s="186"/>
      <c r="BZ148" s="186"/>
      <c r="CA148" s="186"/>
      <c r="CB148" s="186"/>
      <c r="CC148" s="186"/>
      <c r="CD148" s="186"/>
      <c r="CE148" s="186"/>
      <c r="CF148" s="186"/>
      <c r="CG148" s="186"/>
      <c r="CH148" s="186"/>
      <c r="CI148" s="186"/>
      <c r="CJ148" s="186"/>
      <c r="CK148" s="186"/>
      <c r="CL148" s="186"/>
      <c r="CO148"/>
    </row>
    <row r="149" spans="3:93" x14ac:dyDescent="0.25">
      <c r="C149" s="186"/>
      <c r="D149" s="186"/>
      <c r="E149" s="186"/>
      <c r="F149" s="186"/>
      <c r="G149" s="186"/>
      <c r="H149" s="186"/>
      <c r="I149" s="186"/>
      <c r="J149" s="186"/>
      <c r="K149" s="186"/>
      <c r="L149" s="186"/>
      <c r="M149" s="186"/>
      <c r="N149" s="186"/>
      <c r="O149" s="186"/>
      <c r="P149" s="186"/>
      <c r="Q149" s="186"/>
      <c r="R149" s="186"/>
      <c r="S149" s="186"/>
      <c r="T149" s="186"/>
      <c r="U149" s="186"/>
      <c r="V149" s="186"/>
      <c r="W149" s="186"/>
      <c r="X149" s="186"/>
      <c r="Y149" s="186"/>
      <c r="Z149" s="186"/>
      <c r="AA149" s="186"/>
      <c r="AB149" s="186"/>
      <c r="AC149" s="186"/>
      <c r="AD149" s="186"/>
      <c r="AE149" s="186"/>
      <c r="AF149" s="186"/>
      <c r="AG149" s="186"/>
      <c r="AH149" s="186"/>
      <c r="AI149" s="186"/>
      <c r="AJ149" s="186"/>
      <c r="AK149" s="186"/>
      <c r="AL149" s="186"/>
      <c r="AM149" s="186"/>
      <c r="AN149" s="186"/>
      <c r="AO149" s="186"/>
      <c r="AP149" s="186"/>
      <c r="AQ149" s="186"/>
      <c r="AR149" s="186"/>
      <c r="AS149" s="186"/>
      <c r="AT149" s="186"/>
      <c r="AU149" s="186"/>
      <c r="AV149" s="186"/>
      <c r="AW149" s="186"/>
      <c r="AX149" s="186"/>
      <c r="AY149" s="186"/>
      <c r="AZ149" s="186"/>
      <c r="BA149" s="186"/>
      <c r="BB149" s="186"/>
      <c r="BC149" s="186"/>
      <c r="BD149" s="186"/>
      <c r="BE149" s="186"/>
      <c r="BF149" s="186"/>
      <c r="BG149" s="186"/>
      <c r="BH149" s="186"/>
      <c r="BI149" s="186"/>
      <c r="BJ149" s="186"/>
      <c r="BK149" s="186"/>
      <c r="BL149" s="186"/>
      <c r="BM149" s="186"/>
      <c r="BN149" s="186"/>
      <c r="BO149" s="186"/>
      <c r="BP149" s="186"/>
      <c r="BQ149" s="186"/>
      <c r="BR149" s="186"/>
      <c r="BS149" s="186"/>
      <c r="BT149" s="186"/>
      <c r="BU149" s="186"/>
      <c r="BV149" s="186"/>
      <c r="BW149" s="186"/>
      <c r="BX149" s="186"/>
      <c r="BY149" s="186"/>
      <c r="BZ149" s="186"/>
      <c r="CA149" s="186"/>
      <c r="CB149" s="186"/>
      <c r="CC149" s="186"/>
      <c r="CD149" s="186"/>
      <c r="CE149" s="186"/>
      <c r="CF149" s="186"/>
      <c r="CG149" s="186"/>
      <c r="CH149" s="186"/>
      <c r="CI149" s="186"/>
      <c r="CJ149" s="186"/>
      <c r="CK149" s="186"/>
      <c r="CL149" s="186"/>
      <c r="CO149"/>
    </row>
    <row r="150" spans="3:93" x14ac:dyDescent="0.25">
      <c r="C150" s="186"/>
      <c r="D150" s="186"/>
      <c r="E150" s="186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  <c r="Z150" s="186"/>
      <c r="AA150" s="186"/>
      <c r="AB150" s="186"/>
      <c r="AC150" s="186"/>
      <c r="AD150" s="186"/>
      <c r="AE150" s="186"/>
      <c r="AF150" s="186"/>
      <c r="AG150" s="186"/>
      <c r="AH150" s="186"/>
      <c r="AI150" s="186"/>
      <c r="AJ150" s="186"/>
      <c r="AK150" s="186"/>
      <c r="AL150" s="186"/>
      <c r="AM150" s="186"/>
      <c r="AN150" s="186"/>
      <c r="AO150" s="186"/>
      <c r="AP150" s="186"/>
      <c r="AQ150" s="186"/>
      <c r="AR150" s="186"/>
      <c r="AS150" s="186"/>
      <c r="AT150" s="186"/>
      <c r="AU150" s="186"/>
      <c r="AV150" s="186"/>
      <c r="AW150" s="186"/>
      <c r="AX150" s="186"/>
      <c r="AY150" s="186"/>
      <c r="AZ150" s="186"/>
      <c r="BA150" s="186"/>
      <c r="BB150" s="186"/>
      <c r="BC150" s="186"/>
      <c r="BD150" s="186"/>
      <c r="BE150" s="186"/>
      <c r="BF150" s="186"/>
      <c r="BG150" s="186"/>
      <c r="BH150" s="186"/>
      <c r="BI150" s="186"/>
      <c r="BJ150" s="186"/>
      <c r="BK150" s="186"/>
      <c r="BL150" s="186"/>
      <c r="BM150" s="186"/>
      <c r="BN150" s="186"/>
      <c r="BO150" s="186"/>
      <c r="BP150" s="186"/>
      <c r="BQ150" s="186"/>
      <c r="BR150" s="186"/>
      <c r="BS150" s="186"/>
      <c r="BT150" s="186"/>
      <c r="BU150" s="186"/>
      <c r="BV150" s="186"/>
      <c r="BW150" s="186"/>
      <c r="BX150" s="186"/>
      <c r="BY150" s="186"/>
      <c r="BZ150" s="186"/>
      <c r="CA150" s="186"/>
      <c r="CB150" s="186"/>
      <c r="CC150" s="186"/>
      <c r="CD150" s="186"/>
      <c r="CE150" s="186"/>
      <c r="CF150" s="186"/>
      <c r="CG150" s="186"/>
      <c r="CH150" s="186"/>
      <c r="CI150" s="186"/>
      <c r="CJ150" s="186"/>
      <c r="CK150" s="186"/>
      <c r="CL150" s="186"/>
      <c r="CO150"/>
    </row>
    <row r="151" spans="3:93" x14ac:dyDescent="0.25">
      <c r="C151" s="186"/>
      <c r="D151" s="186"/>
      <c r="E151" s="186"/>
      <c r="F151" s="186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186"/>
      <c r="V151" s="186"/>
      <c r="W151" s="186"/>
      <c r="X151" s="186"/>
      <c r="Y151" s="186"/>
      <c r="Z151" s="186"/>
      <c r="AA151" s="186"/>
      <c r="AB151" s="186"/>
      <c r="AC151" s="186"/>
      <c r="AD151" s="186"/>
      <c r="AE151" s="186"/>
      <c r="AF151" s="186"/>
      <c r="AG151" s="186"/>
      <c r="AH151" s="186"/>
      <c r="AI151" s="186"/>
      <c r="AJ151" s="186"/>
      <c r="AK151" s="186"/>
      <c r="AL151" s="186"/>
      <c r="AM151" s="186"/>
      <c r="AN151" s="186"/>
      <c r="AO151" s="186"/>
      <c r="AP151" s="186"/>
      <c r="AQ151" s="186"/>
      <c r="AR151" s="186"/>
      <c r="AS151" s="186"/>
      <c r="AT151" s="186"/>
      <c r="AU151" s="186"/>
      <c r="AV151" s="186"/>
      <c r="AW151" s="186"/>
      <c r="AX151" s="186"/>
      <c r="AY151" s="186"/>
      <c r="AZ151" s="186"/>
      <c r="BA151" s="186"/>
      <c r="BB151" s="186"/>
      <c r="BC151" s="186"/>
      <c r="BD151" s="186"/>
      <c r="BE151" s="186"/>
      <c r="BF151" s="186"/>
      <c r="BG151" s="186"/>
      <c r="BH151" s="186"/>
      <c r="BI151" s="186"/>
      <c r="BJ151" s="186"/>
      <c r="BK151" s="186"/>
      <c r="BL151" s="186"/>
      <c r="BM151" s="186"/>
      <c r="BN151" s="186"/>
      <c r="BO151" s="186"/>
      <c r="BP151" s="186"/>
      <c r="BQ151" s="186"/>
      <c r="BR151" s="186"/>
      <c r="BS151" s="186"/>
      <c r="BT151" s="186"/>
      <c r="BU151" s="186"/>
      <c r="BV151" s="186"/>
      <c r="BW151" s="186"/>
      <c r="BX151" s="186"/>
      <c r="BY151" s="186"/>
      <c r="BZ151" s="186"/>
      <c r="CA151" s="186"/>
      <c r="CB151" s="186"/>
      <c r="CC151" s="186"/>
      <c r="CD151" s="186"/>
      <c r="CE151" s="186"/>
      <c r="CF151" s="186"/>
      <c r="CG151" s="186"/>
      <c r="CH151" s="186"/>
      <c r="CI151" s="186"/>
      <c r="CJ151" s="186"/>
      <c r="CK151" s="186"/>
      <c r="CL151" s="186"/>
      <c r="CO151"/>
    </row>
    <row r="152" spans="3:93" x14ac:dyDescent="0.25">
      <c r="C152" s="186"/>
      <c r="D152" s="186"/>
      <c r="E152" s="186"/>
      <c r="F152" s="186"/>
      <c r="G152" s="186"/>
      <c r="H152" s="186"/>
      <c r="I152" s="186"/>
      <c r="J152" s="186"/>
      <c r="K152" s="186"/>
      <c r="L152" s="186"/>
      <c r="M152" s="186"/>
      <c r="N152" s="186"/>
      <c r="O152" s="186"/>
      <c r="P152" s="186"/>
      <c r="Q152" s="186"/>
      <c r="R152" s="186"/>
      <c r="S152" s="186"/>
      <c r="T152" s="186"/>
      <c r="U152" s="186"/>
      <c r="V152" s="186"/>
      <c r="W152" s="186"/>
      <c r="X152" s="186"/>
      <c r="Y152" s="186"/>
      <c r="Z152" s="186"/>
      <c r="AA152" s="186"/>
      <c r="AB152" s="186"/>
      <c r="AC152" s="186"/>
      <c r="AD152" s="186"/>
      <c r="AE152" s="186"/>
      <c r="AF152" s="186"/>
      <c r="AG152" s="186"/>
      <c r="AH152" s="186"/>
      <c r="AI152" s="186"/>
      <c r="AJ152" s="186"/>
      <c r="AK152" s="186"/>
      <c r="AL152" s="186"/>
      <c r="AM152" s="186"/>
      <c r="AN152" s="186"/>
      <c r="AO152" s="186"/>
      <c r="AP152" s="186"/>
      <c r="AQ152" s="186"/>
      <c r="AR152" s="186"/>
      <c r="AS152" s="186"/>
      <c r="AT152" s="186"/>
      <c r="AU152" s="186"/>
      <c r="AV152" s="186"/>
      <c r="AW152" s="186"/>
      <c r="AX152" s="186"/>
      <c r="AY152" s="186"/>
      <c r="AZ152" s="186"/>
      <c r="BA152" s="186"/>
      <c r="BB152" s="186"/>
      <c r="BC152" s="186"/>
      <c r="BD152" s="186"/>
      <c r="BE152" s="186"/>
      <c r="BF152" s="186"/>
      <c r="BG152" s="186"/>
      <c r="BH152" s="186"/>
      <c r="BI152" s="186"/>
      <c r="BJ152" s="186"/>
      <c r="BK152" s="186"/>
      <c r="BL152" s="186"/>
      <c r="BM152" s="186"/>
      <c r="BN152" s="186"/>
      <c r="BO152" s="186"/>
      <c r="BP152" s="186"/>
      <c r="BQ152" s="186"/>
      <c r="BR152" s="186"/>
      <c r="BS152" s="186"/>
      <c r="BT152" s="186"/>
      <c r="BU152" s="186"/>
      <c r="BV152" s="186"/>
      <c r="BW152" s="186"/>
      <c r="BX152" s="186"/>
      <c r="BY152" s="186"/>
      <c r="BZ152" s="186"/>
      <c r="CA152" s="186"/>
      <c r="CB152" s="186"/>
      <c r="CC152" s="186"/>
      <c r="CD152" s="186"/>
      <c r="CE152" s="186"/>
      <c r="CF152" s="186"/>
      <c r="CG152" s="186"/>
      <c r="CH152" s="186"/>
      <c r="CI152" s="186"/>
      <c r="CJ152" s="186"/>
      <c r="CK152" s="186"/>
      <c r="CL152" s="186"/>
    </row>
    <row r="153" spans="3:93" x14ac:dyDescent="0.25">
      <c r="C153" s="186"/>
      <c r="D153" s="186"/>
      <c r="E153" s="186"/>
      <c r="F153" s="186"/>
      <c r="G153" s="186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  <c r="S153" s="186"/>
      <c r="T153" s="186"/>
      <c r="U153" s="186"/>
      <c r="V153" s="186"/>
      <c r="W153" s="186"/>
      <c r="X153" s="186"/>
      <c r="Y153" s="186"/>
      <c r="Z153" s="186"/>
      <c r="AA153" s="186"/>
      <c r="AB153" s="186"/>
      <c r="AC153" s="186"/>
      <c r="AD153" s="186"/>
      <c r="AE153" s="186"/>
      <c r="AF153" s="186"/>
      <c r="AG153" s="186"/>
      <c r="AH153" s="186"/>
      <c r="AI153" s="186"/>
      <c r="AJ153" s="186"/>
      <c r="AK153" s="186"/>
      <c r="AL153" s="186"/>
      <c r="AM153" s="186"/>
      <c r="AN153" s="186"/>
      <c r="AO153" s="186"/>
      <c r="AP153" s="186"/>
      <c r="AQ153" s="186"/>
      <c r="AR153" s="186"/>
      <c r="AS153" s="186"/>
      <c r="AT153" s="186"/>
      <c r="AU153" s="186"/>
      <c r="AV153" s="186"/>
      <c r="AW153" s="186"/>
      <c r="AX153" s="186"/>
      <c r="AY153" s="186"/>
      <c r="AZ153" s="186"/>
      <c r="BA153" s="186"/>
      <c r="BB153" s="186"/>
      <c r="BC153" s="186"/>
      <c r="BD153" s="186"/>
      <c r="BE153" s="186"/>
      <c r="BF153" s="186"/>
      <c r="BG153" s="186"/>
      <c r="BH153" s="186"/>
      <c r="BI153" s="186"/>
      <c r="BJ153" s="186"/>
      <c r="BK153" s="186"/>
      <c r="BL153" s="186"/>
      <c r="BM153" s="186"/>
      <c r="BN153" s="186"/>
      <c r="BO153" s="186"/>
      <c r="BP153" s="186"/>
      <c r="BQ153" s="186"/>
      <c r="BR153" s="186"/>
      <c r="BS153" s="186"/>
      <c r="BT153" s="186"/>
      <c r="BU153" s="186"/>
      <c r="BV153" s="186"/>
      <c r="BW153" s="186"/>
      <c r="BX153" s="186"/>
      <c r="BY153" s="186"/>
      <c r="BZ153" s="186"/>
      <c r="CA153" s="186"/>
      <c r="CB153" s="186"/>
      <c r="CC153" s="186"/>
      <c r="CD153" s="186"/>
      <c r="CE153" s="186"/>
      <c r="CF153" s="186"/>
      <c r="CG153" s="186"/>
      <c r="CH153" s="186"/>
      <c r="CI153" s="186"/>
      <c r="CJ153" s="186"/>
      <c r="CK153" s="186"/>
      <c r="CL153" s="186"/>
    </row>
    <row r="154" spans="3:93" x14ac:dyDescent="0.25">
      <c r="C154" s="186"/>
      <c r="D154" s="186"/>
      <c r="E154" s="186"/>
      <c r="F154" s="186"/>
      <c r="G154" s="186"/>
      <c r="H154" s="186"/>
      <c r="I154" s="186"/>
      <c r="J154" s="186"/>
      <c r="K154" s="186"/>
      <c r="L154" s="186"/>
      <c r="M154" s="186"/>
      <c r="N154" s="186"/>
      <c r="O154" s="186"/>
      <c r="P154" s="186"/>
      <c r="Q154" s="186"/>
      <c r="R154" s="186"/>
      <c r="S154" s="186"/>
      <c r="T154" s="186"/>
      <c r="U154" s="186"/>
      <c r="V154" s="186"/>
      <c r="W154" s="186"/>
      <c r="X154" s="186"/>
      <c r="Y154" s="186"/>
      <c r="Z154" s="186"/>
      <c r="AA154" s="186"/>
      <c r="AB154" s="186"/>
      <c r="AC154" s="186"/>
      <c r="AD154" s="186"/>
      <c r="AE154" s="186"/>
      <c r="AF154" s="186"/>
      <c r="AG154" s="186"/>
      <c r="AH154" s="186"/>
      <c r="AI154" s="186"/>
      <c r="AJ154" s="186"/>
      <c r="AK154" s="186"/>
      <c r="AL154" s="186"/>
      <c r="AM154" s="186"/>
      <c r="AN154" s="186"/>
      <c r="AO154" s="186"/>
      <c r="AP154" s="186"/>
      <c r="AQ154" s="186"/>
      <c r="AR154" s="186"/>
      <c r="AS154" s="186"/>
      <c r="AT154" s="186"/>
      <c r="AU154" s="186"/>
      <c r="AV154" s="186"/>
      <c r="AW154" s="186"/>
      <c r="AX154" s="186"/>
      <c r="AY154" s="186"/>
      <c r="AZ154" s="186"/>
      <c r="BA154" s="186"/>
      <c r="BB154" s="186"/>
      <c r="BC154" s="186"/>
      <c r="BD154" s="186"/>
      <c r="BE154" s="186"/>
      <c r="BF154" s="186"/>
      <c r="BG154" s="186"/>
      <c r="BH154" s="186"/>
      <c r="BI154" s="186"/>
      <c r="BJ154" s="186"/>
      <c r="BK154" s="186"/>
      <c r="BL154" s="186"/>
      <c r="BM154" s="186"/>
      <c r="BN154" s="186"/>
      <c r="BO154" s="186"/>
      <c r="BP154" s="186"/>
      <c r="BQ154" s="186"/>
      <c r="BR154" s="186"/>
      <c r="BS154" s="186"/>
      <c r="BT154" s="186"/>
      <c r="BU154" s="186"/>
      <c r="BV154" s="186"/>
      <c r="BW154" s="186"/>
      <c r="BX154" s="186"/>
      <c r="BY154" s="186"/>
      <c r="BZ154" s="186"/>
      <c r="CA154" s="186"/>
      <c r="CB154" s="186"/>
      <c r="CC154" s="186"/>
      <c r="CD154" s="186"/>
      <c r="CE154" s="186"/>
      <c r="CF154" s="186"/>
      <c r="CG154" s="186"/>
      <c r="CH154" s="186"/>
      <c r="CI154" s="186"/>
      <c r="CJ154" s="186"/>
      <c r="CK154" s="186"/>
      <c r="CL154" s="186"/>
    </row>
    <row r="155" spans="3:93" x14ac:dyDescent="0.25">
      <c r="C155" s="186"/>
      <c r="D155" s="186"/>
      <c r="E155" s="186"/>
      <c r="F155" s="186"/>
      <c r="G155" s="186"/>
      <c r="H155" s="186"/>
      <c r="I155" s="186"/>
      <c r="J155" s="186"/>
      <c r="K155" s="186"/>
      <c r="L155" s="186"/>
      <c r="M155" s="186"/>
      <c r="N155" s="186"/>
      <c r="O155" s="186"/>
      <c r="P155" s="186"/>
      <c r="Q155" s="186"/>
      <c r="R155" s="186"/>
      <c r="S155" s="186"/>
      <c r="T155" s="186"/>
      <c r="U155" s="186"/>
      <c r="V155" s="186"/>
      <c r="W155" s="186"/>
      <c r="X155" s="186"/>
      <c r="Y155" s="186"/>
      <c r="Z155" s="186"/>
      <c r="AA155" s="186"/>
      <c r="AB155" s="186"/>
      <c r="AC155" s="186"/>
      <c r="AD155" s="186"/>
      <c r="AE155" s="186"/>
      <c r="AF155" s="186"/>
      <c r="AG155" s="186"/>
      <c r="AH155" s="186"/>
      <c r="AI155" s="186"/>
      <c r="AJ155" s="186"/>
      <c r="AK155" s="186"/>
      <c r="AL155" s="186"/>
      <c r="AM155" s="186"/>
      <c r="AN155" s="186"/>
      <c r="AO155" s="186"/>
      <c r="AP155" s="186"/>
      <c r="AQ155" s="186"/>
      <c r="AR155" s="186"/>
      <c r="AS155" s="186"/>
      <c r="AT155" s="186"/>
      <c r="AU155" s="186"/>
      <c r="AV155" s="186"/>
      <c r="AW155" s="186"/>
      <c r="AX155" s="186"/>
      <c r="AY155" s="186"/>
      <c r="AZ155" s="186"/>
      <c r="BA155" s="186"/>
      <c r="BB155" s="186"/>
      <c r="BC155" s="186"/>
      <c r="BD155" s="186"/>
      <c r="BE155" s="186"/>
      <c r="BF155" s="186"/>
      <c r="BG155" s="186"/>
      <c r="BH155" s="186"/>
      <c r="BI155" s="186"/>
      <c r="BJ155" s="186"/>
      <c r="BK155" s="186"/>
      <c r="BL155" s="186"/>
      <c r="BM155" s="186"/>
      <c r="BN155" s="186"/>
      <c r="BO155" s="186"/>
      <c r="BP155" s="186"/>
      <c r="BQ155" s="186"/>
      <c r="BR155" s="186"/>
      <c r="BS155" s="186"/>
      <c r="BT155" s="186"/>
      <c r="BU155" s="186"/>
      <c r="BV155" s="186"/>
      <c r="BW155" s="186"/>
      <c r="BX155" s="186"/>
      <c r="BY155" s="186"/>
      <c r="BZ155" s="186"/>
      <c r="CA155" s="186"/>
      <c r="CB155" s="186"/>
      <c r="CC155" s="186"/>
      <c r="CD155" s="186"/>
      <c r="CE155" s="186"/>
      <c r="CF155" s="186"/>
      <c r="CG155" s="186"/>
      <c r="CH155" s="186"/>
      <c r="CI155" s="186"/>
      <c r="CJ155" s="186"/>
      <c r="CK155" s="186"/>
      <c r="CL155" s="186"/>
    </row>
    <row r="156" spans="3:93" x14ac:dyDescent="0.25">
      <c r="C156" s="186"/>
      <c r="D156" s="186"/>
      <c r="E156" s="186"/>
      <c r="F156" s="186"/>
      <c r="G156" s="186"/>
      <c r="H156" s="186"/>
      <c r="I156" s="186"/>
      <c r="J156" s="186"/>
      <c r="K156" s="186"/>
      <c r="L156" s="186"/>
      <c r="M156" s="186"/>
      <c r="N156" s="186"/>
      <c r="O156" s="186"/>
      <c r="P156" s="186"/>
      <c r="Q156" s="186"/>
      <c r="R156" s="186"/>
      <c r="S156" s="186"/>
      <c r="T156" s="186"/>
      <c r="U156" s="186"/>
      <c r="V156" s="186"/>
      <c r="W156" s="186"/>
      <c r="X156" s="186"/>
      <c r="Y156" s="186"/>
      <c r="Z156" s="186"/>
      <c r="AA156" s="186"/>
      <c r="AB156" s="186"/>
      <c r="AC156" s="186"/>
      <c r="AD156" s="186"/>
      <c r="AE156" s="186"/>
      <c r="AF156" s="186"/>
      <c r="AG156" s="186"/>
      <c r="AH156" s="186"/>
      <c r="AI156" s="186"/>
      <c r="AJ156" s="186"/>
      <c r="AK156" s="186"/>
      <c r="AL156" s="186"/>
      <c r="AM156" s="186"/>
      <c r="AN156" s="186"/>
      <c r="AO156" s="186"/>
      <c r="AP156" s="186"/>
      <c r="AQ156" s="186"/>
      <c r="AR156" s="186"/>
      <c r="AS156" s="186"/>
      <c r="AT156" s="186"/>
      <c r="AU156" s="186"/>
      <c r="AV156" s="186"/>
      <c r="AW156" s="186"/>
      <c r="AX156" s="186"/>
      <c r="AY156" s="186"/>
      <c r="AZ156" s="186"/>
      <c r="BA156" s="186"/>
      <c r="BB156" s="186"/>
      <c r="BC156" s="186"/>
      <c r="BD156" s="186"/>
      <c r="BE156" s="186"/>
      <c r="BF156" s="186"/>
      <c r="BG156" s="186"/>
      <c r="BH156" s="186"/>
      <c r="BI156" s="186"/>
      <c r="BJ156" s="186"/>
      <c r="BK156" s="186"/>
      <c r="BL156" s="186"/>
      <c r="BM156" s="186"/>
      <c r="BN156" s="186"/>
      <c r="BO156" s="186"/>
      <c r="BP156" s="186"/>
      <c r="BQ156" s="186"/>
      <c r="BR156" s="186"/>
      <c r="BS156" s="186"/>
      <c r="BT156" s="186"/>
      <c r="BU156" s="186"/>
      <c r="BV156" s="186"/>
      <c r="BW156" s="186"/>
      <c r="BX156" s="186"/>
      <c r="BY156" s="186"/>
      <c r="BZ156" s="186"/>
      <c r="CA156" s="186"/>
      <c r="CB156" s="186"/>
      <c r="CC156" s="186"/>
      <c r="CD156" s="186"/>
      <c r="CE156" s="186"/>
      <c r="CF156" s="186"/>
      <c r="CG156" s="186"/>
      <c r="CH156" s="186"/>
      <c r="CI156" s="186"/>
      <c r="CJ156" s="186"/>
      <c r="CK156" s="186"/>
      <c r="CL156" s="186"/>
    </row>
    <row r="157" spans="3:93" x14ac:dyDescent="0.25">
      <c r="C157" s="186"/>
      <c r="D157" s="186"/>
      <c r="E157" s="186"/>
      <c r="F157" s="186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186"/>
      <c r="V157" s="186"/>
      <c r="W157" s="186"/>
      <c r="X157" s="186"/>
      <c r="Y157" s="186"/>
      <c r="Z157" s="186"/>
      <c r="AA157" s="186"/>
      <c r="AB157" s="186"/>
      <c r="AC157" s="186"/>
      <c r="AD157" s="186"/>
      <c r="AE157" s="186"/>
      <c r="AF157" s="186"/>
      <c r="AG157" s="186"/>
      <c r="AH157" s="186"/>
      <c r="AI157" s="186"/>
      <c r="AJ157" s="186"/>
      <c r="AK157" s="186"/>
      <c r="AL157" s="186"/>
      <c r="AM157" s="186"/>
      <c r="AN157" s="186"/>
      <c r="AO157" s="186"/>
      <c r="AP157" s="186"/>
      <c r="AQ157" s="186"/>
      <c r="AR157" s="186"/>
      <c r="AS157" s="186"/>
      <c r="AT157" s="186"/>
      <c r="AU157" s="186"/>
      <c r="AV157" s="186"/>
      <c r="AW157" s="186"/>
      <c r="AX157" s="186"/>
      <c r="AY157" s="186"/>
      <c r="AZ157" s="186"/>
      <c r="BA157" s="186"/>
      <c r="BB157" s="186"/>
      <c r="BC157" s="186"/>
      <c r="BD157" s="186"/>
      <c r="BE157" s="186"/>
      <c r="BF157" s="186"/>
      <c r="BG157" s="186"/>
      <c r="BH157" s="186"/>
      <c r="BI157" s="186"/>
      <c r="BJ157" s="186"/>
      <c r="BK157" s="186"/>
      <c r="BL157" s="186"/>
      <c r="BM157" s="186"/>
      <c r="BN157" s="186"/>
      <c r="BO157" s="186"/>
      <c r="BP157" s="186"/>
      <c r="BQ157" s="186"/>
      <c r="BR157" s="186"/>
      <c r="BS157" s="186"/>
      <c r="BT157" s="186"/>
      <c r="BU157" s="186"/>
      <c r="BV157" s="186"/>
      <c r="BW157" s="186"/>
      <c r="BX157" s="186"/>
      <c r="BY157" s="186"/>
      <c r="BZ157" s="186"/>
      <c r="CA157" s="186"/>
      <c r="CB157" s="186"/>
      <c r="CC157" s="186"/>
      <c r="CD157" s="186"/>
      <c r="CE157" s="186"/>
      <c r="CF157" s="186"/>
      <c r="CG157" s="186"/>
      <c r="CH157" s="186"/>
      <c r="CI157" s="186"/>
      <c r="CJ157" s="186"/>
      <c r="CK157" s="186"/>
      <c r="CL157" s="186"/>
    </row>
  </sheetData>
  <mergeCells count="1">
    <mergeCell ref="A1:CN1"/>
  </mergeCells>
  <conditionalFormatting sqref="CM4">
    <cfRule type="containsErrors" dxfId="8" priority="15" stopIfTrue="1">
      <formula>ISERROR(CM4)</formula>
    </cfRule>
    <cfRule type="containsErrors" priority="16" stopIfTrue="1">
      <formula>ISERROR(CM4)</formula>
    </cfRule>
    <cfRule type="containsErrors" dxfId="7" priority="19" stopIfTrue="1">
      <formula>ISERROR(CM4)</formula>
    </cfRule>
    <cfRule type="containsErrors" priority="20" stopIfTrue="1">
      <formula>ISERROR(CM4)</formula>
    </cfRule>
  </conditionalFormatting>
  <conditionalFormatting sqref="CM4:CN5 CM6:CM71 CM72:CN74">
    <cfRule type="containsErrors" dxfId="6" priority="17" stopIfTrue="1">
      <formula>ISERROR(CM4)</formula>
    </cfRule>
    <cfRule type="containsErrors" priority="18" stopIfTrue="1">
      <formula>ISERROR(CM4)</formula>
    </cfRule>
  </conditionalFormatting>
  <conditionalFormatting sqref="CM4:CN74">
    <cfRule type="containsErrors" dxfId="5" priority="11" stopIfTrue="1">
      <formula>ISERROR(CM4)</formula>
    </cfRule>
    <cfRule type="containsErrors" priority="12" stopIfTrue="1">
      <formula>ISERROR(CM4)</formula>
    </cfRule>
  </conditionalFormatting>
  <conditionalFormatting sqref="CN6:CN71">
    <cfRule type="containsErrors" dxfId="4" priority="5" stopIfTrue="1">
      <formula>ISERROR(CN6)</formula>
    </cfRule>
    <cfRule type="containsErrors" priority="6" stopIfTrue="1">
      <formula>ISERROR(CN6)</formula>
    </cfRule>
  </conditionalFormatting>
  <conditionalFormatting sqref="CN39:CN49">
    <cfRule type="containsErrors" dxfId="3" priority="1" stopIfTrue="1">
      <formula>ISERROR(CN39)</formula>
    </cfRule>
    <cfRule type="containsErrors" priority="2" stopIfTrue="1">
      <formula>ISERROR(CN39)</formula>
    </cfRule>
    <cfRule type="containsErrors" dxfId="2" priority="3" stopIfTrue="1">
      <formula>ISERROR(CN39)</formula>
    </cfRule>
    <cfRule type="containsErrors" priority="4" stopIfTrue="1">
      <formula>ISERROR(CN39)</formula>
    </cfRule>
    <cfRule type="containsErrors" dxfId="1" priority="7" stopIfTrue="1">
      <formula>ISERROR(CN39)</formula>
    </cfRule>
    <cfRule type="containsErrors" priority="8" stopIfTrue="1">
      <formula>ISERROR(CN39)</formula>
    </cfRule>
    <cfRule type="containsErrors" dxfId="0" priority="9" stopIfTrue="1">
      <formula>ISERROR(CN39)</formula>
    </cfRule>
    <cfRule type="containsErrors" priority="10" stopIfTrue="1">
      <formula>ISERROR(CN39)</formula>
    </cfRule>
  </conditionalFormatting>
  <printOptions horizontalCentered="1"/>
  <pageMargins left="0.17" right="0.17" top="0.26" bottom="0.21" header="0.17" footer="0.17"/>
  <pageSetup scale="50" orientation="landscape" horizontalDpi="4294967292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47"/>
  <sheetViews>
    <sheetView topLeftCell="A25" zoomScaleNormal="100" workbookViewId="0">
      <selection sqref="A1:B47"/>
    </sheetView>
  </sheetViews>
  <sheetFormatPr defaultColWidth="9.109375" defaultRowHeight="13.8" x14ac:dyDescent="0.3"/>
  <cols>
    <col min="1" max="1" width="14" style="103" customWidth="1"/>
    <col min="2" max="2" width="14" style="104" customWidth="1"/>
    <col min="3" max="4" width="14.109375" style="103" bestFit="1" customWidth="1"/>
    <col min="5" max="16384" width="9.109375" style="103"/>
  </cols>
  <sheetData>
    <row r="1" spans="1:2" x14ac:dyDescent="0.3">
      <c r="A1" s="103" t="s">
        <v>0</v>
      </c>
      <c r="B1" s="104">
        <v>1143529</v>
      </c>
    </row>
    <row r="2" spans="1:2" x14ac:dyDescent="0.3">
      <c r="A2" s="103" t="s">
        <v>5</v>
      </c>
      <c r="B2" s="104">
        <v>4985148</v>
      </c>
    </row>
    <row r="3" spans="1:2" x14ac:dyDescent="0.3">
      <c r="A3" s="103" t="s">
        <v>16</v>
      </c>
      <c r="B3" s="104">
        <v>3553</v>
      </c>
    </row>
    <row r="4" spans="1:2" x14ac:dyDescent="0.3">
      <c r="A4" s="103" t="s">
        <v>33</v>
      </c>
      <c r="B4" s="104">
        <v>282685</v>
      </c>
    </row>
    <row r="5" spans="1:2" x14ac:dyDescent="0.3">
      <c r="A5" s="103" t="s">
        <v>44</v>
      </c>
      <c r="B5" s="104">
        <v>19610571</v>
      </c>
    </row>
    <row r="6" spans="1:2" x14ac:dyDescent="0.3">
      <c r="A6" s="103" t="s">
        <v>24</v>
      </c>
      <c r="B6" s="104">
        <v>532727</v>
      </c>
    </row>
    <row r="7" spans="1:2" x14ac:dyDescent="0.3">
      <c r="A7" s="103" t="s">
        <v>6</v>
      </c>
      <c r="B7" s="104">
        <v>1251163</v>
      </c>
    </row>
    <row r="8" spans="1:2" x14ac:dyDescent="0.3">
      <c r="A8" s="103" t="s">
        <v>17</v>
      </c>
      <c r="B8" s="104">
        <v>1520</v>
      </c>
    </row>
    <row r="9" spans="1:2" x14ac:dyDescent="0.3">
      <c r="A9" s="103" t="s">
        <v>34</v>
      </c>
      <c r="B9" s="104">
        <v>81166</v>
      </c>
    </row>
    <row r="10" spans="1:2" x14ac:dyDescent="0.3">
      <c r="A10" s="103" t="s">
        <v>45</v>
      </c>
      <c r="B10" s="104">
        <v>3057155</v>
      </c>
    </row>
    <row r="11" spans="1:2" x14ac:dyDescent="0.3">
      <c r="A11" s="103" t="s">
        <v>216</v>
      </c>
      <c r="B11" s="104">
        <v>1</v>
      </c>
    </row>
    <row r="12" spans="1:2" x14ac:dyDescent="0.3">
      <c r="A12" s="103" t="s">
        <v>190</v>
      </c>
      <c r="B12" s="104">
        <v>31</v>
      </c>
    </row>
    <row r="13" spans="1:2" x14ac:dyDescent="0.3">
      <c r="A13" s="103" t="s">
        <v>7</v>
      </c>
      <c r="B13" s="104">
        <v>560043</v>
      </c>
    </row>
    <row r="14" spans="1:2" x14ac:dyDescent="0.3">
      <c r="A14" s="103" t="s">
        <v>18</v>
      </c>
      <c r="B14" s="104">
        <v>3710.8</v>
      </c>
    </row>
    <row r="15" spans="1:2" x14ac:dyDescent="0.3">
      <c r="A15" s="103" t="s">
        <v>35</v>
      </c>
      <c r="B15" s="104">
        <v>1160322.8</v>
      </c>
    </row>
    <row r="16" spans="1:2" x14ac:dyDescent="0.3">
      <c r="A16" s="103" t="s">
        <v>46</v>
      </c>
      <c r="B16" s="104">
        <v>20049186.800000001</v>
      </c>
    </row>
    <row r="17" spans="1:4" x14ac:dyDescent="0.3">
      <c r="A17" s="103" t="s">
        <v>57</v>
      </c>
      <c r="B17" s="104">
        <v>75904</v>
      </c>
      <c r="D17" s="105"/>
    </row>
    <row r="18" spans="1:4" x14ac:dyDescent="0.3">
      <c r="A18" s="103" t="s">
        <v>158</v>
      </c>
      <c r="B18" s="104">
        <v>552634</v>
      </c>
    </row>
    <row r="19" spans="1:4" x14ac:dyDescent="0.3">
      <c r="A19" s="103" t="s">
        <v>159</v>
      </c>
      <c r="B19" s="104">
        <v>552634</v>
      </c>
    </row>
    <row r="20" spans="1:4" x14ac:dyDescent="0.3">
      <c r="A20" s="103" t="s">
        <v>182</v>
      </c>
      <c r="B20" s="104">
        <v>2111</v>
      </c>
    </row>
    <row r="21" spans="1:4" x14ac:dyDescent="0.3">
      <c r="A21" s="103" t="s">
        <v>183</v>
      </c>
      <c r="B21" s="104">
        <v>2111</v>
      </c>
    </row>
    <row r="22" spans="1:4" x14ac:dyDescent="0.3">
      <c r="A22" s="103" t="s">
        <v>186</v>
      </c>
      <c r="B22" s="104">
        <v>201837</v>
      </c>
    </row>
    <row r="23" spans="1:4" x14ac:dyDescent="0.3">
      <c r="A23" s="103" t="s">
        <v>187</v>
      </c>
      <c r="B23" s="104">
        <v>201837</v>
      </c>
      <c r="D23" s="105"/>
    </row>
    <row r="24" spans="1:4" x14ac:dyDescent="0.3">
      <c r="A24" s="103" t="s">
        <v>104</v>
      </c>
      <c r="B24" s="104">
        <v>1726716.66</v>
      </c>
    </row>
    <row r="25" spans="1:4" x14ac:dyDescent="0.3">
      <c r="A25" s="103" t="s">
        <v>11</v>
      </c>
      <c r="B25" s="104">
        <v>6455377.1100000003</v>
      </c>
    </row>
    <row r="26" spans="1:4" x14ac:dyDescent="0.3">
      <c r="A26" s="103" t="s">
        <v>67</v>
      </c>
      <c r="B26" s="104">
        <v>665.38</v>
      </c>
    </row>
    <row r="27" spans="1:4" x14ac:dyDescent="0.3">
      <c r="A27" s="103" t="s">
        <v>38</v>
      </c>
      <c r="B27" s="104">
        <v>1884824.93</v>
      </c>
    </row>
    <row r="28" spans="1:4" x14ac:dyDescent="0.3">
      <c r="A28" s="103" t="s">
        <v>50</v>
      </c>
      <c r="B28" s="104">
        <v>45128957.469999999</v>
      </c>
    </row>
    <row r="29" spans="1:4" x14ac:dyDescent="0.3">
      <c r="A29" s="103" t="s">
        <v>166</v>
      </c>
      <c r="B29" s="104">
        <v>316549</v>
      </c>
    </row>
    <row r="30" spans="1:4" x14ac:dyDescent="0.3">
      <c r="A30" s="103" t="s">
        <v>167</v>
      </c>
      <c r="B30" s="104">
        <v>316549</v>
      </c>
    </row>
    <row r="31" spans="1:4" x14ac:dyDescent="0.3">
      <c r="A31" s="103" t="s">
        <v>205</v>
      </c>
      <c r="B31" s="104">
        <v>694890.92</v>
      </c>
    </row>
    <row r="32" spans="1:4" x14ac:dyDescent="0.3">
      <c r="A32" s="103" t="s">
        <v>206</v>
      </c>
      <c r="B32" s="104">
        <v>134710.56</v>
      </c>
    </row>
    <row r="33" spans="1:9" x14ac:dyDescent="0.3">
      <c r="A33" s="103" t="s">
        <v>207</v>
      </c>
      <c r="B33" s="104">
        <v>224915.56</v>
      </c>
    </row>
    <row r="34" spans="1:9" x14ac:dyDescent="0.3">
      <c r="A34" s="103" t="s">
        <v>208</v>
      </c>
      <c r="B34" s="104">
        <v>829946.24</v>
      </c>
    </row>
    <row r="35" spans="1:9" x14ac:dyDescent="0.3">
      <c r="A35" s="103" t="s">
        <v>13</v>
      </c>
      <c r="B35" s="104">
        <v>445664.37</v>
      </c>
    </row>
    <row r="36" spans="1:9" x14ac:dyDescent="0.3">
      <c r="A36" s="103" t="s">
        <v>40</v>
      </c>
      <c r="B36" s="104">
        <v>83046.740000000005</v>
      </c>
      <c r="I36" s="188"/>
    </row>
    <row r="37" spans="1:9" x14ac:dyDescent="0.3">
      <c r="A37" s="103" t="s">
        <v>52</v>
      </c>
      <c r="B37" s="104">
        <v>4246684.3099999996</v>
      </c>
      <c r="D37" s="105"/>
    </row>
    <row r="38" spans="1:9" x14ac:dyDescent="0.3">
      <c r="A38" s="103" t="s">
        <v>109</v>
      </c>
      <c r="B38" s="104">
        <v>4961.01</v>
      </c>
    </row>
    <row r="39" spans="1:9" x14ac:dyDescent="0.3">
      <c r="A39" s="103" t="s">
        <v>112</v>
      </c>
      <c r="B39" s="104">
        <v>599464.89</v>
      </c>
    </row>
    <row r="40" spans="1:9" x14ac:dyDescent="0.3">
      <c r="A40" s="103" t="s">
        <v>15</v>
      </c>
      <c r="B40" s="104">
        <v>8717215.5399999991</v>
      </c>
    </row>
    <row r="41" spans="1:9" x14ac:dyDescent="0.3">
      <c r="A41" s="103" t="s">
        <v>62</v>
      </c>
      <c r="B41" s="104">
        <v>43278.58</v>
      </c>
    </row>
    <row r="42" spans="1:9" x14ac:dyDescent="0.3">
      <c r="A42" s="103" t="s">
        <v>42</v>
      </c>
      <c r="B42" s="104">
        <v>7379.12</v>
      </c>
    </row>
    <row r="43" spans="1:9" x14ac:dyDescent="0.3">
      <c r="A43" s="103" t="s">
        <v>54</v>
      </c>
      <c r="B43" s="104">
        <v>10725583.92</v>
      </c>
    </row>
    <row r="44" spans="1:9" x14ac:dyDescent="0.3">
      <c r="A44" s="103" t="s">
        <v>60</v>
      </c>
      <c r="B44" s="104">
        <v>84638</v>
      </c>
    </row>
    <row r="45" spans="1:9" x14ac:dyDescent="0.3">
      <c r="A45" s="103" t="s">
        <v>43</v>
      </c>
      <c r="B45" s="104">
        <v>105846.71</v>
      </c>
    </row>
    <row r="46" spans="1:9" x14ac:dyDescent="0.3">
      <c r="A46" s="103" t="s">
        <v>55</v>
      </c>
      <c r="B46" s="104">
        <v>807730.71</v>
      </c>
    </row>
    <row r="47" spans="1:9" x14ac:dyDescent="0.3">
      <c r="A47" s="103" t="s">
        <v>179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AM</vt:lpstr>
      <vt:lpstr>Sheet4</vt:lpstr>
      <vt:lpstr>trans_pre</vt:lpstr>
      <vt:lpstr>trans_vol</vt:lpstr>
      <vt:lpstr>WP</vt:lpstr>
      <vt:lpstr>IBS </vt:lpstr>
      <vt:lpstr>IQSH01E</vt:lpstr>
      <vt:lpstr>AM!Print_Area</vt:lpstr>
      <vt:lpstr>'IBS '!Print_Area</vt:lpstr>
      <vt:lpstr>WP!Print_Area</vt:lpstr>
    </vt:vector>
  </TitlesOfParts>
  <Company>ipc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TRAFFIC DEPARTMENT</dc:creator>
  <cp:lastModifiedBy>Tony Wei</cp:lastModifiedBy>
  <cp:lastPrinted>2023-09-05T16:37:28Z</cp:lastPrinted>
  <dcterms:created xsi:type="dcterms:W3CDTF">1997-04-08T16:34:17Z</dcterms:created>
  <dcterms:modified xsi:type="dcterms:W3CDTF">2024-01-09T21:30:34Z</dcterms:modified>
</cp:coreProperties>
</file>