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DE6F60D-E88C-4718-8E44-3EA0841BEE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D10" i="2"/>
  <c r="D11" i="2"/>
  <c r="D12" i="2"/>
  <c r="D3" i="2"/>
  <c r="C16" i="2"/>
  <c r="C15" i="2"/>
  <c r="B24" i="1"/>
  <c r="E13" i="1"/>
  <c r="B9" i="1"/>
  <c r="D9" i="1" s="1"/>
  <c r="D4" i="2"/>
  <c r="D5" i="2"/>
  <c r="D6" i="2"/>
  <c r="D7" i="2"/>
  <c r="D8" i="2"/>
  <c r="D9" i="2"/>
  <c r="D13" i="2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<sst xmlns="http://schemas.openxmlformats.org/spreadsheetml/2006/main" count="46" uniqueCount="18">
  <si>
    <t>R_1</t>
  </si>
  <si>
    <t>I（mA）</t>
  </si>
  <si>
    <t>a</t>
  </si>
  <si>
    <t>I_x</t>
  </si>
  <si>
    <t>"+-"</t>
  </si>
  <si>
    <t>mA</t>
  </si>
  <si>
    <t>R_x</t>
  </si>
  <si>
    <t>R_experiment</t>
  </si>
  <si>
    <t>+-</t>
  </si>
  <si>
    <t>m</t>
  </si>
  <si>
    <t xml:space="preserve">  </t>
  </si>
  <si>
    <t>I</t>
  </si>
  <si>
    <t>V</t>
  </si>
  <si>
    <t>R</t>
  </si>
  <si>
    <t>R_AVE</t>
  </si>
  <si>
    <t>R_3</t>
  </si>
  <si>
    <t>R_2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</si>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</sst>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2189806703116534"/>
                  <c:y val="-0.553934731071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Sheet1!$B$12:$B$22</c:f>
              <c:numCache>
                <c:formatCode>0.00</c:formatCode>
                <c:ptCount val="11"/>
                <c:pt idx="0">
                  <c:v>10</c:v>
                </c:pt>
                <c:pt idx="1">
                  <c:v>3.8</c:v>
                </c:pt>
                <c:pt idx="2">
                  <c:v>2.4</c:v>
                </c:pt>
                <c:pt idx="3">
                  <c:v>1.8</c:v>
                </c:pt>
                <c:pt idx="4">
                  <c:v>1.4</c:v>
                </c:pt>
                <c:pt idx="5">
                  <c:v>1.1000000000000001</c:v>
                </c:pt>
                <c:pt idx="6">
                  <c:v>1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4-4E44-8C06-174D3028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33343"/>
        <c:axId val="1632236703"/>
      </c:scatterChart>
      <c:valAx>
        <c:axId val="16322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36703"/>
        <c:crosses val="autoZero"/>
        <c:crossBetween val="midCat"/>
      </c:valAx>
      <c:valAx>
        <c:axId val="16322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928368328958883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Sheet2!$B$3:$B$13</c:f>
              <c:numCache>
                <c:formatCode>General</c:formatCode>
                <c:ptCount val="11"/>
                <c:pt idx="0">
                  <c:v>60</c:v>
                </c:pt>
                <c:pt idx="1">
                  <c:v>61.6</c:v>
                </c:pt>
                <c:pt idx="2">
                  <c:v>64</c:v>
                </c:pt>
                <c:pt idx="3">
                  <c:v>65.599999999999994</c:v>
                </c:pt>
                <c:pt idx="4">
                  <c:v>67.2</c:v>
                </c:pt>
                <c:pt idx="5">
                  <c:v>69.599999999999994</c:v>
                </c:pt>
                <c:pt idx="6">
                  <c:v>72</c:v>
                </c:pt>
                <c:pt idx="7">
                  <c:v>73.599999999999994</c:v>
                </c:pt>
                <c:pt idx="8">
                  <c:v>76.8</c:v>
                </c:pt>
                <c:pt idx="9">
                  <c:v>79.2</c:v>
                </c:pt>
                <c:pt idx="10">
                  <c:v>80</c:v>
                </c:pt>
              </c:numCache>
            </c:numRef>
          </c:xVal>
          <c:yVal>
            <c:numRef>
              <c:f>Sheet2!$C$3:$C$13</c:f>
              <c:numCache>
                <c:formatCode>General</c:formatCode>
                <c:ptCount val="11"/>
                <c:pt idx="0">
                  <c:v>41.4</c:v>
                </c:pt>
                <c:pt idx="1">
                  <c:v>43</c:v>
                </c:pt>
                <c:pt idx="2">
                  <c:v>44.5</c:v>
                </c:pt>
                <c:pt idx="3">
                  <c:v>45.6</c:v>
                </c:pt>
                <c:pt idx="4">
                  <c:v>46.9</c:v>
                </c:pt>
                <c:pt idx="5">
                  <c:v>48.4</c:v>
                </c:pt>
                <c:pt idx="6">
                  <c:v>50.5</c:v>
                </c:pt>
                <c:pt idx="7">
                  <c:v>51.2</c:v>
                </c:pt>
                <c:pt idx="8">
                  <c:v>53.4</c:v>
                </c:pt>
                <c:pt idx="9">
                  <c:v>55.5</c:v>
                </c:pt>
                <c:pt idx="10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B-40D8-BC2D-1AF33A25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44015"/>
        <c:axId val="1631537775"/>
      </c:scatterChart>
      <c:valAx>
        <c:axId val="16315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7775"/>
        <c:crosses val="autoZero"/>
        <c:crossBetween val="midCat"/>
      </c:valAx>
      <c:valAx>
        <c:axId val="16315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4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</xdr:row>
      <xdr:rowOff>163830</xdr:rowOff>
    </xdr:from>
    <xdr:to>
      <xdr:col>17</xdr:col>
      <xdr:colOff>251460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419AF-2B63-E25C-C551-95C49F1CF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179070</xdr:rowOff>
    </xdr:from>
    <xdr:to>
      <xdr:col>15</xdr:col>
      <xdr:colOff>571500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1CD4F-5E77-3304-0466-A50C9C3F5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="130" zoomScaleNormal="130" workbookViewId="0">
      <selection activeCell="B27" sqref="B27"/>
    </sheetView>
  </sheetViews>
  <sheetFormatPr defaultRowHeight="14.4" x14ac:dyDescent="0.3"/>
  <cols>
    <col min="1" max="1" width="14.77734375" style="1" customWidth="1"/>
    <col min="2" max="2" width="13.44140625" style="1" customWidth="1"/>
    <col min="3" max="3" width="8.88671875" style="2"/>
    <col min="4" max="6" width="8.88671875" style="1"/>
  </cols>
  <sheetData>
    <row r="1" spans="1:6" x14ac:dyDescent="0.3">
      <c r="E1" s="1" t="s">
        <v>10</v>
      </c>
    </row>
    <row r="2" spans="1:6" x14ac:dyDescent="0.3">
      <c r="A2" s="1" t="s">
        <v>0</v>
      </c>
      <c r="B2" s="1">
        <v>471</v>
      </c>
      <c r="C2" s="1" t="s">
        <v>4</v>
      </c>
      <c r="D2" s="1">
        <v>1</v>
      </c>
      <c r="E2" s="1" t="s">
        <v>17</v>
      </c>
    </row>
    <row r="3" spans="1:6" x14ac:dyDescent="0.3">
      <c r="A3" s="1" t="s">
        <v>16</v>
      </c>
      <c r="B3" s="1">
        <v>471</v>
      </c>
      <c r="C3" s="1" t="s">
        <v>4</v>
      </c>
      <c r="D3" s="1">
        <v>1</v>
      </c>
      <c r="E3" s="1" t="s">
        <v>17</v>
      </c>
    </row>
    <row r="4" spans="1:6" x14ac:dyDescent="0.3">
      <c r="A4" s="1" t="s">
        <v>15</v>
      </c>
      <c r="B4" s="1">
        <v>471</v>
      </c>
      <c r="C4" s="1" t="s">
        <v>4</v>
      </c>
      <c r="D4" s="1">
        <v>1</v>
      </c>
      <c r="E4" s="1" t="s">
        <v>17</v>
      </c>
    </row>
    <row r="5" spans="1:6" x14ac:dyDescent="0.3">
      <c r="A5" s="1" t="s">
        <v>14</v>
      </c>
      <c r="B5" s="1">
        <v>471</v>
      </c>
      <c r="C5" s="1" t="s">
        <v>4</v>
      </c>
      <c r="D5" s="1">
        <v>1</v>
      </c>
      <c r="E5" s="1" t="s">
        <v>17</v>
      </c>
    </row>
    <row r="6" spans="1:6" x14ac:dyDescent="0.3">
      <c r="C6" s="1"/>
      <c r="F6"/>
    </row>
    <row r="7" spans="1:6" x14ac:dyDescent="0.3">
      <c r="A7" s="1" t="s">
        <v>11</v>
      </c>
      <c r="B7" s="1">
        <v>12.5</v>
      </c>
      <c r="C7" s="1" t="s">
        <v>4</v>
      </c>
      <c r="D7" s="1">
        <v>0.25</v>
      </c>
      <c r="E7" s="1" t="s">
        <v>5</v>
      </c>
    </row>
    <row r="8" spans="1:6" x14ac:dyDescent="0.3">
      <c r="A8" s="1" t="s">
        <v>12</v>
      </c>
      <c r="B8" s="1">
        <v>6</v>
      </c>
      <c r="C8" s="1" t="s">
        <v>4</v>
      </c>
      <c r="D8" s="1">
        <v>0.1</v>
      </c>
      <c r="E8" s="1" t="s">
        <v>12</v>
      </c>
    </row>
    <row r="9" spans="1:6" x14ac:dyDescent="0.3">
      <c r="A9" s="1" t="s">
        <v>13</v>
      </c>
      <c r="B9" s="1">
        <f>B8/(B7*10^-3)</f>
        <v>480</v>
      </c>
      <c r="C9" s="1" t="s">
        <v>4</v>
      </c>
      <c r="D9" s="1">
        <f>B9*SQRT((D7/B7)^2+(D8/B8)^2)</f>
        <v>12.496399481450647</v>
      </c>
      <c r="E9" s="1" t="s">
        <v>17</v>
      </c>
    </row>
    <row r="10" spans="1:6" x14ac:dyDescent="0.3">
      <c r="C10" s="1"/>
    </row>
    <row r="11" spans="1:6" x14ac:dyDescent="0.3">
      <c r="A11" s="1" t="s">
        <v>0</v>
      </c>
      <c r="B11" s="2" t="s">
        <v>1</v>
      </c>
      <c r="C11" s="1"/>
      <c r="E11" s="1" t="s">
        <v>2</v>
      </c>
    </row>
    <row r="12" spans="1:6" x14ac:dyDescent="0.3">
      <c r="A12" s="1">
        <v>0</v>
      </c>
      <c r="B12" s="2">
        <v>10</v>
      </c>
      <c r="C12" s="1" t="s">
        <v>4</v>
      </c>
    </row>
    <row r="13" spans="1:6" x14ac:dyDescent="0.3">
      <c r="A13" s="1">
        <v>100</v>
      </c>
      <c r="B13" s="2">
        <v>3.8</v>
      </c>
      <c r="C13" s="1" t="s">
        <v>4</v>
      </c>
      <c r="D13" s="1">
        <v>0.1</v>
      </c>
      <c r="E13" s="1">
        <f t="shared" ref="E13:E22" si="0">-(1/A13)*LN(B13/10)</f>
        <v>9.6758402626170564E-3</v>
      </c>
    </row>
    <row r="14" spans="1:6" x14ac:dyDescent="0.3">
      <c r="A14" s="1">
        <v>200</v>
      </c>
      <c r="B14" s="2">
        <v>2.4</v>
      </c>
      <c r="C14" s="1" t="s">
        <v>4</v>
      </c>
      <c r="D14" s="1">
        <v>0.1</v>
      </c>
      <c r="E14" s="1">
        <f t="shared" si="0"/>
        <v>7.1355817782007289E-3</v>
      </c>
    </row>
    <row r="15" spans="1:6" x14ac:dyDescent="0.3">
      <c r="A15" s="1">
        <v>300</v>
      </c>
      <c r="B15" s="2">
        <v>1.8</v>
      </c>
      <c r="C15" s="1" t="s">
        <v>4</v>
      </c>
      <c r="D15" s="1">
        <v>0.1</v>
      </c>
      <c r="E15" s="1">
        <f t="shared" si="0"/>
        <v>5.7159947603064223E-3</v>
      </c>
    </row>
    <row r="16" spans="1:6" x14ac:dyDescent="0.3">
      <c r="A16" s="1">
        <v>400</v>
      </c>
      <c r="B16" s="2">
        <v>1.4</v>
      </c>
      <c r="C16" s="1" t="s">
        <v>4</v>
      </c>
      <c r="D16" s="1">
        <v>0.1</v>
      </c>
      <c r="E16" s="1">
        <f t="shared" si="0"/>
        <v>4.9152821409320828E-3</v>
      </c>
    </row>
    <row r="17" spans="1:7" x14ac:dyDescent="0.3">
      <c r="A17" s="1">
        <v>500</v>
      </c>
      <c r="B17" s="2">
        <v>1.1000000000000001</v>
      </c>
      <c r="C17" s="1" t="s">
        <v>4</v>
      </c>
      <c r="D17" s="1">
        <v>0.1</v>
      </c>
      <c r="E17" s="1">
        <f t="shared" si="0"/>
        <v>4.4145498263794417E-3</v>
      </c>
    </row>
    <row r="18" spans="1:7" x14ac:dyDescent="0.3">
      <c r="A18" s="1">
        <v>600</v>
      </c>
      <c r="B18" s="2">
        <v>1</v>
      </c>
      <c r="C18" s="1" t="s">
        <v>4</v>
      </c>
      <c r="D18" s="1">
        <v>0.1</v>
      </c>
      <c r="E18" s="1">
        <f t="shared" si="0"/>
        <v>3.8376418216567428E-3</v>
      </c>
    </row>
    <row r="19" spans="1:7" x14ac:dyDescent="0.3">
      <c r="A19" s="1">
        <v>700</v>
      </c>
      <c r="B19" s="2">
        <v>0.8</v>
      </c>
      <c r="C19" s="1" t="s">
        <v>4</v>
      </c>
      <c r="D19" s="1">
        <v>0.1</v>
      </c>
      <c r="E19" s="1">
        <f t="shared" si="0"/>
        <v>3.6081837775832223E-3</v>
      </c>
      <c r="G19" s="1"/>
    </row>
    <row r="20" spans="1:7" x14ac:dyDescent="0.3">
      <c r="A20" s="1">
        <v>800</v>
      </c>
      <c r="B20" s="2">
        <v>0.7</v>
      </c>
      <c r="C20" s="1" t="s">
        <v>4</v>
      </c>
      <c r="D20" s="1">
        <v>0.1</v>
      </c>
      <c r="E20" s="1">
        <f t="shared" si="0"/>
        <v>3.3240750461659731E-3</v>
      </c>
      <c r="G20" s="1"/>
    </row>
    <row r="21" spans="1:7" x14ac:dyDescent="0.3">
      <c r="A21" s="1">
        <v>900</v>
      </c>
      <c r="B21" s="2">
        <v>0.6</v>
      </c>
      <c r="C21" s="1" t="s">
        <v>4</v>
      </c>
      <c r="D21" s="1">
        <v>0.1</v>
      </c>
      <c r="E21" s="1">
        <f t="shared" si="0"/>
        <v>3.1260119075111515E-3</v>
      </c>
      <c r="G21" s="1"/>
    </row>
    <row r="22" spans="1:7" x14ac:dyDescent="0.3">
      <c r="A22" s="1">
        <v>1000</v>
      </c>
      <c r="B22" s="2">
        <v>0.5</v>
      </c>
      <c r="C22" s="1" t="s">
        <v>4</v>
      </c>
      <c r="D22" s="1">
        <v>0.1</v>
      </c>
      <c r="E22" s="1">
        <f t="shared" si="0"/>
        <v>2.9957322735539907E-3</v>
      </c>
      <c r="G22" s="1"/>
    </row>
    <row r="23" spans="1:7" x14ac:dyDescent="0.3">
      <c r="B23" s="2"/>
      <c r="C23" s="1"/>
      <c r="G23" s="1"/>
    </row>
    <row r="24" spans="1:7" x14ac:dyDescent="0.3">
      <c r="A24" s="1" t="s">
        <v>2</v>
      </c>
      <c r="B24" s="3">
        <f>SUM(E13:E22)/10</f>
        <v>4.8748893594906823E-3</v>
      </c>
      <c r="C24" s="1"/>
      <c r="G24" s="1"/>
    </row>
    <row r="25" spans="1:7" x14ac:dyDescent="0.3">
      <c r="A25" s="1" t="s">
        <v>3</v>
      </c>
      <c r="B25" s="4">
        <v>1.2</v>
      </c>
      <c r="C25" s="1" t="s">
        <v>4</v>
      </c>
      <c r="D25" s="1">
        <v>0.1</v>
      </c>
      <c r="E25" s="1" t="s">
        <v>5</v>
      </c>
      <c r="G25" s="1"/>
    </row>
    <row r="26" spans="1:7" x14ac:dyDescent="0.3">
      <c r="A26" s="1" t="s">
        <v>6</v>
      </c>
      <c r="B26" s="2">
        <f>LN(B25/10)/(-B24)</f>
        <v>434.93572465850002</v>
      </c>
      <c r="C26" s="1" t="s">
        <v>4</v>
      </c>
      <c r="D26" s="1">
        <v>1</v>
      </c>
      <c r="E26" s="1" t="s">
        <v>17</v>
      </c>
      <c r="G26" s="1"/>
    </row>
    <row r="27" spans="1:7" x14ac:dyDescent="0.3">
      <c r="B27" s="2"/>
      <c r="C27" s="1"/>
      <c r="G27" s="1"/>
    </row>
    <row r="28" spans="1:7" x14ac:dyDescent="0.3">
      <c r="A28" s="1" t="s">
        <v>7</v>
      </c>
      <c r="B28" s="2"/>
      <c r="C28" s="1" t="s">
        <v>8</v>
      </c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B32" s="2"/>
      <c r="G32" s="1"/>
    </row>
    <row r="33" spans="2:7" x14ac:dyDescent="0.3">
      <c r="B33" s="2"/>
      <c r="C33" s="1"/>
    </row>
    <row r="34" spans="2:7" x14ac:dyDescent="0.3">
      <c r="G34" s="1"/>
    </row>
    <row r="35" spans="2:7" x14ac:dyDescent="0.3">
      <c r="G35" s="1"/>
    </row>
    <row r="36" spans="2:7" x14ac:dyDescent="0.3">
      <c r="G36" s="1"/>
    </row>
    <row r="37" spans="2:7" x14ac:dyDescent="0.3">
      <c r="G37" s="1"/>
    </row>
    <row r="38" spans="2:7" x14ac:dyDescent="0.3">
      <c r="C38" s="1"/>
      <c r="D38" s="2"/>
      <c r="G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DCF4-5A8D-4E1C-9321-C2D22C8F88D2}">
  <dimension ref="B3:D16"/>
  <sheetViews>
    <sheetView zoomScale="130" zoomScaleNormal="130" workbookViewId="0">
      <selection activeCell="C18" sqref="C18"/>
    </sheetView>
  </sheetViews>
  <sheetFormatPr defaultRowHeight="14.4" x14ac:dyDescent="0.3"/>
  <sheetData>
    <row r="3" spans="2:4" x14ac:dyDescent="0.3">
      <c r="B3">
        <v>60</v>
      </c>
      <c r="C3">
        <v>41.4</v>
      </c>
      <c r="D3">
        <f>C3/B3</f>
        <v>0.69</v>
      </c>
    </row>
    <row r="4" spans="2:4" x14ac:dyDescent="0.3">
      <c r="B4">
        <v>61.6</v>
      </c>
      <c r="C4">
        <v>43</v>
      </c>
      <c r="D4">
        <f t="shared" ref="D4:D13" si="0">C4/B4</f>
        <v>0.69805194805194803</v>
      </c>
    </row>
    <row r="5" spans="2:4" x14ac:dyDescent="0.3">
      <c r="B5">
        <v>64</v>
      </c>
      <c r="C5">
        <v>44.5</v>
      </c>
      <c r="D5">
        <f t="shared" si="0"/>
        <v>0.6953125</v>
      </c>
    </row>
    <row r="6" spans="2:4" x14ac:dyDescent="0.3">
      <c r="B6">
        <v>65.599999999999994</v>
      </c>
      <c r="C6">
        <v>45.6</v>
      </c>
      <c r="D6">
        <f t="shared" si="0"/>
        <v>0.69512195121951226</v>
      </c>
    </row>
    <row r="7" spans="2:4" x14ac:dyDescent="0.3">
      <c r="B7">
        <v>67.2</v>
      </c>
      <c r="C7">
        <v>46.9</v>
      </c>
      <c r="D7">
        <f t="shared" si="0"/>
        <v>0.69791666666666663</v>
      </c>
    </row>
    <row r="8" spans="2:4" x14ac:dyDescent="0.3">
      <c r="B8">
        <v>69.599999999999994</v>
      </c>
      <c r="C8">
        <v>48.4</v>
      </c>
      <c r="D8">
        <f t="shared" si="0"/>
        <v>0.6954022988505747</v>
      </c>
    </row>
    <row r="9" spans="2:4" x14ac:dyDescent="0.3">
      <c r="B9">
        <v>72</v>
      </c>
      <c r="C9">
        <v>50.5</v>
      </c>
      <c r="D9">
        <f t="shared" si="0"/>
        <v>0.70138888888888884</v>
      </c>
    </row>
    <row r="10" spans="2:4" x14ac:dyDescent="0.3">
      <c r="B10">
        <v>73.599999999999994</v>
      </c>
      <c r="C10">
        <v>51.2</v>
      </c>
      <c r="D10">
        <f>C10/B10</f>
        <v>0.69565217391304357</v>
      </c>
    </row>
    <row r="11" spans="2:4" x14ac:dyDescent="0.3">
      <c r="B11">
        <v>76.8</v>
      </c>
      <c r="C11">
        <v>53.4</v>
      </c>
      <c r="D11">
        <f>C11/B11</f>
        <v>0.6953125</v>
      </c>
    </row>
    <row r="12" spans="2:4" x14ac:dyDescent="0.3">
      <c r="B12">
        <v>79.2</v>
      </c>
      <c r="C12">
        <v>55.5</v>
      </c>
      <c r="D12">
        <f>C12/B12</f>
        <v>0.70075757575757569</v>
      </c>
    </row>
    <row r="13" spans="2:4" x14ac:dyDescent="0.3">
      <c r="B13">
        <v>80</v>
      </c>
      <c r="C13">
        <v>56.2</v>
      </c>
      <c r="D13">
        <f t="shared" si="0"/>
        <v>0.70250000000000001</v>
      </c>
    </row>
    <row r="15" spans="2:4" x14ac:dyDescent="0.3">
      <c r="B15" t="s">
        <v>9</v>
      </c>
      <c r="C15">
        <f>SUM(D3:D13)/11</f>
        <v>0.69703786394074629</v>
      </c>
    </row>
    <row r="16" spans="2:4" x14ac:dyDescent="0.3">
      <c r="C16">
        <f>1/SQRT(2)</f>
        <v>0.70710678118654746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 Wei Liang</cp:lastModifiedBy>
  <dcterms:created xsi:type="dcterms:W3CDTF">2015-06-05T18:17:20Z</dcterms:created>
  <dcterms:modified xsi:type="dcterms:W3CDTF">2024-05-11T17:52:05Z</dcterms:modified>
</cp:coreProperties>
</file>