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M\Physics Practical I (ZCT 191,2)\ERR\"/>
    </mc:Choice>
  </mc:AlternateContent>
  <xr:revisionPtr revIDLastSave="0" documentId="13_ncr:1_{2F8C25A3-94B1-4F97-BDEB-3F78424FB0E6}" xr6:coauthVersionLast="47" xr6:coauthVersionMax="47" xr10:uidLastSave="{00000000-0000-0000-0000-000000000000}"/>
  <bookViews>
    <workbookView xWindow="-105" yWindow="0" windowWidth="14610" windowHeight="15585" xr2:uid="{62688C13-885F-4C1F-958D-079FF7AB86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0" i="1" l="1"/>
  <c r="C20" i="1"/>
  <c r="C18" i="1"/>
  <c r="C64" i="1"/>
  <c r="C65" i="1" s="1"/>
  <c r="C66" i="1" s="1"/>
  <c r="C42" i="1"/>
  <c r="C41" i="1"/>
  <c r="C40" i="1"/>
  <c r="D7" i="1"/>
  <c r="E59" i="1"/>
  <c r="E58" i="1"/>
  <c r="E57" i="1"/>
  <c r="E56" i="1"/>
  <c r="E55" i="1"/>
  <c r="E54" i="1"/>
  <c r="E53" i="1"/>
  <c r="D56" i="1"/>
  <c r="D53" i="1"/>
  <c r="D52" i="1"/>
  <c r="E52" i="1"/>
  <c r="C63" i="1"/>
  <c r="D54" i="1" l="1"/>
  <c r="D35" i="1"/>
  <c r="E35" i="1" s="1"/>
  <c r="B103" i="1"/>
  <c r="B102" i="1"/>
  <c r="E97" i="1"/>
  <c r="E89" i="1"/>
  <c r="D14" i="1"/>
  <c r="E14" i="1" s="1"/>
  <c r="D79" i="1"/>
  <c r="D78" i="1"/>
  <c r="D80" i="1"/>
  <c r="D81" i="1"/>
  <c r="D82" i="1"/>
  <c r="D83" i="1"/>
  <c r="D84" i="1"/>
  <c r="D85" i="1"/>
  <c r="B83" i="1"/>
  <c r="C83" i="1"/>
  <c r="C80" i="1"/>
  <c r="C81" i="1"/>
  <c r="C82" i="1"/>
  <c r="C84" i="1"/>
  <c r="C85" i="1"/>
  <c r="C79" i="1"/>
  <c r="C78" i="1"/>
  <c r="B85" i="1"/>
  <c r="B80" i="1"/>
  <c r="B81" i="1"/>
  <c r="B82" i="1"/>
  <c r="B84" i="1"/>
  <c r="B79" i="1"/>
  <c r="B78" i="1"/>
  <c r="E83" i="1" l="1"/>
  <c r="E78" i="1"/>
  <c r="E87" i="1" s="1"/>
  <c r="E85" i="1" a="1"/>
  <c r="E85" i="1" s="1"/>
  <c r="E7" i="1"/>
  <c r="E79" i="1" a="1"/>
  <c r="E79" i="1" s="1"/>
  <c r="E84" i="1" a="1"/>
  <c r="E84" i="1" s="1"/>
  <c r="E82" i="1" a="1"/>
  <c r="E82" i="1" s="1"/>
  <c r="E81" i="1" a="1"/>
  <c r="E81" i="1" s="1"/>
  <c r="D36" i="1"/>
  <c r="E36" i="1" s="1"/>
  <c r="E80" i="1" a="1"/>
  <c r="E80" i="1" s="1"/>
  <c r="D37" i="1"/>
  <c r="E37" i="1" s="1"/>
  <c r="D32" i="1"/>
  <c r="E32" i="1" s="1"/>
  <c r="D33" i="1"/>
  <c r="E33" i="1" s="1"/>
  <c r="D31" i="1"/>
  <c r="E31" i="1" s="1"/>
  <c r="D30" i="1"/>
  <c r="E30" i="1" s="1"/>
  <c r="D34" i="1"/>
  <c r="E34" i="1" s="1"/>
  <c r="D57" i="1"/>
  <c r="D59" i="1"/>
  <c r="D55" i="1"/>
  <c r="D58" i="1"/>
  <c r="D13" i="1"/>
  <c r="E13" i="1" s="1"/>
  <c r="D8" i="1"/>
  <c r="E8" i="1" s="1"/>
  <c r="D12" i="1"/>
  <c r="E12" i="1" s="1"/>
  <c r="D9" i="1"/>
  <c r="E9" i="1" s="1"/>
  <c r="D10" i="1"/>
  <c r="E10" i="1" s="1"/>
  <c r="D11" i="1"/>
  <c r="E11" i="1" s="1"/>
  <c r="C19" i="1" l="1"/>
  <c r="C43" i="1"/>
  <c r="C74" i="1" l="1"/>
  <c r="C75" i="1" s="1"/>
  <c r="E90" i="1"/>
  <c r="E9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<sst xmlns="http://schemas.openxmlformats.org/spreadsheetml/2006/main" count="75" uniqueCount="51">
  <si>
    <t>Table 1: The length of the copper wire.</t>
  </si>
  <si>
    <t xml:space="preserve">Measurement, </t>
  </si>
  <si>
    <t xml:space="preserve"> (m)</t>
  </si>
  <si>
    <t xml:space="preserve"> (</t>
  </si>
  <si>
    <t>)</t>
  </si>
  <si>
    <t>Measurement,</t>
  </si>
  <si>
    <t>Length of wire,</t>
  </si>
  <si>
    <t>i</t>
  </si>
  <si>
    <t>L ± ______ cm</t>
  </si>
  <si>
    <t>Sample size</t>
  </si>
  <si>
    <t>Average length</t>
  </si>
  <si>
    <t>Variance</t>
  </si>
  <si>
    <t>standard deviation</t>
  </si>
  <si>
    <t>standard error</t>
  </si>
  <si>
    <t xml:space="preserve"> Length of copper wire</t>
  </si>
  <si>
    <t>m</t>
  </si>
  <si>
    <t>Ω</t>
  </si>
  <si>
    <t>m^2</t>
  </si>
  <si>
    <t>Part A1: Length of a Copper Wire</t>
  </si>
  <si>
    <t>Part A2: Resistance of Copper Wire</t>
  </si>
  <si>
    <t>Table 2: The resistance of the copper wire.</t>
  </si>
  <si>
    <t>Resistance of wire,</t>
  </si>
  <si>
    <t>Measurement,  i</t>
  </si>
  <si>
    <t xml:space="preserve">              (Ω)</t>
  </si>
  <si>
    <t>Resistance of copper wire</t>
  </si>
  <si>
    <t xml:space="preserve">Ω </t>
  </si>
  <si>
    <t>Ω ^2</t>
  </si>
  <si>
    <t>Part A3: Diameter of Copper Wire</t>
  </si>
  <si>
    <t>Table 3: The diameter of the copper wire.</t>
  </si>
  <si>
    <t xml:space="preserve">Diameter of wire, </t>
  </si>
  <si>
    <t>Zero error</t>
  </si>
  <si>
    <t>Average Diameter</t>
  </si>
  <si>
    <t>Average Resistance</t>
  </si>
  <si>
    <t>Diameter of copper wire (lab reference book), d_0</t>
  </si>
  <si>
    <t>Percentage discrepancy</t>
  </si>
  <si>
    <t>%</t>
  </si>
  <si>
    <t>resistivity</t>
  </si>
  <si>
    <t>uncertainty of resistivity</t>
  </si>
  <si>
    <t>length</t>
  </si>
  <si>
    <t>Resistance</t>
  </si>
  <si>
    <t>Diameter</t>
  </si>
  <si>
    <t>Resistivity</t>
  </si>
  <si>
    <t>fractional uncertaity of resistivity</t>
  </si>
  <si>
    <t>Mean resistivity</t>
  </si>
  <si>
    <t>Diameter of copper wire</t>
  </si>
  <si>
    <t>T</t>
  </si>
  <si>
    <t>percentage discrepancy</t>
  </si>
  <si>
    <t>ρ exp</t>
  </si>
  <si>
    <t>ρ o</t>
  </si>
  <si>
    <t>fractional uncertainty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</si>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</sst>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b/>
      <sz val="10"/>
      <color rgb="FF000000"/>
      <name val="Cambria"/>
      <family val="1"/>
    </font>
    <font>
      <b/>
      <sz val="10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top" wrapText="1"/>
    </xf>
    <xf numFmtId="0" fontId="0" fillId="2" borderId="6" xfId="0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/>
    <xf numFmtId="0" fontId="2" fillId="2" borderId="6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alignment horizontal="center" vertical="center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304864</xdr:colOff>
      <xdr:row>3</xdr:row>
      <xdr:rowOff>167640</xdr:rowOff>
    </xdr:from>
    <xdr:ext cx="1165795" cy="175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9602C965-486A-B4B0-51BD-24CF91FD03D6}"/>
                </a:ext>
              </a:extLst>
            </xdr:cNvPr>
            <xdr:cNvSpPr txBox="1"/>
          </xdr:nvSpPr>
          <xdr:spPr>
            <a:xfrm flipH="1">
              <a:off x="3345244" y="541020"/>
              <a:ext cx="1165795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m:rPr>
                          <m:sty m:val="p"/>
                        </m:rPr>
                        <a:rPr lang="en-US" altLang="zh-CN" sz="1100" i="1">
                          <a:latin typeface="Cambria Math" panose="02040503050406030204" pitchFamily="18" charset="0"/>
                        </a:rPr>
                        <m:t>L</m:t>
                      </m:r>
                    </m:e>
                    <m:sub>
                      <m:r>
                        <a:rPr lang="en-MY" sz="11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  <m:r>
                    <a:rPr lang="en-US" sz="110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−</m:t>
                  </m:r>
                  <m:acc>
                    <m:accPr>
                      <m:chr m:val="̅"/>
                      <m:ctrlPr>
                        <a:rPr lang="en-US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accPr>
                    <m:e>
                      <m:r>
                        <a:rPr lang="en-MY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𝐿</m:t>
                      </m:r>
                    </m:e>
                  </m:acc>
                </m:oMath>
              </a14:m>
              <a:r>
                <a:rPr lang="en-US" sz="1100"/>
                <a:t> (m)</a:t>
              </a:r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9602C965-486A-B4B0-51BD-24CF91FD03D6}"/>
                </a:ext>
              </a:extLst>
            </xdr:cNvPr>
            <xdr:cNvSpPr txBox="1"/>
          </xdr:nvSpPr>
          <xdr:spPr>
            <a:xfrm flipH="1">
              <a:off x="3345244" y="541020"/>
              <a:ext cx="1165795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L_</a:t>
              </a:r>
              <a:r>
                <a:rPr lang="en-MY" sz="1100" b="0" i="0">
                  <a:latin typeface="Cambria Math" panose="02040503050406030204" pitchFamily="18" charset="0"/>
                </a:rPr>
                <a:t>𝑖</a:t>
              </a:r>
              <a:r>
                <a:rPr lang="en-US" sz="1100" i="0">
                  <a:latin typeface="+mn-lt"/>
                  <a:ea typeface="Cambria Math" panose="02040503050406030204" pitchFamily="18" charset="0"/>
                </a:rPr>
                <a:t>−</a:t>
              </a:r>
              <a:r>
                <a:rPr lang="en-MY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𝐿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 ̅</a:t>
              </a:r>
              <a:r>
                <a:rPr lang="en-US" sz="1100"/>
                <a:t> (m)</a:t>
              </a:r>
            </a:p>
          </xdr:txBody>
        </xdr:sp>
      </mc:Fallback>
    </mc:AlternateContent>
    <xdr:clientData/>
  </xdr:oneCellAnchor>
  <xdr:oneCellAnchor>
    <xdr:from>
      <xdr:col>4</xdr:col>
      <xdr:colOff>167640</xdr:colOff>
      <xdr:row>4</xdr:row>
      <xdr:rowOff>30480</xdr:rowOff>
    </xdr:from>
    <xdr:ext cx="2392680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17D1F116-1389-F2FE-D7ED-AD2DD5A75204}"/>
                </a:ext>
              </a:extLst>
            </xdr:cNvPr>
            <xdr:cNvSpPr txBox="1"/>
          </xdr:nvSpPr>
          <xdr:spPr>
            <a:xfrm>
              <a:off x="4434840" y="586740"/>
              <a:ext cx="239268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MY" sz="1100" b="0" i="1">
                      <a:latin typeface="Cambria Math" panose="02040503050406030204" pitchFamily="18" charset="0"/>
                    </a:rPr>
                    <m:t>(</m:t>
                  </m:r>
                  <m:sSup>
                    <m:s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sSub>
                        <m:sSub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L</m:t>
                          </m:r>
                        </m:e>
                        <m:sub>
                          <m:r>
                            <a:rPr lang="en-MY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  <m:r>
                        <a:rPr lang="en-US" sz="110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</m:t>
                      </m:r>
                      <m:acc>
                        <m:accPr>
                          <m:chr m:val="̅"/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accPr>
                        <m:e>
                          <m:r>
                            <a:rPr lang="en-MY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𝐿</m:t>
                          </m:r>
                        </m:e>
                      </m:acc>
                      <m:r>
                        <a:rPr lang="en-MY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</m:t>
                      </m:r>
                    </m:e>
                    <m:sup>
                      <m:r>
                        <a:rPr lang="en-MY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r>
                <a:rPr lang="en-US" sz="1100"/>
                <a:t> 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MY" sz="11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en-MY" sz="1100" b="0" i="1">
                          <a:latin typeface="Cambria Math" panose="02040503050406030204" pitchFamily="18" charset="0"/>
                        </a:rPr>
                        <m:t>𝑚</m:t>
                      </m:r>
                      <m:r>
                        <a:rPr lang="en-MY" sz="1100" b="0" i="1">
                          <a:latin typeface="Cambria Math" panose="02040503050406030204" pitchFamily="18" charset="0"/>
                        </a:rPr>
                        <m:t>)</m:t>
                      </m:r>
                    </m:e>
                    <m:sup>
                      <m:r>
                        <a:rPr lang="en-MY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17D1F116-1389-F2FE-D7ED-AD2DD5A75204}"/>
                </a:ext>
              </a:extLst>
            </xdr:cNvPr>
            <xdr:cNvSpPr txBox="1"/>
          </xdr:nvSpPr>
          <xdr:spPr>
            <a:xfrm>
              <a:off x="4434840" y="586740"/>
              <a:ext cx="239268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MY" sz="1100" b="0" i="0">
                  <a:latin typeface="Cambria Math" panose="02040503050406030204" pitchFamily="18" charset="0"/>
                </a:rPr>
                <a:t>(</a:t>
              </a:r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L_</a:t>
              </a:r>
              <a:r>
                <a:rPr lang="en-MY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en-MY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𝐿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̅</a:t>
              </a:r>
              <a:r>
                <a:rPr lang="en-MY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en-MY" sz="1100" b="0" i="0">
                  <a:latin typeface="Cambria Math" panose="02040503050406030204" pitchFamily="18" charset="0"/>
                </a:rPr>
                <a:t>2</a:t>
              </a:r>
              <a:r>
                <a:rPr lang="en-US" sz="1100"/>
                <a:t> </a:t>
              </a:r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MY" sz="1100" b="0" i="0">
                  <a:latin typeface="Cambria Math" panose="02040503050406030204" pitchFamily="18" charset="0"/>
                </a:rPr>
                <a:t>(𝑚)</a:t>
              </a:r>
              <a:r>
                <a:rPr lang="en-US" sz="1100" b="0" i="0">
                  <a:latin typeface="Cambria Math" panose="02040503050406030204" pitchFamily="18" charset="0"/>
                </a:rPr>
                <a:t>〗^</a:t>
              </a:r>
              <a:r>
                <a:rPr lang="en-MY" sz="1100" b="0" i="0">
                  <a:latin typeface="Cambria Math" panose="02040503050406030204" pitchFamily="18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7620</xdr:colOff>
      <xdr:row>17</xdr:row>
      <xdr:rowOff>15240</xdr:rowOff>
    </xdr:from>
    <xdr:ext cx="65" cy="17222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6D8CDB61-626D-0763-5112-49E2CCD0ABE7}"/>
            </a:ext>
          </a:extLst>
        </xdr:cNvPr>
        <xdr:cNvSpPr txBox="1"/>
      </xdr:nvSpPr>
      <xdr:spPr>
        <a:xfrm>
          <a:off x="3208020" y="30251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251460</xdr:colOff>
      <xdr:row>27</xdr:row>
      <xdr:rowOff>30480</xdr:rowOff>
    </xdr:from>
    <xdr:ext cx="75931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05142029-ADB9-726B-C441-C775A151D038}"/>
                </a:ext>
              </a:extLst>
            </xdr:cNvPr>
            <xdr:cNvSpPr txBox="1"/>
          </xdr:nvSpPr>
          <xdr:spPr>
            <a:xfrm>
              <a:off x="2217420" y="5074920"/>
              <a:ext cx="75931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MY" sz="1100" b="0" i="1">
                        <a:latin typeface="Cambria Math" panose="02040503050406030204" pitchFamily="18" charset="0"/>
                      </a:rPr>
                      <m:t>𝑅</m:t>
                    </m:r>
                    <m:r>
                      <a:rPr lang="en-MY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±_______</m:t>
                    </m:r>
                    <m:r>
                      <a:rPr lang="el-G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𝛺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05142029-ADB9-726B-C441-C775A151D038}"/>
                </a:ext>
              </a:extLst>
            </xdr:cNvPr>
            <xdr:cNvSpPr txBox="1"/>
          </xdr:nvSpPr>
          <xdr:spPr>
            <a:xfrm>
              <a:off x="2217420" y="5074920"/>
              <a:ext cx="75931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MY" sz="1100" b="0" i="0">
                  <a:latin typeface="Cambria Math" panose="02040503050406030204" pitchFamily="18" charset="0"/>
                </a:rPr>
                <a:t>𝑅</a:t>
              </a:r>
              <a:r>
                <a:rPr lang="en-MY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±_______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𝛺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388620</xdr:colOff>
      <xdr:row>29</xdr:row>
      <xdr:rowOff>45720</xdr:rowOff>
    </xdr:from>
    <xdr:ext cx="65" cy="17222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21D7274C-C91A-713A-7A3F-A360224EDEBE}"/>
            </a:ext>
          </a:extLst>
        </xdr:cNvPr>
        <xdr:cNvSpPr txBox="1"/>
      </xdr:nvSpPr>
      <xdr:spPr>
        <a:xfrm>
          <a:off x="6629400" y="54635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259080</xdr:colOff>
      <xdr:row>27</xdr:row>
      <xdr:rowOff>30480</xdr:rowOff>
    </xdr:from>
    <xdr:ext cx="457946" cy="175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EB171906-B608-DA22-C7C1-6513BBC069A9}"/>
                </a:ext>
              </a:extLst>
            </xdr:cNvPr>
            <xdr:cNvSpPr txBox="1"/>
          </xdr:nvSpPr>
          <xdr:spPr>
            <a:xfrm>
              <a:off x="3459480" y="5074920"/>
              <a:ext cx="457946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MY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MY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n-MY" sz="11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̅"/>
                        <m:ctrlPr>
                          <a:rPr lang="en-MY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MY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</m:acc>
                    <m:r>
                      <a:rPr lang="en-MY" sz="11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EB171906-B608-DA22-C7C1-6513BBC069A9}"/>
                </a:ext>
              </a:extLst>
            </xdr:cNvPr>
            <xdr:cNvSpPr txBox="1"/>
          </xdr:nvSpPr>
          <xdr:spPr>
            <a:xfrm>
              <a:off x="3459480" y="5074920"/>
              <a:ext cx="457946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MY" sz="1100" b="0" i="0">
                  <a:latin typeface="Cambria Math" panose="02040503050406030204" pitchFamily="18" charset="0"/>
                </a:rPr>
                <a:t>𝑅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en-MY" sz="1100" b="0" i="0">
                  <a:latin typeface="Cambria Math" panose="02040503050406030204" pitchFamily="18" charset="0"/>
                </a:rPr>
                <a:t>𝑖−𝑅 ̅ 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220980</xdr:colOff>
      <xdr:row>27</xdr:row>
      <xdr:rowOff>30480</xdr:rowOff>
    </xdr:from>
    <xdr:ext cx="867289" cy="1828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93DA9DAA-8597-87FC-3230-6F7D2261D1F8}"/>
                </a:ext>
              </a:extLst>
            </xdr:cNvPr>
            <xdr:cNvSpPr txBox="1"/>
          </xdr:nvSpPr>
          <xdr:spPr>
            <a:xfrm>
              <a:off x="4648200" y="5074920"/>
              <a:ext cx="867289" cy="1828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MY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MY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MY" sz="1100" b="0" i="1">
                                    <a:latin typeface="Cambria Math" panose="02040503050406030204" pitchFamily="18" charset="0"/>
                                  </a:rPr>
                                  <m:t>𝑅</m:t>
                                </m:r>
                              </m:e>
                              <m:sub>
                                <m:r>
                                  <a:rPr lang="en-MY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MY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𝑅</m:t>
                                </m:r>
                              </m:e>
                            </m:acc>
                          </m:e>
                        </m:d>
                      </m:e>
                      <m:sup>
                        <m:r>
                          <a:rPr lang="en-MY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MY" sz="1100" b="0" i="1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n-MY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l-G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Ω</m:t>
                        </m:r>
                      </m:e>
                      <m:sup>
                        <m:r>
                          <a:rPr lang="en-MY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MY" sz="1100" b="0">
                <a:ea typeface="Cambria Math" panose="02040503050406030204" pitchFamily="18" charset="0"/>
              </a:endParaRPr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93DA9DAA-8597-87FC-3230-6F7D2261D1F8}"/>
                </a:ext>
              </a:extLst>
            </xdr:cNvPr>
            <xdr:cNvSpPr txBox="1"/>
          </xdr:nvSpPr>
          <xdr:spPr>
            <a:xfrm>
              <a:off x="4648200" y="5074920"/>
              <a:ext cx="867289" cy="1828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MY" sz="1100" b="0" i="0">
                  <a:latin typeface="Cambria Math" panose="02040503050406030204" pitchFamily="18" charset="0"/>
                </a:rPr>
                <a:t>(𝑅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en-MY" sz="1100" b="0" i="0">
                  <a:latin typeface="Cambria Math" panose="02040503050406030204" pitchFamily="18" charset="0"/>
                </a:rPr>
                <a:t>𝑖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r>
                <a:rPr lang="en-MY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𝑅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 ̅</a:t>
              </a:r>
              <a:r>
                <a:rPr lang="en-MY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)^</a:t>
              </a:r>
              <a:r>
                <a:rPr lang="en-MY" sz="1100" b="0" i="0">
                  <a:latin typeface="Cambria Math" panose="02040503050406030204" pitchFamily="18" charset="0"/>
                </a:rPr>
                <a:t>2  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Ω</a:t>
              </a:r>
              <a:r>
                <a:rPr lang="en-MY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^2</a:t>
              </a:r>
              <a:endParaRPr lang="en-MY" sz="1100" b="0">
                <a:ea typeface="Cambria Math" panose="02040503050406030204" pitchFamily="18" charset="0"/>
              </a:endParaRPr>
            </a:p>
            <a:p>
              <a:endParaRPr lang="en-US" sz="1100"/>
            </a:p>
          </xdr:txBody>
        </xdr:sp>
      </mc:Fallback>
    </mc:AlternateContent>
    <xdr:clientData/>
  </xdr:oneCellAnchor>
  <xdr:twoCellAnchor>
    <xdr:from>
      <xdr:col>2</xdr:col>
      <xdr:colOff>0</xdr:colOff>
      <xdr:row>50</xdr:row>
      <xdr:rowOff>0</xdr:rowOff>
    </xdr:from>
    <xdr:to>
      <xdr:col>2</xdr:col>
      <xdr:colOff>990600</xdr:colOff>
      <xdr:row>50</xdr:row>
      <xdr:rowOff>152400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2D223E-6EBA-D983-1ACA-407835570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8840" y="9372600"/>
          <a:ext cx="990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49</xdr:row>
      <xdr:rowOff>0</xdr:rowOff>
    </xdr:from>
    <xdr:to>
      <xdr:col>3</xdr:col>
      <xdr:colOff>350520</xdr:colOff>
      <xdr:row>49</xdr:row>
      <xdr:rowOff>152400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9C0E224E-AFE0-83BD-8B2C-FA93BFF94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3280" y="9189720"/>
          <a:ext cx="3505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49</xdr:row>
      <xdr:rowOff>0</xdr:rowOff>
    </xdr:from>
    <xdr:to>
      <xdr:col>4</xdr:col>
      <xdr:colOff>525780</xdr:colOff>
      <xdr:row>50</xdr:row>
      <xdr:rowOff>22860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3EEFD7E-4A73-A152-694C-73FEC8E08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9189720"/>
          <a:ext cx="52578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50</xdr:row>
      <xdr:rowOff>0</xdr:rowOff>
    </xdr:from>
    <xdr:to>
      <xdr:col>4</xdr:col>
      <xdr:colOff>175260</xdr:colOff>
      <xdr:row>50</xdr:row>
      <xdr:rowOff>152400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B92CED61-343F-F7BB-7874-373115068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9372600"/>
          <a:ext cx="1752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FF7A52-E1E5-40CD-8CF3-653EAA30C1E0}" name="Table1" displayName="Table1" ref="B101:C103" totalsRowShown="0">
  <autoFilter ref="B101:C103" xr:uid="{FFFF7A52-E1E5-40CD-8CF3-653EAA30C1E0}"/>
  <tableColumns count="2">
    <tableColumn id="1" xr3:uid="{A4DFBEAA-9C4D-4E1B-B268-9E0B466AC6DD}" name="Column1" dataDxfId="1">
      <calculatedColumnFormula>1.55*10^(-8)</calculatedColumnFormula>
    </tableColumn>
    <tableColumn id="2" xr3:uid="{7FF0AF8E-D503-4040-9482-89EF456069BD}" name="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DC4EA-4931-42D9-90FF-26A17D399EA8}">
  <dimension ref="A1:F113"/>
  <sheetViews>
    <sheetView tabSelected="1" zoomScale="120" zoomScaleNormal="120" workbookViewId="0">
      <selection activeCell="C71" sqref="C71"/>
    </sheetView>
  </sheetViews>
  <sheetFormatPr defaultRowHeight="14.4" x14ac:dyDescent="0.3"/>
  <cols>
    <col min="2" max="2" width="22.44140625" customWidth="1"/>
    <col min="3" max="3" width="18" customWidth="1"/>
    <col min="4" max="4" width="17.88671875" customWidth="1"/>
    <col min="5" max="5" width="17.5546875" customWidth="1"/>
    <col min="7" max="7" width="10" bestFit="1" customWidth="1"/>
  </cols>
  <sheetData>
    <row r="1" spans="1:5" x14ac:dyDescent="0.3">
      <c r="A1" s="20" t="s">
        <v>18</v>
      </c>
      <c r="B1" s="20"/>
    </row>
    <row r="3" spans="1:5" ht="15" thickBot="1" x14ac:dyDescent="0.35">
      <c r="B3" s="23" t="s">
        <v>0</v>
      </c>
      <c r="C3" s="23"/>
      <c r="D3" s="23"/>
      <c r="E3" s="23"/>
    </row>
    <row r="4" spans="1:5" x14ac:dyDescent="0.3">
      <c r="B4" s="3" t="s">
        <v>5</v>
      </c>
      <c r="C4" s="4" t="s">
        <v>6</v>
      </c>
      <c r="D4" s="11"/>
      <c r="E4" s="4"/>
    </row>
    <row r="5" spans="1:5" x14ac:dyDescent="0.3">
      <c r="B5" s="10" t="s">
        <v>7</v>
      </c>
      <c r="C5" s="14" t="s">
        <v>8</v>
      </c>
      <c r="D5" s="12"/>
      <c r="E5" s="5"/>
    </row>
    <row r="6" spans="1:5" ht="15" thickBot="1" x14ac:dyDescent="0.35">
      <c r="B6" s="13"/>
      <c r="C6" s="6"/>
      <c r="D6" s="13"/>
      <c r="E6" s="7"/>
    </row>
    <row r="7" spans="1:5" ht="15" thickBot="1" x14ac:dyDescent="0.35">
      <c r="B7" s="8">
        <v>1</v>
      </c>
      <c r="C7" s="9">
        <v>1.2949999999999999</v>
      </c>
      <c r="D7" s="9">
        <f>C7-C17</f>
        <v>-1.8750000000000711E-3</v>
      </c>
      <c r="E7" s="9">
        <f>D7^2</f>
        <v>3.5156250000002663E-6</v>
      </c>
    </row>
    <row r="8" spans="1:5" ht="15" thickBot="1" x14ac:dyDescent="0.35">
      <c r="B8" s="8">
        <v>2</v>
      </c>
      <c r="C8" s="9">
        <v>1.3</v>
      </c>
      <c r="D8" s="9">
        <f>C8-C17</f>
        <v>3.1250000000000444E-3</v>
      </c>
      <c r="E8" s="9">
        <f t="shared" ref="E8:E14" si="0">D8^2</f>
        <v>9.765625000000278E-6</v>
      </c>
    </row>
    <row r="9" spans="1:5" ht="15" thickBot="1" x14ac:dyDescent="0.35">
      <c r="B9" s="8">
        <v>3</v>
      </c>
      <c r="C9" s="9">
        <v>1.298</v>
      </c>
      <c r="D9" s="9">
        <f>C9-C17</f>
        <v>1.1250000000000426E-3</v>
      </c>
      <c r="E9" s="9">
        <f t="shared" si="0"/>
        <v>1.265625000000096E-6</v>
      </c>
    </row>
    <row r="10" spans="1:5" ht="15" thickBot="1" x14ac:dyDescent="0.35">
      <c r="B10" s="8">
        <v>4</v>
      </c>
      <c r="C10" s="9">
        <v>1.2969999999999999</v>
      </c>
      <c r="D10" s="9">
        <f>C10-C17</f>
        <v>1.2499999999993072E-4</v>
      </c>
      <c r="E10" s="9">
        <f t="shared" si="0"/>
        <v>1.5624999999982681E-8</v>
      </c>
    </row>
    <row r="11" spans="1:5" ht="15" thickBot="1" x14ac:dyDescent="0.35">
      <c r="B11" s="8">
        <v>5</v>
      </c>
      <c r="C11" s="9">
        <v>1.2969999999999999</v>
      </c>
      <c r="D11" s="9">
        <f>C11-C17</f>
        <v>1.2499999999993072E-4</v>
      </c>
      <c r="E11" s="9">
        <f t="shared" si="0"/>
        <v>1.5624999999982681E-8</v>
      </c>
    </row>
    <row r="12" spans="1:5" ht="15" thickBot="1" x14ac:dyDescent="0.35">
      <c r="B12" s="8">
        <v>6</v>
      </c>
      <c r="C12" s="9">
        <v>1.294</v>
      </c>
      <c r="D12" s="9">
        <f>C12-C17</f>
        <v>-2.8749999999999609E-3</v>
      </c>
      <c r="E12" s="9">
        <f t="shared" si="0"/>
        <v>8.2656249999997757E-6</v>
      </c>
    </row>
    <row r="13" spans="1:5" ht="15" thickBot="1" x14ac:dyDescent="0.35">
      <c r="B13" s="8">
        <v>7</v>
      </c>
      <c r="C13" s="9">
        <v>1.2969999999999999</v>
      </c>
      <c r="D13" s="9">
        <f>C13-C17</f>
        <v>1.2499999999993072E-4</v>
      </c>
      <c r="E13" s="9">
        <f t="shared" si="0"/>
        <v>1.5624999999982681E-8</v>
      </c>
    </row>
    <row r="14" spans="1:5" ht="15" thickBot="1" x14ac:dyDescent="0.35">
      <c r="B14" s="8">
        <v>8</v>
      </c>
      <c r="C14" s="9">
        <v>1.2969999999999999</v>
      </c>
      <c r="D14" s="9">
        <f>C14-C17</f>
        <v>1.2499999999993072E-4</v>
      </c>
      <c r="E14" s="9">
        <f t="shared" si="0"/>
        <v>1.5624999999982681E-8</v>
      </c>
    </row>
    <row r="16" spans="1:5" x14ac:dyDescent="0.3">
      <c r="A16" s="15">
        <v>1</v>
      </c>
      <c r="B16" t="s">
        <v>9</v>
      </c>
      <c r="C16" s="1">
        <v>8</v>
      </c>
    </row>
    <row r="17" spans="1:5" ht="15" customHeight="1" x14ac:dyDescent="0.3">
      <c r="A17" s="15">
        <v>2</v>
      </c>
      <c r="B17" t="s">
        <v>10</v>
      </c>
      <c r="C17" s="1">
        <v>1.296875</v>
      </c>
      <c r="D17" t="s">
        <v>15</v>
      </c>
    </row>
    <row r="18" spans="1:5" x14ac:dyDescent="0.3">
      <c r="A18" s="15">
        <v>3</v>
      </c>
      <c r="B18" t="s">
        <v>11</v>
      </c>
      <c r="C18" s="1">
        <f>SUM(E7:E14)/(C16-1)</f>
        <v>3.2678571428571921E-6</v>
      </c>
      <c r="D18" s="16" t="s">
        <v>17</v>
      </c>
    </row>
    <row r="19" spans="1:5" x14ac:dyDescent="0.3">
      <c r="A19" s="15">
        <v>4</v>
      </c>
      <c r="B19" t="s">
        <v>12</v>
      </c>
      <c r="C19" s="1">
        <f>SQRT(C18)</f>
        <v>1.8077215335491228E-3</v>
      </c>
      <c r="D19" s="16" t="s">
        <v>15</v>
      </c>
    </row>
    <row r="20" spans="1:5" x14ac:dyDescent="0.3">
      <c r="A20" s="15">
        <v>5</v>
      </c>
      <c r="B20" t="s">
        <v>13</v>
      </c>
      <c r="C20" s="1">
        <f>C19/SQRT(C16)</f>
        <v>6.3912607743476482E-4</v>
      </c>
      <c r="D20" s="16" t="s">
        <v>15</v>
      </c>
    </row>
    <row r="21" spans="1:5" ht="15.6" customHeight="1" x14ac:dyDescent="0.3">
      <c r="A21" s="15">
        <v>6</v>
      </c>
      <c r="B21" t="s">
        <v>14</v>
      </c>
      <c r="C21" s="1"/>
      <c r="D21" s="16" t="s">
        <v>15</v>
      </c>
    </row>
    <row r="22" spans="1:5" x14ac:dyDescent="0.3">
      <c r="A22" s="15"/>
      <c r="C22" s="1"/>
      <c r="D22" s="16"/>
    </row>
    <row r="24" spans="1:5" x14ac:dyDescent="0.3">
      <c r="A24" s="20" t="s">
        <v>19</v>
      </c>
      <c r="B24" s="20"/>
      <c r="D24" t="s">
        <v>16</v>
      </c>
    </row>
    <row r="26" spans="1:5" ht="15" thickBot="1" x14ac:dyDescent="0.35">
      <c r="B26" s="20" t="s">
        <v>20</v>
      </c>
      <c r="C26" s="20"/>
      <c r="D26" s="20"/>
      <c r="E26" s="20"/>
    </row>
    <row r="27" spans="1:5" x14ac:dyDescent="0.3">
      <c r="B27" s="21" t="s">
        <v>22</v>
      </c>
      <c r="C27" s="4" t="s">
        <v>21</v>
      </c>
      <c r="D27" s="21" t="s">
        <v>23</v>
      </c>
      <c r="E27" s="4"/>
    </row>
    <row r="28" spans="1:5" x14ac:dyDescent="0.3">
      <c r="B28" s="24"/>
      <c r="C28" s="5"/>
      <c r="D28" s="24"/>
      <c r="E28" s="5"/>
    </row>
    <row r="29" spans="1:5" ht="15" thickBot="1" x14ac:dyDescent="0.35">
      <c r="B29" s="22"/>
      <c r="C29" s="17"/>
      <c r="D29" s="22"/>
      <c r="E29" s="7"/>
    </row>
    <row r="30" spans="1:5" ht="15" thickBot="1" x14ac:dyDescent="0.35">
      <c r="B30" s="8">
        <v>1</v>
      </c>
      <c r="C30" s="9">
        <v>0.8</v>
      </c>
      <c r="D30" s="9">
        <f>C30-C40</f>
        <v>-5.0000000000000044E-2</v>
      </c>
      <c r="E30" s="9">
        <f>D30^2</f>
        <v>2.5000000000000044E-3</v>
      </c>
    </row>
    <row r="31" spans="1:5" ht="15" thickBot="1" x14ac:dyDescent="0.35">
      <c r="B31" s="8">
        <v>2</v>
      </c>
      <c r="C31" s="9">
        <v>0.8</v>
      </c>
      <c r="D31" s="9">
        <f>C31-C40</f>
        <v>-5.0000000000000044E-2</v>
      </c>
      <c r="E31" s="9">
        <f t="shared" ref="E31:E36" si="1">D31^2</f>
        <v>2.5000000000000044E-3</v>
      </c>
    </row>
    <row r="32" spans="1:5" ht="15" thickBot="1" x14ac:dyDescent="0.35">
      <c r="B32" s="8">
        <v>3</v>
      </c>
      <c r="C32" s="9">
        <v>0.9</v>
      </c>
      <c r="D32" s="9">
        <f>C32-C40</f>
        <v>4.9999999999999933E-2</v>
      </c>
      <c r="E32" s="9">
        <f>D32^2</f>
        <v>2.4999999999999935E-3</v>
      </c>
    </row>
    <row r="33" spans="1:5" ht="15" thickBot="1" x14ac:dyDescent="0.35">
      <c r="B33" s="8">
        <v>4</v>
      </c>
      <c r="C33" s="9">
        <v>0.8</v>
      </c>
      <c r="D33" s="9">
        <f>C33-C40</f>
        <v>-5.0000000000000044E-2</v>
      </c>
      <c r="E33" s="9">
        <f t="shared" si="1"/>
        <v>2.5000000000000044E-3</v>
      </c>
    </row>
    <row r="34" spans="1:5" ht="15" thickBot="1" x14ac:dyDescent="0.35">
      <c r="B34" s="8">
        <v>5</v>
      </c>
      <c r="C34" s="9">
        <v>0.9</v>
      </c>
      <c r="D34" s="9">
        <f>C34-C40</f>
        <v>4.9999999999999933E-2</v>
      </c>
      <c r="E34" s="9">
        <f t="shared" si="1"/>
        <v>2.4999999999999935E-3</v>
      </c>
    </row>
    <row r="35" spans="1:5" ht="15" thickBot="1" x14ac:dyDescent="0.35">
      <c r="B35" s="8">
        <v>6</v>
      </c>
      <c r="C35" s="9">
        <v>0.9</v>
      </c>
      <c r="D35" s="9">
        <f>C35-C40</f>
        <v>4.9999999999999933E-2</v>
      </c>
      <c r="E35" s="9">
        <f t="shared" si="1"/>
        <v>2.4999999999999935E-3</v>
      </c>
    </row>
    <row r="36" spans="1:5" ht="15" thickBot="1" x14ac:dyDescent="0.35">
      <c r="B36" s="8">
        <v>7</v>
      </c>
      <c r="C36" s="9">
        <v>0.8</v>
      </c>
      <c r="D36" s="9">
        <f>C36-C40</f>
        <v>-5.0000000000000044E-2</v>
      </c>
      <c r="E36" s="9">
        <f t="shared" si="1"/>
        <v>2.5000000000000044E-3</v>
      </c>
    </row>
    <row r="37" spans="1:5" ht="15" thickBot="1" x14ac:dyDescent="0.35">
      <c r="B37" s="8">
        <v>8</v>
      </c>
      <c r="C37" s="9">
        <v>0.9</v>
      </c>
      <c r="D37" s="9">
        <f>C37-C40</f>
        <v>4.9999999999999933E-2</v>
      </c>
      <c r="E37" s="9">
        <f>D37^2</f>
        <v>2.4999999999999935E-3</v>
      </c>
    </row>
    <row r="39" spans="1:5" x14ac:dyDescent="0.3">
      <c r="A39" s="15">
        <v>1</v>
      </c>
      <c r="B39" t="s">
        <v>9</v>
      </c>
      <c r="C39" s="1">
        <v>8</v>
      </c>
    </row>
    <row r="40" spans="1:5" x14ac:dyDescent="0.3">
      <c r="A40" s="15">
        <v>2</v>
      </c>
      <c r="B40" t="s">
        <v>32</v>
      </c>
      <c r="C40" s="1">
        <f>SUM(C30:C37)/C39</f>
        <v>0.85000000000000009</v>
      </c>
      <c r="D40" t="s">
        <v>25</v>
      </c>
    </row>
    <row r="41" spans="1:5" x14ac:dyDescent="0.3">
      <c r="A41" s="15">
        <v>3</v>
      </c>
      <c r="B41" t="s">
        <v>11</v>
      </c>
      <c r="C41" s="1">
        <f>SUM(E30:E37)/(C39-1)</f>
        <v>2.8571428571428558E-3</v>
      </c>
      <c r="D41" t="s">
        <v>26</v>
      </c>
    </row>
    <row r="42" spans="1:5" ht="15.6" x14ac:dyDescent="0.3">
      <c r="A42" s="15">
        <v>4</v>
      </c>
      <c r="B42" t="s">
        <v>12</v>
      </c>
      <c r="C42" s="1">
        <f>SQRT(C41)</f>
        <v>5.3452248382484864E-2</v>
      </c>
      <c r="D42" s="2" t="s">
        <v>25</v>
      </c>
    </row>
    <row r="43" spans="1:5" ht="15.6" x14ac:dyDescent="0.3">
      <c r="A43" s="15">
        <v>5</v>
      </c>
      <c r="B43" t="s">
        <v>13</v>
      </c>
      <c r="C43" s="1">
        <f>C42/SQRT(C39)</f>
        <v>1.8898223650461357E-2</v>
      </c>
      <c r="D43" s="2" t="s">
        <v>25</v>
      </c>
    </row>
    <row r="44" spans="1:5" x14ac:dyDescent="0.3">
      <c r="A44" s="15">
        <v>6</v>
      </c>
      <c r="B44" t="s">
        <v>24</v>
      </c>
      <c r="C44" s="1"/>
      <c r="D44" t="s">
        <v>25</v>
      </c>
    </row>
    <row r="45" spans="1:5" ht="15.6" x14ac:dyDescent="0.3">
      <c r="A45" s="15"/>
      <c r="C45" s="1"/>
      <c r="D45" s="2"/>
    </row>
    <row r="47" spans="1:5" x14ac:dyDescent="0.3">
      <c r="A47" t="s">
        <v>27</v>
      </c>
    </row>
    <row r="49" spans="1:5" ht="15" thickBot="1" x14ac:dyDescent="0.35">
      <c r="B49" s="20" t="s">
        <v>28</v>
      </c>
      <c r="C49" s="20"/>
      <c r="D49" s="20"/>
      <c r="E49" s="20"/>
    </row>
    <row r="50" spans="1:5" x14ac:dyDescent="0.3">
      <c r="B50" s="21" t="s">
        <v>1</v>
      </c>
      <c r="C50" s="21" t="s">
        <v>29</v>
      </c>
      <c r="D50" s="21" t="s">
        <v>2</v>
      </c>
      <c r="E50" s="4" t="s">
        <v>3</v>
      </c>
    </row>
    <row r="51" spans="1:5" ht="15" thickBot="1" x14ac:dyDescent="0.35">
      <c r="B51" s="22"/>
      <c r="C51" s="22"/>
      <c r="D51" s="22"/>
      <c r="E51" s="18" t="s">
        <v>4</v>
      </c>
    </row>
    <row r="52" spans="1:5" ht="15" thickBot="1" x14ac:dyDescent="0.35">
      <c r="B52" s="8">
        <v>1</v>
      </c>
      <c r="C52" s="9">
        <v>2.1000000000000001E-4</v>
      </c>
      <c r="D52" s="9">
        <f>C52-C63</f>
        <v>2.5000000000000066E-6</v>
      </c>
      <c r="E52" s="9">
        <f t="shared" ref="E52:E59" si="2">D52^2</f>
        <v>6.2500000000000325E-12</v>
      </c>
    </row>
    <row r="53" spans="1:5" ht="15" thickBot="1" x14ac:dyDescent="0.35">
      <c r="B53" s="8">
        <v>2</v>
      </c>
      <c r="C53" s="9">
        <v>2.3000000000000001E-4</v>
      </c>
      <c r="D53" s="9">
        <f>C53-C63</f>
        <v>2.2500000000000005E-5</v>
      </c>
      <c r="E53" s="9">
        <f t="shared" si="2"/>
        <v>5.0625000000000019E-10</v>
      </c>
    </row>
    <row r="54" spans="1:5" ht="15" thickBot="1" x14ac:dyDescent="0.35">
      <c r="B54" s="8">
        <v>3</v>
      </c>
      <c r="C54" s="9">
        <v>2.0000000000000001E-4</v>
      </c>
      <c r="D54" s="9">
        <f>C54-C63</f>
        <v>-7.4999999999999926E-6</v>
      </c>
      <c r="E54" s="9">
        <f t="shared" si="2"/>
        <v>5.624999999999989E-11</v>
      </c>
    </row>
    <row r="55" spans="1:5" ht="15" thickBot="1" x14ac:dyDescent="0.35">
      <c r="B55" s="8">
        <v>4</v>
      </c>
      <c r="C55" s="9">
        <v>1.9000000000000001E-4</v>
      </c>
      <c r="D55" s="9">
        <f>C55-C63</f>
        <v>-1.7499999999999992E-5</v>
      </c>
      <c r="E55" s="9">
        <f t="shared" si="2"/>
        <v>3.0624999999999969E-10</v>
      </c>
    </row>
    <row r="56" spans="1:5" ht="15" thickBot="1" x14ac:dyDescent="0.35">
      <c r="B56" s="8">
        <v>5</v>
      </c>
      <c r="C56" s="9">
        <v>1.7000000000000001E-4</v>
      </c>
      <c r="D56" s="9">
        <f>C56-C63</f>
        <v>-3.749999999999999E-5</v>
      </c>
      <c r="E56" s="9">
        <f t="shared" si="2"/>
        <v>1.4062499999999992E-9</v>
      </c>
    </row>
    <row r="57" spans="1:5" ht="15" thickBot="1" x14ac:dyDescent="0.35">
      <c r="B57" s="8">
        <v>6</v>
      </c>
      <c r="C57" s="9">
        <v>2.3000000000000001E-4</v>
      </c>
      <c r="D57" s="9">
        <f>C57-C63</f>
        <v>2.2500000000000005E-5</v>
      </c>
      <c r="E57" s="9">
        <f t="shared" si="2"/>
        <v>5.0625000000000019E-10</v>
      </c>
    </row>
    <row r="58" spans="1:5" ht="15" thickBot="1" x14ac:dyDescent="0.35">
      <c r="B58" s="8">
        <v>7</v>
      </c>
      <c r="C58" s="9">
        <v>2.0000000000000001E-4</v>
      </c>
      <c r="D58" s="9">
        <f>C58-C63</f>
        <v>-7.4999999999999926E-6</v>
      </c>
      <c r="E58" s="9">
        <f t="shared" si="2"/>
        <v>5.624999999999989E-11</v>
      </c>
    </row>
    <row r="59" spans="1:5" ht="15" thickBot="1" x14ac:dyDescent="0.35">
      <c r="B59" s="8">
        <v>8</v>
      </c>
      <c r="C59" s="9">
        <v>2.3000000000000001E-4</v>
      </c>
      <c r="D59" s="9">
        <f>C59-C63</f>
        <v>2.2500000000000005E-5</v>
      </c>
      <c r="E59" s="9">
        <f t="shared" si="2"/>
        <v>5.0625000000000019E-10</v>
      </c>
    </row>
    <row r="61" spans="1:5" x14ac:dyDescent="0.3">
      <c r="A61" s="15">
        <v>1</v>
      </c>
      <c r="B61" t="s">
        <v>30</v>
      </c>
      <c r="D61" t="s">
        <v>15</v>
      </c>
    </row>
    <row r="62" spans="1:5" x14ac:dyDescent="0.3">
      <c r="A62" s="15">
        <v>2</v>
      </c>
      <c r="B62" t="s">
        <v>9</v>
      </c>
      <c r="C62" s="1">
        <v>8</v>
      </c>
    </row>
    <row r="63" spans="1:5" x14ac:dyDescent="0.3">
      <c r="A63" s="15">
        <v>3</v>
      </c>
      <c r="B63" t="s">
        <v>31</v>
      </c>
      <c r="C63" s="1">
        <f>SUM(C52:C59)/C62</f>
        <v>2.075E-4</v>
      </c>
      <c r="D63" t="s">
        <v>15</v>
      </c>
    </row>
    <row r="64" spans="1:5" x14ac:dyDescent="0.3">
      <c r="A64" s="15">
        <v>4</v>
      </c>
      <c r="B64" t="s">
        <v>11</v>
      </c>
      <c r="C64" s="1">
        <f>SUM(E52:E59)/(C62-1)</f>
        <v>4.7857142857142847E-10</v>
      </c>
      <c r="D64" t="s">
        <v>17</v>
      </c>
    </row>
    <row r="65" spans="1:5" x14ac:dyDescent="0.3">
      <c r="A65" s="15">
        <v>5</v>
      </c>
      <c r="B65" t="s">
        <v>12</v>
      </c>
      <c r="C65" s="1">
        <f>SQRT(C64)</f>
        <v>2.187627547301936E-5</v>
      </c>
      <c r="D65" t="s">
        <v>15</v>
      </c>
    </row>
    <row r="66" spans="1:5" x14ac:dyDescent="0.3">
      <c r="A66" s="15">
        <v>6</v>
      </c>
      <c r="B66" t="s">
        <v>13</v>
      </c>
      <c r="C66" s="1">
        <f>C65/SQRT(C62)</f>
        <v>7.734431367038468E-6</v>
      </c>
      <c r="D66" t="s">
        <v>15</v>
      </c>
    </row>
    <row r="67" spans="1:5" x14ac:dyDescent="0.3">
      <c r="A67" s="15">
        <v>7</v>
      </c>
      <c r="B67" t="s">
        <v>44</v>
      </c>
      <c r="C67" s="1"/>
      <c r="D67" t="s">
        <v>15</v>
      </c>
    </row>
    <row r="68" spans="1:5" x14ac:dyDescent="0.3">
      <c r="A68" s="15"/>
      <c r="C68" s="1"/>
    </row>
    <row r="69" spans="1:5" x14ac:dyDescent="0.3">
      <c r="A69" s="15">
        <v>8</v>
      </c>
      <c r="B69" t="s">
        <v>33</v>
      </c>
      <c r="C69">
        <v>1.93E-4</v>
      </c>
      <c r="D69" t="s">
        <v>15</v>
      </c>
    </row>
    <row r="70" spans="1:5" x14ac:dyDescent="0.3">
      <c r="A70" s="15">
        <v>9</v>
      </c>
      <c r="B70" t="s">
        <v>34</v>
      </c>
      <c r="C70">
        <f>((C63-C69)/C69)*100</f>
        <v>7.5129533678756477</v>
      </c>
      <c r="D70" t="s">
        <v>35</v>
      </c>
    </row>
    <row r="73" spans="1:5" x14ac:dyDescent="0.3">
      <c r="B73" t="s">
        <v>36</v>
      </c>
    </row>
    <row r="74" spans="1:5" x14ac:dyDescent="0.3">
      <c r="B74" t="s">
        <v>37</v>
      </c>
      <c r="C74" t="e">
        <f>(C17/C20)*(C40/C43)*(C63/C66)/C73</f>
        <v>#DIV/0!</v>
      </c>
    </row>
    <row r="75" spans="1:5" x14ac:dyDescent="0.3">
      <c r="B75" t="s">
        <v>42</v>
      </c>
      <c r="C75" t="e">
        <f>C74/C73</f>
        <v>#DIV/0!</v>
      </c>
    </row>
    <row r="77" spans="1:5" x14ac:dyDescent="0.3">
      <c r="B77" s="15" t="s">
        <v>38</v>
      </c>
      <c r="C77" s="15" t="s">
        <v>39</v>
      </c>
      <c r="D77" s="15" t="s">
        <v>40</v>
      </c>
      <c r="E77" s="15" t="s">
        <v>41</v>
      </c>
    </row>
    <row r="78" spans="1:5" x14ac:dyDescent="0.3">
      <c r="A78">
        <v>1</v>
      </c>
      <c r="B78">
        <f t="shared" ref="B78:B85" si="3">C7</f>
        <v>1.2949999999999999</v>
      </c>
      <c r="C78">
        <f t="shared" ref="C78:C85" si="4">C30</f>
        <v>0.8</v>
      </c>
      <c r="D78">
        <f>C52</f>
        <v>2.1000000000000001E-4</v>
      </c>
      <c r="E78" t="e">
        <f>C78*(pi*(D78/2))^2/B78</f>
        <v>#NAME?</v>
      </c>
    </row>
    <row r="79" spans="1:5" x14ac:dyDescent="0.3">
      <c r="A79">
        <v>2</v>
      </c>
      <c r="B79">
        <f t="shared" si="3"/>
        <v>1.3</v>
      </c>
      <c r="C79">
        <f t="shared" si="4"/>
        <v>0.8</v>
      </c>
      <c r="D79">
        <f>C53</f>
        <v>2.3000000000000001E-4</v>
      </c>
      <c r="E79" t="e" cm="1">
        <f t="array" ref="E79">C79*(pi*(D79/2))^2/B79</f>
        <v>#NAME?</v>
      </c>
    </row>
    <row r="80" spans="1:5" x14ac:dyDescent="0.3">
      <c r="A80">
        <v>3</v>
      </c>
      <c r="B80">
        <f t="shared" si="3"/>
        <v>1.298</v>
      </c>
      <c r="C80">
        <f t="shared" si="4"/>
        <v>0.9</v>
      </c>
      <c r="D80">
        <f t="shared" ref="D80:D85" si="5">C54</f>
        <v>2.0000000000000001E-4</v>
      </c>
      <c r="E80" t="e" cm="1">
        <f t="array" ref="E80">C80*(pi*(D80/2))^2/B80</f>
        <v>#NAME?</v>
      </c>
    </row>
    <row r="81" spans="1:5" x14ac:dyDescent="0.3">
      <c r="A81">
        <v>4</v>
      </c>
      <c r="B81">
        <f t="shared" si="3"/>
        <v>1.2969999999999999</v>
      </c>
      <c r="C81">
        <f t="shared" si="4"/>
        <v>0.8</v>
      </c>
      <c r="D81">
        <f t="shared" si="5"/>
        <v>1.9000000000000001E-4</v>
      </c>
      <c r="E81" t="e" cm="1">
        <f t="array" ref="E81">C81*(pi*(D81/2))^2/B81</f>
        <v>#NAME?</v>
      </c>
    </row>
    <row r="82" spans="1:5" x14ac:dyDescent="0.3">
      <c r="A82">
        <v>5</v>
      </c>
      <c r="B82">
        <f t="shared" si="3"/>
        <v>1.2969999999999999</v>
      </c>
      <c r="C82">
        <f t="shared" si="4"/>
        <v>0.9</v>
      </c>
      <c r="D82">
        <f t="shared" si="5"/>
        <v>1.7000000000000001E-4</v>
      </c>
      <c r="E82" t="e" cm="1">
        <f t="array" ref="E82">C82*(pi*(D82/2))^2/B82</f>
        <v>#NAME?</v>
      </c>
    </row>
    <row r="83" spans="1:5" x14ac:dyDescent="0.3">
      <c r="A83">
        <v>6</v>
      </c>
      <c r="B83">
        <f t="shared" si="3"/>
        <v>1.294</v>
      </c>
      <c r="C83">
        <f t="shared" si="4"/>
        <v>0.9</v>
      </c>
      <c r="D83">
        <f t="shared" si="5"/>
        <v>2.3000000000000001E-4</v>
      </c>
      <c r="E83" t="e">
        <f>C83*(pi*(D83/2))^2/B83</f>
        <v>#NAME?</v>
      </c>
    </row>
    <row r="84" spans="1:5" x14ac:dyDescent="0.3">
      <c r="A84">
        <v>7</v>
      </c>
      <c r="B84">
        <f t="shared" si="3"/>
        <v>1.2969999999999999</v>
      </c>
      <c r="C84">
        <f t="shared" si="4"/>
        <v>0.8</v>
      </c>
      <c r="D84">
        <f t="shared" si="5"/>
        <v>2.0000000000000001E-4</v>
      </c>
      <c r="E84" t="e" cm="1">
        <f t="array" ref="E84">C84*(pi*(D84/2))^2/B84</f>
        <v>#NAME?</v>
      </c>
    </row>
    <row r="85" spans="1:5" x14ac:dyDescent="0.3">
      <c r="A85">
        <v>8</v>
      </c>
      <c r="B85">
        <f t="shared" si="3"/>
        <v>1.2969999999999999</v>
      </c>
      <c r="C85">
        <f t="shared" si="4"/>
        <v>0.9</v>
      </c>
      <c r="D85">
        <f t="shared" si="5"/>
        <v>2.3000000000000001E-4</v>
      </c>
      <c r="E85" t="e" cm="1">
        <f t="array" ref="E85">C85*(pi*(D85/2))^2/B85</f>
        <v>#NAME?</v>
      </c>
    </row>
    <row r="87" spans="1:5" x14ac:dyDescent="0.3">
      <c r="D87" t="s">
        <v>43</v>
      </c>
      <c r="E87" t="e">
        <f>SUM(E78:E85)/8</f>
        <v>#NAME?</v>
      </c>
    </row>
    <row r="89" spans="1:5" x14ac:dyDescent="0.3">
      <c r="D89" t="s">
        <v>36</v>
      </c>
      <c r="E89" t="e">
        <f>-C44*(pi*(C67/2))^2/C21</f>
        <v>#NAME?</v>
      </c>
    </row>
    <row r="90" spans="1:5" x14ac:dyDescent="0.3">
      <c r="D90" t="s">
        <v>37</v>
      </c>
      <c r="E90" t="e">
        <f>E89*(SQRT((C43/C44)^2+(2*C66/C67)^2+(C20/C21)^2))</f>
        <v>#NAME?</v>
      </c>
    </row>
    <row r="95" spans="1:5" x14ac:dyDescent="0.3">
      <c r="D95" s="19" t="s">
        <v>48</v>
      </c>
    </row>
    <row r="96" spans="1:5" x14ac:dyDescent="0.3">
      <c r="D96" s="19" t="s">
        <v>47</v>
      </c>
    </row>
    <row r="97" spans="2:6" x14ac:dyDescent="0.3">
      <c r="D97" t="s">
        <v>46</v>
      </c>
      <c r="E97" t="e">
        <f>100*(E96-E95)/E95</f>
        <v>#DIV/0!</v>
      </c>
      <c r="F97" t="s">
        <v>35</v>
      </c>
    </row>
    <row r="99" spans="2:6" x14ac:dyDescent="0.3">
      <c r="D99" t="s">
        <v>49</v>
      </c>
      <c r="E99" t="e">
        <f>E90/E89</f>
        <v>#NAME?</v>
      </c>
    </row>
    <row r="101" spans="2:6" x14ac:dyDescent="0.3">
      <c r="B101" s="19" t="s">
        <v>50</v>
      </c>
      <c r="C101" s="15" t="s">
        <v>45</v>
      </c>
    </row>
    <row r="102" spans="2:6" x14ac:dyDescent="0.3">
      <c r="B102" s="19">
        <f>1.55*10^(-8)</f>
        <v>1.55E-8</v>
      </c>
      <c r="C102" s="15">
        <v>100</v>
      </c>
    </row>
    <row r="103" spans="2:6" x14ac:dyDescent="0.3">
      <c r="B103" s="15">
        <f>1.55*10^(-8)</f>
        <v>1.55E-8</v>
      </c>
      <c r="C103" s="15">
        <v>0</v>
      </c>
    </row>
    <row r="111" spans="2:6" x14ac:dyDescent="0.3">
      <c r="B111" s="15"/>
      <c r="C111" s="15"/>
    </row>
    <row r="112" spans="2:6" x14ac:dyDescent="0.3">
      <c r="B112" s="15"/>
      <c r="C112" s="15"/>
    </row>
    <row r="113" spans="2:3" x14ac:dyDescent="0.3">
      <c r="B113" s="15"/>
      <c r="C113" s="15"/>
    </row>
  </sheetData>
  <mergeCells count="10">
    <mergeCell ref="B49:E49"/>
    <mergeCell ref="B50:B51"/>
    <mergeCell ref="C50:C51"/>
    <mergeCell ref="D50:D51"/>
    <mergeCell ref="A1:B1"/>
    <mergeCell ref="B3:E3"/>
    <mergeCell ref="A24:B24"/>
    <mergeCell ref="B26:E26"/>
    <mergeCell ref="B27:B29"/>
    <mergeCell ref="D27:D29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wei liang</dc:creator>
  <cp:lastModifiedBy>Tan Wei Liang</cp:lastModifiedBy>
  <dcterms:created xsi:type="dcterms:W3CDTF">2023-10-18T05:38:28Z</dcterms:created>
  <dcterms:modified xsi:type="dcterms:W3CDTF">2023-11-01T05:05:58Z</dcterms:modified>
</cp:coreProperties>
</file>