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M\Physics Practical I (ZCT 191,2)\ERR\Final ERR\"/>
    </mc:Choice>
  </mc:AlternateContent>
  <xr:revisionPtr revIDLastSave="0" documentId="13_ncr:1_{F9BFA683-8AD3-4B29-B1F9-A28B082B9180}" xr6:coauthVersionLast="47" xr6:coauthVersionMax="47" xr10:uidLastSave="{00000000-0000-0000-0000-000000000000}"/>
  <bookViews>
    <workbookView xWindow="-96" yWindow="0" windowWidth="11712" windowHeight="12336" xr2:uid="{B3FE2F4F-6FC6-4D2F-82B4-EC5476F5D287}"/>
  </bookViews>
  <sheets>
    <sheet name="Sheet1" sheetId="1" r:id="rId1"/>
    <sheet name="Sheet2" sheetId="4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6" i="1" l="1"/>
  <c r="F396" i="1"/>
  <c r="F378" i="1"/>
  <c r="E378" i="1"/>
  <c r="E379" i="1"/>
  <c r="F379" i="1"/>
  <c r="J182" i="1" l="1"/>
  <c r="H191" i="1"/>
  <c r="L6" i="4"/>
  <c r="L7" i="4" s="1"/>
  <c r="L8" i="4" s="1"/>
  <c r="L5" i="4"/>
  <c r="E384" i="1" l="1"/>
  <c r="F384" i="1"/>
  <c r="C396" i="1" l="1"/>
  <c r="E388" i="1"/>
  <c r="F388" i="1" s="1"/>
  <c r="E380" i="1"/>
  <c r="F380" i="1" s="1"/>
  <c r="E381" i="1"/>
  <c r="F381" i="1" s="1"/>
  <c r="E382" i="1"/>
  <c r="E383" i="1"/>
  <c r="F383" i="1" s="1"/>
  <c r="E385" i="1"/>
  <c r="F385" i="1" s="1"/>
  <c r="E386" i="1"/>
  <c r="F386" i="1" s="1"/>
  <c r="E387" i="1"/>
  <c r="F387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F382" i="1" l="1"/>
  <c r="J184" i="1"/>
  <c r="J183" i="1"/>
  <c r="H183" i="1"/>
  <c r="H184" i="1"/>
  <c r="H185" i="1"/>
  <c r="H186" i="1"/>
  <c r="H187" i="1"/>
  <c r="H188" i="1"/>
  <c r="H189" i="1"/>
  <c r="H190" i="1"/>
  <c r="H192" i="1"/>
  <c r="H193" i="1"/>
  <c r="H194" i="1"/>
  <c r="H195" i="1"/>
  <c r="H196" i="1"/>
  <c r="H197" i="1"/>
  <c r="H198" i="1"/>
  <c r="H182" i="1"/>
  <c r="E46" i="1" l="1"/>
  <c r="Q7" i="1" s="1"/>
  <c r="F56" i="1"/>
  <c r="F54" i="1"/>
  <c r="N4" i="1" l="1"/>
  <c r="J55" i="1"/>
  <c r="I53" i="1"/>
  <c r="J65" i="1" s="1"/>
  <c r="F55" i="1"/>
  <c r="F53" i="1"/>
  <c r="J113" i="1" l="1"/>
  <c r="K113" i="1" s="1"/>
  <c r="J162" i="1"/>
  <c r="K162" i="1" s="1"/>
  <c r="J97" i="1"/>
  <c r="K97" i="1" s="1"/>
  <c r="J161" i="1"/>
  <c r="K161" i="1" s="1"/>
  <c r="J122" i="1"/>
  <c r="K122" i="1" s="1"/>
  <c r="J153" i="1"/>
  <c r="K153" i="1" s="1"/>
  <c r="J121" i="1"/>
  <c r="K121" i="1" s="1"/>
  <c r="J74" i="1"/>
  <c r="K74" i="1" s="1"/>
  <c r="J145" i="1"/>
  <c r="K145" i="1" s="1"/>
  <c r="J71" i="1"/>
  <c r="K71" i="1" s="1"/>
  <c r="J79" i="1"/>
  <c r="K79" i="1" s="1"/>
  <c r="J87" i="1"/>
  <c r="K87" i="1" s="1"/>
  <c r="J95" i="1"/>
  <c r="K95" i="1" s="1"/>
  <c r="J103" i="1"/>
  <c r="K103" i="1" s="1"/>
  <c r="J111" i="1"/>
  <c r="K111" i="1" s="1"/>
  <c r="J119" i="1"/>
  <c r="K119" i="1" s="1"/>
  <c r="J127" i="1"/>
  <c r="K127" i="1" s="1"/>
  <c r="J135" i="1"/>
  <c r="K135" i="1" s="1"/>
  <c r="J143" i="1"/>
  <c r="K143" i="1" s="1"/>
  <c r="J151" i="1"/>
  <c r="K151" i="1" s="1"/>
  <c r="J159" i="1"/>
  <c r="K159" i="1" s="1"/>
  <c r="J89" i="1"/>
  <c r="K89" i="1" s="1"/>
  <c r="J105" i="1"/>
  <c r="K105" i="1" s="1"/>
  <c r="J72" i="1"/>
  <c r="K72" i="1" s="1"/>
  <c r="J80" i="1"/>
  <c r="K80" i="1" s="1"/>
  <c r="J88" i="1"/>
  <c r="K88" i="1" s="1"/>
  <c r="J96" i="1"/>
  <c r="K96" i="1" s="1"/>
  <c r="J104" i="1"/>
  <c r="K104" i="1" s="1"/>
  <c r="J112" i="1"/>
  <c r="K112" i="1" s="1"/>
  <c r="J120" i="1"/>
  <c r="K120" i="1" s="1"/>
  <c r="J128" i="1"/>
  <c r="K128" i="1" s="1"/>
  <c r="J136" i="1"/>
  <c r="K136" i="1" s="1"/>
  <c r="J144" i="1"/>
  <c r="K144" i="1" s="1"/>
  <c r="J152" i="1"/>
  <c r="K152" i="1" s="1"/>
  <c r="J160" i="1"/>
  <c r="K160" i="1" s="1"/>
  <c r="J67" i="1"/>
  <c r="K67" i="1" s="1"/>
  <c r="J75" i="1"/>
  <c r="K75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39" i="1"/>
  <c r="K139" i="1" s="1"/>
  <c r="J147" i="1"/>
  <c r="K147" i="1" s="1"/>
  <c r="J155" i="1"/>
  <c r="K155" i="1" s="1"/>
  <c r="J163" i="1"/>
  <c r="K163" i="1" s="1"/>
  <c r="J68" i="1"/>
  <c r="K68" i="1" s="1"/>
  <c r="J76" i="1"/>
  <c r="K76" i="1" s="1"/>
  <c r="J84" i="1"/>
  <c r="K84" i="1" s="1"/>
  <c r="J92" i="1"/>
  <c r="K92" i="1" s="1"/>
  <c r="J100" i="1"/>
  <c r="K100" i="1" s="1"/>
  <c r="J108" i="1"/>
  <c r="K108" i="1" s="1"/>
  <c r="J116" i="1"/>
  <c r="K116" i="1" s="1"/>
  <c r="J124" i="1"/>
  <c r="K124" i="1" s="1"/>
  <c r="J132" i="1"/>
  <c r="K132" i="1" s="1"/>
  <c r="J140" i="1"/>
  <c r="K140" i="1" s="1"/>
  <c r="J148" i="1"/>
  <c r="K148" i="1" s="1"/>
  <c r="J156" i="1"/>
  <c r="K156" i="1" s="1"/>
  <c r="J164" i="1"/>
  <c r="K164" i="1" s="1"/>
  <c r="J69" i="1"/>
  <c r="K69" i="1" s="1"/>
  <c r="J77" i="1"/>
  <c r="K77" i="1" s="1"/>
  <c r="J85" i="1"/>
  <c r="K85" i="1" s="1"/>
  <c r="J93" i="1"/>
  <c r="K93" i="1" s="1"/>
  <c r="J101" i="1"/>
  <c r="K101" i="1" s="1"/>
  <c r="J109" i="1"/>
  <c r="K109" i="1" s="1"/>
  <c r="J117" i="1"/>
  <c r="K117" i="1" s="1"/>
  <c r="J125" i="1"/>
  <c r="K125" i="1" s="1"/>
  <c r="J133" i="1"/>
  <c r="K133" i="1" s="1"/>
  <c r="J141" i="1"/>
  <c r="K141" i="1" s="1"/>
  <c r="J149" i="1"/>
  <c r="K149" i="1" s="1"/>
  <c r="J157" i="1"/>
  <c r="K157" i="1" s="1"/>
  <c r="J165" i="1"/>
  <c r="K165" i="1" s="1"/>
  <c r="J70" i="1"/>
  <c r="K70" i="1" s="1"/>
  <c r="J78" i="1"/>
  <c r="K78" i="1" s="1"/>
  <c r="J86" i="1"/>
  <c r="K86" i="1" s="1"/>
  <c r="J94" i="1"/>
  <c r="K94" i="1" s="1"/>
  <c r="J102" i="1"/>
  <c r="K102" i="1" s="1"/>
  <c r="J110" i="1"/>
  <c r="K110" i="1" s="1"/>
  <c r="J118" i="1"/>
  <c r="K118" i="1" s="1"/>
  <c r="J126" i="1"/>
  <c r="K126" i="1" s="1"/>
  <c r="J134" i="1"/>
  <c r="K134" i="1" s="1"/>
  <c r="J142" i="1"/>
  <c r="K142" i="1" s="1"/>
  <c r="J150" i="1"/>
  <c r="K150" i="1" s="1"/>
  <c r="J158" i="1"/>
  <c r="K158" i="1" s="1"/>
  <c r="K65" i="1"/>
  <c r="J73" i="1"/>
  <c r="K73" i="1" s="1"/>
  <c r="J81" i="1"/>
  <c r="K81" i="1" s="1"/>
  <c r="J138" i="1"/>
  <c r="K138" i="1" s="1"/>
  <c r="J106" i="1"/>
  <c r="K106" i="1" s="1"/>
  <c r="J130" i="1"/>
  <c r="K130" i="1" s="1"/>
  <c r="J129" i="1"/>
  <c r="K129" i="1" s="1"/>
  <c r="J90" i="1"/>
  <c r="K90" i="1" s="1"/>
  <c r="J154" i="1"/>
  <c r="K154" i="1" s="1"/>
  <c r="J82" i="1"/>
  <c r="K82" i="1" s="1"/>
  <c r="J146" i="1"/>
  <c r="K146" i="1" s="1"/>
  <c r="J114" i="1"/>
  <c r="K114" i="1" s="1"/>
  <c r="J66" i="1"/>
  <c r="K66" i="1" s="1"/>
  <c r="J137" i="1"/>
  <c r="K137" i="1" s="1"/>
  <c r="J98" i="1"/>
  <c r="K98" i="1" s="1"/>
  <c r="S41" i="1" l="1"/>
  <c r="O10" i="1" l="1"/>
  <c r="T14" i="1" l="1"/>
  <c r="AE14" i="1" s="1"/>
  <c r="O34" i="1"/>
  <c r="Z34" i="1" s="1"/>
  <c r="R37" i="1"/>
  <c r="AC37" i="1" s="1"/>
  <c r="O21" i="1"/>
  <c r="Z21" i="1" s="1"/>
  <c r="Q22" i="1"/>
  <c r="AB22" i="1" s="1"/>
  <c r="O40" i="1"/>
  <c r="Z40" i="1" s="1"/>
  <c r="R20" i="1"/>
  <c r="AC20" i="1" s="1"/>
  <c r="U8" i="1"/>
  <c r="AF8" i="1" s="1"/>
  <c r="Q12" i="1"/>
  <c r="AB12" i="1" s="1"/>
  <c r="R36" i="1"/>
  <c r="AC36" i="1" s="1"/>
  <c r="Q36" i="1"/>
  <c r="AB36" i="1" s="1"/>
  <c r="O12" i="1"/>
  <c r="Z12" i="1" s="1"/>
  <c r="P16" i="1"/>
  <c r="AA16" i="1" s="1"/>
  <c r="T5" i="1"/>
  <c r="AE5" i="1" s="1"/>
  <c r="R26" i="1"/>
  <c r="AC26" i="1" s="1"/>
  <c r="P4" i="1"/>
  <c r="AA4" i="1" s="1"/>
  <c r="P7" i="1"/>
  <c r="AA7" i="1" s="1"/>
  <c r="T26" i="1"/>
  <c r="AE26" i="1" s="1"/>
  <c r="S7" i="1"/>
  <c r="AD7" i="1" s="1"/>
  <c r="T7" i="1"/>
  <c r="AE7" i="1" s="1"/>
  <c r="O41" i="1"/>
  <c r="Z41" i="1" s="1"/>
  <c r="Q13" i="1"/>
  <c r="AB13" i="1" s="1"/>
  <c r="S11" i="1"/>
  <c r="AD11" i="1" s="1"/>
  <c r="S6" i="1"/>
  <c r="AD6" i="1" s="1"/>
  <c r="U15" i="1"/>
  <c r="AF15" i="1" s="1"/>
  <c r="N43" i="1"/>
  <c r="Y43" i="1" s="1"/>
  <c r="P39" i="1"/>
  <c r="AA39" i="1" s="1"/>
  <c r="T12" i="1"/>
  <c r="AE12" i="1" s="1"/>
  <c r="S22" i="1"/>
  <c r="AD22" i="1" s="1"/>
  <c r="N21" i="1"/>
  <c r="Y21" i="1" s="1"/>
  <c r="T39" i="1"/>
  <c r="AE39" i="1" s="1"/>
  <c r="U38" i="1"/>
  <c r="AF38" i="1" s="1"/>
  <c r="Y4" i="1"/>
  <c r="R31" i="1"/>
  <c r="AC31" i="1" s="1"/>
  <c r="R30" i="1"/>
  <c r="AC30" i="1" s="1"/>
  <c r="T29" i="1"/>
  <c r="AE29" i="1" s="1"/>
  <c r="Q18" i="1"/>
  <c r="AB18" i="1" s="1"/>
  <c r="S18" i="1"/>
  <c r="AD18" i="1" s="1"/>
  <c r="O8" i="1"/>
  <c r="Z8" i="1" s="1"/>
  <c r="U19" i="1"/>
  <c r="AF19" i="1" s="1"/>
  <c r="O5" i="1"/>
  <c r="Z5" i="1" s="1"/>
  <c r="R41" i="1"/>
  <c r="AC41" i="1" s="1"/>
  <c r="R12" i="1"/>
  <c r="AC12" i="1" s="1"/>
  <c r="U35" i="1"/>
  <c r="AF35" i="1" s="1"/>
  <c r="Q11" i="1"/>
  <c r="AB11" i="1" s="1"/>
  <c r="N42" i="1"/>
  <c r="Y42" i="1" s="1"/>
  <c r="N23" i="1"/>
  <c r="Y23" i="1" s="1"/>
  <c r="P11" i="1"/>
  <c r="AA11" i="1" s="1"/>
  <c r="O28" i="1"/>
  <c r="Z28" i="1" s="1"/>
  <c r="AB7" i="1"/>
  <c r="U41" i="1"/>
  <c r="AF41" i="1" s="1"/>
  <c r="P13" i="1"/>
  <c r="AA13" i="1" s="1"/>
  <c r="S24" i="1"/>
  <c r="AD24" i="1" s="1"/>
  <c r="O32" i="1"/>
  <c r="Z32" i="1" s="1"/>
  <c r="N5" i="1"/>
  <c r="Y5" i="1" s="1"/>
  <c r="R35" i="1"/>
  <c r="AC35" i="1" s="1"/>
  <c r="S26" i="1"/>
  <c r="AD26" i="1" s="1"/>
  <c r="U13" i="1"/>
  <c r="AF13" i="1" s="1"/>
  <c r="P19" i="1"/>
  <c r="AA19" i="1" s="1"/>
  <c r="U29" i="1"/>
  <c r="AF29" i="1" s="1"/>
  <c r="U36" i="1"/>
  <c r="AF36" i="1" s="1"/>
  <c r="T6" i="1"/>
  <c r="AE6" i="1" s="1"/>
  <c r="O31" i="1"/>
  <c r="Z31" i="1" s="1"/>
  <c r="R9" i="1"/>
  <c r="AC9" i="1" s="1"/>
  <c r="U40" i="1"/>
  <c r="AF40" i="1" s="1"/>
  <c r="P9" i="1"/>
  <c r="AA9" i="1" s="1"/>
  <c r="Q28" i="1"/>
  <c r="AB28" i="1" s="1"/>
  <c r="T34" i="1"/>
  <c r="AE34" i="1" s="1"/>
  <c r="Q19" i="1"/>
  <c r="AB19" i="1" s="1"/>
  <c r="U16" i="1"/>
  <c r="AF16" i="1" s="1"/>
  <c r="N8" i="1"/>
  <c r="Y8" i="1" s="1"/>
  <c r="T15" i="1"/>
  <c r="AE15" i="1" s="1"/>
  <c r="P10" i="1"/>
  <c r="AA10" i="1" s="1"/>
  <c r="Q5" i="1"/>
  <c r="AB5" i="1" s="1"/>
  <c r="S14" i="1"/>
  <c r="AD14" i="1" s="1"/>
  <c r="R15" i="1"/>
  <c r="AC15" i="1" s="1"/>
  <c r="N9" i="1"/>
  <c r="Y9" i="1" s="1"/>
  <c r="T38" i="1"/>
  <c r="AE38" i="1" s="1"/>
  <c r="U9" i="1"/>
  <c r="AF9" i="1" s="1"/>
  <c r="O16" i="1"/>
  <c r="Z16" i="1" s="1"/>
  <c r="N24" i="1"/>
  <c r="Y24" i="1" s="1"/>
  <c r="T9" i="1"/>
  <c r="AE9" i="1" s="1"/>
  <c r="O27" i="1"/>
  <c r="Z27" i="1" s="1"/>
  <c r="O37" i="1"/>
  <c r="Z37" i="1" s="1"/>
  <c r="R10" i="1"/>
  <c r="AC10" i="1" s="1"/>
  <c r="S8" i="1"/>
  <c r="AD8" i="1" s="1"/>
  <c r="R21" i="1"/>
  <c r="AC21" i="1" s="1"/>
  <c r="P35" i="1"/>
  <c r="AA35" i="1" s="1"/>
  <c r="N14" i="1"/>
  <c r="Y14" i="1" s="1"/>
  <c r="O7" i="1"/>
  <c r="Z7" i="1" s="1"/>
  <c r="U23" i="1"/>
  <c r="AF23" i="1" s="1"/>
  <c r="O38" i="1"/>
  <c r="Z38" i="1" s="1"/>
  <c r="S16" i="1"/>
  <c r="AD16" i="1" s="1"/>
  <c r="U26" i="1"/>
  <c r="AF26" i="1" s="1"/>
  <c r="T31" i="1"/>
  <c r="AE31" i="1" s="1"/>
  <c r="T36" i="1"/>
  <c r="AE36" i="1" s="1"/>
  <c r="T18" i="1"/>
  <c r="AE18" i="1" s="1"/>
  <c r="T32" i="1"/>
  <c r="AE32" i="1" s="1"/>
  <c r="S37" i="1"/>
  <c r="AD37" i="1" s="1"/>
  <c r="N22" i="1"/>
  <c r="Y22" i="1" s="1"/>
  <c r="U33" i="1"/>
  <c r="AF33" i="1" s="1"/>
  <c r="T35" i="1"/>
  <c r="AE35" i="1" s="1"/>
  <c r="T13" i="1"/>
  <c r="AE13" i="1" s="1"/>
  <c r="T17" i="1"/>
  <c r="AE17" i="1" s="1"/>
  <c r="Q41" i="1"/>
  <c r="AB41" i="1" s="1"/>
  <c r="Q14" i="1"/>
  <c r="AB14" i="1" s="1"/>
  <c r="N27" i="1"/>
  <c r="Y27" i="1" s="1"/>
  <c r="T42" i="1"/>
  <c r="AE42" i="1" s="1"/>
  <c r="R34" i="1"/>
  <c r="AC34" i="1" s="1"/>
  <c r="N20" i="1"/>
  <c r="Y20" i="1" s="1"/>
  <c r="R13" i="1"/>
  <c r="AC13" i="1" s="1"/>
  <c r="U42" i="1"/>
  <c r="AF42" i="1" s="1"/>
  <c r="P28" i="1"/>
  <c r="AA28" i="1" s="1"/>
  <c r="N13" i="1"/>
  <c r="Y13" i="1" s="1"/>
  <c r="S31" i="1"/>
  <c r="AD31" i="1" s="1"/>
  <c r="S12" i="1"/>
  <c r="AD12" i="1" s="1"/>
  <c r="P32" i="1"/>
  <c r="AA32" i="1" s="1"/>
  <c r="S5" i="1"/>
  <c r="AD5" i="1" s="1"/>
  <c r="T37" i="1"/>
  <c r="AE37" i="1" s="1"/>
  <c r="P14" i="1"/>
  <c r="AA14" i="1" s="1"/>
  <c r="S28" i="1"/>
  <c r="AD28" i="1" s="1"/>
  <c r="O35" i="1"/>
  <c r="Z35" i="1" s="1"/>
  <c r="N18" i="1"/>
  <c r="Y18" i="1" s="1"/>
  <c r="R43" i="1"/>
  <c r="AC43" i="1" s="1"/>
  <c r="N26" i="1"/>
  <c r="Y26" i="1" s="1"/>
  <c r="T20" i="1"/>
  <c r="AE20" i="1" s="1"/>
  <c r="T43" i="1"/>
  <c r="AE43" i="1" s="1"/>
  <c r="R22" i="1"/>
  <c r="AC22" i="1" s="1"/>
  <c r="R25" i="1"/>
  <c r="AC25" i="1" s="1"/>
  <c r="P18" i="1"/>
  <c r="AA18" i="1" s="1"/>
  <c r="P17" i="1"/>
  <c r="AA17" i="1" s="1"/>
  <c r="N36" i="1"/>
  <c r="Y36" i="1" s="1"/>
  <c r="Q23" i="1"/>
  <c r="AB23" i="1" s="1"/>
  <c r="S27" i="1"/>
  <c r="AD27" i="1" s="1"/>
  <c r="S38" i="1"/>
  <c r="AD38" i="1" s="1"/>
  <c r="T19" i="1"/>
  <c r="AE19" i="1" s="1"/>
  <c r="O22" i="1"/>
  <c r="Z22" i="1" s="1"/>
  <c r="N37" i="1"/>
  <c r="Y37" i="1" s="1"/>
  <c r="Q30" i="1"/>
  <c r="AB30" i="1" s="1"/>
  <c r="N29" i="1"/>
  <c r="Y29" i="1" s="1"/>
  <c r="P38" i="1"/>
  <c r="AA38" i="1" s="1"/>
  <c r="T24" i="1"/>
  <c r="AE24" i="1" s="1"/>
  <c r="U17" i="1"/>
  <c r="AF17" i="1" s="1"/>
  <c r="N39" i="1"/>
  <c r="Y39" i="1" s="1"/>
  <c r="U34" i="1"/>
  <c r="AF34" i="1" s="1"/>
  <c r="U32" i="1"/>
  <c r="AF32" i="1" s="1"/>
  <c r="N40" i="1"/>
  <c r="Y40" i="1" s="1"/>
  <c r="O4" i="1"/>
  <c r="Z4" i="1" s="1"/>
  <c r="Q20" i="1"/>
  <c r="AB20" i="1" s="1"/>
  <c r="P21" i="1"/>
  <c r="AA21" i="1" s="1"/>
  <c r="P29" i="1"/>
  <c r="AA29" i="1" s="1"/>
  <c r="R29" i="1"/>
  <c r="AC29" i="1" s="1"/>
  <c r="N10" i="1"/>
  <c r="Y10" i="1" s="1"/>
  <c r="U20" i="1"/>
  <c r="AF20" i="1" s="1"/>
  <c r="P42" i="1"/>
  <c r="AA42" i="1" s="1"/>
  <c r="S9" i="1"/>
  <c r="AD9" i="1" s="1"/>
  <c r="S42" i="1"/>
  <c r="AD42" i="1" s="1"/>
  <c r="N15" i="1"/>
  <c r="Y15" i="1" s="1"/>
  <c r="Q24" i="1"/>
  <c r="AB24" i="1" s="1"/>
  <c r="Q6" i="1"/>
  <c r="AB6" i="1" s="1"/>
  <c r="T22" i="1"/>
  <c r="AE22" i="1" s="1"/>
  <c r="R14" i="1"/>
  <c r="AC14" i="1" s="1"/>
  <c r="U4" i="1"/>
  <c r="AF4" i="1" s="1"/>
  <c r="Q39" i="1"/>
  <c r="AB39" i="1" s="1"/>
  <c r="N33" i="1"/>
  <c r="Y33" i="1" s="1"/>
  <c r="T40" i="1"/>
  <c r="AE40" i="1" s="1"/>
  <c r="Q4" i="1"/>
  <c r="AB4" i="1" s="1"/>
  <c r="R32" i="1"/>
  <c r="AC32" i="1" s="1"/>
  <c r="Q33" i="1"/>
  <c r="AB33" i="1" s="1"/>
  <c r="T41" i="1"/>
  <c r="AE41" i="1" s="1"/>
  <c r="P8" i="1"/>
  <c r="AA8" i="1" s="1"/>
  <c r="Q9" i="1"/>
  <c r="AB9" i="1" s="1"/>
  <c r="P23" i="1"/>
  <c r="AA23" i="1" s="1"/>
  <c r="AD41" i="1"/>
  <c r="R16" i="1"/>
  <c r="AC16" i="1" s="1"/>
  <c r="T11" i="1"/>
  <c r="AE11" i="1" s="1"/>
  <c r="Q42" i="1"/>
  <c r="AB42" i="1" s="1"/>
  <c r="Q40" i="1"/>
  <c r="AB40" i="1" s="1"/>
  <c r="T30" i="1"/>
  <c r="AE30" i="1" s="1"/>
  <c r="S17" i="1"/>
  <c r="AD17" i="1" s="1"/>
  <c r="U12" i="1"/>
  <c r="AF12" i="1" s="1"/>
  <c r="R42" i="1"/>
  <c r="AC42" i="1" s="1"/>
  <c r="U5" i="1"/>
  <c r="AF5" i="1" s="1"/>
  <c r="R7" i="1"/>
  <c r="AC7" i="1" s="1"/>
  <c r="U27" i="1"/>
  <c r="AF27" i="1" s="1"/>
  <c r="Q10" i="1"/>
  <c r="AB10" i="1" s="1"/>
  <c r="O11" i="1"/>
  <c r="Z11" i="1" s="1"/>
  <c r="S30" i="1"/>
  <c r="AD30" i="1" s="1"/>
  <c r="T4" i="1"/>
  <c r="AE4" i="1" s="1"/>
  <c r="N16" i="1"/>
  <c r="Y16" i="1" s="1"/>
  <c r="S39" i="1"/>
  <c r="AD39" i="1" s="1"/>
  <c r="O29" i="1"/>
  <c r="Z29" i="1" s="1"/>
  <c r="U21" i="1"/>
  <c r="AF21" i="1" s="1"/>
  <c r="R24" i="1"/>
  <c r="AC24" i="1" s="1"/>
  <c r="S35" i="1"/>
  <c r="AD35" i="1" s="1"/>
  <c r="U18" i="1"/>
  <c r="AF18" i="1" s="1"/>
  <c r="N12" i="1"/>
  <c r="Y12" i="1" s="1"/>
  <c r="R18" i="1"/>
  <c r="AC18" i="1" s="1"/>
  <c r="Q21" i="1"/>
  <c r="AB21" i="1" s="1"/>
  <c r="Q32" i="1"/>
  <c r="AB32" i="1" s="1"/>
  <c r="N17" i="1"/>
  <c r="Y17" i="1" s="1"/>
  <c r="Z10" i="1"/>
  <c r="S32" i="1"/>
  <c r="AD32" i="1" s="1"/>
  <c r="O20" i="1"/>
  <c r="Z20" i="1" s="1"/>
  <c r="R4" i="1"/>
  <c r="AC4" i="1" s="1"/>
  <c r="O33" i="1"/>
  <c r="Z33" i="1" s="1"/>
  <c r="N35" i="1"/>
  <c r="Y35" i="1" s="1"/>
  <c r="N28" i="1"/>
  <c r="Y28" i="1" s="1"/>
  <c r="R19" i="1"/>
  <c r="AC19" i="1" s="1"/>
  <c r="P22" i="1"/>
  <c r="AA22" i="1" s="1"/>
  <c r="U30" i="1"/>
  <c r="AF30" i="1" s="1"/>
  <c r="T28" i="1"/>
  <c r="AE28" i="1" s="1"/>
  <c r="P36" i="1"/>
  <c r="AA36" i="1" s="1"/>
  <c r="N11" i="1"/>
  <c r="Y11" i="1" s="1"/>
  <c r="U25" i="1"/>
  <c r="AF25" i="1" s="1"/>
  <c r="T21" i="1"/>
  <c r="AE21" i="1" s="1"/>
  <c r="N31" i="1"/>
  <c r="Y31" i="1" s="1"/>
  <c r="P43" i="1"/>
  <c r="AA43" i="1" s="1"/>
  <c r="R27" i="1"/>
  <c r="AC27" i="1" s="1"/>
  <c r="U22" i="1"/>
  <c r="AF22" i="1" s="1"/>
  <c r="T27" i="1"/>
  <c r="AE27" i="1" s="1"/>
  <c r="S21" i="1"/>
  <c r="AD21" i="1" s="1"/>
  <c r="N38" i="1"/>
  <c r="Y38" i="1" s="1"/>
  <c r="S34" i="1"/>
  <c r="AD34" i="1" s="1"/>
  <c r="S25" i="1"/>
  <c r="AD25" i="1" s="1"/>
  <c r="P12" i="1"/>
  <c r="AA12" i="1" s="1"/>
  <c r="R11" i="1"/>
  <c r="AC11" i="1" s="1"/>
  <c r="S23" i="1"/>
  <c r="AD23" i="1" s="1"/>
  <c r="Q37" i="1"/>
  <c r="AB37" i="1" s="1"/>
  <c r="N30" i="1"/>
  <c r="Y30" i="1" s="1"/>
  <c r="S10" i="1"/>
  <c r="AD10" i="1" s="1"/>
  <c r="U39" i="1"/>
  <c r="AF39" i="1" s="1"/>
  <c r="N6" i="1"/>
  <c r="Y6" i="1" s="1"/>
  <c r="U43" i="1"/>
  <c r="AF43" i="1" s="1"/>
  <c r="S19" i="1"/>
  <c r="AD19" i="1" s="1"/>
  <c r="Q35" i="1"/>
  <c r="AB35" i="1" s="1"/>
  <c r="T23" i="1"/>
  <c r="AE23" i="1" s="1"/>
  <c r="N41" i="1"/>
  <c r="Y41" i="1" s="1"/>
  <c r="T8" i="1"/>
  <c r="AE8" i="1" s="1"/>
  <c r="P34" i="1"/>
  <c r="AA34" i="1" s="1"/>
  <c r="U7" i="1"/>
  <c r="AF7" i="1" s="1"/>
  <c r="Q16" i="1"/>
  <c r="AB16" i="1" s="1"/>
  <c r="R6" i="1"/>
  <c r="AC6" i="1" s="1"/>
  <c r="T16" i="1"/>
  <c r="AE16" i="1" s="1"/>
  <c r="Q31" i="1"/>
  <c r="AB31" i="1" s="1"/>
  <c r="Q38" i="1"/>
  <c r="AB38" i="1" s="1"/>
  <c r="N34" i="1"/>
  <c r="Y34" i="1" s="1"/>
  <c r="T33" i="1"/>
  <c r="AE33" i="1" s="1"/>
  <c r="O39" i="1"/>
  <c r="Z39" i="1" s="1"/>
  <c r="O15" i="1"/>
  <c r="Z15" i="1" s="1"/>
  <c r="N25" i="1"/>
  <c r="Y25" i="1" s="1"/>
  <c r="S33" i="1"/>
  <c r="AD33" i="1" s="1"/>
  <c r="R40" i="1"/>
  <c r="AC40" i="1" s="1"/>
  <c r="S20" i="1"/>
  <c r="AD20" i="1" s="1"/>
  <c r="O9" i="1"/>
  <c r="Z9" i="1" s="1"/>
  <c r="P15" i="1"/>
  <c r="AA15" i="1" s="1"/>
  <c r="O36" i="1"/>
  <c r="Z36" i="1" s="1"/>
  <c r="P24" i="1"/>
  <c r="AA24" i="1" s="1"/>
  <c r="U28" i="1"/>
  <c r="AF28" i="1" s="1"/>
  <c r="N32" i="1"/>
  <c r="Y32" i="1" s="1"/>
  <c r="U37" i="1"/>
  <c r="AF37" i="1" s="1"/>
  <c r="O18" i="1"/>
  <c r="Z18" i="1" s="1"/>
  <c r="Q17" i="1"/>
  <c r="AB17" i="1" s="1"/>
  <c r="Q25" i="1"/>
  <c r="AB25" i="1" s="1"/>
  <c r="Q26" i="1"/>
  <c r="AB26" i="1" s="1"/>
  <c r="P31" i="1"/>
  <c r="AA31" i="1" s="1"/>
  <c r="P20" i="1"/>
  <c r="AA20" i="1" s="1"/>
  <c r="T10" i="1"/>
  <c r="AE10" i="1" s="1"/>
  <c r="P6" i="1"/>
  <c r="AA6" i="1" s="1"/>
  <c r="O42" i="1"/>
  <c r="Z42" i="1" s="1"/>
  <c r="S4" i="1"/>
  <c r="AD4" i="1" s="1"/>
  <c r="R38" i="1"/>
  <c r="AC38" i="1" s="1"/>
  <c r="O25" i="1"/>
  <c r="Z25" i="1" s="1"/>
  <c r="O30" i="1"/>
  <c r="Z30" i="1" s="1"/>
  <c r="S40" i="1"/>
  <c r="AD40" i="1" s="1"/>
  <c r="U31" i="1"/>
  <c r="AF31" i="1" s="1"/>
  <c r="P25" i="1"/>
  <c r="AA25" i="1" s="1"/>
  <c r="T25" i="1"/>
  <c r="AE25" i="1" s="1"/>
  <c r="R33" i="1"/>
  <c r="AC33" i="1" s="1"/>
  <c r="Q8" i="1"/>
  <c r="AB8" i="1" s="1"/>
  <c r="Q34" i="1"/>
  <c r="AB34" i="1" s="1"/>
  <c r="R8" i="1"/>
  <c r="AC8" i="1" s="1"/>
  <c r="U24" i="1"/>
  <c r="AF24" i="1" s="1"/>
  <c r="P33" i="1"/>
  <c r="AA33" i="1" s="1"/>
  <c r="O23" i="1"/>
  <c r="Z23" i="1" s="1"/>
  <c r="R17" i="1"/>
  <c r="AC17" i="1" s="1"/>
  <c r="O13" i="1"/>
  <c r="Z13" i="1" s="1"/>
  <c r="U6" i="1"/>
  <c r="AF6" i="1" s="1"/>
  <c r="P40" i="1"/>
  <c r="AA40" i="1" s="1"/>
  <c r="S13" i="1"/>
  <c r="AD13" i="1" s="1"/>
  <c r="O14" i="1"/>
  <c r="Z14" i="1" s="1"/>
  <c r="O26" i="1"/>
  <c r="Z26" i="1" s="1"/>
  <c r="R39" i="1"/>
  <c r="AC39" i="1" s="1"/>
  <c r="R28" i="1"/>
  <c r="AC28" i="1" s="1"/>
  <c r="U11" i="1"/>
  <c r="AF11" i="1" s="1"/>
  <c r="P37" i="1"/>
  <c r="AA37" i="1" s="1"/>
  <c r="O24" i="1"/>
  <c r="Z24" i="1" s="1"/>
  <c r="R23" i="1"/>
  <c r="AC23" i="1" s="1"/>
  <c r="P26" i="1"/>
  <c r="AA26" i="1" s="1"/>
  <c r="U10" i="1"/>
  <c r="AF10" i="1" s="1"/>
  <c r="Q15" i="1"/>
  <c r="AB15" i="1" s="1"/>
  <c r="P5" i="1"/>
  <c r="AA5" i="1" s="1"/>
  <c r="O6" i="1"/>
  <c r="Z6" i="1" s="1"/>
  <c r="S36" i="1"/>
  <c r="AD36" i="1" s="1"/>
  <c r="P27" i="1"/>
  <c r="AA27" i="1" s="1"/>
  <c r="U14" i="1"/>
  <c r="AF14" i="1" s="1"/>
  <c r="Q43" i="1"/>
  <c r="AB43" i="1" s="1"/>
  <c r="O17" i="1"/>
  <c r="Z17" i="1" s="1"/>
  <c r="O19" i="1"/>
  <c r="Z19" i="1" s="1"/>
  <c r="P30" i="1"/>
  <c r="AA30" i="1" s="1"/>
  <c r="S43" i="1"/>
  <c r="AD43" i="1" s="1"/>
  <c r="R5" i="1"/>
  <c r="AC5" i="1" s="1"/>
  <c r="Q29" i="1"/>
  <c r="AB29" i="1" s="1"/>
  <c r="S15" i="1"/>
  <c r="AD15" i="1" s="1"/>
  <c r="P41" i="1"/>
  <c r="AA41" i="1" s="1"/>
  <c r="N7" i="1"/>
  <c r="Y7" i="1" s="1"/>
  <c r="S29" i="1"/>
  <c r="AD29" i="1" s="1"/>
  <c r="O43" i="1"/>
  <c r="Z43" i="1" s="1"/>
  <c r="Q27" i="1"/>
  <c r="AB27" i="1" s="1"/>
  <c r="N19" i="1"/>
  <c r="Y19" i="1" s="1"/>
  <c r="E47" i="1" l="1"/>
  <c r="E48" i="1" s="1"/>
  <c r="E49" i="1" s="1"/>
</calcChain>
</file>

<file path=xl/sharedStrings.xml><?xml version="1.0" encoding="utf-8"?>
<sst xmlns="http://schemas.openxmlformats.org/spreadsheetml/2006/main" count="125" uniqueCount="84">
  <si>
    <t>j</t>
  </si>
  <si>
    <t>i</t>
  </si>
  <si>
    <t>Sample size</t>
  </si>
  <si>
    <t>m</t>
  </si>
  <si>
    <t>Variance</t>
  </si>
  <si>
    <t>standard deviation</t>
  </si>
  <si>
    <t>standard error</t>
  </si>
  <si>
    <t>Average diameter</t>
  </si>
  <si>
    <t>D(ij) - D (mean)</t>
  </si>
  <si>
    <t>[D(ij) - D (mean)]^2</t>
  </si>
  <si>
    <t>m^2</t>
  </si>
  <si>
    <t>Diameter of copper wire</t>
  </si>
  <si>
    <t>***</t>
  </si>
  <si>
    <t>D(ij)</t>
  </si>
  <si>
    <t>Min</t>
  </si>
  <si>
    <t>Mean</t>
  </si>
  <si>
    <t>Max</t>
  </si>
  <si>
    <t>Stdv</t>
  </si>
  <si>
    <t>X</t>
  </si>
  <si>
    <t>Row Labels</t>
  </si>
  <si>
    <t>Grand Total</t>
  </si>
  <si>
    <t>Count of X</t>
  </si>
  <si>
    <t>187-187</t>
  </si>
  <si>
    <t>188-188</t>
  </si>
  <si>
    <t>189-189</t>
  </si>
  <si>
    <t>190-190</t>
  </si>
  <si>
    <t>191-191</t>
  </si>
  <si>
    <t>192-192</t>
  </si>
  <si>
    <t>193-193</t>
  </si>
  <si>
    <t>194-194</t>
  </si>
  <si>
    <t>195-195</t>
  </si>
  <si>
    <t>196-196</t>
  </si>
  <si>
    <t>197-197</t>
  </si>
  <si>
    <t>198-198</t>
  </si>
  <si>
    <t>199-199</t>
  </si>
  <si>
    <t>200-200</t>
  </si>
  <si>
    <t>201-201</t>
  </si>
  <si>
    <t>202-202</t>
  </si>
  <si>
    <t>203-203</t>
  </si>
  <si>
    <t>204-204</t>
  </si>
  <si>
    <t>205-205</t>
  </si>
  <si>
    <t>206-206</t>
  </si>
  <si>
    <t>208-208</t>
  </si>
  <si>
    <t>209-209</t>
  </si>
  <si>
    <t>210-210</t>
  </si>
  <si>
    <t>213-213</t>
  </si>
  <si>
    <t>219-220</t>
  </si>
  <si>
    <t>inc</t>
  </si>
  <si>
    <t xml:space="preserve">Point </t>
  </si>
  <si>
    <t>Y</t>
  </si>
  <si>
    <t>Bin</t>
  </si>
  <si>
    <t>More</t>
  </si>
  <si>
    <t>Frequency</t>
  </si>
  <si>
    <t xml:space="preserve"> </t>
  </si>
  <si>
    <t>186.5-188.5</t>
  </si>
  <si>
    <t>188.5-190.5</t>
  </si>
  <si>
    <t>190.5-192.5</t>
  </si>
  <si>
    <t>192.5-194.5</t>
  </si>
  <si>
    <t>194.5-196.5</t>
  </si>
  <si>
    <t>196.5-198.5</t>
  </si>
  <si>
    <t>198.5-200.5</t>
  </si>
  <si>
    <t>200.5-202.5</t>
  </si>
  <si>
    <t>202.5-204.5</t>
  </si>
  <si>
    <t>204.5-206.5</t>
  </si>
  <si>
    <t>206.5-208.5</t>
  </si>
  <si>
    <t>208.5-210.5</t>
  </si>
  <si>
    <t>210.5-212.5</t>
  </si>
  <si>
    <t>212.5-214.5</t>
  </si>
  <si>
    <t>214.5-216.5</t>
  </si>
  <si>
    <t>216. 5-218.5</t>
  </si>
  <si>
    <t xml:space="preserve">        218.5-220.5</t>
  </si>
  <si>
    <t>max</t>
  </si>
  <si>
    <t>min</t>
  </si>
  <si>
    <t>mean</t>
  </si>
  <si>
    <t xml:space="preserve">   </t>
  </si>
  <si>
    <t>norm</t>
  </si>
  <si>
    <t>2* norm</t>
  </si>
  <si>
    <t>hiosyogram</t>
  </si>
  <si>
    <t>AVE</t>
  </si>
  <si>
    <t>variance</t>
  </si>
  <si>
    <t>std.v</t>
  </si>
  <si>
    <t>std.E</t>
  </si>
  <si>
    <t>OLD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</si>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</sst>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1" fillId="2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165" fontId="0" fillId="0" borderId="0" xfId="0" applyNumberFormat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[ERR 2023 W2 4.0.xlsx]Sheet1!PivotTable1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Sheet1!$F$65:$F$90</c:f>
              <c:strCache>
                <c:ptCount val="25"/>
                <c:pt idx="0">
                  <c:v>187-187</c:v>
                </c:pt>
                <c:pt idx="1">
                  <c:v>188-188</c:v>
                </c:pt>
                <c:pt idx="2">
                  <c:v>189-189</c:v>
                </c:pt>
                <c:pt idx="3">
                  <c:v>190-190</c:v>
                </c:pt>
                <c:pt idx="4">
                  <c:v>191-191</c:v>
                </c:pt>
                <c:pt idx="5">
                  <c:v>192-192</c:v>
                </c:pt>
                <c:pt idx="6">
                  <c:v>193-193</c:v>
                </c:pt>
                <c:pt idx="7">
                  <c:v>194-194</c:v>
                </c:pt>
                <c:pt idx="8">
                  <c:v>195-195</c:v>
                </c:pt>
                <c:pt idx="9">
                  <c:v>196-196</c:v>
                </c:pt>
                <c:pt idx="10">
                  <c:v>197-197</c:v>
                </c:pt>
                <c:pt idx="11">
                  <c:v>198-198</c:v>
                </c:pt>
                <c:pt idx="12">
                  <c:v>199-199</c:v>
                </c:pt>
                <c:pt idx="13">
                  <c:v>200-200</c:v>
                </c:pt>
                <c:pt idx="14">
                  <c:v>201-201</c:v>
                </c:pt>
                <c:pt idx="15">
                  <c:v>202-202</c:v>
                </c:pt>
                <c:pt idx="16">
                  <c:v>203-203</c:v>
                </c:pt>
                <c:pt idx="17">
                  <c:v>204-204</c:v>
                </c:pt>
                <c:pt idx="18">
                  <c:v>205-205</c:v>
                </c:pt>
                <c:pt idx="19">
                  <c:v>206-206</c:v>
                </c:pt>
                <c:pt idx="20">
                  <c:v>208-208</c:v>
                </c:pt>
                <c:pt idx="21">
                  <c:v>209-209</c:v>
                </c:pt>
                <c:pt idx="22">
                  <c:v>210-210</c:v>
                </c:pt>
                <c:pt idx="23">
                  <c:v>213-213</c:v>
                </c:pt>
                <c:pt idx="24">
                  <c:v>219-220</c:v>
                </c:pt>
              </c:strCache>
            </c:strRef>
          </c:cat>
          <c:val>
            <c:numRef>
              <c:f>Sheet1!$G$65:$G$90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28</c:v>
                </c:pt>
                <c:pt idx="4">
                  <c:v>14</c:v>
                </c:pt>
                <c:pt idx="5">
                  <c:v>11</c:v>
                </c:pt>
                <c:pt idx="6">
                  <c:v>29</c:v>
                </c:pt>
                <c:pt idx="7">
                  <c:v>13</c:v>
                </c:pt>
                <c:pt idx="8">
                  <c:v>41</c:v>
                </c:pt>
                <c:pt idx="9">
                  <c:v>40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13</c:v>
                </c:pt>
                <c:pt idx="14">
                  <c:v>13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8-4D25-813F-E437C5131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10851232"/>
        <c:axId val="1428322720"/>
      </c:barChart>
      <c:catAx>
        <c:axId val="15108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322720"/>
        <c:crosses val="autoZero"/>
        <c:auto val="1"/>
        <c:lblAlgn val="ctr"/>
        <c:lblOffset val="100"/>
        <c:noMultiLvlLbl val="0"/>
      </c:catAx>
      <c:valAx>
        <c:axId val="14283227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noFill/>
              <a:ln w="317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Sheet1!$F$95:$F$119</c:f>
              <c:numCache>
                <c:formatCode>General</c:formatCode>
                <c:ptCount val="25"/>
                <c:pt idx="0">
                  <c:v>187</c:v>
                </c:pt>
                <c:pt idx="1">
                  <c:v>188</c:v>
                </c:pt>
                <c:pt idx="2">
                  <c:v>189</c:v>
                </c:pt>
                <c:pt idx="3">
                  <c:v>190</c:v>
                </c:pt>
                <c:pt idx="4">
                  <c:v>191</c:v>
                </c:pt>
                <c:pt idx="5">
                  <c:v>192</c:v>
                </c:pt>
                <c:pt idx="6">
                  <c:v>193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197</c:v>
                </c:pt>
                <c:pt idx="11">
                  <c:v>198</c:v>
                </c:pt>
                <c:pt idx="12">
                  <c:v>199</c:v>
                </c:pt>
                <c:pt idx="13">
                  <c:v>200</c:v>
                </c:pt>
                <c:pt idx="14">
                  <c:v>201</c:v>
                </c:pt>
                <c:pt idx="15">
                  <c:v>202</c:v>
                </c:pt>
                <c:pt idx="16">
                  <c:v>203</c:v>
                </c:pt>
                <c:pt idx="17">
                  <c:v>204</c:v>
                </c:pt>
                <c:pt idx="18">
                  <c:v>205</c:v>
                </c:pt>
                <c:pt idx="19">
                  <c:v>206</c:v>
                </c:pt>
                <c:pt idx="20">
                  <c:v>207</c:v>
                </c:pt>
                <c:pt idx="21">
                  <c:v>208</c:v>
                </c:pt>
                <c:pt idx="22">
                  <c:v>209</c:v>
                </c:pt>
                <c:pt idx="23">
                  <c:v>210</c:v>
                </c:pt>
                <c:pt idx="24">
                  <c:v>211</c:v>
                </c:pt>
              </c:numCache>
            </c:numRef>
          </c:xVal>
          <c:yVal>
            <c:numRef>
              <c:f>Sheet1!$G$95:$G$119</c:f>
              <c:numCache>
                <c:formatCode>General</c:formatCode>
                <c:ptCount val="25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28</c:v>
                </c:pt>
                <c:pt idx="4">
                  <c:v>14</c:v>
                </c:pt>
                <c:pt idx="5">
                  <c:v>11</c:v>
                </c:pt>
                <c:pt idx="6">
                  <c:v>29</c:v>
                </c:pt>
                <c:pt idx="7">
                  <c:v>13</c:v>
                </c:pt>
                <c:pt idx="8">
                  <c:v>41</c:v>
                </c:pt>
                <c:pt idx="9">
                  <c:v>40</c:v>
                </c:pt>
                <c:pt idx="10">
                  <c:v>29</c:v>
                </c:pt>
                <c:pt idx="11">
                  <c:v>22</c:v>
                </c:pt>
                <c:pt idx="12">
                  <c:v>23</c:v>
                </c:pt>
                <c:pt idx="13">
                  <c:v>13</c:v>
                </c:pt>
                <c:pt idx="14">
                  <c:v>13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6</c:v>
                </c:pt>
                <c:pt idx="19">
                  <c:v>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2-4A76-9FDB-BAC91546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27040"/>
        <c:axId val="1255713120"/>
      </c:scatterChart>
      <c:scatterChart>
        <c:scatterStyle val="smoothMarker"/>
        <c:varyColors val="0"/>
        <c:ser>
          <c:idx val="1"/>
          <c:order val="1"/>
          <c:tx>
            <c:v>Normal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Sheet1!$J$65:$J$165</c:f>
              <c:numCache>
                <c:formatCode>General</c:formatCode>
                <c:ptCount val="101"/>
                <c:pt idx="0">
                  <c:v>182.24980080533626</c:v>
                </c:pt>
                <c:pt idx="1">
                  <c:v>182.52530478922955</c:v>
                </c:pt>
                <c:pt idx="2">
                  <c:v>182.80080877312281</c:v>
                </c:pt>
                <c:pt idx="3">
                  <c:v>183.0763127570161</c:v>
                </c:pt>
                <c:pt idx="4">
                  <c:v>183.35181674090936</c:v>
                </c:pt>
                <c:pt idx="5">
                  <c:v>183.62732072480264</c:v>
                </c:pt>
                <c:pt idx="6">
                  <c:v>183.9028247086959</c:v>
                </c:pt>
                <c:pt idx="7">
                  <c:v>184.17832869258919</c:v>
                </c:pt>
                <c:pt idx="8">
                  <c:v>184.45383267648245</c:v>
                </c:pt>
                <c:pt idx="9">
                  <c:v>184.72933666037574</c:v>
                </c:pt>
                <c:pt idx="10">
                  <c:v>185.00484064426902</c:v>
                </c:pt>
                <c:pt idx="11">
                  <c:v>185.28034462816228</c:v>
                </c:pt>
                <c:pt idx="12">
                  <c:v>185.55584861205557</c:v>
                </c:pt>
                <c:pt idx="13">
                  <c:v>185.83135259594883</c:v>
                </c:pt>
                <c:pt idx="14">
                  <c:v>186.10685657984212</c:v>
                </c:pt>
                <c:pt idx="15">
                  <c:v>186.38236056373538</c:v>
                </c:pt>
                <c:pt idx="16">
                  <c:v>186.65786454762866</c:v>
                </c:pt>
                <c:pt idx="17">
                  <c:v>186.93336853152192</c:v>
                </c:pt>
                <c:pt idx="18">
                  <c:v>187.20887251541521</c:v>
                </c:pt>
                <c:pt idx="19">
                  <c:v>187.4843764993085</c:v>
                </c:pt>
                <c:pt idx="20">
                  <c:v>187.75988048320175</c:v>
                </c:pt>
                <c:pt idx="21">
                  <c:v>188.03538446709504</c:v>
                </c:pt>
                <c:pt idx="22">
                  <c:v>188.3108884509883</c:v>
                </c:pt>
                <c:pt idx="23">
                  <c:v>188.58639243488159</c:v>
                </c:pt>
                <c:pt idx="24">
                  <c:v>188.86189641877485</c:v>
                </c:pt>
                <c:pt idx="25">
                  <c:v>189.13740040266813</c:v>
                </c:pt>
                <c:pt idx="26">
                  <c:v>189.41290438656142</c:v>
                </c:pt>
                <c:pt idx="27">
                  <c:v>189.68840837045468</c:v>
                </c:pt>
                <c:pt idx="28">
                  <c:v>189.96391235434797</c:v>
                </c:pt>
                <c:pt idx="29">
                  <c:v>190.23941633824123</c:v>
                </c:pt>
                <c:pt idx="30">
                  <c:v>190.51492032213451</c:v>
                </c:pt>
                <c:pt idx="31">
                  <c:v>190.79042430602777</c:v>
                </c:pt>
                <c:pt idx="32">
                  <c:v>191.06592828992106</c:v>
                </c:pt>
                <c:pt idx="33">
                  <c:v>191.34143227381432</c:v>
                </c:pt>
                <c:pt idx="34">
                  <c:v>191.61693625770761</c:v>
                </c:pt>
                <c:pt idx="35">
                  <c:v>191.89244024160089</c:v>
                </c:pt>
                <c:pt idx="36">
                  <c:v>192.16794422549415</c:v>
                </c:pt>
                <c:pt idx="37">
                  <c:v>192.44344820938744</c:v>
                </c:pt>
                <c:pt idx="38">
                  <c:v>192.7189521932807</c:v>
                </c:pt>
                <c:pt idx="39">
                  <c:v>192.99445617717399</c:v>
                </c:pt>
                <c:pt idx="40">
                  <c:v>193.26996016106725</c:v>
                </c:pt>
                <c:pt idx="41">
                  <c:v>193.54546414496053</c:v>
                </c:pt>
                <c:pt idx="42">
                  <c:v>193.82096812885379</c:v>
                </c:pt>
                <c:pt idx="43">
                  <c:v>194.09647211274708</c:v>
                </c:pt>
                <c:pt idx="44">
                  <c:v>194.37197609664037</c:v>
                </c:pt>
                <c:pt idx="45">
                  <c:v>194.64748008053363</c:v>
                </c:pt>
                <c:pt idx="46">
                  <c:v>194.92298406442691</c:v>
                </c:pt>
                <c:pt idx="47">
                  <c:v>195.19848804832017</c:v>
                </c:pt>
                <c:pt idx="48">
                  <c:v>195.47399203221346</c:v>
                </c:pt>
                <c:pt idx="49">
                  <c:v>195.74949601610672</c:v>
                </c:pt>
                <c:pt idx="50">
                  <c:v>196.02500000000001</c:v>
                </c:pt>
                <c:pt idx="51">
                  <c:v>196.30050398389329</c:v>
                </c:pt>
                <c:pt idx="52">
                  <c:v>196.57600796778655</c:v>
                </c:pt>
                <c:pt idx="53">
                  <c:v>196.85151195167984</c:v>
                </c:pt>
                <c:pt idx="54">
                  <c:v>197.1270159355731</c:v>
                </c:pt>
                <c:pt idx="55">
                  <c:v>197.40251991946639</c:v>
                </c:pt>
                <c:pt idx="56">
                  <c:v>197.67802390335964</c:v>
                </c:pt>
                <c:pt idx="57">
                  <c:v>197.95352788725293</c:v>
                </c:pt>
                <c:pt idx="58">
                  <c:v>198.22903187114619</c:v>
                </c:pt>
                <c:pt idx="59">
                  <c:v>198.50453585503948</c:v>
                </c:pt>
                <c:pt idx="60">
                  <c:v>198.78003983893274</c:v>
                </c:pt>
                <c:pt idx="61">
                  <c:v>199.05554382282602</c:v>
                </c:pt>
                <c:pt idx="62">
                  <c:v>199.33104780671931</c:v>
                </c:pt>
                <c:pt idx="63">
                  <c:v>199.60655179061257</c:v>
                </c:pt>
                <c:pt idx="64">
                  <c:v>199.88205577450586</c:v>
                </c:pt>
                <c:pt idx="65">
                  <c:v>200.15755975839912</c:v>
                </c:pt>
                <c:pt idx="66">
                  <c:v>200.4330637422924</c:v>
                </c:pt>
                <c:pt idx="67">
                  <c:v>200.70856772618566</c:v>
                </c:pt>
                <c:pt idx="68">
                  <c:v>200.98407171007895</c:v>
                </c:pt>
                <c:pt idx="69">
                  <c:v>201.25957569397224</c:v>
                </c:pt>
                <c:pt idx="70">
                  <c:v>201.5350796778655</c:v>
                </c:pt>
                <c:pt idx="71">
                  <c:v>201.81058366175878</c:v>
                </c:pt>
                <c:pt idx="72">
                  <c:v>202.08608764565204</c:v>
                </c:pt>
                <c:pt idx="73">
                  <c:v>202.36159162954533</c:v>
                </c:pt>
                <c:pt idx="74">
                  <c:v>202.63709561343859</c:v>
                </c:pt>
                <c:pt idx="75">
                  <c:v>202.91259959733188</c:v>
                </c:pt>
                <c:pt idx="76">
                  <c:v>203.18810358122516</c:v>
                </c:pt>
                <c:pt idx="77">
                  <c:v>203.46360756511842</c:v>
                </c:pt>
                <c:pt idx="78">
                  <c:v>203.73911154901171</c:v>
                </c:pt>
                <c:pt idx="79">
                  <c:v>204.01461553290497</c:v>
                </c:pt>
                <c:pt idx="80">
                  <c:v>204.29011951679826</c:v>
                </c:pt>
                <c:pt idx="81">
                  <c:v>204.56562350069152</c:v>
                </c:pt>
                <c:pt idx="82">
                  <c:v>204.8411274845848</c:v>
                </c:pt>
                <c:pt idx="83">
                  <c:v>205.11663146847806</c:v>
                </c:pt>
                <c:pt idx="84">
                  <c:v>205.39213545237135</c:v>
                </c:pt>
                <c:pt idx="85">
                  <c:v>205.66763943626461</c:v>
                </c:pt>
                <c:pt idx="86">
                  <c:v>205.9431434201579</c:v>
                </c:pt>
                <c:pt idx="87">
                  <c:v>206.21864740405118</c:v>
                </c:pt>
                <c:pt idx="88">
                  <c:v>206.49415138794444</c:v>
                </c:pt>
                <c:pt idx="89">
                  <c:v>206.76965537183773</c:v>
                </c:pt>
                <c:pt idx="90">
                  <c:v>207.04515935573099</c:v>
                </c:pt>
                <c:pt idx="91">
                  <c:v>207.32066333962428</c:v>
                </c:pt>
                <c:pt idx="92">
                  <c:v>207.59616732351753</c:v>
                </c:pt>
                <c:pt idx="93">
                  <c:v>207.87167130741082</c:v>
                </c:pt>
                <c:pt idx="94">
                  <c:v>208.14717529130411</c:v>
                </c:pt>
                <c:pt idx="95">
                  <c:v>208.42267927519737</c:v>
                </c:pt>
                <c:pt idx="96">
                  <c:v>208.69818325909065</c:v>
                </c:pt>
                <c:pt idx="97">
                  <c:v>208.97368724298391</c:v>
                </c:pt>
                <c:pt idx="98">
                  <c:v>209.2491912268772</c:v>
                </c:pt>
                <c:pt idx="99">
                  <c:v>209.52469521077046</c:v>
                </c:pt>
                <c:pt idx="100">
                  <c:v>209.80019919466375</c:v>
                </c:pt>
              </c:numCache>
            </c:numRef>
          </c:xVal>
          <c:yVal>
            <c:numRef>
              <c:f>Sheet1!$K$65:$K$165</c:f>
              <c:numCache>
                <c:formatCode>General</c:formatCode>
                <c:ptCount val="101"/>
                <c:pt idx="0">
                  <c:v>9.6517988944685822E-4</c:v>
                </c:pt>
                <c:pt idx="1">
                  <c:v>1.1534520387979782E-3</c:v>
                </c:pt>
                <c:pt idx="2">
                  <c:v>1.373495869019959E-3</c:v>
                </c:pt>
                <c:pt idx="3">
                  <c:v>1.6296401424117303E-3</c:v>
                </c:pt>
                <c:pt idx="4">
                  <c:v>1.9266046769757341E-3</c:v>
                </c:pt>
                <c:pt idx="5">
                  <c:v>2.269499264691467E-3</c:v>
                </c:pt>
                <c:pt idx="6">
                  <c:v>2.6638147685042884E-3</c:v>
                </c:pt>
                <c:pt idx="7">
                  <c:v>3.1154051840552501E-3</c:v>
                </c:pt>
                <c:pt idx="8">
                  <c:v>3.6304594805072485E-3</c:v>
                </c:pt>
                <c:pt idx="9">
                  <c:v>4.2154621050928699E-3</c:v>
                </c:pt>
                <c:pt idx="10">
                  <c:v>4.8771411531061378E-3</c:v>
                </c:pt>
                <c:pt idx="11">
                  <c:v>5.622403372922944E-3</c:v>
                </c:pt>
                <c:pt idx="12">
                  <c:v>6.4582553968792729E-3</c:v>
                </c:pt>
                <c:pt idx="13">
                  <c:v>7.3917108644636683E-3</c:v>
                </c:pt>
                <c:pt idx="14">
                  <c:v>8.4296834333510047E-3</c:v>
                </c:pt>
                <c:pt idx="15">
                  <c:v>9.5788660531599523E-3</c:v>
                </c:pt>
                <c:pt idx="16">
                  <c:v>1.0845597300915055E-2</c:v>
                </c:pt>
                <c:pt idx="17">
                  <c:v>1.2235716037913695E-2</c:v>
                </c:pt>
                <c:pt idx="18">
                  <c:v>1.3754406134394973E-2</c:v>
                </c:pt>
                <c:pt idx="19">
                  <c:v>1.5406033507897404E-2</c:v>
                </c:pt>
                <c:pt idx="20">
                  <c:v>1.7193978218074221E-2</c:v>
                </c:pt>
                <c:pt idx="21">
                  <c:v>1.9120464837615512E-2</c:v>
                </c:pt>
                <c:pt idx="22">
                  <c:v>2.1186394756996151E-2</c:v>
                </c:pt>
                <c:pt idx="23">
                  <c:v>2.3391184460350541E-2</c:v>
                </c:pt>
                <c:pt idx="24">
                  <c:v>2.5732614111022158E-2</c:v>
                </c:pt>
                <c:pt idx="25">
                  <c:v>2.8206690989135988E-2</c:v>
                </c:pt>
                <c:pt idx="26">
                  <c:v>3.0807532412229287E-2</c:v>
                </c:pt>
                <c:pt idx="27">
                  <c:v>3.3527272728427093E-2</c:v>
                </c:pt>
                <c:pt idx="28">
                  <c:v>3.6355998787962911E-2</c:v>
                </c:pt>
                <c:pt idx="29">
                  <c:v>3.9281717965345818E-2</c:v>
                </c:pt>
                <c:pt idx="30">
                  <c:v>4.2290362318340338E-2</c:v>
                </c:pt>
                <c:pt idx="31">
                  <c:v>4.5365831833735458E-2</c:v>
                </c:pt>
                <c:pt idx="32">
                  <c:v>4.8490078932146359E-2</c:v>
                </c:pt>
                <c:pt idx="33">
                  <c:v>5.1643235499180165E-2</c:v>
                </c:pt>
                <c:pt idx="34">
                  <c:v>5.4803782698605065E-2</c:v>
                </c:pt>
                <c:pt idx="35">
                  <c:v>5.7948762730450819E-2</c:v>
                </c:pt>
                <c:pt idx="36">
                  <c:v>6.1054030554030844E-2</c:v>
                </c:pt>
                <c:pt idx="37">
                  <c:v>6.4094542437324722E-2</c:v>
                </c:pt>
                <c:pt idx="38">
                  <c:v>6.7044677057543051E-2</c:v>
                </c:pt>
                <c:pt idx="39">
                  <c:v>6.9878583801997463E-2</c:v>
                </c:pt>
                <c:pt idx="40">
                  <c:v>7.257055194255578E-2</c:v>
                </c:pt>
                <c:pt idx="41">
                  <c:v>7.5095393518427575E-2</c:v>
                </c:pt>
                <c:pt idx="42">
                  <c:v>7.7428832094941322E-2</c:v>
                </c:pt>
                <c:pt idx="43">
                  <c:v>7.9547889099923108E-2</c:v>
                </c:pt>
                <c:pt idx="44">
                  <c:v>8.1431259197611044E-2</c:v>
                </c:pt>
                <c:pt idx="45">
                  <c:v>8.3059666158932927E-2</c:v>
                </c:pt>
                <c:pt idx="46">
                  <c:v>8.4416190934321275E-2</c:v>
                </c:pt>
                <c:pt idx="47">
                  <c:v>8.5486564130227954E-2</c:v>
                </c:pt>
                <c:pt idx="48">
                  <c:v>8.6259415823276869E-2</c:v>
                </c:pt>
                <c:pt idx="49">
                  <c:v>8.6726476597856789E-2</c:v>
                </c:pt>
                <c:pt idx="50">
                  <c:v>8.688272483696112E-2</c:v>
                </c:pt>
                <c:pt idx="51">
                  <c:v>8.6726476597856789E-2</c:v>
                </c:pt>
                <c:pt idx="52">
                  <c:v>8.6259415823276869E-2</c:v>
                </c:pt>
                <c:pt idx="53">
                  <c:v>8.5486564130227954E-2</c:v>
                </c:pt>
                <c:pt idx="54">
                  <c:v>8.4416190934321275E-2</c:v>
                </c:pt>
                <c:pt idx="55">
                  <c:v>8.3059666158932927E-2</c:v>
                </c:pt>
                <c:pt idx="56">
                  <c:v>8.1431259197611044E-2</c:v>
                </c:pt>
                <c:pt idx="57">
                  <c:v>7.9547889099923108E-2</c:v>
                </c:pt>
                <c:pt idx="58">
                  <c:v>7.7428832094941558E-2</c:v>
                </c:pt>
                <c:pt idx="59">
                  <c:v>7.5095393518427575E-2</c:v>
                </c:pt>
                <c:pt idx="60">
                  <c:v>7.2570551942556058E-2</c:v>
                </c:pt>
                <c:pt idx="61">
                  <c:v>6.9878583801997463E-2</c:v>
                </c:pt>
                <c:pt idx="62">
                  <c:v>6.7044677057543051E-2</c:v>
                </c:pt>
                <c:pt idx="63">
                  <c:v>6.4094542437324722E-2</c:v>
                </c:pt>
                <c:pt idx="64">
                  <c:v>6.1054030554030844E-2</c:v>
                </c:pt>
                <c:pt idx="65">
                  <c:v>5.7948762730450819E-2</c:v>
                </c:pt>
                <c:pt idx="66">
                  <c:v>5.4803782698605065E-2</c:v>
                </c:pt>
                <c:pt idx="67">
                  <c:v>5.1643235499180484E-2</c:v>
                </c:pt>
                <c:pt idx="68">
                  <c:v>4.8490078932146359E-2</c:v>
                </c:pt>
                <c:pt idx="69">
                  <c:v>4.5365831833735458E-2</c:v>
                </c:pt>
                <c:pt idx="70">
                  <c:v>4.2290362318340338E-2</c:v>
                </c:pt>
                <c:pt idx="71">
                  <c:v>3.9281717965345818E-2</c:v>
                </c:pt>
                <c:pt idx="72">
                  <c:v>3.6355998787962911E-2</c:v>
                </c:pt>
                <c:pt idx="73">
                  <c:v>3.3527272728427093E-2</c:v>
                </c:pt>
                <c:pt idx="74">
                  <c:v>3.0807532412229287E-2</c:v>
                </c:pt>
                <c:pt idx="75">
                  <c:v>2.8206690989135988E-2</c:v>
                </c:pt>
                <c:pt idx="76">
                  <c:v>2.5732614111022158E-2</c:v>
                </c:pt>
                <c:pt idx="77">
                  <c:v>2.3391184460350541E-2</c:v>
                </c:pt>
                <c:pt idx="78">
                  <c:v>2.1186394756996151E-2</c:v>
                </c:pt>
                <c:pt idx="79">
                  <c:v>1.9120464837615512E-2</c:v>
                </c:pt>
                <c:pt idx="80">
                  <c:v>1.7193978218074221E-2</c:v>
                </c:pt>
                <c:pt idx="81">
                  <c:v>1.5406033507897404E-2</c:v>
                </c:pt>
                <c:pt idx="82">
                  <c:v>1.3754406134394973E-2</c:v>
                </c:pt>
                <c:pt idx="83">
                  <c:v>1.2235716037913848E-2</c:v>
                </c:pt>
                <c:pt idx="84">
                  <c:v>1.0845597300915055E-2</c:v>
                </c:pt>
                <c:pt idx="85">
                  <c:v>9.5788660531600806E-3</c:v>
                </c:pt>
                <c:pt idx="86">
                  <c:v>8.4296834333510047E-3</c:v>
                </c:pt>
                <c:pt idx="87">
                  <c:v>7.3917108644636683E-3</c:v>
                </c:pt>
                <c:pt idx="88">
                  <c:v>6.4582553968792729E-3</c:v>
                </c:pt>
                <c:pt idx="89">
                  <c:v>5.622403372922944E-3</c:v>
                </c:pt>
                <c:pt idx="90">
                  <c:v>4.8771411531061378E-3</c:v>
                </c:pt>
                <c:pt idx="91">
                  <c:v>4.2154621050928699E-3</c:v>
                </c:pt>
                <c:pt idx="92">
                  <c:v>3.6304594805073049E-3</c:v>
                </c:pt>
                <c:pt idx="93">
                  <c:v>3.1154051840552501E-3</c:v>
                </c:pt>
                <c:pt idx="94">
                  <c:v>2.6638147685042884E-3</c:v>
                </c:pt>
                <c:pt idx="95">
                  <c:v>2.269499264691467E-3</c:v>
                </c:pt>
                <c:pt idx="96">
                  <c:v>1.9266046769757341E-3</c:v>
                </c:pt>
                <c:pt idx="97">
                  <c:v>1.6296401424117303E-3</c:v>
                </c:pt>
                <c:pt idx="98">
                  <c:v>1.373495869019959E-3</c:v>
                </c:pt>
                <c:pt idx="99">
                  <c:v>1.1534520387979782E-3</c:v>
                </c:pt>
                <c:pt idx="100">
                  <c:v>9.6517988944685822E-4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F2-4A76-9FDB-BAC91546443D}"/>
            </c:ext>
          </c:extLst>
        </c:ser>
        <c:ser>
          <c:idx val="2"/>
          <c:order val="2"/>
          <c:tx>
            <c:v>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F2-4A76-9FDB-BAC915464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Sheet1!$I$54:$I$55</c:f>
              <c:numCache>
                <c:formatCode>General</c:formatCode>
                <c:ptCount val="2"/>
                <c:pt idx="0">
                  <c:v>196.02500000000001</c:v>
                </c:pt>
                <c:pt idx="1">
                  <c:v>196.02500000000001</c:v>
                </c:pt>
              </c:numCache>
            </c:numRef>
          </c:xVal>
          <c:yVal>
            <c:numRef>
              <c:f>Sheet1!$J$54:$J$55</c:f>
              <c:numCache>
                <c:formatCode>General</c:formatCode>
                <c:ptCount val="2"/>
                <c:pt idx="0">
                  <c:v>0</c:v>
                </c:pt>
                <c:pt idx="1">
                  <c:v>8.688272483696112E-2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F2-4A76-9FDB-BAC91546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58592"/>
        <c:axId val="1522959584"/>
      </c:scatterChart>
      <c:valAx>
        <c:axId val="1436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13120"/>
        <c:crosses val="autoZero"/>
        <c:crossBetween val="midCat"/>
      </c:valAx>
      <c:valAx>
        <c:axId val="12557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27040"/>
        <c:crosses val="autoZero"/>
        <c:crossBetween val="midCat"/>
      </c:valAx>
      <c:valAx>
        <c:axId val="1522959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58592"/>
        <c:crosses val="max"/>
        <c:crossBetween val="midCat"/>
      </c:valAx>
      <c:valAx>
        <c:axId val="15229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29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Sheet1!$O$150:$O$167</c:f>
              <c:strCache>
                <c:ptCount val="18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192</c:v>
                </c:pt>
                <c:pt idx="4">
                  <c:v>194</c:v>
                </c:pt>
                <c:pt idx="5">
                  <c:v>196</c:v>
                </c:pt>
                <c:pt idx="6">
                  <c:v>198</c:v>
                </c:pt>
                <c:pt idx="7">
                  <c:v>200</c:v>
                </c:pt>
                <c:pt idx="8">
                  <c:v>202</c:v>
                </c:pt>
                <c:pt idx="9">
                  <c:v>204</c:v>
                </c:pt>
                <c:pt idx="10">
                  <c:v>206</c:v>
                </c:pt>
                <c:pt idx="11">
                  <c:v>208</c:v>
                </c:pt>
                <c:pt idx="12">
                  <c:v>210</c:v>
                </c:pt>
                <c:pt idx="13">
                  <c:v>212</c:v>
                </c:pt>
                <c:pt idx="14">
                  <c:v>214</c:v>
                </c:pt>
                <c:pt idx="15">
                  <c:v>216</c:v>
                </c:pt>
                <c:pt idx="16">
                  <c:v>218</c:v>
                </c:pt>
                <c:pt idx="17">
                  <c:v>More</c:v>
                </c:pt>
              </c:strCache>
            </c:strRef>
          </c:cat>
          <c:val>
            <c:numRef>
              <c:f>Sheet1!$P$150:$P$167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25</c:v>
                </c:pt>
                <c:pt idx="4">
                  <c:v>42</c:v>
                </c:pt>
                <c:pt idx="5">
                  <c:v>81</c:v>
                </c:pt>
                <c:pt idx="6">
                  <c:v>51</c:v>
                </c:pt>
                <c:pt idx="7">
                  <c:v>36</c:v>
                </c:pt>
                <c:pt idx="8">
                  <c:v>15</c:v>
                </c:pt>
                <c:pt idx="9">
                  <c:v>9</c:v>
                </c:pt>
                <c:pt idx="10">
                  <c:v>14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4-402C-B526-AECB0A908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68560"/>
        <c:axId val="226362432"/>
      </c:barChart>
      <c:catAx>
        <c:axId val="22716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62432"/>
        <c:crosses val="autoZero"/>
        <c:auto val="1"/>
        <c:lblAlgn val="ctr"/>
        <c:lblOffset val="100"/>
        <c:noMultiLvlLbl val="0"/>
      </c:catAx>
      <c:valAx>
        <c:axId val="226362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168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Sheet1!$S$135:$S$152</c:f>
              <c:strCache>
                <c:ptCount val="18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192</c:v>
                </c:pt>
                <c:pt idx="4">
                  <c:v>194</c:v>
                </c:pt>
                <c:pt idx="5">
                  <c:v>196</c:v>
                </c:pt>
                <c:pt idx="6">
                  <c:v>198</c:v>
                </c:pt>
                <c:pt idx="7">
                  <c:v>200</c:v>
                </c:pt>
                <c:pt idx="8">
                  <c:v>202</c:v>
                </c:pt>
                <c:pt idx="9">
                  <c:v>204</c:v>
                </c:pt>
                <c:pt idx="10">
                  <c:v>206</c:v>
                </c:pt>
                <c:pt idx="11">
                  <c:v>208</c:v>
                </c:pt>
                <c:pt idx="12">
                  <c:v>210</c:v>
                </c:pt>
                <c:pt idx="13">
                  <c:v>212</c:v>
                </c:pt>
                <c:pt idx="14">
                  <c:v>214</c:v>
                </c:pt>
                <c:pt idx="15">
                  <c:v>216</c:v>
                </c:pt>
                <c:pt idx="16">
                  <c:v>218</c:v>
                </c:pt>
                <c:pt idx="17">
                  <c:v>More</c:v>
                </c:pt>
              </c:strCache>
            </c:strRef>
          </c:cat>
          <c:val>
            <c:numRef>
              <c:f>Sheet1!$T$135:$T$152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25</c:v>
                </c:pt>
                <c:pt idx="4">
                  <c:v>42</c:v>
                </c:pt>
                <c:pt idx="5">
                  <c:v>81</c:v>
                </c:pt>
                <c:pt idx="6">
                  <c:v>51</c:v>
                </c:pt>
                <c:pt idx="7">
                  <c:v>36</c:v>
                </c:pt>
                <c:pt idx="8">
                  <c:v>15</c:v>
                </c:pt>
                <c:pt idx="9">
                  <c:v>9</c:v>
                </c:pt>
                <c:pt idx="10">
                  <c:v>14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4-40AC-9181-0A783B8EF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92560"/>
        <c:axId val="226345072"/>
      </c:barChart>
      <c:catAx>
        <c:axId val="22719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345072"/>
        <c:crosses val="autoZero"/>
        <c:auto val="1"/>
        <c:lblAlgn val="ctr"/>
        <c:lblOffset val="100"/>
        <c:noMultiLvlLbl val="0"/>
      </c:catAx>
      <c:valAx>
        <c:axId val="226345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192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Sheet1!$L$185:$L$202</c:f>
              <c:strCache>
                <c:ptCount val="18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192</c:v>
                </c:pt>
                <c:pt idx="4">
                  <c:v>194</c:v>
                </c:pt>
                <c:pt idx="5">
                  <c:v>196</c:v>
                </c:pt>
                <c:pt idx="6">
                  <c:v>198</c:v>
                </c:pt>
                <c:pt idx="7">
                  <c:v>200</c:v>
                </c:pt>
                <c:pt idx="8">
                  <c:v>202</c:v>
                </c:pt>
                <c:pt idx="9">
                  <c:v>204</c:v>
                </c:pt>
                <c:pt idx="10">
                  <c:v>206</c:v>
                </c:pt>
                <c:pt idx="11">
                  <c:v>208</c:v>
                </c:pt>
                <c:pt idx="12">
                  <c:v>210</c:v>
                </c:pt>
                <c:pt idx="13">
                  <c:v>212</c:v>
                </c:pt>
                <c:pt idx="14">
                  <c:v>214</c:v>
                </c:pt>
                <c:pt idx="15">
                  <c:v>216</c:v>
                </c:pt>
                <c:pt idx="16">
                  <c:v>218</c:v>
                </c:pt>
                <c:pt idx="17">
                  <c:v>More</c:v>
                </c:pt>
              </c:strCache>
            </c:strRef>
          </c:cat>
          <c:val>
            <c:numRef>
              <c:f>Sheet1!$M$185:$M$202</c:f>
              <c:numCache>
                <c:formatCode>General</c:formatCode>
                <c:ptCount val="18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25</c:v>
                </c:pt>
                <c:pt idx="4">
                  <c:v>42</c:v>
                </c:pt>
                <c:pt idx="5">
                  <c:v>81</c:v>
                </c:pt>
                <c:pt idx="6">
                  <c:v>51</c:v>
                </c:pt>
                <c:pt idx="7">
                  <c:v>36</c:v>
                </c:pt>
                <c:pt idx="8">
                  <c:v>15</c:v>
                </c:pt>
                <c:pt idx="9">
                  <c:v>9</c:v>
                </c:pt>
                <c:pt idx="10">
                  <c:v>14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3-4DBC-8144-0B0A77F5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191600"/>
        <c:axId val="403546608"/>
      </c:barChart>
      <c:catAx>
        <c:axId val="22719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546608"/>
        <c:crosses val="autoZero"/>
        <c:auto val="1"/>
        <c:lblAlgn val="ctr"/>
        <c:lblOffset val="100"/>
        <c:noMultiLvlLbl val="0"/>
      </c:catAx>
      <c:valAx>
        <c:axId val="40354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7191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Sheet1!$L$246:$L$264</c:f>
              <c:strCache>
                <c:ptCount val="19"/>
                <c:pt idx="0">
                  <c:v>186.5</c:v>
                </c:pt>
                <c:pt idx="1">
                  <c:v>188.5</c:v>
                </c:pt>
                <c:pt idx="2">
                  <c:v>190.5</c:v>
                </c:pt>
                <c:pt idx="3">
                  <c:v>192.5</c:v>
                </c:pt>
                <c:pt idx="4">
                  <c:v>194.5</c:v>
                </c:pt>
                <c:pt idx="5">
                  <c:v>196.5</c:v>
                </c:pt>
                <c:pt idx="6">
                  <c:v>198.5</c:v>
                </c:pt>
                <c:pt idx="7">
                  <c:v>200.5</c:v>
                </c:pt>
                <c:pt idx="8">
                  <c:v>202.5</c:v>
                </c:pt>
                <c:pt idx="9">
                  <c:v>204.5</c:v>
                </c:pt>
                <c:pt idx="10">
                  <c:v>206.5</c:v>
                </c:pt>
                <c:pt idx="11">
                  <c:v>208.5</c:v>
                </c:pt>
                <c:pt idx="12">
                  <c:v>210.5</c:v>
                </c:pt>
                <c:pt idx="13">
                  <c:v>212.5</c:v>
                </c:pt>
                <c:pt idx="14">
                  <c:v>214.5</c:v>
                </c:pt>
                <c:pt idx="15">
                  <c:v>216.5</c:v>
                </c:pt>
                <c:pt idx="16">
                  <c:v>218.5</c:v>
                </c:pt>
                <c:pt idx="17">
                  <c:v>220.5</c:v>
                </c:pt>
                <c:pt idx="18">
                  <c:v>More</c:v>
                </c:pt>
              </c:strCache>
            </c:strRef>
          </c:cat>
          <c:val>
            <c:numRef>
              <c:f>Sheet1!$M$246:$M$264</c:f>
              <c:numCache>
                <c:formatCode>General</c:formatCode>
                <c:ptCount val="19"/>
                <c:pt idx="0">
                  <c:v>0</c:v>
                </c:pt>
                <c:pt idx="1">
                  <c:v>6</c:v>
                </c:pt>
                <c:pt idx="2">
                  <c:v>36</c:v>
                </c:pt>
                <c:pt idx="3">
                  <c:v>25</c:v>
                </c:pt>
                <c:pt idx="4">
                  <c:v>42</c:v>
                </c:pt>
                <c:pt idx="5">
                  <c:v>81</c:v>
                </c:pt>
                <c:pt idx="6">
                  <c:v>51</c:v>
                </c:pt>
                <c:pt idx="7">
                  <c:v>36</c:v>
                </c:pt>
                <c:pt idx="8">
                  <c:v>15</c:v>
                </c:pt>
                <c:pt idx="9">
                  <c:v>9</c:v>
                </c:pt>
                <c:pt idx="10">
                  <c:v>14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A-4E23-8021-BCD860D21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735968"/>
        <c:axId val="403563472"/>
      </c:barChart>
      <c:catAx>
        <c:axId val="12357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3563472"/>
        <c:crosses val="autoZero"/>
        <c:auto val="1"/>
        <c:lblAlgn val="ctr"/>
        <c:lblOffset val="100"/>
        <c:noMultiLvlLbl val="0"/>
      </c:catAx>
      <c:valAx>
        <c:axId val="403563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5735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Sheet1!$F$203:$F$219</c:f>
              <c:strCache>
                <c:ptCount val="17"/>
                <c:pt idx="0">
                  <c:v>186.5-188.5</c:v>
                </c:pt>
                <c:pt idx="1">
                  <c:v>188.5-190.5</c:v>
                </c:pt>
                <c:pt idx="2">
                  <c:v>190.5-192.5</c:v>
                </c:pt>
                <c:pt idx="3">
                  <c:v>192.5-194.5</c:v>
                </c:pt>
                <c:pt idx="4">
                  <c:v>194.5-196.5</c:v>
                </c:pt>
                <c:pt idx="5">
                  <c:v>196.5-198.5</c:v>
                </c:pt>
                <c:pt idx="6">
                  <c:v>198.5-200.5</c:v>
                </c:pt>
                <c:pt idx="7">
                  <c:v>200.5-202.5</c:v>
                </c:pt>
                <c:pt idx="8">
                  <c:v>202.5-204.5</c:v>
                </c:pt>
                <c:pt idx="9">
                  <c:v>204.5-206.5</c:v>
                </c:pt>
                <c:pt idx="10">
                  <c:v>206.5-208.5</c:v>
                </c:pt>
                <c:pt idx="11">
                  <c:v>208.5-210.5</c:v>
                </c:pt>
                <c:pt idx="12">
                  <c:v>210.5-212.5</c:v>
                </c:pt>
                <c:pt idx="13">
                  <c:v>212.5-214.5</c:v>
                </c:pt>
                <c:pt idx="14">
                  <c:v>214.5-216.5</c:v>
                </c:pt>
                <c:pt idx="15">
                  <c:v>216. 5-218.5</c:v>
                </c:pt>
                <c:pt idx="16">
                  <c:v>        218.5-220.5</c:v>
                </c:pt>
              </c:strCache>
            </c:strRef>
          </c:cat>
          <c:val>
            <c:numRef>
              <c:f>Sheet1!$G$203:$G$219</c:f>
              <c:numCache>
                <c:formatCode>General</c:formatCode>
                <c:ptCount val="17"/>
                <c:pt idx="0">
                  <c:v>1.8749999999999999E-2</c:v>
                </c:pt>
                <c:pt idx="1">
                  <c:v>0.1125</c:v>
                </c:pt>
                <c:pt idx="2">
                  <c:v>7.8125E-2</c:v>
                </c:pt>
                <c:pt idx="3">
                  <c:v>0.13125000000000001</c:v>
                </c:pt>
                <c:pt idx="4">
                  <c:v>0.25312499999999999</c:v>
                </c:pt>
                <c:pt idx="5">
                  <c:v>0.15937499999999999</c:v>
                </c:pt>
                <c:pt idx="6">
                  <c:v>0.1125</c:v>
                </c:pt>
                <c:pt idx="7">
                  <c:v>4.6875E-2</c:v>
                </c:pt>
                <c:pt idx="8">
                  <c:v>0</c:v>
                </c:pt>
                <c:pt idx="9">
                  <c:v>4.3749999999999997E-2</c:v>
                </c:pt>
                <c:pt idx="10">
                  <c:v>3.1250000000000002E-3</c:v>
                </c:pt>
                <c:pt idx="11">
                  <c:v>6.2500000000000003E-3</c:v>
                </c:pt>
                <c:pt idx="12">
                  <c:v>0</c:v>
                </c:pt>
                <c:pt idx="13">
                  <c:v>3.1250000000000002E-3</c:v>
                </c:pt>
                <c:pt idx="14">
                  <c:v>0</c:v>
                </c:pt>
                <c:pt idx="15">
                  <c:v>0</c:v>
                </c:pt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7CD-B8F7-8A7EE6E80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198320"/>
        <c:axId val="403554544"/>
      </c:barChart>
      <c:catAx>
        <c:axId val="2271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554544"/>
        <c:crosses val="autoZero"/>
        <c:auto val="1"/>
        <c:lblAlgn val="ctr"/>
        <c:lblOffset val="100"/>
        <c:noMultiLvlLbl val="0"/>
      </c:catAx>
      <c:valAx>
        <c:axId val="40355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1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Sheet1!$B$379:$B$395</c:f>
              <c:numCache>
                <c:formatCode>General</c:formatCode>
                <c:ptCount val="17"/>
                <c:pt idx="0">
                  <c:v>187.5</c:v>
                </c:pt>
                <c:pt idx="1">
                  <c:v>189.5</c:v>
                </c:pt>
                <c:pt idx="2">
                  <c:v>191.5</c:v>
                </c:pt>
                <c:pt idx="3">
                  <c:v>193.5</c:v>
                </c:pt>
                <c:pt idx="4">
                  <c:v>195.5</c:v>
                </c:pt>
                <c:pt idx="5">
                  <c:v>197.5</c:v>
                </c:pt>
                <c:pt idx="6">
                  <c:v>199.5</c:v>
                </c:pt>
                <c:pt idx="7">
                  <c:v>201.5</c:v>
                </c:pt>
                <c:pt idx="8">
                  <c:v>203.5</c:v>
                </c:pt>
                <c:pt idx="9">
                  <c:v>205.5</c:v>
                </c:pt>
                <c:pt idx="10">
                  <c:v>207.5</c:v>
                </c:pt>
                <c:pt idx="11">
                  <c:v>209.5</c:v>
                </c:pt>
                <c:pt idx="12">
                  <c:v>211.5</c:v>
                </c:pt>
                <c:pt idx="13">
                  <c:v>213.5</c:v>
                </c:pt>
                <c:pt idx="14">
                  <c:v>215.5</c:v>
                </c:pt>
                <c:pt idx="15">
                  <c:v>217.5</c:v>
                </c:pt>
                <c:pt idx="16">
                  <c:v>219.5</c:v>
                </c:pt>
              </c:numCache>
            </c:numRef>
          </c:cat>
          <c:val>
            <c:numRef>
              <c:f>Sheet1!$C$379:$C$395</c:f>
              <c:numCache>
                <c:formatCode>General</c:formatCode>
                <c:ptCount val="17"/>
                <c:pt idx="0">
                  <c:v>1.8749999999999999E-2</c:v>
                </c:pt>
                <c:pt idx="1">
                  <c:v>0.1125</c:v>
                </c:pt>
                <c:pt idx="2">
                  <c:v>7.8125E-2</c:v>
                </c:pt>
                <c:pt idx="3">
                  <c:v>0.13125000000000001</c:v>
                </c:pt>
                <c:pt idx="4">
                  <c:v>0.25312499999999999</c:v>
                </c:pt>
                <c:pt idx="5">
                  <c:v>0.15937499999999999</c:v>
                </c:pt>
                <c:pt idx="6">
                  <c:v>0.1125</c:v>
                </c:pt>
                <c:pt idx="7">
                  <c:v>4.6875E-2</c:v>
                </c:pt>
                <c:pt idx="8">
                  <c:v>2.8125000000000001E-2</c:v>
                </c:pt>
                <c:pt idx="9">
                  <c:v>4.3749999999999997E-2</c:v>
                </c:pt>
                <c:pt idx="10">
                  <c:v>3.1250000000000002E-3</c:v>
                </c:pt>
                <c:pt idx="11">
                  <c:v>6.2500000000000003E-3</c:v>
                </c:pt>
                <c:pt idx="12">
                  <c:v>0</c:v>
                </c:pt>
                <c:pt idx="13">
                  <c:v>3.1250000000000002E-3</c:v>
                </c:pt>
                <c:pt idx="14">
                  <c:v>0</c:v>
                </c:pt>
                <c:pt idx="15">
                  <c:v>0</c:v>
                </c:pt>
                <c:pt idx="16">
                  <c:v>3.1250000000000002E-3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B-4E42-A9A3-79EBD20E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52210528"/>
        <c:axId val="311649536"/>
      </c:barChart>
      <c:scatterChart>
        <c:scatterStyle val="smoothMarker"/>
        <c:varyColors val="0"/>
        <c:ser>
          <c:idx val="1"/>
          <c:order val="1"/>
          <c:tx>
            <c:v>normal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Sheet1!$E$379:$E$395</c:f>
              <c:numCache>
                <c:formatCode>General</c:formatCode>
                <c:ptCount val="17"/>
                <c:pt idx="0">
                  <c:v>1.0134507879488067E-2</c:v>
                </c:pt>
                <c:pt idx="1">
                  <c:v>4.1412288120371905E-2</c:v>
                </c:pt>
                <c:pt idx="2">
                  <c:v>0.11318556863456221</c:v>
                </c:pt>
                <c:pt idx="3">
                  <c:v>0.206913179909191</c:v>
                </c:pt>
                <c:pt idx="4">
                  <c:v>0.25299999999638439</c:v>
                </c:pt>
                <c:pt idx="5">
                  <c:v>0.206913179909191</c:v>
                </c:pt>
                <c:pt idx="6">
                  <c:v>0.11318556863456221</c:v>
                </c:pt>
                <c:pt idx="7">
                  <c:v>4.1412288120371905E-2</c:v>
                </c:pt>
                <c:pt idx="8">
                  <c:v>1.0134507879488067E-2</c:v>
                </c:pt>
                <c:pt idx="9">
                  <c:v>1.6588662461246532E-3</c:v>
                </c:pt>
                <c:pt idx="10">
                  <c:v>1.8161651760609213E-4</c:v>
                </c:pt>
                <c:pt idx="11">
                  <c:v>1.3299477702384195E-5</c:v>
                </c:pt>
                <c:pt idx="12">
                  <c:v>6.5140201135104858E-7</c:v>
                </c:pt>
                <c:pt idx="13">
                  <c:v>2.1340219035214758E-8</c:v>
                </c:pt>
                <c:pt idx="14">
                  <c:v>4.676101378058204E-10</c:v>
                </c:pt>
                <c:pt idx="15">
                  <c:v>6.8533708255356552E-12</c:v>
                </c:pt>
                <c:pt idx="16">
                  <c:v>6.7183064937243914E-14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6B-4E42-A9A3-79EBD20E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10528"/>
        <c:axId val="311649536"/>
      </c:scatterChart>
      <c:catAx>
        <c:axId val="145221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49536"/>
        <c:crosses val="autoZero"/>
        <c:auto val="1"/>
        <c:lblAlgn val="ctr"/>
        <c:lblOffset val="100"/>
        <c:noMultiLvlLbl val="0"/>
      </c:catAx>
      <c:valAx>
        <c:axId val="311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210528"/>
        <c:crosses val="autoZero"/>
        <c:crossBetween val="between"/>
        <c:majorUnit val="2.5000000000000005E-2"/>
        <c:minorUnit val="2.5000000000000011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</xdr:colOff>
      <xdr:row>46</xdr:row>
      <xdr:rowOff>15240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9B5FA33-4706-4002-85DD-F6217A735722}"/>
            </a:ext>
          </a:extLst>
        </xdr:cNvPr>
        <xdr:cNvSpPr txBox="1"/>
      </xdr:nvSpPr>
      <xdr:spPr>
        <a:xfrm>
          <a:off x="3390900" y="3208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148828</xdr:colOff>
      <xdr:row>50</xdr:row>
      <xdr:rowOff>15476</xdr:rowOff>
    </xdr:from>
    <xdr:to>
      <xdr:col>26</xdr:col>
      <xdr:colOff>230504</xdr:colOff>
      <xdr:row>77</xdr:row>
      <xdr:rowOff>146683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75B42C8-D995-7B8B-E257-648635810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355044</xdr:colOff>
      <xdr:row>80</xdr:row>
      <xdr:rowOff>17383</xdr:rowOff>
    </xdr:from>
    <xdr:to>
      <xdr:col>30</xdr:col>
      <xdr:colOff>51911</xdr:colOff>
      <xdr:row>103</xdr:row>
      <xdr:rowOff>168592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09656-0193-77A4-6E85-3284E846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342900</xdr:colOff>
      <xdr:row>12</xdr:row>
      <xdr:rowOff>38100</xdr:rowOff>
    </xdr:from>
    <xdr:to>
      <xdr:col>23</xdr:col>
      <xdr:colOff>350520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861EB-6304-FF55-2F8E-A0BF9233E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342900</xdr:colOff>
      <xdr:row>7</xdr:row>
      <xdr:rowOff>38100</xdr:rowOff>
    </xdr:from>
    <xdr:to>
      <xdr:col>27</xdr:col>
      <xdr:colOff>348615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F2C355-EEBF-7226-C6A8-0947A0083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11</xdr:row>
      <xdr:rowOff>38100</xdr:rowOff>
    </xdr:from>
    <xdr:to>
      <xdr:col>11</xdr:col>
      <xdr:colOff>38100</xdr:colOff>
      <xdr:row>21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1D1FF-8954-CBEB-0811-1E1DD1B40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342900</xdr:colOff>
      <xdr:row>13</xdr:row>
      <xdr:rowOff>38100</xdr:rowOff>
    </xdr:from>
    <xdr:to>
      <xdr:col>14</xdr:col>
      <xdr:colOff>369570</xdr:colOff>
      <xdr:row>23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501F40-D26E-0C19-D86D-F7EAB4D03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1322</xdr:colOff>
      <xdr:row>201</xdr:row>
      <xdr:rowOff>133031</xdr:rowOff>
    </xdr:from>
    <xdr:to>
      <xdr:col>30</xdr:col>
      <xdr:colOff>535781</xdr:colOff>
      <xdr:row>242</xdr:row>
      <xdr:rowOff>105251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827382-4C69-6514-BB3F-305576BA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567068</xdr:colOff>
      <xdr:row>373</xdr:row>
      <xdr:rowOff>124046</xdr:rowOff>
    </xdr:from>
    <xdr:to>
      <xdr:col>27</xdr:col>
      <xdr:colOff>185737</xdr:colOff>
      <xdr:row>406</xdr:row>
      <xdr:rowOff>157163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15F298-ADE5-FCCE-4A5A-DEDDC4391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28.957949884258" createdVersion="8" refreshedVersion="8" minRefreshableVersion="3" recordCount="320" xr:uid="{24CFB35F-EED3-42CF-8572-4EB1126EF231}">
  <cacheSource type="worksheet">
    <worksheetSource ref="C52:C372" sheet="Sheet1"/>
  </cacheSource>
  <cacheFields count="1">
    <cacheField name="X" numFmtId="0">
      <sharedItems containsSemiMixedTypes="0" containsString="0" containsNumber="1" containsInteger="1" minValue="187" maxValue="220" count="25"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8"/>
        <n v="209"/>
        <n v="210"/>
        <n v="213"/>
        <n v="220"/>
      </sharedItems>
      <fieldGroup base="0">
        <rangePr startNum="187" endNum="220"/>
        <groupItems count="35">
          <s v="&lt;187"/>
          <s v="187-187"/>
          <s v="188-188"/>
          <s v="189-189"/>
          <s v="190-190"/>
          <s v="191-191"/>
          <s v="192-192"/>
          <s v="193-193"/>
          <s v="194-194"/>
          <s v="195-195"/>
          <s v="196-196"/>
          <s v="197-197"/>
          <s v="198-198"/>
          <s v="199-199"/>
          <s v="200-200"/>
          <s v="201-201"/>
          <s v="202-202"/>
          <s v="203-203"/>
          <s v="204-204"/>
          <s v="205-205"/>
          <s v="206-206"/>
          <s v="207-207"/>
          <s v="208-208"/>
          <s v="209-209"/>
          <s v="210-210"/>
          <s v="211-211"/>
          <s v="212-212"/>
          <s v="213-213"/>
          <s v="214-214"/>
          <s v="215-215"/>
          <s v="216-216"/>
          <s v="217-217"/>
          <s v="218-218"/>
          <s v="219-220"/>
          <s v="&gt;2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E2F7F-C419-4294-9CE2-F0FA0FC4B8E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F64:G90" firstHeaderRow="1" firstDataRow="1" firstDataCol="1"/>
  <pivotFields count="1">
    <pivotField axis="axisRow" dataField="1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0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7"/>
    </i>
    <i>
      <x v="33"/>
    </i>
    <i t="grand">
      <x/>
    </i>
  </rowItems>
  <colItems count="1">
    <i/>
  </colItems>
  <dataFields count="1">
    <dataField name="Count of X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AD34-F5B2-4FC1-AC9B-3ED7C16EB61D}">
  <dimension ref="B1:AF447"/>
  <sheetViews>
    <sheetView tabSelected="1" topLeftCell="A376" zoomScale="120" zoomScaleNormal="120" zoomScaleSheetLayoutView="90" workbookViewId="0">
      <selection activeCell="G394" sqref="G394"/>
    </sheetView>
  </sheetViews>
  <sheetFormatPr defaultRowHeight="14.4" x14ac:dyDescent="0.3"/>
  <cols>
    <col min="2" max="3" width="9" bestFit="1" customWidth="1"/>
    <col min="4" max="4" width="8.88671875" customWidth="1"/>
    <col min="5" max="5" width="14" bestFit="1" customWidth="1"/>
    <col min="6" max="6" width="13.77734375" bestFit="1" customWidth="1"/>
    <col min="7" max="7" width="10" bestFit="1" customWidth="1"/>
    <col min="14" max="14" width="10" bestFit="1" customWidth="1"/>
    <col min="15" max="15" width="9.33203125" bestFit="1" customWidth="1"/>
    <col min="25" max="26" width="11.33203125" bestFit="1" customWidth="1"/>
  </cols>
  <sheetData>
    <row r="1" spans="2:32" ht="15" thickBot="1" x14ac:dyDescent="0.35">
      <c r="B1" s="27" t="s">
        <v>13</v>
      </c>
      <c r="C1" s="27"/>
      <c r="D1" s="27"/>
      <c r="E1" s="27"/>
      <c r="F1" s="27"/>
      <c r="G1" s="27"/>
      <c r="H1" s="27"/>
      <c r="I1" s="27"/>
      <c r="J1" s="27"/>
      <c r="M1" s="27" t="s">
        <v>8</v>
      </c>
      <c r="N1" s="27"/>
      <c r="O1" s="27"/>
      <c r="P1" s="27"/>
      <c r="Q1" s="27"/>
      <c r="R1" s="27"/>
      <c r="S1" s="27"/>
      <c r="T1" s="27"/>
      <c r="U1" s="27"/>
      <c r="V1" s="5"/>
      <c r="X1" s="27" t="s">
        <v>9</v>
      </c>
      <c r="Y1" s="27"/>
      <c r="Z1" s="27"/>
      <c r="AA1" s="27"/>
      <c r="AB1" s="27"/>
      <c r="AC1" s="27"/>
      <c r="AD1" s="27"/>
      <c r="AE1" s="27"/>
      <c r="AF1" s="27"/>
    </row>
    <row r="2" spans="2:32" ht="15" thickBot="1" x14ac:dyDescent="0.35">
      <c r="B2" s="28" t="s">
        <v>0</v>
      </c>
      <c r="C2" s="9" t="s">
        <v>1</v>
      </c>
      <c r="D2" s="1"/>
      <c r="E2" s="1"/>
      <c r="F2" s="1"/>
      <c r="G2" s="1"/>
      <c r="H2" s="1"/>
      <c r="I2" s="1"/>
      <c r="J2" s="10"/>
      <c r="K2" s="7"/>
      <c r="M2" s="28" t="s">
        <v>0</v>
      </c>
      <c r="N2" s="9" t="s">
        <v>1</v>
      </c>
      <c r="O2" s="1"/>
      <c r="P2" s="1"/>
      <c r="Q2" s="1"/>
      <c r="R2" s="1"/>
      <c r="S2" s="1"/>
      <c r="T2" s="1"/>
      <c r="U2" s="10"/>
      <c r="V2" s="11"/>
      <c r="X2" s="28" t="s">
        <v>0</v>
      </c>
      <c r="Y2" s="9" t="s">
        <v>1</v>
      </c>
      <c r="Z2" s="1"/>
      <c r="AA2" s="1"/>
      <c r="AB2" s="1"/>
      <c r="AC2" s="1"/>
      <c r="AD2" s="1"/>
      <c r="AE2" s="1"/>
      <c r="AF2" s="10"/>
    </row>
    <row r="3" spans="2:32" ht="15" thickBot="1" x14ac:dyDescent="0.35">
      <c r="B3" s="2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8"/>
      <c r="M3" s="29"/>
      <c r="N3" s="2">
        <v>1</v>
      </c>
      <c r="O3" s="2">
        <v>2</v>
      </c>
      <c r="P3" s="2">
        <v>3</v>
      </c>
      <c r="Q3" s="2">
        <v>4</v>
      </c>
      <c r="R3" s="2">
        <v>5</v>
      </c>
      <c r="S3" s="2">
        <v>6</v>
      </c>
      <c r="T3" s="2">
        <v>7</v>
      </c>
      <c r="U3" s="2">
        <v>8</v>
      </c>
      <c r="V3" s="12"/>
      <c r="X3" s="29"/>
      <c r="Y3" s="2">
        <v>1</v>
      </c>
      <c r="Z3" s="2">
        <v>2</v>
      </c>
      <c r="AA3" s="2">
        <v>3</v>
      </c>
      <c r="AB3" s="2">
        <v>4</v>
      </c>
      <c r="AC3" s="2">
        <v>5</v>
      </c>
      <c r="AD3" s="2">
        <v>6</v>
      </c>
      <c r="AE3" s="2">
        <v>7</v>
      </c>
      <c r="AF3" s="2">
        <v>8</v>
      </c>
    </row>
    <row r="4" spans="2:32" ht="15" thickBot="1" x14ac:dyDescent="0.35">
      <c r="B4" s="3">
        <v>1</v>
      </c>
      <c r="C4" s="4">
        <v>2.1999999999999998E-4</v>
      </c>
      <c r="D4" s="4">
        <v>1.8999999999999998E-4</v>
      </c>
      <c r="E4" s="4">
        <v>1.8999999999999998E-4</v>
      </c>
      <c r="F4" s="4">
        <v>1.9999999999999998E-4</v>
      </c>
      <c r="G4" s="4">
        <v>1.9999999999999998E-4</v>
      </c>
      <c r="H4" s="4">
        <v>1.8999999999999998E-4</v>
      </c>
      <c r="I4" s="4">
        <v>1.9999999999999998E-4</v>
      </c>
      <c r="J4" s="4">
        <v>1.9999999999999998E-4</v>
      </c>
      <c r="K4" s="7"/>
      <c r="M4" s="3">
        <v>1</v>
      </c>
      <c r="N4" s="4">
        <f>C4-$E$46</f>
        <v>2.3974999999999919E-5</v>
      </c>
      <c r="O4" s="4">
        <f t="shared" ref="O4:S19" si="0">D4-$E$46</f>
        <v>-6.0250000000000787E-6</v>
      </c>
      <c r="P4" s="4">
        <f t="shared" si="0"/>
        <v>-6.0250000000000787E-6</v>
      </c>
      <c r="Q4" s="4">
        <f t="shared" si="0"/>
        <v>3.9749999999999204E-6</v>
      </c>
      <c r="R4" s="4">
        <f t="shared" si="0"/>
        <v>3.9749999999999204E-6</v>
      </c>
      <c r="S4" s="4">
        <f t="shared" si="0"/>
        <v>-6.0250000000000787E-6</v>
      </c>
      <c r="T4" s="4">
        <f>I4-$E$46</f>
        <v>3.9749999999999204E-6</v>
      </c>
      <c r="U4" s="4">
        <f t="shared" ref="U4:U43" si="1">J4-$E$46</f>
        <v>3.9749999999999204E-6</v>
      </c>
      <c r="V4" s="13"/>
      <c r="X4" s="3">
        <v>1</v>
      </c>
      <c r="Y4" s="4">
        <f t="shared" ref="Y4:AF4" si="2">N4^2</f>
        <v>5.7480062499999608E-10</v>
      </c>
      <c r="Z4" s="4">
        <f t="shared" si="2"/>
        <v>3.6300625000000949E-11</v>
      </c>
      <c r="AA4" s="4">
        <f t="shared" si="2"/>
        <v>3.6300625000000949E-11</v>
      </c>
      <c r="AB4" s="4">
        <f t="shared" si="2"/>
        <v>1.5800624999999369E-11</v>
      </c>
      <c r="AC4" s="4">
        <f t="shared" si="2"/>
        <v>1.5800624999999369E-11</v>
      </c>
      <c r="AD4" s="4">
        <f t="shared" si="2"/>
        <v>3.6300625000000949E-11</v>
      </c>
      <c r="AE4" s="4">
        <f t="shared" si="2"/>
        <v>1.5800624999999369E-11</v>
      </c>
      <c r="AF4" s="4">
        <f t="shared" si="2"/>
        <v>1.5800624999999369E-11</v>
      </c>
    </row>
    <row r="5" spans="2:32" ht="15" thickBot="1" x14ac:dyDescent="0.35">
      <c r="B5" s="3">
        <v>2</v>
      </c>
      <c r="C5" s="4">
        <v>1.8999999999999998E-4</v>
      </c>
      <c r="D5" s="4">
        <v>1.8999999999999998E-4</v>
      </c>
      <c r="E5" s="4">
        <v>1.8999999999999998E-4</v>
      </c>
      <c r="F5" s="4">
        <v>1.8999999999999998E-4</v>
      </c>
      <c r="G5" s="4">
        <v>1.8999999999999998E-4</v>
      </c>
      <c r="H5" s="4">
        <v>2.0999999999999998E-4</v>
      </c>
      <c r="I5" s="4">
        <v>1.8999999999999998E-4</v>
      </c>
      <c r="J5" s="4">
        <v>1.8999999999999998E-4</v>
      </c>
      <c r="K5" s="7"/>
      <c r="M5" s="3">
        <v>2</v>
      </c>
      <c r="N5" s="4">
        <f>C5-$E$46</f>
        <v>-6.0250000000000787E-6</v>
      </c>
      <c r="O5" s="4">
        <f t="shared" si="0"/>
        <v>-6.0250000000000787E-6</v>
      </c>
      <c r="P5" s="4">
        <f t="shared" si="0"/>
        <v>-6.0250000000000787E-6</v>
      </c>
      <c r="Q5" s="4">
        <f t="shared" si="0"/>
        <v>-6.0250000000000787E-6</v>
      </c>
      <c r="R5" s="4">
        <f t="shared" si="0"/>
        <v>-6.0250000000000787E-6</v>
      </c>
      <c r="S5" s="4">
        <f t="shared" si="0"/>
        <v>1.397499999999992E-5</v>
      </c>
      <c r="T5" s="4">
        <f>I5-$E$46</f>
        <v>-6.0250000000000787E-6</v>
      </c>
      <c r="U5" s="4">
        <f t="shared" si="1"/>
        <v>-6.0250000000000787E-6</v>
      </c>
      <c r="V5" s="13"/>
      <c r="X5" s="3">
        <v>2</v>
      </c>
      <c r="Y5" s="4">
        <f t="shared" ref="Y5:Y42" si="3">N5^2</f>
        <v>3.6300625000000949E-11</v>
      </c>
      <c r="Z5" s="4">
        <f t="shared" ref="Z5:Z43" si="4">O5^2</f>
        <v>3.6300625000000949E-11</v>
      </c>
      <c r="AA5" s="4">
        <f t="shared" ref="AA5:AA43" si="5">P5^2</f>
        <v>3.6300625000000949E-11</v>
      </c>
      <c r="AB5" s="4">
        <f t="shared" ref="AB5:AB43" si="6">Q5^2</f>
        <v>3.6300625000000949E-11</v>
      </c>
      <c r="AC5" s="4">
        <f t="shared" ref="AC5:AC43" si="7">R5^2</f>
        <v>3.6300625000000949E-11</v>
      </c>
      <c r="AD5" s="4">
        <f t="shared" ref="AD5:AD43" si="8">S5^2</f>
        <v>1.9530062499999776E-10</v>
      </c>
      <c r="AE5" s="4">
        <f t="shared" ref="AE5:AE43" si="9">T5^2</f>
        <v>3.6300625000000949E-11</v>
      </c>
      <c r="AF5" s="4">
        <f t="shared" ref="AF5:AF43" si="10">U5^2</f>
        <v>3.6300625000000949E-11</v>
      </c>
    </row>
    <row r="6" spans="2:32" ht="15" thickBot="1" x14ac:dyDescent="0.35">
      <c r="B6" s="3">
        <v>3</v>
      </c>
      <c r="C6" s="4">
        <v>1.8999999999999998E-4</v>
      </c>
      <c r="D6" s="4">
        <v>1.8999999999999998E-4</v>
      </c>
      <c r="E6" s="4">
        <v>1.8999999999999998E-4</v>
      </c>
      <c r="F6" s="4">
        <v>1.8999999999999998E-4</v>
      </c>
      <c r="G6" s="4">
        <v>1.8999999999999998E-4</v>
      </c>
      <c r="H6" s="4">
        <v>1.8999999999999998E-4</v>
      </c>
      <c r="I6" s="4">
        <v>1.8999999999999998E-4</v>
      </c>
      <c r="J6" s="4">
        <v>1.8999999999999998E-4</v>
      </c>
      <c r="K6" s="7"/>
      <c r="M6" s="3">
        <v>3</v>
      </c>
      <c r="N6" s="4">
        <f t="shared" ref="N6:N43" si="11">C6-$E$46</f>
        <v>-6.0250000000000787E-6</v>
      </c>
      <c r="O6" s="4">
        <f t="shared" si="0"/>
        <v>-6.0250000000000787E-6</v>
      </c>
      <c r="P6" s="4">
        <f t="shared" si="0"/>
        <v>-6.0250000000000787E-6</v>
      </c>
      <c r="Q6" s="4">
        <f t="shared" si="0"/>
        <v>-6.0250000000000787E-6</v>
      </c>
      <c r="R6" s="4">
        <f t="shared" si="0"/>
        <v>-6.0250000000000787E-6</v>
      </c>
      <c r="S6" s="4">
        <f t="shared" si="0"/>
        <v>-6.0250000000000787E-6</v>
      </c>
      <c r="T6" s="4">
        <f t="shared" ref="T6:T43" si="12">I6-$E$46</f>
        <v>-6.0250000000000787E-6</v>
      </c>
      <c r="U6" s="4">
        <f t="shared" si="1"/>
        <v>-6.0250000000000787E-6</v>
      </c>
      <c r="V6" s="13"/>
      <c r="X6" s="3">
        <v>3</v>
      </c>
      <c r="Y6" s="4">
        <f t="shared" si="3"/>
        <v>3.6300625000000949E-11</v>
      </c>
      <c r="Z6" s="4">
        <f t="shared" si="4"/>
        <v>3.6300625000000949E-11</v>
      </c>
      <c r="AA6" s="4">
        <f t="shared" si="5"/>
        <v>3.6300625000000949E-11</v>
      </c>
      <c r="AB6" s="4">
        <f t="shared" si="6"/>
        <v>3.6300625000000949E-11</v>
      </c>
      <c r="AC6" s="4">
        <f t="shared" si="7"/>
        <v>3.6300625000000949E-11</v>
      </c>
      <c r="AD6" s="4">
        <f t="shared" si="8"/>
        <v>3.6300625000000949E-11</v>
      </c>
      <c r="AE6" s="4">
        <f t="shared" si="9"/>
        <v>3.6300625000000949E-11</v>
      </c>
      <c r="AF6" s="4">
        <f t="shared" si="10"/>
        <v>3.6300625000000949E-11</v>
      </c>
    </row>
    <row r="7" spans="2:32" ht="15" thickBot="1" x14ac:dyDescent="0.35">
      <c r="B7" s="3">
        <v>4</v>
      </c>
      <c r="C7" s="4">
        <v>1.9599999999999999E-4</v>
      </c>
      <c r="D7" s="4">
        <v>2.0599999999999999E-4</v>
      </c>
      <c r="E7" s="4">
        <v>1.9099999999999998E-4</v>
      </c>
      <c r="F7" s="4">
        <v>1.93E-4</v>
      </c>
      <c r="G7" s="4">
        <v>1.92E-4</v>
      </c>
      <c r="H7" s="4">
        <v>1.8999999999999998E-4</v>
      </c>
      <c r="I7" s="4">
        <v>1.95E-4</v>
      </c>
      <c r="J7" s="4">
        <v>1.93E-4</v>
      </c>
      <c r="K7" s="7"/>
      <c r="M7" s="3">
        <v>4</v>
      </c>
      <c r="N7" s="4">
        <f t="shared" si="11"/>
        <v>-2.500000000006837E-8</v>
      </c>
      <c r="O7" s="4">
        <f t="shared" si="0"/>
        <v>9.9749999999999308E-6</v>
      </c>
      <c r="P7" s="4">
        <f t="shared" si="0"/>
        <v>-5.0250000000000815E-6</v>
      </c>
      <c r="Q7" s="4">
        <f>F7-$E$46</f>
        <v>-3.02500000000006E-6</v>
      </c>
      <c r="R7" s="4">
        <f t="shared" si="0"/>
        <v>-4.0250000000000572E-6</v>
      </c>
      <c r="S7" s="4">
        <f t="shared" si="0"/>
        <v>-6.0250000000000787E-6</v>
      </c>
      <c r="T7" s="4">
        <f t="shared" si="12"/>
        <v>-1.0250000000000656E-6</v>
      </c>
      <c r="U7" s="4">
        <f t="shared" si="1"/>
        <v>-3.02500000000006E-6</v>
      </c>
      <c r="V7" s="13"/>
      <c r="X7" s="3">
        <v>4</v>
      </c>
      <c r="Y7" s="4">
        <f t="shared" si="3"/>
        <v>6.2500000000341853E-16</v>
      </c>
      <c r="Z7" s="4">
        <f t="shared" si="4"/>
        <v>9.9500624999998615E-11</v>
      </c>
      <c r="AA7" s="4">
        <f t="shared" si="5"/>
        <v>2.525062500000082E-11</v>
      </c>
      <c r="AB7" s="4">
        <f t="shared" si="6"/>
        <v>9.1506250000003628E-12</v>
      </c>
      <c r="AC7" s="4">
        <f t="shared" si="7"/>
        <v>1.6200625000000461E-11</v>
      </c>
      <c r="AD7" s="4">
        <f t="shared" si="8"/>
        <v>3.6300625000000949E-11</v>
      </c>
      <c r="AE7" s="4">
        <f t="shared" si="9"/>
        <v>1.0506250000001344E-12</v>
      </c>
      <c r="AF7" s="4">
        <f t="shared" si="10"/>
        <v>9.1506250000003628E-12</v>
      </c>
    </row>
    <row r="8" spans="2:32" ht="15" thickBot="1" x14ac:dyDescent="0.35">
      <c r="B8" s="3">
        <v>5</v>
      </c>
      <c r="C8" s="4">
        <v>1.9699999999999999E-4</v>
      </c>
      <c r="D8" s="4">
        <v>1.93E-4</v>
      </c>
      <c r="E8" s="4">
        <v>1.93E-4</v>
      </c>
      <c r="F8" s="4">
        <v>1.9799999999999999E-4</v>
      </c>
      <c r="G8" s="4">
        <v>1.8799999999999999E-4</v>
      </c>
      <c r="H8" s="4">
        <v>1.9099999999999998E-4</v>
      </c>
      <c r="I8" s="4">
        <v>1.9099999999999998E-4</v>
      </c>
      <c r="J8" s="4">
        <v>1.95E-4</v>
      </c>
      <c r="K8" s="7"/>
      <c r="M8" s="3">
        <v>5</v>
      </c>
      <c r="N8" s="4">
        <f t="shared" si="11"/>
        <v>9.7499999999992883E-7</v>
      </c>
      <c r="O8" s="4">
        <f t="shared" si="0"/>
        <v>-3.02500000000006E-6</v>
      </c>
      <c r="P8" s="4">
        <f t="shared" si="0"/>
        <v>-3.02500000000006E-6</v>
      </c>
      <c r="Q8" s="4">
        <f t="shared" si="0"/>
        <v>1.974999999999926E-6</v>
      </c>
      <c r="R8" s="4">
        <f t="shared" si="0"/>
        <v>-8.0250000000000731E-6</v>
      </c>
      <c r="S8" s="4">
        <f t="shared" si="0"/>
        <v>-5.0250000000000815E-6</v>
      </c>
      <c r="T8" s="4">
        <f t="shared" si="12"/>
        <v>-5.0250000000000815E-6</v>
      </c>
      <c r="U8" s="4">
        <f t="shared" si="1"/>
        <v>-1.0250000000000656E-6</v>
      </c>
      <c r="V8" s="13"/>
      <c r="X8" s="3">
        <v>5</v>
      </c>
      <c r="Y8" s="4">
        <f t="shared" si="3"/>
        <v>9.5062499999986116E-13</v>
      </c>
      <c r="Z8" s="4">
        <f t="shared" si="4"/>
        <v>9.1506250000003628E-12</v>
      </c>
      <c r="AA8" s="4">
        <f t="shared" si="5"/>
        <v>9.1506250000003628E-12</v>
      </c>
      <c r="AB8" s="4">
        <f t="shared" si="6"/>
        <v>3.900624999999708E-12</v>
      </c>
      <c r="AC8" s="4">
        <f t="shared" si="7"/>
        <v>6.4400625000001174E-11</v>
      </c>
      <c r="AD8" s="4">
        <f t="shared" si="8"/>
        <v>2.525062500000082E-11</v>
      </c>
      <c r="AE8" s="4">
        <f t="shared" si="9"/>
        <v>2.525062500000082E-11</v>
      </c>
      <c r="AF8" s="4">
        <f t="shared" si="10"/>
        <v>1.0506250000001344E-12</v>
      </c>
    </row>
    <row r="9" spans="2:32" ht="15" thickBot="1" x14ac:dyDescent="0.35">
      <c r="B9" s="3">
        <v>6</v>
      </c>
      <c r="C9" s="4">
        <v>2.03E-4</v>
      </c>
      <c r="D9" s="4">
        <v>2.0099999999999998E-4</v>
      </c>
      <c r="E9" s="4">
        <v>1.9599999999999999E-4</v>
      </c>
      <c r="F9" s="4">
        <v>1.95E-4</v>
      </c>
      <c r="G9" s="4">
        <v>1.9599999999999999E-4</v>
      </c>
      <c r="H9" s="4">
        <v>1.9699999999999999E-4</v>
      </c>
      <c r="I9" s="4">
        <v>1.93E-4</v>
      </c>
      <c r="J9" s="4">
        <v>1.8899999999999999E-4</v>
      </c>
      <c r="K9" s="7"/>
      <c r="M9" s="3">
        <v>6</v>
      </c>
      <c r="N9" s="4">
        <f t="shared" si="11"/>
        <v>6.9749999999999391E-6</v>
      </c>
      <c r="O9" s="4">
        <f t="shared" si="0"/>
        <v>4.9749999999999176E-6</v>
      </c>
      <c r="P9" s="4">
        <f t="shared" si="0"/>
        <v>-2.500000000006837E-8</v>
      </c>
      <c r="Q9" s="4">
        <f t="shared" si="0"/>
        <v>-1.0250000000000656E-6</v>
      </c>
      <c r="R9" s="4">
        <f t="shared" si="0"/>
        <v>-2.500000000006837E-8</v>
      </c>
      <c r="S9" s="4">
        <f t="shared" si="0"/>
        <v>9.7499999999992883E-7</v>
      </c>
      <c r="T9" s="4">
        <f t="shared" si="12"/>
        <v>-3.02500000000006E-6</v>
      </c>
      <c r="U9" s="4">
        <f t="shared" si="1"/>
        <v>-7.0250000000000759E-6</v>
      </c>
      <c r="V9" s="13"/>
      <c r="X9" s="3">
        <v>6</v>
      </c>
      <c r="Y9" s="4">
        <f t="shared" si="3"/>
        <v>4.8650624999999154E-11</v>
      </c>
      <c r="Z9" s="4">
        <f t="shared" si="4"/>
        <v>2.475062499999918E-11</v>
      </c>
      <c r="AA9" s="4">
        <f t="shared" si="5"/>
        <v>6.2500000000341853E-16</v>
      </c>
      <c r="AB9" s="4">
        <f t="shared" si="6"/>
        <v>1.0506250000001344E-12</v>
      </c>
      <c r="AC9" s="4">
        <f t="shared" si="7"/>
        <v>6.2500000000341853E-16</v>
      </c>
      <c r="AD9" s="4">
        <f t="shared" si="8"/>
        <v>9.5062499999986116E-13</v>
      </c>
      <c r="AE9" s="4">
        <f t="shared" si="9"/>
        <v>9.1506250000003628E-12</v>
      </c>
      <c r="AF9" s="4">
        <f t="shared" si="10"/>
        <v>4.9350625000001068E-11</v>
      </c>
    </row>
    <row r="10" spans="2:32" ht="15" thickBot="1" x14ac:dyDescent="0.35">
      <c r="B10" s="3">
        <v>7</v>
      </c>
      <c r="C10" s="4">
        <v>2.0099999999999998E-4</v>
      </c>
      <c r="D10" s="4">
        <v>2.05E-4</v>
      </c>
      <c r="E10" s="4">
        <v>2.03E-4</v>
      </c>
      <c r="F10" s="4">
        <v>1.9699999999999999E-4</v>
      </c>
      <c r="G10" s="4">
        <v>1.9599999999999999E-4</v>
      </c>
      <c r="H10" s="4">
        <v>1.8899999999999999E-4</v>
      </c>
      <c r="I10" s="4">
        <v>1.9699999999999999E-4</v>
      </c>
      <c r="J10" s="4">
        <v>1.9999999999999998E-4</v>
      </c>
      <c r="K10" s="7"/>
      <c r="M10" s="3">
        <v>7</v>
      </c>
      <c r="N10" s="4">
        <f t="shared" si="11"/>
        <v>4.9749999999999176E-6</v>
      </c>
      <c r="O10" s="4">
        <f>D10-$E$46</f>
        <v>8.9749999999999336E-6</v>
      </c>
      <c r="P10" s="4">
        <f t="shared" si="0"/>
        <v>6.9749999999999391E-6</v>
      </c>
      <c r="Q10" s="4">
        <f t="shared" si="0"/>
        <v>9.7499999999992883E-7</v>
      </c>
      <c r="R10" s="4">
        <f t="shared" si="0"/>
        <v>-2.500000000006837E-8</v>
      </c>
      <c r="S10" s="4">
        <f t="shared" si="0"/>
        <v>-7.0250000000000759E-6</v>
      </c>
      <c r="T10" s="4">
        <f t="shared" si="12"/>
        <v>9.7499999999992883E-7</v>
      </c>
      <c r="U10" s="4">
        <f t="shared" si="1"/>
        <v>3.9749999999999204E-6</v>
      </c>
      <c r="V10" s="13"/>
      <c r="X10" s="3">
        <v>7</v>
      </c>
      <c r="Y10" s="4">
        <f t="shared" si="3"/>
        <v>2.475062499999918E-11</v>
      </c>
      <c r="Z10" s="4">
        <f t="shared" si="4"/>
        <v>8.0550624999998812E-11</v>
      </c>
      <c r="AA10" s="4">
        <f t="shared" si="5"/>
        <v>4.8650624999999154E-11</v>
      </c>
      <c r="AB10" s="4">
        <f t="shared" si="6"/>
        <v>9.5062499999986116E-13</v>
      </c>
      <c r="AC10" s="4">
        <f t="shared" si="7"/>
        <v>6.2500000000341853E-16</v>
      </c>
      <c r="AD10" s="4">
        <f t="shared" si="8"/>
        <v>4.9350625000001068E-11</v>
      </c>
      <c r="AE10" s="4">
        <f t="shared" si="9"/>
        <v>9.5062499999986116E-13</v>
      </c>
      <c r="AF10" s="4">
        <f t="shared" si="10"/>
        <v>1.5800624999999369E-11</v>
      </c>
    </row>
    <row r="11" spans="2:32" ht="15" thickBot="1" x14ac:dyDescent="0.35">
      <c r="B11" s="3">
        <v>8</v>
      </c>
      <c r="C11" s="4">
        <v>1.9999999999999998E-4</v>
      </c>
      <c r="D11" s="4">
        <v>1.95E-4</v>
      </c>
      <c r="E11" s="4">
        <v>1.93E-4</v>
      </c>
      <c r="F11" s="4">
        <v>1.9599999999999999E-4</v>
      </c>
      <c r="G11" s="4">
        <v>2.0099999999999998E-4</v>
      </c>
      <c r="H11" s="4">
        <v>1.8799999999999999E-4</v>
      </c>
      <c r="I11" s="4">
        <v>1.9599999999999999E-4</v>
      </c>
      <c r="J11" s="4">
        <v>1.95E-4</v>
      </c>
      <c r="K11" s="7"/>
      <c r="M11" s="3">
        <v>8</v>
      </c>
      <c r="N11" s="4">
        <f t="shared" si="11"/>
        <v>3.9749999999999204E-6</v>
      </c>
      <c r="O11" s="4">
        <f t="shared" si="0"/>
        <v>-1.0250000000000656E-6</v>
      </c>
      <c r="P11" s="4">
        <f t="shared" si="0"/>
        <v>-3.02500000000006E-6</v>
      </c>
      <c r="Q11" s="4">
        <f t="shared" si="0"/>
        <v>-2.500000000006837E-8</v>
      </c>
      <c r="R11" s="4">
        <f t="shared" si="0"/>
        <v>4.9749999999999176E-6</v>
      </c>
      <c r="S11" s="4">
        <f t="shared" si="0"/>
        <v>-8.0250000000000731E-6</v>
      </c>
      <c r="T11" s="4">
        <f t="shared" si="12"/>
        <v>-2.500000000006837E-8</v>
      </c>
      <c r="U11" s="4">
        <f t="shared" si="1"/>
        <v>-1.0250000000000656E-6</v>
      </c>
      <c r="V11" s="13"/>
      <c r="X11" s="3">
        <v>8</v>
      </c>
      <c r="Y11" s="4">
        <f t="shared" si="3"/>
        <v>1.5800624999999369E-11</v>
      </c>
      <c r="Z11" s="4">
        <f t="shared" si="4"/>
        <v>1.0506250000001344E-12</v>
      </c>
      <c r="AA11" s="4">
        <f t="shared" si="5"/>
        <v>9.1506250000003628E-12</v>
      </c>
      <c r="AB11" s="4">
        <f t="shared" si="6"/>
        <v>6.2500000000341853E-16</v>
      </c>
      <c r="AC11" s="4">
        <f t="shared" si="7"/>
        <v>2.475062499999918E-11</v>
      </c>
      <c r="AD11" s="4">
        <f t="shared" si="8"/>
        <v>6.4400625000001174E-11</v>
      </c>
      <c r="AE11" s="4">
        <f t="shared" si="9"/>
        <v>6.2500000000341853E-16</v>
      </c>
      <c r="AF11" s="4">
        <f t="shared" si="10"/>
        <v>1.0506250000001344E-12</v>
      </c>
    </row>
    <row r="12" spans="2:32" ht="15" thickBot="1" x14ac:dyDescent="0.35">
      <c r="B12" s="3">
        <v>9</v>
      </c>
      <c r="C12" s="4">
        <v>1.95E-4</v>
      </c>
      <c r="D12" s="4">
        <v>2.0099999999999998E-4</v>
      </c>
      <c r="E12" s="4">
        <v>2.0599999999999999E-4</v>
      </c>
      <c r="F12" s="4">
        <v>1.9799999999999999E-4</v>
      </c>
      <c r="G12" s="4">
        <v>1.9599999999999999E-4</v>
      </c>
      <c r="H12" s="4">
        <v>1.94E-4</v>
      </c>
      <c r="I12" s="4">
        <v>1.8899999999999999E-4</v>
      </c>
      <c r="J12" s="4">
        <v>1.9799999999999999E-4</v>
      </c>
      <c r="K12" s="7"/>
      <c r="M12" s="3">
        <v>9</v>
      </c>
      <c r="N12" s="4">
        <f t="shared" si="11"/>
        <v>-1.0250000000000656E-6</v>
      </c>
      <c r="O12" s="4">
        <f t="shared" si="0"/>
        <v>4.9749999999999176E-6</v>
      </c>
      <c r="P12" s="4">
        <f t="shared" si="0"/>
        <v>9.9749999999999308E-6</v>
      </c>
      <c r="Q12" s="4">
        <f t="shared" si="0"/>
        <v>1.974999999999926E-6</v>
      </c>
      <c r="R12" s="4">
        <f t="shared" si="0"/>
        <v>-2.500000000006837E-8</v>
      </c>
      <c r="S12" s="4">
        <f t="shared" si="0"/>
        <v>-2.0250000000000628E-6</v>
      </c>
      <c r="T12" s="4">
        <f t="shared" si="12"/>
        <v>-7.0250000000000759E-6</v>
      </c>
      <c r="U12" s="4">
        <f t="shared" si="1"/>
        <v>1.974999999999926E-6</v>
      </c>
      <c r="V12" s="13"/>
      <c r="X12" s="3">
        <v>9</v>
      </c>
      <c r="Y12" s="4">
        <f t="shared" si="3"/>
        <v>1.0506250000001344E-12</v>
      </c>
      <c r="Z12" s="4">
        <f t="shared" si="4"/>
        <v>2.475062499999918E-11</v>
      </c>
      <c r="AA12" s="4">
        <f t="shared" si="5"/>
        <v>9.9500624999998615E-11</v>
      </c>
      <c r="AB12" s="4">
        <f t="shared" si="6"/>
        <v>3.900624999999708E-12</v>
      </c>
      <c r="AC12" s="4">
        <f t="shared" si="7"/>
        <v>6.2500000000341853E-16</v>
      </c>
      <c r="AD12" s="4">
        <f t="shared" si="8"/>
        <v>4.1006250000002541E-12</v>
      </c>
      <c r="AE12" s="4">
        <f t="shared" si="9"/>
        <v>4.9350625000001068E-11</v>
      </c>
      <c r="AF12" s="4">
        <f t="shared" si="10"/>
        <v>3.900624999999708E-12</v>
      </c>
    </row>
    <row r="13" spans="2:32" ht="15" thickBot="1" x14ac:dyDescent="0.35">
      <c r="B13" s="3">
        <v>10</v>
      </c>
      <c r="C13" s="4">
        <v>1.94E-4</v>
      </c>
      <c r="D13" s="4">
        <v>1.9799999999999999E-4</v>
      </c>
      <c r="E13" s="4">
        <v>1.9899999999999999E-4</v>
      </c>
      <c r="F13" s="4">
        <v>1.9799999999999999E-4</v>
      </c>
      <c r="G13" s="4">
        <v>1.9599999999999999E-4</v>
      </c>
      <c r="H13" s="4">
        <v>2.0599999999999999E-4</v>
      </c>
      <c r="I13" s="4">
        <v>1.9599999999999999E-4</v>
      </c>
      <c r="J13" s="4">
        <v>1.9799999999999999E-4</v>
      </c>
      <c r="K13" s="7"/>
      <c r="M13" s="3">
        <v>10</v>
      </c>
      <c r="N13" s="4">
        <f t="shared" si="11"/>
        <v>-2.0250000000000628E-6</v>
      </c>
      <c r="O13" s="4">
        <f t="shared" si="0"/>
        <v>1.974999999999926E-6</v>
      </c>
      <c r="P13" s="4">
        <f t="shared" si="0"/>
        <v>2.9749999999999232E-6</v>
      </c>
      <c r="Q13" s="4">
        <f t="shared" si="0"/>
        <v>1.974999999999926E-6</v>
      </c>
      <c r="R13" s="4">
        <f t="shared" si="0"/>
        <v>-2.500000000006837E-8</v>
      </c>
      <c r="S13" s="4">
        <f t="shared" si="0"/>
        <v>9.9749999999999308E-6</v>
      </c>
      <c r="T13" s="4">
        <f t="shared" si="12"/>
        <v>-2.500000000006837E-8</v>
      </c>
      <c r="U13" s="4">
        <f t="shared" si="1"/>
        <v>1.974999999999926E-6</v>
      </c>
      <c r="V13" s="13"/>
      <c r="X13" s="3">
        <v>10</v>
      </c>
      <c r="Y13" s="4">
        <f t="shared" si="3"/>
        <v>4.1006250000002541E-12</v>
      </c>
      <c r="Z13" s="4">
        <f t="shared" si="4"/>
        <v>3.900624999999708E-12</v>
      </c>
      <c r="AA13" s="4">
        <f t="shared" si="5"/>
        <v>8.8506249999995438E-12</v>
      </c>
      <c r="AB13" s="4">
        <f t="shared" si="6"/>
        <v>3.900624999999708E-12</v>
      </c>
      <c r="AC13" s="4">
        <f t="shared" si="7"/>
        <v>6.2500000000341853E-16</v>
      </c>
      <c r="AD13" s="4">
        <f t="shared" si="8"/>
        <v>9.9500624999998615E-11</v>
      </c>
      <c r="AE13" s="4">
        <f t="shared" si="9"/>
        <v>6.2500000000341853E-16</v>
      </c>
      <c r="AF13" s="4">
        <f t="shared" si="10"/>
        <v>3.900624999999708E-12</v>
      </c>
    </row>
    <row r="14" spans="2:32" ht="15" thickBot="1" x14ac:dyDescent="0.35">
      <c r="B14" s="3">
        <v>11</v>
      </c>
      <c r="C14" s="4">
        <v>2.0099999999999998E-4</v>
      </c>
      <c r="D14" s="4">
        <v>1.9899999999999999E-4</v>
      </c>
      <c r="E14" s="4">
        <v>1.93E-4</v>
      </c>
      <c r="F14" s="4">
        <v>1.9099999999999998E-4</v>
      </c>
      <c r="G14" s="4">
        <v>1.8999999999999998E-4</v>
      </c>
      <c r="H14" s="4">
        <v>1.8899999999999999E-4</v>
      </c>
      <c r="I14" s="4">
        <v>1.8999999999999998E-4</v>
      </c>
      <c r="J14" s="4">
        <v>1.8799999999999999E-4</v>
      </c>
      <c r="K14" s="7"/>
      <c r="M14" s="3">
        <v>11</v>
      </c>
      <c r="N14" s="4">
        <f t="shared" si="11"/>
        <v>4.9749999999999176E-6</v>
      </c>
      <c r="O14" s="4">
        <f t="shared" si="0"/>
        <v>2.9749999999999232E-6</v>
      </c>
      <c r="P14" s="4">
        <f t="shared" si="0"/>
        <v>-3.02500000000006E-6</v>
      </c>
      <c r="Q14" s="4">
        <f t="shared" si="0"/>
        <v>-5.0250000000000815E-6</v>
      </c>
      <c r="R14" s="4">
        <f t="shared" si="0"/>
        <v>-6.0250000000000787E-6</v>
      </c>
      <c r="S14" s="4">
        <f t="shared" si="0"/>
        <v>-7.0250000000000759E-6</v>
      </c>
      <c r="T14" s="4">
        <f t="shared" si="12"/>
        <v>-6.0250000000000787E-6</v>
      </c>
      <c r="U14" s="4">
        <f t="shared" si="1"/>
        <v>-8.0250000000000731E-6</v>
      </c>
      <c r="V14" s="13"/>
      <c r="X14" s="3">
        <v>11</v>
      </c>
      <c r="Y14" s="4">
        <f t="shared" si="3"/>
        <v>2.475062499999918E-11</v>
      </c>
      <c r="Z14" s="4">
        <f t="shared" si="4"/>
        <v>8.8506249999995438E-12</v>
      </c>
      <c r="AA14" s="4">
        <f t="shared" si="5"/>
        <v>9.1506250000003628E-12</v>
      </c>
      <c r="AB14" s="4">
        <f t="shared" si="6"/>
        <v>2.525062500000082E-11</v>
      </c>
      <c r="AC14" s="4">
        <f t="shared" si="7"/>
        <v>3.6300625000000949E-11</v>
      </c>
      <c r="AD14" s="4">
        <f t="shared" si="8"/>
        <v>4.9350625000001068E-11</v>
      </c>
      <c r="AE14" s="4">
        <f t="shared" si="9"/>
        <v>3.6300625000000949E-11</v>
      </c>
      <c r="AF14" s="4">
        <f t="shared" si="10"/>
        <v>6.4400625000001174E-11</v>
      </c>
    </row>
    <row r="15" spans="2:32" ht="15" thickBot="1" x14ac:dyDescent="0.35">
      <c r="B15" s="3">
        <v>12</v>
      </c>
      <c r="C15" s="4">
        <v>1.92E-4</v>
      </c>
      <c r="D15" s="4">
        <v>1.8999999999999998E-4</v>
      </c>
      <c r="E15" s="4">
        <v>1.9099999999999998E-4</v>
      </c>
      <c r="F15" s="4">
        <v>1.9699999999999999E-4</v>
      </c>
      <c r="G15" s="4">
        <v>1.8999999999999998E-4</v>
      </c>
      <c r="H15" s="4">
        <v>1.8899999999999999E-4</v>
      </c>
      <c r="I15" s="4">
        <v>1.93E-4</v>
      </c>
      <c r="J15" s="4">
        <v>1.8799999999999999E-4</v>
      </c>
      <c r="K15" s="7"/>
      <c r="M15" s="3">
        <v>12</v>
      </c>
      <c r="N15" s="4">
        <f t="shared" si="11"/>
        <v>-4.0250000000000572E-6</v>
      </c>
      <c r="O15" s="4">
        <f t="shared" si="0"/>
        <v>-6.0250000000000787E-6</v>
      </c>
      <c r="P15" s="4">
        <f t="shared" si="0"/>
        <v>-5.0250000000000815E-6</v>
      </c>
      <c r="Q15" s="4">
        <f t="shared" si="0"/>
        <v>9.7499999999992883E-7</v>
      </c>
      <c r="R15" s="4">
        <f t="shared" si="0"/>
        <v>-6.0250000000000787E-6</v>
      </c>
      <c r="S15" s="4">
        <f t="shared" si="0"/>
        <v>-7.0250000000000759E-6</v>
      </c>
      <c r="T15" s="4">
        <f t="shared" si="12"/>
        <v>-3.02500000000006E-6</v>
      </c>
      <c r="U15" s="4">
        <f t="shared" si="1"/>
        <v>-8.0250000000000731E-6</v>
      </c>
      <c r="V15" s="13"/>
      <c r="X15" s="3">
        <v>12</v>
      </c>
      <c r="Y15" s="4">
        <f t="shared" si="3"/>
        <v>1.6200625000000461E-11</v>
      </c>
      <c r="Z15" s="4">
        <f t="shared" si="4"/>
        <v>3.6300625000000949E-11</v>
      </c>
      <c r="AA15" s="4">
        <f t="shared" si="5"/>
        <v>2.525062500000082E-11</v>
      </c>
      <c r="AB15" s="4">
        <f t="shared" si="6"/>
        <v>9.5062499999986116E-13</v>
      </c>
      <c r="AC15" s="4">
        <f t="shared" si="7"/>
        <v>3.6300625000000949E-11</v>
      </c>
      <c r="AD15" s="4">
        <f t="shared" si="8"/>
        <v>4.9350625000001068E-11</v>
      </c>
      <c r="AE15" s="4">
        <f t="shared" si="9"/>
        <v>9.1506250000003628E-12</v>
      </c>
      <c r="AF15" s="4">
        <f t="shared" si="10"/>
        <v>6.4400625000001174E-11</v>
      </c>
    </row>
    <row r="16" spans="2:32" ht="15" thickBot="1" x14ac:dyDescent="0.35">
      <c r="B16" s="3">
        <v>13</v>
      </c>
      <c r="C16" s="4">
        <v>1.9699999999999999E-4</v>
      </c>
      <c r="D16" s="4">
        <v>1.9799999999999999E-4</v>
      </c>
      <c r="E16" s="4">
        <v>1.9999999999999998E-4</v>
      </c>
      <c r="F16" s="4">
        <v>1.9899999999999999E-4</v>
      </c>
      <c r="G16" s="4">
        <v>2.0599999999999999E-4</v>
      </c>
      <c r="H16" s="4">
        <v>1.9799999999999999E-4</v>
      </c>
      <c r="I16" s="4">
        <v>1.95E-4</v>
      </c>
      <c r="J16" s="4">
        <v>1.9999999999999998E-4</v>
      </c>
      <c r="K16" s="7"/>
      <c r="M16" s="3">
        <v>13</v>
      </c>
      <c r="N16" s="4">
        <f t="shared" si="11"/>
        <v>9.7499999999992883E-7</v>
      </c>
      <c r="O16" s="4">
        <f t="shared" si="0"/>
        <v>1.974999999999926E-6</v>
      </c>
      <c r="P16" s="4">
        <f t="shared" si="0"/>
        <v>3.9749999999999204E-6</v>
      </c>
      <c r="Q16" s="4">
        <f t="shared" si="0"/>
        <v>2.9749999999999232E-6</v>
      </c>
      <c r="R16" s="4">
        <f t="shared" si="0"/>
        <v>9.9749999999999308E-6</v>
      </c>
      <c r="S16" s="4">
        <f t="shared" si="0"/>
        <v>1.974999999999926E-6</v>
      </c>
      <c r="T16" s="4">
        <f t="shared" si="12"/>
        <v>-1.0250000000000656E-6</v>
      </c>
      <c r="U16" s="4">
        <f t="shared" si="1"/>
        <v>3.9749999999999204E-6</v>
      </c>
      <c r="V16" s="13"/>
      <c r="X16" s="3">
        <v>13</v>
      </c>
      <c r="Y16" s="4">
        <f t="shared" si="3"/>
        <v>9.5062499999986116E-13</v>
      </c>
      <c r="Z16" s="4">
        <f t="shared" si="4"/>
        <v>3.900624999999708E-12</v>
      </c>
      <c r="AA16" s="4">
        <f t="shared" si="5"/>
        <v>1.5800624999999369E-11</v>
      </c>
      <c r="AB16" s="4">
        <f t="shared" si="6"/>
        <v>8.8506249999995438E-12</v>
      </c>
      <c r="AC16" s="4">
        <f t="shared" si="7"/>
        <v>9.9500624999998615E-11</v>
      </c>
      <c r="AD16" s="4">
        <f t="shared" si="8"/>
        <v>3.900624999999708E-12</v>
      </c>
      <c r="AE16" s="4">
        <f t="shared" si="9"/>
        <v>1.0506250000001344E-12</v>
      </c>
      <c r="AF16" s="4">
        <f t="shared" si="10"/>
        <v>1.5800624999999369E-11</v>
      </c>
    </row>
    <row r="17" spans="2:32" ht="15" thickBot="1" x14ac:dyDescent="0.35">
      <c r="B17" s="3">
        <v>14</v>
      </c>
      <c r="C17" s="4">
        <v>1.9099999999999998E-4</v>
      </c>
      <c r="D17" s="4">
        <v>1.8999999999999998E-4</v>
      </c>
      <c r="E17" s="4">
        <v>1.9799999999999999E-4</v>
      </c>
      <c r="F17" s="4">
        <v>1.9599999999999999E-4</v>
      </c>
      <c r="G17" s="4">
        <v>1.9599999999999999E-4</v>
      </c>
      <c r="H17" s="4">
        <v>2.0099999999999998E-4</v>
      </c>
      <c r="I17" s="4">
        <v>1.9599999999999999E-4</v>
      </c>
      <c r="J17" s="4">
        <v>1.9599999999999999E-4</v>
      </c>
      <c r="K17" s="7"/>
      <c r="M17" s="3">
        <v>14</v>
      </c>
      <c r="N17" s="4">
        <f t="shared" si="11"/>
        <v>-5.0250000000000815E-6</v>
      </c>
      <c r="O17" s="4">
        <f t="shared" si="0"/>
        <v>-6.0250000000000787E-6</v>
      </c>
      <c r="P17" s="4">
        <f t="shared" si="0"/>
        <v>1.974999999999926E-6</v>
      </c>
      <c r="Q17" s="4">
        <f t="shared" si="0"/>
        <v>-2.500000000006837E-8</v>
      </c>
      <c r="R17" s="4">
        <f t="shared" si="0"/>
        <v>-2.500000000006837E-8</v>
      </c>
      <c r="S17" s="4">
        <f t="shared" si="0"/>
        <v>4.9749999999999176E-6</v>
      </c>
      <c r="T17" s="4">
        <f t="shared" si="12"/>
        <v>-2.500000000006837E-8</v>
      </c>
      <c r="U17" s="4">
        <f t="shared" si="1"/>
        <v>-2.500000000006837E-8</v>
      </c>
      <c r="V17" s="13"/>
      <c r="X17" s="3">
        <v>14</v>
      </c>
      <c r="Y17" s="4">
        <f t="shared" si="3"/>
        <v>2.525062500000082E-11</v>
      </c>
      <c r="Z17" s="4">
        <f t="shared" si="4"/>
        <v>3.6300625000000949E-11</v>
      </c>
      <c r="AA17" s="4">
        <f t="shared" si="5"/>
        <v>3.900624999999708E-12</v>
      </c>
      <c r="AB17" s="4">
        <f t="shared" si="6"/>
        <v>6.2500000000341853E-16</v>
      </c>
      <c r="AC17" s="4">
        <f t="shared" si="7"/>
        <v>6.2500000000341853E-16</v>
      </c>
      <c r="AD17" s="4">
        <f t="shared" si="8"/>
        <v>2.475062499999918E-11</v>
      </c>
      <c r="AE17" s="4">
        <f t="shared" si="9"/>
        <v>6.2500000000341853E-16</v>
      </c>
      <c r="AF17" s="4">
        <f t="shared" si="10"/>
        <v>6.2500000000341853E-16</v>
      </c>
    </row>
    <row r="18" spans="2:32" ht="15" thickBot="1" x14ac:dyDescent="0.35">
      <c r="B18" s="3">
        <v>15</v>
      </c>
      <c r="C18" s="4">
        <v>1.94E-4</v>
      </c>
      <c r="D18" s="4">
        <v>2.05E-4</v>
      </c>
      <c r="E18" s="4">
        <v>2.02E-4</v>
      </c>
      <c r="F18" s="4">
        <v>2.03E-4</v>
      </c>
      <c r="G18" s="4">
        <v>1.9699999999999999E-4</v>
      </c>
      <c r="H18" s="4">
        <v>1.9099999999999998E-4</v>
      </c>
      <c r="I18" s="4">
        <v>1.93E-4</v>
      </c>
      <c r="J18" s="4">
        <v>1.9899999999999999E-4</v>
      </c>
      <c r="K18" s="7"/>
      <c r="M18" s="3">
        <v>15</v>
      </c>
      <c r="N18" s="4">
        <f t="shared" si="11"/>
        <v>-2.0250000000000628E-6</v>
      </c>
      <c r="O18" s="4">
        <f t="shared" si="0"/>
        <v>8.9749999999999336E-6</v>
      </c>
      <c r="P18" s="4">
        <f t="shared" si="0"/>
        <v>5.9749999999999419E-6</v>
      </c>
      <c r="Q18" s="4">
        <f t="shared" si="0"/>
        <v>6.9749999999999391E-6</v>
      </c>
      <c r="R18" s="4">
        <f t="shared" si="0"/>
        <v>9.7499999999992883E-7</v>
      </c>
      <c r="S18" s="4">
        <f t="shared" si="0"/>
        <v>-5.0250000000000815E-6</v>
      </c>
      <c r="T18" s="4">
        <f t="shared" si="12"/>
        <v>-3.02500000000006E-6</v>
      </c>
      <c r="U18" s="4">
        <f t="shared" si="1"/>
        <v>2.9749999999999232E-6</v>
      </c>
      <c r="V18" s="13"/>
      <c r="X18" s="3">
        <v>15</v>
      </c>
      <c r="Y18" s="4">
        <f t="shared" si="3"/>
        <v>4.1006250000002541E-12</v>
      </c>
      <c r="Z18" s="4">
        <f t="shared" si="4"/>
        <v>8.0550624999998812E-11</v>
      </c>
      <c r="AA18" s="4">
        <f t="shared" si="5"/>
        <v>3.5700624999999304E-11</v>
      </c>
      <c r="AB18" s="4">
        <f t="shared" si="6"/>
        <v>4.8650624999999154E-11</v>
      </c>
      <c r="AC18" s="4">
        <f t="shared" si="7"/>
        <v>9.5062499999986116E-13</v>
      </c>
      <c r="AD18" s="4">
        <f t="shared" si="8"/>
        <v>2.525062500000082E-11</v>
      </c>
      <c r="AE18" s="4">
        <f t="shared" si="9"/>
        <v>9.1506250000003628E-12</v>
      </c>
      <c r="AF18" s="4">
        <f t="shared" si="10"/>
        <v>8.8506249999995438E-12</v>
      </c>
    </row>
    <row r="19" spans="2:32" ht="15" thickBot="1" x14ac:dyDescent="0.35">
      <c r="B19" s="3">
        <v>16</v>
      </c>
      <c r="C19" s="4">
        <v>1.9899999999999999E-4</v>
      </c>
      <c r="D19" s="4">
        <v>1.95E-4</v>
      </c>
      <c r="E19" s="4">
        <v>1.9799999999999999E-4</v>
      </c>
      <c r="F19" s="4">
        <v>1.9899999999999999E-4</v>
      </c>
      <c r="G19" s="4">
        <v>2.05E-4</v>
      </c>
      <c r="H19" s="4">
        <v>2.0599999999999999E-4</v>
      </c>
      <c r="I19" s="4">
        <v>2.0799999999999999E-4</v>
      </c>
      <c r="J19" s="4">
        <v>1.92E-4</v>
      </c>
      <c r="K19" s="7"/>
      <c r="M19" s="3">
        <v>16</v>
      </c>
      <c r="N19" s="4">
        <f t="shared" si="11"/>
        <v>2.9749999999999232E-6</v>
      </c>
      <c r="O19" s="4">
        <f t="shared" si="0"/>
        <v>-1.0250000000000656E-6</v>
      </c>
      <c r="P19" s="4">
        <f t="shared" si="0"/>
        <v>1.974999999999926E-6</v>
      </c>
      <c r="Q19" s="4">
        <f t="shared" si="0"/>
        <v>2.9749999999999232E-6</v>
      </c>
      <c r="R19" s="4">
        <f t="shared" si="0"/>
        <v>8.9749999999999336E-6</v>
      </c>
      <c r="S19" s="4">
        <f t="shared" si="0"/>
        <v>9.9749999999999308E-6</v>
      </c>
      <c r="T19" s="4">
        <f t="shared" si="12"/>
        <v>1.1974999999999925E-5</v>
      </c>
      <c r="U19" s="4">
        <f t="shared" si="1"/>
        <v>-4.0250000000000572E-6</v>
      </c>
      <c r="V19" s="13"/>
      <c r="X19" s="3">
        <v>16</v>
      </c>
      <c r="Y19" s="4">
        <f t="shared" si="3"/>
        <v>8.8506249999995438E-12</v>
      </c>
      <c r="Z19" s="4">
        <f t="shared" si="4"/>
        <v>1.0506250000001344E-12</v>
      </c>
      <c r="AA19" s="4">
        <f t="shared" si="5"/>
        <v>3.900624999999708E-12</v>
      </c>
      <c r="AB19" s="4">
        <f t="shared" si="6"/>
        <v>8.8506249999995438E-12</v>
      </c>
      <c r="AC19" s="4">
        <f t="shared" si="7"/>
        <v>8.0550624999998812E-11</v>
      </c>
      <c r="AD19" s="4">
        <f t="shared" si="8"/>
        <v>9.9500624999998615E-11</v>
      </c>
      <c r="AE19" s="4">
        <f t="shared" si="9"/>
        <v>1.434006249999982E-10</v>
      </c>
      <c r="AF19" s="4">
        <f t="shared" si="10"/>
        <v>1.6200625000000461E-11</v>
      </c>
    </row>
    <row r="20" spans="2:32" ht="15" thickBot="1" x14ac:dyDescent="0.35">
      <c r="B20" s="3">
        <v>17</v>
      </c>
      <c r="C20" s="4">
        <v>2.04E-4</v>
      </c>
      <c r="D20" s="4">
        <v>1.9599999999999999E-4</v>
      </c>
      <c r="E20" s="4">
        <v>1.9899999999999999E-4</v>
      </c>
      <c r="F20" s="4">
        <v>1.9899999999999999E-4</v>
      </c>
      <c r="G20" s="4">
        <v>1.92E-4</v>
      </c>
      <c r="H20" s="4">
        <v>1.93E-4</v>
      </c>
      <c r="I20" s="4">
        <v>1.9599999999999999E-4</v>
      </c>
      <c r="J20" s="4">
        <v>1.9699999999999999E-4</v>
      </c>
      <c r="K20" s="7"/>
      <c r="M20" s="3">
        <v>17</v>
      </c>
      <c r="N20" s="4">
        <f t="shared" si="11"/>
        <v>7.9749999999999363E-6</v>
      </c>
      <c r="O20" s="4">
        <f t="shared" ref="O20:O43" si="13">D20-$E$46</f>
        <v>-2.500000000006837E-8</v>
      </c>
      <c r="P20" s="4">
        <f t="shared" ref="P20:P43" si="14">E20-$E$46</f>
        <v>2.9749999999999232E-6</v>
      </c>
      <c r="Q20" s="4">
        <f t="shared" ref="Q20:Q43" si="15">F20-$E$46</f>
        <v>2.9749999999999232E-6</v>
      </c>
      <c r="R20" s="4">
        <f t="shared" ref="R20:R43" si="16">G20-$E$46</f>
        <v>-4.0250000000000572E-6</v>
      </c>
      <c r="S20" s="4">
        <f t="shared" ref="S20:S43" si="17">H20-$E$46</f>
        <v>-3.02500000000006E-6</v>
      </c>
      <c r="T20" s="4">
        <f t="shared" si="12"/>
        <v>-2.500000000006837E-8</v>
      </c>
      <c r="U20" s="4">
        <f t="shared" si="1"/>
        <v>9.7499999999992883E-7</v>
      </c>
      <c r="V20" s="13"/>
      <c r="X20" s="3">
        <v>17</v>
      </c>
      <c r="Y20" s="4">
        <f t="shared" si="3"/>
        <v>6.360062499999899E-11</v>
      </c>
      <c r="Z20" s="4">
        <f t="shared" si="4"/>
        <v>6.2500000000341853E-16</v>
      </c>
      <c r="AA20" s="4">
        <f t="shared" si="5"/>
        <v>8.8506249999995438E-12</v>
      </c>
      <c r="AB20" s="4">
        <f t="shared" si="6"/>
        <v>8.8506249999995438E-12</v>
      </c>
      <c r="AC20" s="4">
        <f t="shared" si="7"/>
        <v>1.6200625000000461E-11</v>
      </c>
      <c r="AD20" s="4">
        <f t="shared" si="8"/>
        <v>9.1506250000003628E-12</v>
      </c>
      <c r="AE20" s="4">
        <f t="shared" si="9"/>
        <v>6.2500000000341853E-16</v>
      </c>
      <c r="AF20" s="4">
        <f t="shared" si="10"/>
        <v>9.5062499999986116E-13</v>
      </c>
    </row>
    <row r="21" spans="2:32" ht="15" thickBot="1" x14ac:dyDescent="0.35">
      <c r="B21" s="3">
        <v>18</v>
      </c>
      <c r="C21" s="4">
        <v>1.93E-4</v>
      </c>
      <c r="D21" s="4">
        <v>1.9999999999999998E-4</v>
      </c>
      <c r="E21" s="4">
        <v>1.9099999999999998E-4</v>
      </c>
      <c r="F21" s="4">
        <v>1.9099999999999998E-4</v>
      </c>
      <c r="G21" s="4">
        <v>1.92E-4</v>
      </c>
      <c r="H21" s="4">
        <v>1.9899999999999999E-4</v>
      </c>
      <c r="I21" s="4">
        <v>2.03E-4</v>
      </c>
      <c r="J21" s="4">
        <v>1.9799999999999999E-4</v>
      </c>
      <c r="K21" s="7"/>
      <c r="M21" s="3">
        <v>18</v>
      </c>
      <c r="N21" s="4">
        <f t="shared" si="11"/>
        <v>-3.02500000000006E-6</v>
      </c>
      <c r="O21" s="4">
        <f t="shared" si="13"/>
        <v>3.9749999999999204E-6</v>
      </c>
      <c r="P21" s="4">
        <f t="shared" si="14"/>
        <v>-5.0250000000000815E-6</v>
      </c>
      <c r="Q21" s="4">
        <f t="shared" si="15"/>
        <v>-5.0250000000000815E-6</v>
      </c>
      <c r="R21" s="4">
        <f t="shared" si="16"/>
        <v>-4.0250000000000572E-6</v>
      </c>
      <c r="S21" s="4">
        <f t="shared" si="17"/>
        <v>2.9749999999999232E-6</v>
      </c>
      <c r="T21" s="4">
        <f t="shared" si="12"/>
        <v>6.9749999999999391E-6</v>
      </c>
      <c r="U21" s="4">
        <f t="shared" si="1"/>
        <v>1.974999999999926E-6</v>
      </c>
      <c r="V21" s="13"/>
      <c r="X21" s="3">
        <v>18</v>
      </c>
      <c r="Y21" s="4">
        <f t="shared" si="3"/>
        <v>9.1506250000003628E-12</v>
      </c>
      <c r="Z21" s="4">
        <f t="shared" si="4"/>
        <v>1.5800624999999369E-11</v>
      </c>
      <c r="AA21" s="4">
        <f t="shared" si="5"/>
        <v>2.525062500000082E-11</v>
      </c>
      <c r="AB21" s="4">
        <f t="shared" si="6"/>
        <v>2.525062500000082E-11</v>
      </c>
      <c r="AC21" s="4">
        <f t="shared" si="7"/>
        <v>1.6200625000000461E-11</v>
      </c>
      <c r="AD21" s="4">
        <f t="shared" si="8"/>
        <v>8.8506249999995438E-12</v>
      </c>
      <c r="AE21" s="4">
        <f t="shared" si="9"/>
        <v>4.8650624999999154E-11</v>
      </c>
      <c r="AF21" s="4">
        <f t="shared" si="10"/>
        <v>3.900624999999708E-12</v>
      </c>
    </row>
    <row r="22" spans="2:32" ht="15" thickBot="1" x14ac:dyDescent="0.35">
      <c r="B22" s="3">
        <v>19</v>
      </c>
      <c r="C22" s="4">
        <v>1.9599999999999999E-4</v>
      </c>
      <c r="D22" s="4">
        <v>1.93E-4</v>
      </c>
      <c r="E22" s="4">
        <v>1.93E-4</v>
      </c>
      <c r="F22" s="4">
        <v>2.03E-4</v>
      </c>
      <c r="G22" s="4">
        <v>2.05E-4</v>
      </c>
      <c r="H22" s="4">
        <v>1.94E-4</v>
      </c>
      <c r="I22" s="4">
        <v>1.94E-4</v>
      </c>
      <c r="J22" s="4">
        <v>1.9899999999999999E-4</v>
      </c>
      <c r="K22" s="7"/>
      <c r="M22" s="3">
        <v>19</v>
      </c>
      <c r="N22" s="4">
        <f t="shared" si="11"/>
        <v>-2.500000000006837E-8</v>
      </c>
      <c r="O22" s="4">
        <f t="shared" si="13"/>
        <v>-3.02500000000006E-6</v>
      </c>
      <c r="P22" s="4">
        <f t="shared" si="14"/>
        <v>-3.02500000000006E-6</v>
      </c>
      <c r="Q22" s="4">
        <f t="shared" si="15"/>
        <v>6.9749999999999391E-6</v>
      </c>
      <c r="R22" s="4">
        <f t="shared" si="16"/>
        <v>8.9749999999999336E-6</v>
      </c>
      <c r="S22" s="4">
        <f t="shared" si="17"/>
        <v>-2.0250000000000628E-6</v>
      </c>
      <c r="T22" s="4">
        <f t="shared" si="12"/>
        <v>-2.0250000000000628E-6</v>
      </c>
      <c r="U22" s="4">
        <f t="shared" si="1"/>
        <v>2.9749999999999232E-6</v>
      </c>
      <c r="V22" s="13"/>
      <c r="X22" s="3">
        <v>19</v>
      </c>
      <c r="Y22" s="4">
        <f t="shared" si="3"/>
        <v>6.2500000000341853E-16</v>
      </c>
      <c r="Z22" s="4">
        <f t="shared" si="4"/>
        <v>9.1506250000003628E-12</v>
      </c>
      <c r="AA22" s="4">
        <f t="shared" si="5"/>
        <v>9.1506250000003628E-12</v>
      </c>
      <c r="AB22" s="4">
        <f t="shared" si="6"/>
        <v>4.8650624999999154E-11</v>
      </c>
      <c r="AC22" s="4">
        <f t="shared" si="7"/>
        <v>8.0550624999998812E-11</v>
      </c>
      <c r="AD22" s="4">
        <f t="shared" si="8"/>
        <v>4.1006250000002541E-12</v>
      </c>
      <c r="AE22" s="4">
        <f t="shared" si="9"/>
        <v>4.1006250000002541E-12</v>
      </c>
      <c r="AF22" s="4">
        <f t="shared" si="10"/>
        <v>8.8506249999995438E-12</v>
      </c>
    </row>
    <row r="23" spans="2:32" ht="15" thickBot="1" x14ac:dyDescent="0.35">
      <c r="B23" s="3">
        <v>20</v>
      </c>
      <c r="C23" s="4">
        <v>1.9899999999999999E-4</v>
      </c>
      <c r="D23" s="4">
        <v>1.93E-4</v>
      </c>
      <c r="E23" s="4">
        <v>1.95E-4</v>
      </c>
      <c r="F23" s="4">
        <v>1.8799999999999999E-4</v>
      </c>
      <c r="G23" s="4">
        <v>1.9899999999999999E-4</v>
      </c>
      <c r="H23" s="4">
        <v>1.9899999999999999E-4</v>
      </c>
      <c r="I23" s="4">
        <v>1.9699999999999999E-4</v>
      </c>
      <c r="J23" s="4">
        <v>1.8999999999999998E-4</v>
      </c>
      <c r="K23" s="7"/>
      <c r="M23" s="3">
        <v>20</v>
      </c>
      <c r="N23" s="4">
        <f t="shared" si="11"/>
        <v>2.9749999999999232E-6</v>
      </c>
      <c r="O23" s="4">
        <f t="shared" si="13"/>
        <v>-3.02500000000006E-6</v>
      </c>
      <c r="P23" s="4">
        <f t="shared" si="14"/>
        <v>-1.0250000000000656E-6</v>
      </c>
      <c r="Q23" s="4">
        <f t="shared" si="15"/>
        <v>-8.0250000000000731E-6</v>
      </c>
      <c r="R23" s="4">
        <f t="shared" si="16"/>
        <v>2.9749999999999232E-6</v>
      </c>
      <c r="S23" s="4">
        <f t="shared" si="17"/>
        <v>2.9749999999999232E-6</v>
      </c>
      <c r="T23" s="4">
        <f t="shared" si="12"/>
        <v>9.7499999999992883E-7</v>
      </c>
      <c r="U23" s="4">
        <f t="shared" si="1"/>
        <v>-6.0250000000000787E-6</v>
      </c>
      <c r="V23" s="13"/>
      <c r="X23" s="3">
        <v>20</v>
      </c>
      <c r="Y23" s="4">
        <f t="shared" si="3"/>
        <v>8.8506249999995438E-12</v>
      </c>
      <c r="Z23" s="4">
        <f t="shared" si="4"/>
        <v>9.1506250000003628E-12</v>
      </c>
      <c r="AA23" s="4">
        <f t="shared" si="5"/>
        <v>1.0506250000001344E-12</v>
      </c>
      <c r="AB23" s="4">
        <f t="shared" si="6"/>
        <v>6.4400625000001174E-11</v>
      </c>
      <c r="AC23" s="4">
        <f t="shared" si="7"/>
        <v>8.8506249999995438E-12</v>
      </c>
      <c r="AD23" s="4">
        <f t="shared" si="8"/>
        <v>8.8506249999995438E-12</v>
      </c>
      <c r="AE23" s="4">
        <f t="shared" si="9"/>
        <v>9.5062499999986116E-13</v>
      </c>
      <c r="AF23" s="4">
        <f t="shared" si="10"/>
        <v>3.6300625000000949E-11</v>
      </c>
    </row>
    <row r="24" spans="2:32" ht="15" thickBot="1" x14ac:dyDescent="0.35">
      <c r="B24" s="3">
        <v>21</v>
      </c>
      <c r="C24" s="4">
        <v>1.9699999999999999E-4</v>
      </c>
      <c r="D24" s="4">
        <v>1.94E-4</v>
      </c>
      <c r="E24" s="4">
        <v>1.9099999999999998E-4</v>
      </c>
      <c r="F24" s="4">
        <v>1.95E-4</v>
      </c>
      <c r="G24" s="4">
        <v>1.95E-4</v>
      </c>
      <c r="H24" s="4">
        <v>1.95E-4</v>
      </c>
      <c r="I24" s="4">
        <v>2.03E-4</v>
      </c>
      <c r="J24" s="4">
        <v>2.0599999999999999E-4</v>
      </c>
      <c r="K24" s="7"/>
      <c r="M24" s="3">
        <v>21</v>
      </c>
      <c r="N24" s="4">
        <f t="shared" si="11"/>
        <v>9.7499999999992883E-7</v>
      </c>
      <c r="O24" s="4">
        <f t="shared" si="13"/>
        <v>-2.0250000000000628E-6</v>
      </c>
      <c r="P24" s="4">
        <f t="shared" si="14"/>
        <v>-5.0250000000000815E-6</v>
      </c>
      <c r="Q24" s="4">
        <f t="shared" si="15"/>
        <v>-1.0250000000000656E-6</v>
      </c>
      <c r="R24" s="4">
        <f t="shared" si="16"/>
        <v>-1.0250000000000656E-6</v>
      </c>
      <c r="S24" s="4">
        <f t="shared" si="17"/>
        <v>-1.0250000000000656E-6</v>
      </c>
      <c r="T24" s="4">
        <f t="shared" si="12"/>
        <v>6.9749999999999391E-6</v>
      </c>
      <c r="U24" s="4">
        <f t="shared" si="1"/>
        <v>9.9749999999999308E-6</v>
      </c>
      <c r="V24" s="13"/>
      <c r="X24" s="3">
        <v>21</v>
      </c>
      <c r="Y24" s="4">
        <f t="shared" si="3"/>
        <v>9.5062499999986116E-13</v>
      </c>
      <c r="Z24" s="4">
        <f t="shared" si="4"/>
        <v>4.1006250000002541E-12</v>
      </c>
      <c r="AA24" s="4">
        <f t="shared" si="5"/>
        <v>2.525062500000082E-11</v>
      </c>
      <c r="AB24" s="4">
        <f t="shared" si="6"/>
        <v>1.0506250000001344E-12</v>
      </c>
      <c r="AC24" s="4">
        <f t="shared" si="7"/>
        <v>1.0506250000001344E-12</v>
      </c>
      <c r="AD24" s="4">
        <f t="shared" si="8"/>
        <v>1.0506250000001344E-12</v>
      </c>
      <c r="AE24" s="4">
        <f t="shared" si="9"/>
        <v>4.8650624999999154E-11</v>
      </c>
      <c r="AF24" s="4">
        <f t="shared" si="10"/>
        <v>9.9500624999998615E-11</v>
      </c>
    </row>
    <row r="25" spans="2:32" ht="15" thickBot="1" x14ac:dyDescent="0.35">
      <c r="B25" s="3">
        <v>22</v>
      </c>
      <c r="C25" s="4">
        <v>1.9699999999999999E-4</v>
      </c>
      <c r="D25" s="4">
        <v>1.9599999999999999E-4</v>
      </c>
      <c r="E25" s="4">
        <v>1.9999999999999998E-4</v>
      </c>
      <c r="F25" s="4">
        <v>1.9699999999999999E-4</v>
      </c>
      <c r="G25" s="4">
        <v>1.9799999999999999E-4</v>
      </c>
      <c r="H25" s="4">
        <v>1.95E-4</v>
      </c>
      <c r="I25" s="4">
        <v>1.94E-4</v>
      </c>
      <c r="J25" s="4">
        <v>1.95E-4</v>
      </c>
      <c r="K25" s="7"/>
      <c r="M25" s="3">
        <v>22</v>
      </c>
      <c r="N25" s="4">
        <f t="shared" si="11"/>
        <v>9.7499999999992883E-7</v>
      </c>
      <c r="O25" s="4">
        <f t="shared" si="13"/>
        <v>-2.500000000006837E-8</v>
      </c>
      <c r="P25" s="4">
        <f t="shared" si="14"/>
        <v>3.9749999999999204E-6</v>
      </c>
      <c r="Q25" s="4">
        <f t="shared" si="15"/>
        <v>9.7499999999992883E-7</v>
      </c>
      <c r="R25" s="4">
        <f t="shared" si="16"/>
        <v>1.974999999999926E-6</v>
      </c>
      <c r="S25" s="4">
        <f t="shared" si="17"/>
        <v>-1.0250000000000656E-6</v>
      </c>
      <c r="T25" s="4">
        <f t="shared" si="12"/>
        <v>-2.0250000000000628E-6</v>
      </c>
      <c r="U25" s="4">
        <f t="shared" si="1"/>
        <v>-1.0250000000000656E-6</v>
      </c>
      <c r="V25" s="13"/>
      <c r="X25" s="3">
        <v>22</v>
      </c>
      <c r="Y25" s="4">
        <f t="shared" si="3"/>
        <v>9.5062499999986116E-13</v>
      </c>
      <c r="Z25" s="4">
        <f t="shared" si="4"/>
        <v>6.2500000000341853E-16</v>
      </c>
      <c r="AA25" s="4">
        <f t="shared" si="5"/>
        <v>1.5800624999999369E-11</v>
      </c>
      <c r="AB25" s="4">
        <f t="shared" si="6"/>
        <v>9.5062499999986116E-13</v>
      </c>
      <c r="AC25" s="4">
        <f t="shared" si="7"/>
        <v>3.900624999999708E-12</v>
      </c>
      <c r="AD25" s="4">
        <f t="shared" si="8"/>
        <v>1.0506250000001344E-12</v>
      </c>
      <c r="AE25" s="4">
        <f t="shared" si="9"/>
        <v>4.1006250000002541E-12</v>
      </c>
      <c r="AF25" s="4">
        <f t="shared" si="10"/>
        <v>1.0506250000001344E-12</v>
      </c>
    </row>
    <row r="26" spans="2:32" ht="15" thickBot="1" x14ac:dyDescent="0.35">
      <c r="B26" s="3">
        <v>23</v>
      </c>
      <c r="C26" s="4">
        <v>1.8999999999999998E-4</v>
      </c>
      <c r="D26" s="4">
        <v>1.9699999999999999E-4</v>
      </c>
      <c r="E26" s="4">
        <v>1.8899999999999999E-4</v>
      </c>
      <c r="F26" s="4">
        <v>1.95E-4</v>
      </c>
      <c r="G26" s="4">
        <v>1.93E-4</v>
      </c>
      <c r="H26" s="4">
        <v>1.95E-4</v>
      </c>
      <c r="I26" s="4">
        <v>1.9699999999999999E-4</v>
      </c>
      <c r="J26" s="4">
        <v>1.8899999999999999E-4</v>
      </c>
      <c r="K26" s="7"/>
      <c r="M26" s="3">
        <v>23</v>
      </c>
      <c r="N26" s="4">
        <f t="shared" si="11"/>
        <v>-6.0250000000000787E-6</v>
      </c>
      <c r="O26" s="4">
        <f t="shared" si="13"/>
        <v>9.7499999999992883E-7</v>
      </c>
      <c r="P26" s="4">
        <f t="shared" si="14"/>
        <v>-7.0250000000000759E-6</v>
      </c>
      <c r="Q26" s="4">
        <f t="shared" si="15"/>
        <v>-1.0250000000000656E-6</v>
      </c>
      <c r="R26" s="4">
        <f t="shared" si="16"/>
        <v>-3.02500000000006E-6</v>
      </c>
      <c r="S26" s="4">
        <f t="shared" si="17"/>
        <v>-1.0250000000000656E-6</v>
      </c>
      <c r="T26" s="4">
        <f t="shared" si="12"/>
        <v>9.7499999999992883E-7</v>
      </c>
      <c r="U26" s="4">
        <f t="shared" si="1"/>
        <v>-7.0250000000000759E-6</v>
      </c>
      <c r="V26" s="13"/>
      <c r="X26" s="3">
        <v>23</v>
      </c>
      <c r="Y26" s="4">
        <f t="shared" si="3"/>
        <v>3.6300625000000949E-11</v>
      </c>
      <c r="Z26" s="4">
        <f t="shared" si="4"/>
        <v>9.5062499999986116E-13</v>
      </c>
      <c r="AA26" s="4">
        <f t="shared" si="5"/>
        <v>4.9350625000001068E-11</v>
      </c>
      <c r="AB26" s="4">
        <f t="shared" si="6"/>
        <v>1.0506250000001344E-12</v>
      </c>
      <c r="AC26" s="4">
        <f t="shared" si="7"/>
        <v>9.1506250000003628E-12</v>
      </c>
      <c r="AD26" s="4">
        <f t="shared" si="8"/>
        <v>1.0506250000001344E-12</v>
      </c>
      <c r="AE26" s="4">
        <f t="shared" si="9"/>
        <v>9.5062499999986116E-13</v>
      </c>
      <c r="AF26" s="4">
        <f t="shared" si="10"/>
        <v>4.9350625000001068E-11</v>
      </c>
    </row>
    <row r="27" spans="2:32" ht="15" thickBot="1" x14ac:dyDescent="0.35">
      <c r="B27" s="3">
        <v>24</v>
      </c>
      <c r="C27" s="4">
        <v>1.95E-4</v>
      </c>
      <c r="D27" s="4">
        <v>1.9699999999999999E-4</v>
      </c>
      <c r="E27" s="4">
        <v>1.9599999999999999E-4</v>
      </c>
      <c r="F27" s="4">
        <v>1.9899999999999999E-4</v>
      </c>
      <c r="G27" s="4">
        <v>2.05E-4</v>
      </c>
      <c r="H27" s="4">
        <v>1.95E-4</v>
      </c>
      <c r="I27" s="4">
        <v>1.9799999999999999E-4</v>
      </c>
      <c r="J27" s="4">
        <v>1.9599999999999999E-4</v>
      </c>
      <c r="K27" s="7"/>
      <c r="M27" s="3">
        <v>24</v>
      </c>
      <c r="N27" s="4">
        <f t="shared" si="11"/>
        <v>-1.0250000000000656E-6</v>
      </c>
      <c r="O27" s="4">
        <f t="shared" si="13"/>
        <v>9.7499999999992883E-7</v>
      </c>
      <c r="P27" s="4">
        <f t="shared" si="14"/>
        <v>-2.500000000006837E-8</v>
      </c>
      <c r="Q27" s="4">
        <f t="shared" si="15"/>
        <v>2.9749999999999232E-6</v>
      </c>
      <c r="R27" s="4">
        <f t="shared" si="16"/>
        <v>8.9749999999999336E-6</v>
      </c>
      <c r="S27" s="4">
        <f t="shared" si="17"/>
        <v>-1.0250000000000656E-6</v>
      </c>
      <c r="T27" s="4">
        <f t="shared" si="12"/>
        <v>1.974999999999926E-6</v>
      </c>
      <c r="U27" s="4">
        <f t="shared" si="1"/>
        <v>-2.500000000006837E-8</v>
      </c>
      <c r="V27" s="13"/>
      <c r="X27" s="3">
        <v>24</v>
      </c>
      <c r="Y27" s="4">
        <f t="shared" si="3"/>
        <v>1.0506250000001344E-12</v>
      </c>
      <c r="Z27" s="4">
        <f t="shared" si="4"/>
        <v>9.5062499999986116E-13</v>
      </c>
      <c r="AA27" s="4">
        <f t="shared" si="5"/>
        <v>6.2500000000341853E-16</v>
      </c>
      <c r="AB27" s="4">
        <f t="shared" si="6"/>
        <v>8.8506249999995438E-12</v>
      </c>
      <c r="AC27" s="4">
        <f t="shared" si="7"/>
        <v>8.0550624999998812E-11</v>
      </c>
      <c r="AD27" s="4">
        <f t="shared" si="8"/>
        <v>1.0506250000001344E-12</v>
      </c>
      <c r="AE27" s="4">
        <f t="shared" si="9"/>
        <v>3.900624999999708E-12</v>
      </c>
      <c r="AF27" s="4">
        <f t="shared" si="10"/>
        <v>6.2500000000341853E-16</v>
      </c>
    </row>
    <row r="28" spans="2:32" ht="15" thickBot="1" x14ac:dyDescent="0.35">
      <c r="B28" s="3">
        <v>25</v>
      </c>
      <c r="C28" s="4">
        <v>1.9099999999999998E-4</v>
      </c>
      <c r="D28" s="4">
        <v>1.94E-4</v>
      </c>
      <c r="E28" s="4">
        <v>1.9699999999999999E-4</v>
      </c>
      <c r="F28" s="4">
        <v>1.9799999999999999E-4</v>
      </c>
      <c r="G28" s="4">
        <v>1.9899999999999999E-4</v>
      </c>
      <c r="H28" s="4">
        <v>1.9999999999999998E-4</v>
      </c>
      <c r="I28" s="4">
        <v>1.9899999999999999E-4</v>
      </c>
      <c r="J28" s="4">
        <v>1.94E-4</v>
      </c>
      <c r="K28" s="7"/>
      <c r="M28" s="3">
        <v>25</v>
      </c>
      <c r="N28" s="4">
        <f t="shared" si="11"/>
        <v>-5.0250000000000815E-6</v>
      </c>
      <c r="O28" s="4">
        <f t="shared" si="13"/>
        <v>-2.0250000000000628E-6</v>
      </c>
      <c r="P28" s="4">
        <f t="shared" si="14"/>
        <v>9.7499999999992883E-7</v>
      </c>
      <c r="Q28" s="4">
        <f t="shared" si="15"/>
        <v>1.974999999999926E-6</v>
      </c>
      <c r="R28" s="4">
        <f t="shared" si="16"/>
        <v>2.9749999999999232E-6</v>
      </c>
      <c r="S28" s="4">
        <f t="shared" si="17"/>
        <v>3.9749999999999204E-6</v>
      </c>
      <c r="T28" s="4">
        <f t="shared" si="12"/>
        <v>2.9749999999999232E-6</v>
      </c>
      <c r="U28" s="4">
        <f t="shared" si="1"/>
        <v>-2.0250000000000628E-6</v>
      </c>
      <c r="V28" s="13"/>
      <c r="X28" s="3">
        <v>25</v>
      </c>
      <c r="Y28" s="4">
        <f t="shared" si="3"/>
        <v>2.525062500000082E-11</v>
      </c>
      <c r="Z28" s="4">
        <f t="shared" si="4"/>
        <v>4.1006250000002541E-12</v>
      </c>
      <c r="AA28" s="4">
        <f t="shared" si="5"/>
        <v>9.5062499999986116E-13</v>
      </c>
      <c r="AB28" s="4">
        <f t="shared" si="6"/>
        <v>3.900624999999708E-12</v>
      </c>
      <c r="AC28" s="4">
        <f t="shared" si="7"/>
        <v>8.8506249999995438E-12</v>
      </c>
      <c r="AD28" s="4">
        <f t="shared" si="8"/>
        <v>1.5800624999999369E-11</v>
      </c>
      <c r="AE28" s="4">
        <f t="shared" si="9"/>
        <v>8.8506249999995438E-12</v>
      </c>
      <c r="AF28" s="4">
        <f t="shared" si="10"/>
        <v>4.1006250000002541E-12</v>
      </c>
    </row>
    <row r="29" spans="2:32" ht="15" thickBot="1" x14ac:dyDescent="0.35">
      <c r="B29" s="3">
        <v>26</v>
      </c>
      <c r="C29" s="4">
        <v>2.0099999999999998E-4</v>
      </c>
      <c r="D29" s="4">
        <v>1.93E-4</v>
      </c>
      <c r="E29" s="4">
        <v>1.9599999999999999E-4</v>
      </c>
      <c r="F29" s="4">
        <v>1.9699999999999999E-4</v>
      </c>
      <c r="G29" s="4">
        <v>1.92E-4</v>
      </c>
      <c r="H29" s="4">
        <v>1.9599999999999999E-4</v>
      </c>
      <c r="I29" s="4">
        <v>1.9799999999999999E-4</v>
      </c>
      <c r="J29" s="4">
        <v>1.9799999999999999E-4</v>
      </c>
      <c r="K29" s="7"/>
      <c r="M29" s="3">
        <v>26</v>
      </c>
      <c r="N29" s="4">
        <f t="shared" si="11"/>
        <v>4.9749999999999176E-6</v>
      </c>
      <c r="O29" s="4">
        <f t="shared" si="13"/>
        <v>-3.02500000000006E-6</v>
      </c>
      <c r="P29" s="4">
        <f t="shared" si="14"/>
        <v>-2.500000000006837E-8</v>
      </c>
      <c r="Q29" s="4">
        <f t="shared" si="15"/>
        <v>9.7499999999992883E-7</v>
      </c>
      <c r="R29" s="4">
        <f t="shared" si="16"/>
        <v>-4.0250000000000572E-6</v>
      </c>
      <c r="S29" s="4">
        <f t="shared" si="17"/>
        <v>-2.500000000006837E-8</v>
      </c>
      <c r="T29" s="4">
        <f t="shared" si="12"/>
        <v>1.974999999999926E-6</v>
      </c>
      <c r="U29" s="4">
        <f t="shared" si="1"/>
        <v>1.974999999999926E-6</v>
      </c>
      <c r="V29" s="13"/>
      <c r="X29" s="3">
        <v>26</v>
      </c>
      <c r="Y29" s="4">
        <f t="shared" si="3"/>
        <v>2.475062499999918E-11</v>
      </c>
      <c r="Z29" s="4">
        <f t="shared" si="4"/>
        <v>9.1506250000003628E-12</v>
      </c>
      <c r="AA29" s="4">
        <f t="shared" si="5"/>
        <v>6.2500000000341853E-16</v>
      </c>
      <c r="AB29" s="4">
        <f t="shared" si="6"/>
        <v>9.5062499999986116E-13</v>
      </c>
      <c r="AC29" s="4">
        <f t="shared" si="7"/>
        <v>1.6200625000000461E-11</v>
      </c>
      <c r="AD29" s="4">
        <f t="shared" si="8"/>
        <v>6.2500000000341853E-16</v>
      </c>
      <c r="AE29" s="4">
        <f t="shared" si="9"/>
        <v>3.900624999999708E-12</v>
      </c>
      <c r="AF29" s="4">
        <f t="shared" si="10"/>
        <v>3.900624999999708E-12</v>
      </c>
    </row>
    <row r="30" spans="2:32" ht="15" thickBot="1" x14ac:dyDescent="0.35">
      <c r="B30" s="3">
        <v>27</v>
      </c>
      <c r="C30" s="4">
        <v>1.9099999999999998E-4</v>
      </c>
      <c r="D30" s="4">
        <v>1.9699999999999999E-4</v>
      </c>
      <c r="E30" s="4">
        <v>1.95E-4</v>
      </c>
      <c r="F30" s="4">
        <v>1.9599999999999999E-4</v>
      </c>
      <c r="G30" s="4">
        <v>1.8699999999999999E-4</v>
      </c>
      <c r="H30" s="4">
        <v>1.95E-4</v>
      </c>
      <c r="I30" s="4">
        <v>1.9699999999999999E-4</v>
      </c>
      <c r="J30" s="4">
        <v>2.02E-4</v>
      </c>
      <c r="K30" s="7"/>
      <c r="M30" s="3">
        <v>27</v>
      </c>
      <c r="N30" s="4">
        <f t="shared" si="11"/>
        <v>-5.0250000000000815E-6</v>
      </c>
      <c r="O30" s="4">
        <f t="shared" si="13"/>
        <v>9.7499999999992883E-7</v>
      </c>
      <c r="P30" s="4">
        <f t="shared" si="14"/>
        <v>-1.0250000000000656E-6</v>
      </c>
      <c r="Q30" s="4">
        <f t="shared" si="15"/>
        <v>-2.500000000006837E-8</v>
      </c>
      <c r="R30" s="4">
        <f t="shared" si="16"/>
        <v>-9.0250000000000703E-6</v>
      </c>
      <c r="S30" s="4">
        <f t="shared" si="17"/>
        <v>-1.0250000000000656E-6</v>
      </c>
      <c r="T30" s="4">
        <f t="shared" si="12"/>
        <v>9.7499999999992883E-7</v>
      </c>
      <c r="U30" s="4">
        <f t="shared" si="1"/>
        <v>5.9749999999999419E-6</v>
      </c>
      <c r="V30" s="13"/>
      <c r="X30" s="3">
        <v>27</v>
      </c>
      <c r="Y30" s="4">
        <f t="shared" si="3"/>
        <v>2.525062500000082E-11</v>
      </c>
      <c r="Z30" s="4">
        <f t="shared" si="4"/>
        <v>9.5062499999986116E-13</v>
      </c>
      <c r="AA30" s="4">
        <f t="shared" si="5"/>
        <v>1.0506250000001344E-12</v>
      </c>
      <c r="AB30" s="4">
        <f t="shared" si="6"/>
        <v>6.2500000000341853E-16</v>
      </c>
      <c r="AC30" s="4">
        <f t="shared" si="7"/>
        <v>8.1450625000001272E-11</v>
      </c>
      <c r="AD30" s="4">
        <f t="shared" si="8"/>
        <v>1.0506250000001344E-12</v>
      </c>
      <c r="AE30" s="4">
        <f t="shared" si="9"/>
        <v>9.5062499999986116E-13</v>
      </c>
      <c r="AF30" s="4">
        <f t="shared" si="10"/>
        <v>3.5700624999999304E-11</v>
      </c>
    </row>
    <row r="31" spans="2:32" ht="15" thickBot="1" x14ac:dyDescent="0.35">
      <c r="B31" s="3">
        <v>28</v>
      </c>
      <c r="C31" s="4">
        <v>1.9699999999999999E-4</v>
      </c>
      <c r="D31" s="4">
        <v>1.9699999999999999E-4</v>
      </c>
      <c r="E31" s="4">
        <v>1.93E-4</v>
      </c>
      <c r="F31" s="4">
        <v>2.0099999999999998E-4</v>
      </c>
      <c r="G31" s="4">
        <v>1.95E-4</v>
      </c>
      <c r="H31" s="4">
        <v>1.93E-4</v>
      </c>
      <c r="I31" s="4">
        <v>1.93E-4</v>
      </c>
      <c r="J31" s="4">
        <v>1.93E-4</v>
      </c>
      <c r="K31" s="7"/>
      <c r="M31" s="3">
        <v>28</v>
      </c>
      <c r="N31" s="4">
        <f t="shared" si="11"/>
        <v>9.7499999999992883E-7</v>
      </c>
      <c r="O31" s="4">
        <f t="shared" si="13"/>
        <v>9.7499999999992883E-7</v>
      </c>
      <c r="P31" s="4">
        <f t="shared" si="14"/>
        <v>-3.02500000000006E-6</v>
      </c>
      <c r="Q31" s="4">
        <f t="shared" si="15"/>
        <v>4.9749999999999176E-6</v>
      </c>
      <c r="R31" s="4">
        <f t="shared" si="16"/>
        <v>-1.0250000000000656E-6</v>
      </c>
      <c r="S31" s="4">
        <f t="shared" si="17"/>
        <v>-3.02500000000006E-6</v>
      </c>
      <c r="T31" s="4">
        <f t="shared" si="12"/>
        <v>-3.02500000000006E-6</v>
      </c>
      <c r="U31" s="4">
        <f t="shared" si="1"/>
        <v>-3.02500000000006E-6</v>
      </c>
      <c r="V31" s="13"/>
      <c r="X31" s="3">
        <v>28</v>
      </c>
      <c r="Y31" s="4">
        <f t="shared" si="3"/>
        <v>9.5062499999986116E-13</v>
      </c>
      <c r="Z31" s="4">
        <f t="shared" si="4"/>
        <v>9.5062499999986116E-13</v>
      </c>
      <c r="AA31" s="4">
        <f t="shared" si="5"/>
        <v>9.1506250000003628E-12</v>
      </c>
      <c r="AB31" s="4">
        <f t="shared" si="6"/>
        <v>2.475062499999918E-11</v>
      </c>
      <c r="AC31" s="4">
        <f t="shared" si="7"/>
        <v>1.0506250000001344E-12</v>
      </c>
      <c r="AD31" s="4">
        <f t="shared" si="8"/>
        <v>9.1506250000003628E-12</v>
      </c>
      <c r="AE31" s="4">
        <f t="shared" si="9"/>
        <v>9.1506250000003628E-12</v>
      </c>
      <c r="AF31" s="4">
        <f t="shared" si="10"/>
        <v>9.1506250000003628E-12</v>
      </c>
    </row>
    <row r="32" spans="2:32" ht="15" thickBot="1" x14ac:dyDescent="0.35">
      <c r="B32" s="3">
        <v>29</v>
      </c>
      <c r="C32" s="4">
        <v>1.9599999999999999E-4</v>
      </c>
      <c r="D32" s="4">
        <v>1.93E-4</v>
      </c>
      <c r="E32" s="4">
        <v>1.9899999999999999E-4</v>
      </c>
      <c r="F32" s="4">
        <v>1.9899999999999999E-4</v>
      </c>
      <c r="G32" s="4">
        <v>1.9099999999999998E-4</v>
      </c>
      <c r="H32" s="4">
        <v>1.95E-4</v>
      </c>
      <c r="I32" s="4">
        <v>1.9099999999999998E-4</v>
      </c>
      <c r="J32" s="4">
        <v>1.95E-4</v>
      </c>
      <c r="K32" s="7"/>
      <c r="M32" s="3">
        <v>29</v>
      </c>
      <c r="N32" s="4">
        <f t="shared" si="11"/>
        <v>-2.500000000006837E-8</v>
      </c>
      <c r="O32" s="4">
        <f t="shared" si="13"/>
        <v>-3.02500000000006E-6</v>
      </c>
      <c r="P32" s="4">
        <f t="shared" si="14"/>
        <v>2.9749999999999232E-6</v>
      </c>
      <c r="Q32" s="4">
        <f t="shared" si="15"/>
        <v>2.9749999999999232E-6</v>
      </c>
      <c r="R32" s="4">
        <f t="shared" si="16"/>
        <v>-5.0250000000000815E-6</v>
      </c>
      <c r="S32" s="4">
        <f t="shared" si="17"/>
        <v>-1.0250000000000656E-6</v>
      </c>
      <c r="T32" s="4">
        <f t="shared" si="12"/>
        <v>-5.0250000000000815E-6</v>
      </c>
      <c r="U32" s="4">
        <f t="shared" si="1"/>
        <v>-1.0250000000000656E-6</v>
      </c>
      <c r="V32" s="13"/>
      <c r="X32" s="3">
        <v>29</v>
      </c>
      <c r="Y32" s="4">
        <f t="shared" si="3"/>
        <v>6.2500000000341853E-16</v>
      </c>
      <c r="Z32" s="4">
        <f t="shared" si="4"/>
        <v>9.1506250000003628E-12</v>
      </c>
      <c r="AA32" s="4">
        <f t="shared" si="5"/>
        <v>8.8506249999995438E-12</v>
      </c>
      <c r="AB32" s="4">
        <f t="shared" si="6"/>
        <v>8.8506249999995438E-12</v>
      </c>
      <c r="AC32" s="4">
        <f t="shared" si="7"/>
        <v>2.525062500000082E-11</v>
      </c>
      <c r="AD32" s="4">
        <f t="shared" si="8"/>
        <v>1.0506250000001344E-12</v>
      </c>
      <c r="AE32" s="4">
        <f t="shared" si="9"/>
        <v>2.525062500000082E-11</v>
      </c>
      <c r="AF32" s="4">
        <f t="shared" si="10"/>
        <v>1.0506250000001344E-12</v>
      </c>
    </row>
    <row r="33" spans="2:32" ht="15" thickBot="1" x14ac:dyDescent="0.35">
      <c r="B33" s="3">
        <v>30</v>
      </c>
      <c r="C33" s="4">
        <v>2.03E-4</v>
      </c>
      <c r="D33" s="4">
        <v>2.0599999999999999E-4</v>
      </c>
      <c r="E33" s="4">
        <v>1.95E-4</v>
      </c>
      <c r="F33" s="4">
        <v>1.95E-4</v>
      </c>
      <c r="G33" s="4">
        <v>1.8899999999999999E-4</v>
      </c>
      <c r="H33" s="4">
        <v>1.95E-4</v>
      </c>
      <c r="I33" s="4">
        <v>1.9699999999999999E-4</v>
      </c>
      <c r="J33" s="4">
        <v>1.95E-4</v>
      </c>
      <c r="K33" s="7"/>
      <c r="M33" s="3">
        <v>30</v>
      </c>
      <c r="N33" s="4">
        <f t="shared" si="11"/>
        <v>6.9749999999999391E-6</v>
      </c>
      <c r="O33" s="4">
        <f t="shared" si="13"/>
        <v>9.9749999999999308E-6</v>
      </c>
      <c r="P33" s="4">
        <f t="shared" si="14"/>
        <v>-1.0250000000000656E-6</v>
      </c>
      <c r="Q33" s="4">
        <f t="shared" si="15"/>
        <v>-1.0250000000000656E-6</v>
      </c>
      <c r="R33" s="4">
        <f t="shared" si="16"/>
        <v>-7.0250000000000759E-6</v>
      </c>
      <c r="S33" s="4">
        <f t="shared" si="17"/>
        <v>-1.0250000000000656E-6</v>
      </c>
      <c r="T33" s="4">
        <f t="shared" si="12"/>
        <v>9.7499999999992883E-7</v>
      </c>
      <c r="U33" s="4">
        <f t="shared" si="1"/>
        <v>-1.0250000000000656E-6</v>
      </c>
      <c r="V33" s="13"/>
      <c r="X33" s="3">
        <v>30</v>
      </c>
      <c r="Y33" s="4">
        <f t="shared" si="3"/>
        <v>4.8650624999999154E-11</v>
      </c>
      <c r="Z33" s="4">
        <f t="shared" si="4"/>
        <v>9.9500624999998615E-11</v>
      </c>
      <c r="AA33" s="4">
        <f t="shared" si="5"/>
        <v>1.0506250000001344E-12</v>
      </c>
      <c r="AB33" s="4">
        <f t="shared" si="6"/>
        <v>1.0506250000001344E-12</v>
      </c>
      <c r="AC33" s="4">
        <f t="shared" si="7"/>
        <v>4.9350625000001068E-11</v>
      </c>
      <c r="AD33" s="4">
        <f t="shared" si="8"/>
        <v>1.0506250000001344E-12</v>
      </c>
      <c r="AE33" s="4">
        <f t="shared" si="9"/>
        <v>9.5062499999986116E-13</v>
      </c>
      <c r="AF33" s="4">
        <f t="shared" si="10"/>
        <v>1.0506250000001344E-12</v>
      </c>
    </row>
    <row r="34" spans="2:32" ht="15" thickBot="1" x14ac:dyDescent="0.35">
      <c r="B34" s="3">
        <v>31</v>
      </c>
      <c r="C34" s="4">
        <v>1.93E-4</v>
      </c>
      <c r="D34" s="4">
        <v>2.03E-4</v>
      </c>
      <c r="E34" s="4">
        <v>2.0099999999999998E-4</v>
      </c>
      <c r="F34" s="4">
        <v>2.0099999999999998E-4</v>
      </c>
      <c r="G34" s="4">
        <v>1.95E-4</v>
      </c>
      <c r="H34" s="4">
        <v>2.05E-4</v>
      </c>
      <c r="I34" s="4">
        <v>1.9599999999999999E-4</v>
      </c>
      <c r="J34" s="4">
        <v>1.9899999999999999E-4</v>
      </c>
      <c r="K34" s="7"/>
      <c r="M34" s="3">
        <v>31</v>
      </c>
      <c r="N34" s="4">
        <f t="shared" si="11"/>
        <v>-3.02500000000006E-6</v>
      </c>
      <c r="O34" s="4">
        <f t="shared" si="13"/>
        <v>6.9749999999999391E-6</v>
      </c>
      <c r="P34" s="4">
        <f t="shared" si="14"/>
        <v>4.9749999999999176E-6</v>
      </c>
      <c r="Q34" s="4">
        <f t="shared" si="15"/>
        <v>4.9749999999999176E-6</v>
      </c>
      <c r="R34" s="4">
        <f t="shared" si="16"/>
        <v>-1.0250000000000656E-6</v>
      </c>
      <c r="S34" s="4">
        <f t="shared" si="17"/>
        <v>8.9749999999999336E-6</v>
      </c>
      <c r="T34" s="4">
        <f t="shared" si="12"/>
        <v>-2.500000000006837E-8</v>
      </c>
      <c r="U34" s="4">
        <f t="shared" si="1"/>
        <v>2.9749999999999232E-6</v>
      </c>
      <c r="V34" s="13"/>
      <c r="X34" s="3">
        <v>31</v>
      </c>
      <c r="Y34" s="4">
        <f t="shared" si="3"/>
        <v>9.1506250000003628E-12</v>
      </c>
      <c r="Z34" s="4">
        <f t="shared" si="4"/>
        <v>4.8650624999999154E-11</v>
      </c>
      <c r="AA34" s="4">
        <f t="shared" si="5"/>
        <v>2.475062499999918E-11</v>
      </c>
      <c r="AB34" s="4">
        <f t="shared" si="6"/>
        <v>2.475062499999918E-11</v>
      </c>
      <c r="AC34" s="4">
        <f t="shared" si="7"/>
        <v>1.0506250000001344E-12</v>
      </c>
      <c r="AD34" s="4">
        <f t="shared" si="8"/>
        <v>8.0550624999998812E-11</v>
      </c>
      <c r="AE34" s="4">
        <f t="shared" si="9"/>
        <v>6.2500000000341853E-16</v>
      </c>
      <c r="AF34" s="4">
        <f t="shared" si="10"/>
        <v>8.8506249999995438E-12</v>
      </c>
    </row>
    <row r="35" spans="2:32" ht="15" thickBot="1" x14ac:dyDescent="0.35">
      <c r="B35" s="3">
        <v>32</v>
      </c>
      <c r="C35" s="4">
        <v>1.9599999999999999E-4</v>
      </c>
      <c r="D35" s="4">
        <v>1.92E-4</v>
      </c>
      <c r="E35" s="4">
        <v>1.9599999999999999E-4</v>
      </c>
      <c r="F35" s="4">
        <v>2.0099999999999998E-4</v>
      </c>
      <c r="G35" s="4">
        <v>1.95E-4</v>
      </c>
      <c r="H35" s="4">
        <v>1.9599999999999999E-4</v>
      </c>
      <c r="I35" s="4">
        <v>1.9699999999999999E-4</v>
      </c>
      <c r="J35" s="4">
        <v>1.9599999999999999E-4</v>
      </c>
      <c r="K35" s="7"/>
      <c r="M35" s="3">
        <v>32</v>
      </c>
      <c r="N35" s="4">
        <f t="shared" si="11"/>
        <v>-2.500000000006837E-8</v>
      </c>
      <c r="O35" s="4">
        <f t="shared" si="13"/>
        <v>-4.0250000000000572E-6</v>
      </c>
      <c r="P35" s="4">
        <f t="shared" si="14"/>
        <v>-2.500000000006837E-8</v>
      </c>
      <c r="Q35" s="4">
        <f t="shared" si="15"/>
        <v>4.9749999999999176E-6</v>
      </c>
      <c r="R35" s="4">
        <f t="shared" si="16"/>
        <v>-1.0250000000000656E-6</v>
      </c>
      <c r="S35" s="4">
        <f t="shared" si="17"/>
        <v>-2.500000000006837E-8</v>
      </c>
      <c r="T35" s="4">
        <f t="shared" si="12"/>
        <v>9.7499999999992883E-7</v>
      </c>
      <c r="U35" s="4">
        <f t="shared" si="1"/>
        <v>-2.500000000006837E-8</v>
      </c>
      <c r="V35" s="13"/>
      <c r="X35" s="3">
        <v>32</v>
      </c>
      <c r="Y35" s="4">
        <f t="shared" si="3"/>
        <v>6.2500000000341853E-16</v>
      </c>
      <c r="Z35" s="4">
        <f t="shared" si="4"/>
        <v>1.6200625000000461E-11</v>
      </c>
      <c r="AA35" s="4">
        <f t="shared" si="5"/>
        <v>6.2500000000341853E-16</v>
      </c>
      <c r="AB35" s="4">
        <f t="shared" si="6"/>
        <v>2.475062499999918E-11</v>
      </c>
      <c r="AC35" s="4">
        <f t="shared" si="7"/>
        <v>1.0506250000001344E-12</v>
      </c>
      <c r="AD35" s="4">
        <f t="shared" si="8"/>
        <v>6.2500000000341853E-16</v>
      </c>
      <c r="AE35" s="4">
        <f t="shared" si="9"/>
        <v>9.5062499999986116E-13</v>
      </c>
      <c r="AF35" s="4">
        <f t="shared" si="10"/>
        <v>6.2500000000341853E-16</v>
      </c>
    </row>
    <row r="36" spans="2:32" ht="15" thickBot="1" x14ac:dyDescent="0.35">
      <c r="B36" s="3">
        <v>33</v>
      </c>
      <c r="C36" s="4">
        <v>1.9599999999999999E-4</v>
      </c>
      <c r="D36" s="4">
        <v>1.95E-4</v>
      </c>
      <c r="E36" s="4">
        <v>1.9699999999999999E-4</v>
      </c>
      <c r="F36" s="4">
        <v>1.9799999999999999E-4</v>
      </c>
      <c r="G36" s="4">
        <v>1.95E-4</v>
      </c>
      <c r="H36" s="4">
        <v>1.9699999999999999E-4</v>
      </c>
      <c r="I36" s="4">
        <v>1.9899999999999999E-4</v>
      </c>
      <c r="J36" s="4">
        <v>1.95E-4</v>
      </c>
      <c r="K36" s="7"/>
      <c r="M36" s="3">
        <v>33</v>
      </c>
      <c r="N36" s="4">
        <f t="shared" si="11"/>
        <v>-2.500000000006837E-8</v>
      </c>
      <c r="O36" s="4">
        <f t="shared" si="13"/>
        <v>-1.0250000000000656E-6</v>
      </c>
      <c r="P36" s="4">
        <f t="shared" si="14"/>
        <v>9.7499999999992883E-7</v>
      </c>
      <c r="Q36" s="4">
        <f t="shared" si="15"/>
        <v>1.974999999999926E-6</v>
      </c>
      <c r="R36" s="4">
        <f t="shared" si="16"/>
        <v>-1.0250000000000656E-6</v>
      </c>
      <c r="S36" s="4">
        <f t="shared" si="17"/>
        <v>9.7499999999992883E-7</v>
      </c>
      <c r="T36" s="4">
        <f t="shared" si="12"/>
        <v>2.9749999999999232E-6</v>
      </c>
      <c r="U36" s="4">
        <f t="shared" si="1"/>
        <v>-1.0250000000000656E-6</v>
      </c>
      <c r="V36" s="13"/>
      <c r="X36" s="3">
        <v>33</v>
      </c>
      <c r="Y36" s="4">
        <f t="shared" si="3"/>
        <v>6.2500000000341853E-16</v>
      </c>
      <c r="Z36" s="4">
        <f t="shared" si="4"/>
        <v>1.0506250000001344E-12</v>
      </c>
      <c r="AA36" s="4">
        <f t="shared" si="5"/>
        <v>9.5062499999986116E-13</v>
      </c>
      <c r="AB36" s="4">
        <f t="shared" si="6"/>
        <v>3.900624999999708E-12</v>
      </c>
      <c r="AC36" s="4">
        <f t="shared" si="7"/>
        <v>1.0506250000001344E-12</v>
      </c>
      <c r="AD36" s="4">
        <f t="shared" si="8"/>
        <v>9.5062499999986116E-13</v>
      </c>
      <c r="AE36" s="4">
        <f t="shared" si="9"/>
        <v>8.8506249999995438E-12</v>
      </c>
      <c r="AF36" s="4">
        <f t="shared" si="10"/>
        <v>1.0506250000001344E-12</v>
      </c>
    </row>
    <row r="37" spans="2:32" ht="15" thickBot="1" x14ac:dyDescent="0.35">
      <c r="B37" s="3">
        <v>34</v>
      </c>
      <c r="C37" s="4">
        <v>1.9999999999999998E-4</v>
      </c>
      <c r="D37" s="4">
        <v>1.9599999999999999E-4</v>
      </c>
      <c r="E37" s="4">
        <v>2.0599999999999999E-4</v>
      </c>
      <c r="F37" s="4">
        <v>1.93E-4</v>
      </c>
      <c r="G37" s="4">
        <v>1.95E-4</v>
      </c>
      <c r="H37" s="4">
        <v>1.92E-4</v>
      </c>
      <c r="I37" s="4">
        <v>1.9799999999999999E-4</v>
      </c>
      <c r="J37" s="4">
        <v>1.92E-4</v>
      </c>
      <c r="K37" s="7"/>
      <c r="M37" s="3">
        <v>34</v>
      </c>
      <c r="N37" s="4">
        <f t="shared" si="11"/>
        <v>3.9749999999999204E-6</v>
      </c>
      <c r="O37" s="4">
        <f t="shared" si="13"/>
        <v>-2.500000000006837E-8</v>
      </c>
      <c r="P37" s="4">
        <f t="shared" si="14"/>
        <v>9.9749999999999308E-6</v>
      </c>
      <c r="Q37" s="4">
        <f t="shared" si="15"/>
        <v>-3.02500000000006E-6</v>
      </c>
      <c r="R37" s="4">
        <f t="shared" si="16"/>
        <v>-1.0250000000000656E-6</v>
      </c>
      <c r="S37" s="4">
        <f t="shared" si="17"/>
        <v>-4.0250000000000572E-6</v>
      </c>
      <c r="T37" s="4">
        <f t="shared" si="12"/>
        <v>1.974999999999926E-6</v>
      </c>
      <c r="U37" s="4">
        <f t="shared" si="1"/>
        <v>-4.0250000000000572E-6</v>
      </c>
      <c r="V37" s="13"/>
      <c r="X37" s="3">
        <v>34</v>
      </c>
      <c r="Y37" s="4">
        <f t="shared" si="3"/>
        <v>1.5800624999999369E-11</v>
      </c>
      <c r="Z37" s="4">
        <f t="shared" si="4"/>
        <v>6.2500000000341853E-16</v>
      </c>
      <c r="AA37" s="4">
        <f t="shared" si="5"/>
        <v>9.9500624999998615E-11</v>
      </c>
      <c r="AB37" s="4">
        <f t="shared" si="6"/>
        <v>9.1506250000003628E-12</v>
      </c>
      <c r="AC37" s="4">
        <f t="shared" si="7"/>
        <v>1.0506250000001344E-12</v>
      </c>
      <c r="AD37" s="4">
        <f t="shared" si="8"/>
        <v>1.6200625000000461E-11</v>
      </c>
      <c r="AE37" s="4">
        <f t="shared" si="9"/>
        <v>3.900624999999708E-12</v>
      </c>
      <c r="AF37" s="4">
        <f t="shared" si="10"/>
        <v>1.6200625000000461E-11</v>
      </c>
    </row>
    <row r="38" spans="2:32" ht="15" thickBot="1" x14ac:dyDescent="0.35">
      <c r="B38" s="3">
        <v>35</v>
      </c>
      <c r="C38" s="4">
        <v>1.9599999999999999E-4</v>
      </c>
      <c r="D38" s="4">
        <v>2.0099999999999998E-4</v>
      </c>
      <c r="E38" s="4">
        <v>1.9599999999999999E-4</v>
      </c>
      <c r="F38" s="4">
        <v>1.9899999999999999E-4</v>
      </c>
      <c r="G38" s="4">
        <v>1.93E-4</v>
      </c>
      <c r="H38" s="4">
        <v>2.0099999999999998E-4</v>
      </c>
      <c r="I38" s="4">
        <v>1.9699999999999999E-4</v>
      </c>
      <c r="J38" s="4">
        <v>2.0899999999999998E-4</v>
      </c>
      <c r="K38" s="7"/>
      <c r="M38" s="3">
        <v>35</v>
      </c>
      <c r="N38" s="4">
        <f t="shared" si="11"/>
        <v>-2.500000000006837E-8</v>
      </c>
      <c r="O38" s="4">
        <f t="shared" si="13"/>
        <v>4.9749999999999176E-6</v>
      </c>
      <c r="P38" s="4">
        <f t="shared" si="14"/>
        <v>-2.500000000006837E-8</v>
      </c>
      <c r="Q38" s="4">
        <f t="shared" si="15"/>
        <v>2.9749999999999232E-6</v>
      </c>
      <c r="R38" s="4">
        <f t="shared" si="16"/>
        <v>-3.02500000000006E-6</v>
      </c>
      <c r="S38" s="4">
        <f t="shared" si="17"/>
        <v>4.9749999999999176E-6</v>
      </c>
      <c r="T38" s="4">
        <f t="shared" si="12"/>
        <v>9.7499999999992883E-7</v>
      </c>
      <c r="U38" s="4">
        <f t="shared" si="1"/>
        <v>1.2974999999999922E-5</v>
      </c>
      <c r="V38" s="13"/>
      <c r="X38" s="3">
        <v>35</v>
      </c>
      <c r="Y38" s="4">
        <f t="shared" si="3"/>
        <v>6.2500000000341853E-16</v>
      </c>
      <c r="Z38" s="4">
        <f t="shared" si="4"/>
        <v>2.475062499999918E-11</v>
      </c>
      <c r="AA38" s="4">
        <f t="shared" si="5"/>
        <v>6.2500000000341853E-16</v>
      </c>
      <c r="AB38" s="4">
        <f t="shared" si="6"/>
        <v>8.8506249999995438E-12</v>
      </c>
      <c r="AC38" s="4">
        <f t="shared" si="7"/>
        <v>9.1506250000003628E-12</v>
      </c>
      <c r="AD38" s="4">
        <f t="shared" si="8"/>
        <v>2.475062499999918E-11</v>
      </c>
      <c r="AE38" s="4">
        <f t="shared" si="9"/>
        <v>9.5062499999986116E-13</v>
      </c>
      <c r="AF38" s="4">
        <f t="shared" si="10"/>
        <v>1.6835062499999799E-10</v>
      </c>
    </row>
    <row r="39" spans="2:32" ht="15" thickBot="1" x14ac:dyDescent="0.35">
      <c r="B39" s="3">
        <v>36</v>
      </c>
      <c r="C39" s="4">
        <v>1.9599999999999999E-4</v>
      </c>
      <c r="D39" s="4">
        <v>1.95E-4</v>
      </c>
      <c r="E39" s="4">
        <v>1.95E-4</v>
      </c>
      <c r="F39" s="4">
        <v>1.95E-4</v>
      </c>
      <c r="G39" s="4">
        <v>1.9599999999999999E-4</v>
      </c>
      <c r="H39" s="4">
        <v>1.9799999999999999E-4</v>
      </c>
      <c r="I39" s="4">
        <v>1.9699999999999999E-4</v>
      </c>
      <c r="J39" s="4">
        <v>1.95E-4</v>
      </c>
      <c r="K39" s="7"/>
      <c r="M39" s="3">
        <v>36</v>
      </c>
      <c r="N39" s="4">
        <f t="shared" si="11"/>
        <v>-2.500000000006837E-8</v>
      </c>
      <c r="O39" s="4">
        <f t="shared" si="13"/>
        <v>-1.0250000000000656E-6</v>
      </c>
      <c r="P39" s="4">
        <f t="shared" si="14"/>
        <v>-1.0250000000000656E-6</v>
      </c>
      <c r="Q39" s="4">
        <f t="shared" si="15"/>
        <v>-1.0250000000000656E-6</v>
      </c>
      <c r="R39" s="4">
        <f t="shared" si="16"/>
        <v>-2.500000000006837E-8</v>
      </c>
      <c r="S39" s="4">
        <f t="shared" si="17"/>
        <v>1.974999999999926E-6</v>
      </c>
      <c r="T39" s="4">
        <f t="shared" si="12"/>
        <v>9.7499999999992883E-7</v>
      </c>
      <c r="U39" s="4">
        <f t="shared" si="1"/>
        <v>-1.0250000000000656E-6</v>
      </c>
      <c r="V39" s="13"/>
      <c r="X39" s="3">
        <v>36</v>
      </c>
      <c r="Y39" s="4">
        <f t="shared" si="3"/>
        <v>6.2500000000341853E-16</v>
      </c>
      <c r="Z39" s="4">
        <f t="shared" si="4"/>
        <v>1.0506250000001344E-12</v>
      </c>
      <c r="AA39" s="4">
        <f t="shared" si="5"/>
        <v>1.0506250000001344E-12</v>
      </c>
      <c r="AB39" s="4">
        <f t="shared" si="6"/>
        <v>1.0506250000001344E-12</v>
      </c>
      <c r="AC39" s="4">
        <f t="shared" si="7"/>
        <v>6.2500000000341853E-16</v>
      </c>
      <c r="AD39" s="4">
        <f t="shared" si="8"/>
        <v>3.900624999999708E-12</v>
      </c>
      <c r="AE39" s="4">
        <f t="shared" si="9"/>
        <v>9.5062499999986116E-13</v>
      </c>
      <c r="AF39" s="4">
        <f t="shared" si="10"/>
        <v>1.0506250000001344E-12</v>
      </c>
    </row>
    <row r="40" spans="2:32" ht="15" thickBot="1" x14ac:dyDescent="0.35">
      <c r="B40" s="3">
        <v>37</v>
      </c>
      <c r="C40" s="4">
        <v>1.9699999999999999E-4</v>
      </c>
      <c r="D40" s="4">
        <v>1.95E-4</v>
      </c>
      <c r="E40" s="4">
        <v>1.94E-4</v>
      </c>
      <c r="F40" s="4">
        <v>1.9599999999999999E-4</v>
      </c>
      <c r="G40" s="4">
        <v>1.9599999999999999E-4</v>
      </c>
      <c r="H40" s="4">
        <v>1.9999999999999998E-4</v>
      </c>
      <c r="I40" s="4">
        <v>1.9799999999999999E-4</v>
      </c>
      <c r="J40" s="4">
        <v>1.9799999999999999E-4</v>
      </c>
      <c r="K40" s="7"/>
      <c r="M40" s="3">
        <v>37</v>
      </c>
      <c r="N40" s="4">
        <f t="shared" si="11"/>
        <v>9.7499999999992883E-7</v>
      </c>
      <c r="O40" s="4">
        <f t="shared" si="13"/>
        <v>-1.0250000000000656E-6</v>
      </c>
      <c r="P40" s="4">
        <f t="shared" si="14"/>
        <v>-2.0250000000000628E-6</v>
      </c>
      <c r="Q40" s="4">
        <f t="shared" si="15"/>
        <v>-2.500000000006837E-8</v>
      </c>
      <c r="R40" s="4">
        <f t="shared" si="16"/>
        <v>-2.500000000006837E-8</v>
      </c>
      <c r="S40" s="4">
        <f t="shared" si="17"/>
        <v>3.9749999999999204E-6</v>
      </c>
      <c r="T40" s="4">
        <f t="shared" si="12"/>
        <v>1.974999999999926E-6</v>
      </c>
      <c r="U40" s="4">
        <f t="shared" si="1"/>
        <v>1.974999999999926E-6</v>
      </c>
      <c r="V40" s="13"/>
      <c r="X40" s="3">
        <v>37</v>
      </c>
      <c r="Y40" s="4">
        <f t="shared" si="3"/>
        <v>9.5062499999986116E-13</v>
      </c>
      <c r="Z40" s="4">
        <f t="shared" si="4"/>
        <v>1.0506250000001344E-12</v>
      </c>
      <c r="AA40" s="4">
        <f t="shared" si="5"/>
        <v>4.1006250000002541E-12</v>
      </c>
      <c r="AB40" s="4">
        <f t="shared" si="6"/>
        <v>6.2500000000341853E-16</v>
      </c>
      <c r="AC40" s="4">
        <f t="shared" si="7"/>
        <v>6.2500000000341853E-16</v>
      </c>
      <c r="AD40" s="4">
        <f t="shared" si="8"/>
        <v>1.5800624999999369E-11</v>
      </c>
      <c r="AE40" s="4">
        <f t="shared" si="9"/>
        <v>3.900624999999708E-12</v>
      </c>
      <c r="AF40" s="4">
        <f t="shared" si="10"/>
        <v>3.900624999999708E-12</v>
      </c>
    </row>
    <row r="41" spans="2:32" ht="15" thickBot="1" x14ac:dyDescent="0.35">
      <c r="B41" s="3">
        <v>38</v>
      </c>
      <c r="C41" s="4">
        <v>1.93E-4</v>
      </c>
      <c r="D41" s="4">
        <v>1.94E-4</v>
      </c>
      <c r="E41" s="4">
        <v>1.8999999999999998E-4</v>
      </c>
      <c r="F41" s="4">
        <v>1.93E-4</v>
      </c>
      <c r="G41" s="4">
        <v>1.94E-4</v>
      </c>
      <c r="H41" s="4">
        <v>1.8999999999999998E-4</v>
      </c>
      <c r="I41" s="4">
        <v>1.9599999999999999E-4</v>
      </c>
      <c r="J41" s="4">
        <v>1.95E-4</v>
      </c>
      <c r="K41" s="7"/>
      <c r="M41" s="3">
        <v>38</v>
      </c>
      <c r="N41" s="4">
        <f t="shared" si="11"/>
        <v>-3.02500000000006E-6</v>
      </c>
      <c r="O41" s="4">
        <f t="shared" si="13"/>
        <v>-2.0250000000000628E-6</v>
      </c>
      <c r="P41" s="4">
        <f t="shared" si="14"/>
        <v>-6.0250000000000787E-6</v>
      </c>
      <c r="Q41" s="4">
        <f t="shared" si="15"/>
        <v>-3.02500000000006E-6</v>
      </c>
      <c r="R41" s="4">
        <f t="shared" si="16"/>
        <v>-2.0250000000000628E-6</v>
      </c>
      <c r="S41" s="4">
        <f>H41-$E$46</f>
        <v>-6.0250000000000787E-6</v>
      </c>
      <c r="T41" s="4">
        <f t="shared" si="12"/>
        <v>-2.500000000006837E-8</v>
      </c>
      <c r="U41" s="4">
        <f t="shared" si="1"/>
        <v>-1.0250000000000656E-6</v>
      </c>
      <c r="V41" s="13"/>
      <c r="X41" s="3">
        <v>38</v>
      </c>
      <c r="Y41" s="4">
        <f t="shared" si="3"/>
        <v>9.1506250000003628E-12</v>
      </c>
      <c r="Z41" s="4">
        <f t="shared" si="4"/>
        <v>4.1006250000002541E-12</v>
      </c>
      <c r="AA41" s="4">
        <f t="shared" si="5"/>
        <v>3.6300625000000949E-11</v>
      </c>
      <c r="AB41" s="4">
        <f t="shared" si="6"/>
        <v>9.1506250000003628E-12</v>
      </c>
      <c r="AC41" s="4">
        <f t="shared" si="7"/>
        <v>4.1006250000002541E-12</v>
      </c>
      <c r="AD41" s="4">
        <f t="shared" si="8"/>
        <v>3.6300625000000949E-11</v>
      </c>
      <c r="AE41" s="4">
        <f t="shared" si="9"/>
        <v>6.2500000000341853E-16</v>
      </c>
      <c r="AF41" s="4">
        <f t="shared" si="10"/>
        <v>1.0506250000001344E-12</v>
      </c>
    </row>
    <row r="42" spans="2:32" ht="15" thickBot="1" x14ac:dyDescent="0.35">
      <c r="B42" s="3">
        <v>39</v>
      </c>
      <c r="C42" s="4">
        <v>1.95E-4</v>
      </c>
      <c r="D42" s="4">
        <v>1.9699999999999999E-4</v>
      </c>
      <c r="E42" s="4">
        <v>1.95E-4</v>
      </c>
      <c r="F42" s="4">
        <v>1.9899999999999999E-4</v>
      </c>
      <c r="G42" s="4">
        <v>1.93E-4</v>
      </c>
      <c r="H42" s="4">
        <v>1.9599999999999999E-4</v>
      </c>
      <c r="I42" s="4">
        <v>1.93E-4</v>
      </c>
      <c r="J42" s="4">
        <v>2.13E-4</v>
      </c>
      <c r="K42" s="7"/>
      <c r="M42" s="3">
        <v>39</v>
      </c>
      <c r="N42" s="4">
        <f t="shared" si="11"/>
        <v>-1.0250000000000656E-6</v>
      </c>
      <c r="O42" s="4">
        <f t="shared" si="13"/>
        <v>9.7499999999992883E-7</v>
      </c>
      <c r="P42" s="4">
        <f t="shared" si="14"/>
        <v>-1.0250000000000656E-6</v>
      </c>
      <c r="Q42" s="4">
        <f t="shared" si="15"/>
        <v>2.9749999999999232E-6</v>
      </c>
      <c r="R42" s="4">
        <f t="shared" si="16"/>
        <v>-3.02500000000006E-6</v>
      </c>
      <c r="S42" s="4">
        <f t="shared" si="17"/>
        <v>-2.500000000006837E-8</v>
      </c>
      <c r="T42" s="4">
        <f t="shared" si="12"/>
        <v>-3.02500000000006E-6</v>
      </c>
      <c r="U42" s="4">
        <f t="shared" si="1"/>
        <v>1.6974999999999938E-5</v>
      </c>
      <c r="V42" s="13"/>
      <c r="X42" s="3">
        <v>39</v>
      </c>
      <c r="Y42" s="4">
        <f t="shared" si="3"/>
        <v>1.0506250000001344E-12</v>
      </c>
      <c r="Z42" s="4">
        <f t="shared" si="4"/>
        <v>9.5062499999986116E-13</v>
      </c>
      <c r="AA42" s="4">
        <f t="shared" si="5"/>
        <v>1.0506250000001344E-12</v>
      </c>
      <c r="AB42" s="4">
        <f t="shared" si="6"/>
        <v>8.8506249999995438E-12</v>
      </c>
      <c r="AC42" s="4">
        <f t="shared" si="7"/>
        <v>9.1506250000003628E-12</v>
      </c>
      <c r="AD42" s="4">
        <f t="shared" si="8"/>
        <v>6.2500000000341853E-16</v>
      </c>
      <c r="AE42" s="4">
        <f t="shared" si="9"/>
        <v>9.1506250000003628E-12</v>
      </c>
      <c r="AF42" s="4">
        <f t="shared" si="10"/>
        <v>2.8815062499999791E-10</v>
      </c>
    </row>
    <row r="43" spans="2:32" ht="15" thickBot="1" x14ac:dyDescent="0.35">
      <c r="B43" s="3">
        <v>40</v>
      </c>
      <c r="C43" s="4">
        <v>1.92E-4</v>
      </c>
      <c r="D43" s="4">
        <v>1.9599999999999999E-4</v>
      </c>
      <c r="E43" s="4">
        <v>1.93E-4</v>
      </c>
      <c r="F43" s="4">
        <v>1.92E-4</v>
      </c>
      <c r="G43" s="4">
        <v>1.9599999999999999E-4</v>
      </c>
      <c r="H43" s="4">
        <v>1.9899999999999999E-4</v>
      </c>
      <c r="I43" s="4">
        <v>1.9799999999999999E-4</v>
      </c>
      <c r="J43" s="4">
        <v>1.94E-4</v>
      </c>
      <c r="K43" s="7"/>
      <c r="M43" s="3">
        <v>40</v>
      </c>
      <c r="N43" s="4">
        <f t="shared" si="11"/>
        <v>-4.0250000000000572E-6</v>
      </c>
      <c r="O43" s="4">
        <f t="shared" si="13"/>
        <v>-2.500000000006837E-8</v>
      </c>
      <c r="P43" s="4">
        <f t="shared" si="14"/>
        <v>-3.02500000000006E-6</v>
      </c>
      <c r="Q43" s="4">
        <f t="shared" si="15"/>
        <v>-4.0250000000000572E-6</v>
      </c>
      <c r="R43" s="4">
        <f t="shared" si="16"/>
        <v>-2.500000000006837E-8</v>
      </c>
      <c r="S43" s="4">
        <f t="shared" si="17"/>
        <v>2.9749999999999232E-6</v>
      </c>
      <c r="T43" s="4">
        <f t="shared" si="12"/>
        <v>1.974999999999926E-6</v>
      </c>
      <c r="U43" s="4">
        <f t="shared" si="1"/>
        <v>-2.0250000000000628E-6</v>
      </c>
      <c r="V43" s="13"/>
      <c r="X43" s="3">
        <v>40</v>
      </c>
      <c r="Y43" s="4">
        <f>N43^2</f>
        <v>1.6200625000000461E-11</v>
      </c>
      <c r="Z43" s="4">
        <f t="shared" si="4"/>
        <v>6.2500000000341853E-16</v>
      </c>
      <c r="AA43" s="4">
        <f t="shared" si="5"/>
        <v>9.1506250000003628E-12</v>
      </c>
      <c r="AB43" s="4">
        <f t="shared" si="6"/>
        <v>1.6200625000000461E-11</v>
      </c>
      <c r="AC43" s="4">
        <f t="shared" si="7"/>
        <v>6.2500000000341853E-16</v>
      </c>
      <c r="AD43" s="4">
        <f t="shared" si="8"/>
        <v>8.8506249999995438E-12</v>
      </c>
      <c r="AE43" s="4">
        <f t="shared" si="9"/>
        <v>3.900624999999708E-12</v>
      </c>
      <c r="AF43" s="4">
        <f t="shared" si="10"/>
        <v>4.1006250000002541E-12</v>
      </c>
    </row>
    <row r="45" spans="2:32" x14ac:dyDescent="0.3">
      <c r="B45" s="31" t="s">
        <v>2</v>
      </c>
      <c r="C45" s="31"/>
      <c r="D45" s="31"/>
      <c r="E45" s="5">
        <v>320</v>
      </c>
      <c r="G45" s="13"/>
    </row>
    <row r="46" spans="2:32" x14ac:dyDescent="0.3">
      <c r="B46" s="31" t="s">
        <v>7</v>
      </c>
      <c r="C46" s="31"/>
      <c r="D46" s="31"/>
      <c r="E46" s="5">
        <f>SUM(C4:J43)/E45</f>
        <v>1.9602500000000006E-4</v>
      </c>
      <c r="F46" t="s">
        <v>3</v>
      </c>
      <c r="G46" t="s">
        <v>12</v>
      </c>
    </row>
    <row r="47" spans="2:32" x14ac:dyDescent="0.3">
      <c r="B47" s="31" t="s">
        <v>4</v>
      </c>
      <c r="C47" s="31"/>
      <c r="D47" s="31"/>
      <c r="E47" s="5">
        <f>SUM(Y4:AF43)/(E45-1)</f>
        <v>2.1084012539184996E-11</v>
      </c>
      <c r="F47" s="6" t="s">
        <v>3</v>
      </c>
    </row>
    <row r="48" spans="2:32" x14ac:dyDescent="0.3">
      <c r="B48" s="31" t="s">
        <v>5</v>
      </c>
      <c r="C48" s="31"/>
      <c r="D48" s="31"/>
      <c r="E48" s="5">
        <f>SQRT(E47)</f>
        <v>4.5917330648879185E-6</v>
      </c>
      <c r="F48" s="6" t="s">
        <v>10</v>
      </c>
    </row>
    <row r="49" spans="2:11" x14ac:dyDescent="0.3">
      <c r="B49" s="31" t="s">
        <v>6</v>
      </c>
      <c r="C49" s="31"/>
      <c r="D49" s="31"/>
      <c r="E49" s="5">
        <f>E48/SQRT(E45)</f>
        <v>2.5668568169057093E-7</v>
      </c>
      <c r="F49" s="6" t="s">
        <v>3</v>
      </c>
    </row>
    <row r="50" spans="2:11" x14ac:dyDescent="0.3">
      <c r="B50" s="31" t="s">
        <v>11</v>
      </c>
      <c r="C50" s="31"/>
      <c r="D50" s="31"/>
      <c r="E50" s="5"/>
      <c r="F50" s="6" t="s">
        <v>3</v>
      </c>
    </row>
    <row r="52" spans="2:11" x14ac:dyDescent="0.3">
      <c r="C52" t="s">
        <v>18</v>
      </c>
      <c r="G52" s="30"/>
      <c r="H52" s="30"/>
    </row>
    <row r="53" spans="2:11" ht="15" thickBot="1" x14ac:dyDescent="0.35">
      <c r="B53" s="14">
        <v>1</v>
      </c>
      <c r="C53" s="4">
        <v>187</v>
      </c>
      <c r="D53" s="20" t="s">
        <v>53</v>
      </c>
      <c r="E53" t="s">
        <v>14</v>
      </c>
      <c r="F53">
        <f>MIN(C53:C372)</f>
        <v>187</v>
      </c>
      <c r="H53" t="s">
        <v>47</v>
      </c>
      <c r="I53">
        <f>6*F56/100</f>
        <v>0.2755039838932748</v>
      </c>
    </row>
    <row r="54" spans="2:11" ht="15" thickBot="1" x14ac:dyDescent="0.35">
      <c r="B54" s="14">
        <v>2</v>
      </c>
      <c r="C54" s="4">
        <v>188</v>
      </c>
      <c r="D54" s="20"/>
      <c r="E54" t="s">
        <v>15</v>
      </c>
      <c r="F54">
        <f>AVERAGE(C53:C372)</f>
        <v>196.02500000000001</v>
      </c>
      <c r="H54" t="s">
        <v>15</v>
      </c>
      <c r="I54">
        <v>196.02500000000001</v>
      </c>
      <c r="J54">
        <v>0</v>
      </c>
    </row>
    <row r="55" spans="2:11" ht="15" thickBot="1" x14ac:dyDescent="0.35">
      <c r="B55" s="14">
        <v>3</v>
      </c>
      <c r="C55" s="4">
        <v>188</v>
      </c>
      <c r="D55" s="20"/>
      <c r="E55" t="s">
        <v>16</v>
      </c>
      <c r="F55">
        <f>MAX(C53:C372)</f>
        <v>220</v>
      </c>
      <c r="I55">
        <v>196.02500000000001</v>
      </c>
      <c r="J55">
        <f>_xlfn.NORM.DIST(I55,$F$54,F56,FALSE)</f>
        <v>8.688272483696112E-2</v>
      </c>
    </row>
    <row r="56" spans="2:11" ht="15" thickBot="1" x14ac:dyDescent="0.35">
      <c r="B56" s="14">
        <v>4</v>
      </c>
      <c r="C56" s="4">
        <v>188</v>
      </c>
      <c r="D56" s="20"/>
      <c r="E56" t="s">
        <v>17</v>
      </c>
      <c r="F56">
        <f>_xlfn.STDEV.S(C53:C372)</f>
        <v>4.5917330648879133</v>
      </c>
    </row>
    <row r="57" spans="2:11" ht="15" thickBot="1" x14ac:dyDescent="0.35">
      <c r="B57" s="14">
        <v>5</v>
      </c>
      <c r="C57" s="4">
        <v>188</v>
      </c>
      <c r="D57" s="20"/>
    </row>
    <row r="58" spans="2:11" ht="15" thickBot="1" x14ac:dyDescent="0.35">
      <c r="B58" s="14">
        <v>6</v>
      </c>
      <c r="C58" s="4">
        <v>188</v>
      </c>
      <c r="D58" s="20"/>
    </row>
    <row r="59" spans="2:11" ht="15" thickBot="1" x14ac:dyDescent="0.35">
      <c r="B59" s="14">
        <v>7</v>
      </c>
      <c r="C59" s="4">
        <v>189</v>
      </c>
      <c r="D59" s="21"/>
    </row>
    <row r="60" spans="2:11" ht="15" thickBot="1" x14ac:dyDescent="0.35">
      <c r="B60" s="14">
        <v>8</v>
      </c>
      <c r="C60" s="4">
        <v>189</v>
      </c>
      <c r="D60" s="21"/>
    </row>
    <row r="61" spans="2:11" ht="15" thickBot="1" x14ac:dyDescent="0.35">
      <c r="B61" s="14">
        <v>9</v>
      </c>
      <c r="C61" s="4">
        <v>189</v>
      </c>
      <c r="D61" s="21"/>
    </row>
    <row r="62" spans="2:11" ht="15" thickBot="1" x14ac:dyDescent="0.35">
      <c r="B62" s="14">
        <v>10</v>
      </c>
      <c r="C62" s="4">
        <v>189</v>
      </c>
      <c r="D62" s="21"/>
    </row>
    <row r="63" spans="2:11" ht="15" thickBot="1" x14ac:dyDescent="0.35">
      <c r="B63" s="14">
        <v>11</v>
      </c>
      <c r="C63" s="4">
        <v>189</v>
      </c>
      <c r="D63" s="21"/>
    </row>
    <row r="64" spans="2:11" ht="15" thickBot="1" x14ac:dyDescent="0.35">
      <c r="B64" s="14">
        <v>12</v>
      </c>
      <c r="C64" s="4">
        <v>189</v>
      </c>
      <c r="D64" s="21"/>
      <c r="F64" s="16" t="s">
        <v>19</v>
      </c>
      <c r="G64" t="s">
        <v>21</v>
      </c>
      <c r="I64" t="s">
        <v>48</v>
      </c>
      <c r="J64" t="s">
        <v>18</v>
      </c>
      <c r="K64" t="s">
        <v>49</v>
      </c>
    </row>
    <row r="65" spans="2:11" ht="15" thickBot="1" x14ac:dyDescent="0.35">
      <c r="B65" s="14">
        <v>13</v>
      </c>
      <c r="C65" s="4">
        <v>189</v>
      </c>
      <c r="D65" s="21"/>
      <c r="F65" s="17" t="s">
        <v>22</v>
      </c>
      <c r="G65">
        <v>1</v>
      </c>
      <c r="I65">
        <v>0</v>
      </c>
      <c r="J65">
        <f>$F$54-3*$F$56+I65*$I$53</f>
        <v>182.24980080533626</v>
      </c>
      <c r="K65">
        <f>_xlfn.NORM.DIST(J65,$F$54,$F$56,FALSE)</f>
        <v>9.6517988944685822E-4</v>
      </c>
    </row>
    <row r="66" spans="2:11" ht="15" thickBot="1" x14ac:dyDescent="0.35">
      <c r="B66" s="14">
        <v>14</v>
      </c>
      <c r="C66" s="4">
        <v>189</v>
      </c>
      <c r="D66" s="21"/>
      <c r="F66" s="17" t="s">
        <v>23</v>
      </c>
      <c r="G66">
        <v>5</v>
      </c>
      <c r="I66">
        <v>1</v>
      </c>
      <c r="J66">
        <f t="shared" ref="J66:J129" si="18">$F$54-3*$F$56+I66*$I$53</f>
        <v>182.52530478922955</v>
      </c>
      <c r="K66">
        <f t="shared" ref="K66:K129" si="19">_xlfn.NORM.DIST(J66,$F$54,$F$56,FALSE)</f>
        <v>1.1534520387979782E-3</v>
      </c>
    </row>
    <row r="67" spans="2:11" ht="15" thickBot="1" x14ac:dyDescent="0.35">
      <c r="B67" s="14">
        <v>15</v>
      </c>
      <c r="C67" s="4">
        <v>190</v>
      </c>
      <c r="D67" s="21"/>
      <c r="F67" s="17" t="s">
        <v>24</v>
      </c>
      <c r="G67">
        <v>8</v>
      </c>
      <c r="I67">
        <v>2</v>
      </c>
      <c r="J67">
        <f t="shared" si="18"/>
        <v>182.80080877312281</v>
      </c>
      <c r="K67">
        <f t="shared" si="19"/>
        <v>1.373495869019959E-3</v>
      </c>
    </row>
    <row r="68" spans="2:11" ht="15" thickBot="1" x14ac:dyDescent="0.35">
      <c r="B68" s="14">
        <v>16</v>
      </c>
      <c r="C68" s="4">
        <v>190</v>
      </c>
      <c r="D68" s="21"/>
      <c r="F68" s="17" t="s">
        <v>25</v>
      </c>
      <c r="G68">
        <v>28</v>
      </c>
      <c r="I68">
        <v>3</v>
      </c>
      <c r="J68">
        <f t="shared" si="18"/>
        <v>183.0763127570161</v>
      </c>
      <c r="K68">
        <f t="shared" si="19"/>
        <v>1.6296401424117303E-3</v>
      </c>
    </row>
    <row r="69" spans="2:11" ht="15" thickBot="1" x14ac:dyDescent="0.35">
      <c r="B69" s="14">
        <v>17</v>
      </c>
      <c r="C69" s="4">
        <v>190</v>
      </c>
      <c r="D69" s="21"/>
      <c r="F69" s="17" t="s">
        <v>26</v>
      </c>
      <c r="G69">
        <v>14</v>
      </c>
      <c r="I69">
        <v>4</v>
      </c>
      <c r="J69">
        <f t="shared" si="18"/>
        <v>183.35181674090936</v>
      </c>
      <c r="K69">
        <f t="shared" si="19"/>
        <v>1.9266046769757341E-3</v>
      </c>
    </row>
    <row r="70" spans="2:11" ht="15" thickBot="1" x14ac:dyDescent="0.35">
      <c r="B70" s="14">
        <v>18</v>
      </c>
      <c r="C70" s="4">
        <v>190</v>
      </c>
      <c r="D70" s="21"/>
      <c r="F70" s="17" t="s">
        <v>27</v>
      </c>
      <c r="G70">
        <v>11</v>
      </c>
      <c r="I70">
        <v>5</v>
      </c>
      <c r="J70">
        <f t="shared" si="18"/>
        <v>183.62732072480264</v>
      </c>
      <c r="K70">
        <f t="shared" si="19"/>
        <v>2.269499264691467E-3</v>
      </c>
    </row>
    <row r="71" spans="2:11" ht="15" thickBot="1" x14ac:dyDescent="0.35">
      <c r="B71" s="14">
        <v>19</v>
      </c>
      <c r="C71" s="4">
        <v>190</v>
      </c>
      <c r="D71" s="21"/>
      <c r="F71" s="17" t="s">
        <v>28</v>
      </c>
      <c r="G71">
        <v>29</v>
      </c>
      <c r="I71">
        <v>6</v>
      </c>
      <c r="J71">
        <f t="shared" si="18"/>
        <v>183.9028247086959</v>
      </c>
      <c r="K71">
        <f t="shared" si="19"/>
        <v>2.6638147685042884E-3</v>
      </c>
    </row>
    <row r="72" spans="2:11" ht="15" thickBot="1" x14ac:dyDescent="0.35">
      <c r="B72" s="14">
        <v>20</v>
      </c>
      <c r="C72" s="4">
        <v>190</v>
      </c>
      <c r="D72" s="21"/>
      <c r="F72" s="17" t="s">
        <v>29</v>
      </c>
      <c r="G72">
        <v>13</v>
      </c>
      <c r="I72">
        <v>7</v>
      </c>
      <c r="J72">
        <f t="shared" si="18"/>
        <v>184.17832869258919</v>
      </c>
      <c r="K72">
        <f t="shared" si="19"/>
        <v>3.1154051840552501E-3</v>
      </c>
    </row>
    <row r="73" spans="2:11" ht="15" thickBot="1" x14ac:dyDescent="0.35">
      <c r="B73" s="14">
        <v>21</v>
      </c>
      <c r="C73" s="4">
        <v>190</v>
      </c>
      <c r="D73" s="21"/>
      <c r="F73" s="17" t="s">
        <v>30</v>
      </c>
      <c r="G73">
        <v>41</v>
      </c>
      <c r="I73">
        <v>8</v>
      </c>
      <c r="J73">
        <f t="shared" si="18"/>
        <v>184.45383267648245</v>
      </c>
      <c r="K73">
        <f t="shared" si="19"/>
        <v>3.6304594805072485E-3</v>
      </c>
    </row>
    <row r="74" spans="2:11" ht="15" thickBot="1" x14ac:dyDescent="0.35">
      <c r="B74" s="14">
        <v>22</v>
      </c>
      <c r="C74" s="4">
        <v>190</v>
      </c>
      <c r="D74" s="21"/>
      <c r="F74" s="17" t="s">
        <v>31</v>
      </c>
      <c r="G74">
        <v>40</v>
      </c>
      <c r="I74">
        <v>9</v>
      </c>
      <c r="J74">
        <f t="shared" si="18"/>
        <v>184.72933666037574</v>
      </c>
      <c r="K74">
        <f t="shared" si="19"/>
        <v>4.2154621050928699E-3</v>
      </c>
    </row>
    <row r="75" spans="2:11" ht="15" thickBot="1" x14ac:dyDescent="0.35">
      <c r="B75" s="14">
        <v>23</v>
      </c>
      <c r="C75" s="4">
        <v>190</v>
      </c>
      <c r="D75" s="21"/>
      <c r="F75" s="17" t="s">
        <v>32</v>
      </c>
      <c r="G75">
        <v>29</v>
      </c>
      <c r="I75">
        <v>10</v>
      </c>
      <c r="J75">
        <f t="shared" si="18"/>
        <v>185.00484064426902</v>
      </c>
      <c r="K75">
        <f t="shared" si="19"/>
        <v>4.8771411531061378E-3</v>
      </c>
    </row>
    <row r="76" spans="2:11" ht="15" thickBot="1" x14ac:dyDescent="0.35">
      <c r="B76" s="14">
        <v>24</v>
      </c>
      <c r="C76" s="4">
        <v>190</v>
      </c>
      <c r="D76" s="21"/>
      <c r="F76" s="17" t="s">
        <v>33</v>
      </c>
      <c r="G76">
        <v>22</v>
      </c>
      <c r="I76">
        <v>11</v>
      </c>
      <c r="J76">
        <f t="shared" si="18"/>
        <v>185.28034462816228</v>
      </c>
      <c r="K76">
        <f t="shared" si="19"/>
        <v>5.622403372922944E-3</v>
      </c>
    </row>
    <row r="77" spans="2:11" ht="15" customHeight="1" thickBot="1" x14ac:dyDescent="0.35">
      <c r="B77" s="14">
        <v>25</v>
      </c>
      <c r="C77" s="4">
        <v>190</v>
      </c>
      <c r="D77" s="21"/>
      <c r="E77" s="15"/>
      <c r="F77" s="17" t="s">
        <v>34</v>
      </c>
      <c r="G77">
        <v>23</v>
      </c>
      <c r="I77">
        <v>12</v>
      </c>
      <c r="J77">
        <f t="shared" si="18"/>
        <v>185.55584861205557</v>
      </c>
      <c r="K77">
        <f t="shared" si="19"/>
        <v>6.4582553968792729E-3</v>
      </c>
    </row>
    <row r="78" spans="2:11" ht="15" customHeight="1" thickBot="1" x14ac:dyDescent="0.35">
      <c r="B78" s="14">
        <v>26</v>
      </c>
      <c r="C78" s="4">
        <v>190</v>
      </c>
      <c r="D78" s="21"/>
      <c r="E78" s="15"/>
      <c r="F78" s="17" t="s">
        <v>35</v>
      </c>
      <c r="G78">
        <v>13</v>
      </c>
      <c r="I78">
        <v>13</v>
      </c>
      <c r="J78">
        <f t="shared" si="18"/>
        <v>185.83135259594883</v>
      </c>
      <c r="K78">
        <f t="shared" si="19"/>
        <v>7.3917108644636683E-3</v>
      </c>
    </row>
    <row r="79" spans="2:11" ht="15" thickBot="1" x14ac:dyDescent="0.35">
      <c r="B79" s="14">
        <v>27</v>
      </c>
      <c r="C79" s="4">
        <v>190</v>
      </c>
      <c r="D79" s="21"/>
      <c r="E79" s="15"/>
      <c r="F79" s="17" t="s">
        <v>36</v>
      </c>
      <c r="G79">
        <v>13</v>
      </c>
      <c r="I79">
        <v>14</v>
      </c>
      <c r="J79">
        <f t="shared" si="18"/>
        <v>186.10685657984212</v>
      </c>
      <c r="K79">
        <f t="shared" si="19"/>
        <v>8.4296834333510047E-3</v>
      </c>
    </row>
    <row r="80" spans="2:11" ht="15" thickBot="1" x14ac:dyDescent="0.35">
      <c r="B80" s="14">
        <v>28</v>
      </c>
      <c r="C80" s="4">
        <v>190</v>
      </c>
      <c r="D80" s="21"/>
      <c r="E80" s="15"/>
      <c r="F80" s="17" t="s">
        <v>37</v>
      </c>
      <c r="G80">
        <v>2</v>
      </c>
      <c r="I80">
        <v>15</v>
      </c>
      <c r="J80">
        <f t="shared" si="18"/>
        <v>186.38236056373538</v>
      </c>
      <c r="K80">
        <f t="shared" si="19"/>
        <v>9.5788660531599523E-3</v>
      </c>
    </row>
    <row r="81" spans="2:11" ht="15" thickBot="1" x14ac:dyDescent="0.35">
      <c r="B81" s="14">
        <v>29</v>
      </c>
      <c r="C81" s="4">
        <v>190</v>
      </c>
      <c r="D81" s="21"/>
      <c r="E81" s="15"/>
      <c r="F81" s="17" t="s">
        <v>38</v>
      </c>
      <c r="G81">
        <v>8</v>
      </c>
      <c r="I81">
        <v>16</v>
      </c>
      <c r="J81">
        <f t="shared" si="18"/>
        <v>186.65786454762866</v>
      </c>
      <c r="K81">
        <f t="shared" si="19"/>
        <v>1.0845597300915055E-2</v>
      </c>
    </row>
    <row r="82" spans="2:11" ht="15" thickBot="1" x14ac:dyDescent="0.35">
      <c r="B82" s="14">
        <v>30</v>
      </c>
      <c r="C82" s="4">
        <v>190</v>
      </c>
      <c r="D82" s="21"/>
      <c r="F82" s="17" t="s">
        <v>39</v>
      </c>
      <c r="G82">
        <v>1</v>
      </c>
      <c r="I82">
        <v>17</v>
      </c>
      <c r="J82">
        <f t="shared" si="18"/>
        <v>186.93336853152192</v>
      </c>
      <c r="K82">
        <f t="shared" si="19"/>
        <v>1.2235716037913695E-2</v>
      </c>
    </row>
    <row r="83" spans="2:11" ht="15" thickBot="1" x14ac:dyDescent="0.35">
      <c r="B83" s="14">
        <v>31</v>
      </c>
      <c r="C83" s="4">
        <v>190</v>
      </c>
      <c r="D83" s="21"/>
      <c r="F83" s="17" t="s">
        <v>40</v>
      </c>
      <c r="G83">
        <v>6</v>
      </c>
      <c r="I83">
        <v>18</v>
      </c>
      <c r="J83">
        <f t="shared" si="18"/>
        <v>187.20887251541521</v>
      </c>
      <c r="K83">
        <f t="shared" si="19"/>
        <v>1.3754406134394973E-2</v>
      </c>
    </row>
    <row r="84" spans="2:11" ht="15" thickBot="1" x14ac:dyDescent="0.35">
      <c r="B84" s="14">
        <v>32</v>
      </c>
      <c r="C84" s="4">
        <v>190</v>
      </c>
      <c r="D84" s="21"/>
      <c r="F84" s="17" t="s">
        <v>41</v>
      </c>
      <c r="G84">
        <v>8</v>
      </c>
      <c r="I84">
        <v>19</v>
      </c>
      <c r="J84">
        <f t="shared" si="18"/>
        <v>187.4843764993085</v>
      </c>
      <c r="K84">
        <f t="shared" si="19"/>
        <v>1.5406033507897404E-2</v>
      </c>
    </row>
    <row r="85" spans="2:11" ht="15" thickBot="1" x14ac:dyDescent="0.35">
      <c r="B85" s="14">
        <v>33</v>
      </c>
      <c r="C85" s="4">
        <v>190</v>
      </c>
      <c r="D85" s="21"/>
      <c r="F85" s="17" t="s">
        <v>42</v>
      </c>
      <c r="G85">
        <v>1</v>
      </c>
      <c r="I85">
        <v>20</v>
      </c>
      <c r="J85">
        <f t="shared" si="18"/>
        <v>187.75988048320175</v>
      </c>
      <c r="K85">
        <f t="shared" si="19"/>
        <v>1.7193978218074221E-2</v>
      </c>
    </row>
    <row r="86" spans="2:11" ht="15" thickBot="1" x14ac:dyDescent="0.35">
      <c r="B86" s="14">
        <v>34</v>
      </c>
      <c r="C86" s="4">
        <v>190</v>
      </c>
      <c r="D86" s="21"/>
      <c r="F86" s="17" t="s">
        <v>43</v>
      </c>
      <c r="G86">
        <v>1</v>
      </c>
      <c r="I86">
        <v>21</v>
      </c>
      <c r="J86">
        <f t="shared" si="18"/>
        <v>188.03538446709504</v>
      </c>
      <c r="K86">
        <f t="shared" si="19"/>
        <v>1.9120464837615512E-2</v>
      </c>
    </row>
    <row r="87" spans="2:11" ht="15" thickBot="1" x14ac:dyDescent="0.35">
      <c r="B87" s="14">
        <v>35</v>
      </c>
      <c r="C87" s="4">
        <v>190</v>
      </c>
      <c r="D87" s="21"/>
      <c r="F87" s="17" t="s">
        <v>44</v>
      </c>
      <c r="G87">
        <v>1</v>
      </c>
      <c r="I87">
        <v>22</v>
      </c>
      <c r="J87">
        <f t="shared" si="18"/>
        <v>188.3108884509883</v>
      </c>
      <c r="K87">
        <f t="shared" si="19"/>
        <v>2.1186394756996151E-2</v>
      </c>
    </row>
    <row r="88" spans="2:11" ht="15" thickBot="1" x14ac:dyDescent="0.35">
      <c r="B88" s="14">
        <v>36</v>
      </c>
      <c r="C88" s="4">
        <v>190</v>
      </c>
      <c r="D88" s="21"/>
      <c r="F88" s="17" t="s">
        <v>45</v>
      </c>
      <c r="G88">
        <v>1</v>
      </c>
      <c r="I88">
        <v>23</v>
      </c>
      <c r="J88">
        <f t="shared" si="18"/>
        <v>188.58639243488159</v>
      </c>
      <c r="K88">
        <f t="shared" si="19"/>
        <v>2.3391184460350541E-2</v>
      </c>
    </row>
    <row r="89" spans="2:11" ht="15" thickBot="1" x14ac:dyDescent="0.35">
      <c r="B89" s="14">
        <v>37</v>
      </c>
      <c r="C89" s="4">
        <v>190</v>
      </c>
      <c r="D89" s="21"/>
      <c r="F89" s="17" t="s">
        <v>46</v>
      </c>
      <c r="G89">
        <v>1</v>
      </c>
      <c r="I89">
        <v>24</v>
      </c>
      <c r="J89">
        <f t="shared" si="18"/>
        <v>188.86189641877485</v>
      </c>
      <c r="K89">
        <f t="shared" si="19"/>
        <v>2.5732614111022158E-2</v>
      </c>
    </row>
    <row r="90" spans="2:11" ht="15" thickBot="1" x14ac:dyDescent="0.35">
      <c r="B90" s="14">
        <v>38</v>
      </c>
      <c r="C90" s="4">
        <v>190</v>
      </c>
      <c r="D90" s="21"/>
      <c r="F90" s="17" t="s">
        <v>20</v>
      </c>
      <c r="G90">
        <v>320</v>
      </c>
      <c r="I90">
        <v>25</v>
      </c>
      <c r="J90">
        <f t="shared" si="18"/>
        <v>189.13740040266813</v>
      </c>
      <c r="K90">
        <f t="shared" si="19"/>
        <v>2.8206690989135988E-2</v>
      </c>
    </row>
    <row r="91" spans="2:11" ht="15" thickBot="1" x14ac:dyDescent="0.35">
      <c r="B91" s="14">
        <v>39</v>
      </c>
      <c r="C91" s="4">
        <v>190</v>
      </c>
      <c r="D91" s="21"/>
      <c r="I91">
        <v>26</v>
      </c>
      <c r="J91">
        <f t="shared" si="18"/>
        <v>189.41290438656142</v>
      </c>
      <c r="K91">
        <f t="shared" si="19"/>
        <v>3.0807532412229287E-2</v>
      </c>
    </row>
    <row r="92" spans="2:11" ht="15" thickBot="1" x14ac:dyDescent="0.35">
      <c r="B92" s="14">
        <v>40</v>
      </c>
      <c r="C92" s="4">
        <v>190</v>
      </c>
      <c r="D92" s="21"/>
      <c r="I92">
        <v>27</v>
      </c>
      <c r="J92">
        <f t="shared" si="18"/>
        <v>189.68840837045468</v>
      </c>
      <c r="K92">
        <f t="shared" si="19"/>
        <v>3.3527272728427093E-2</v>
      </c>
    </row>
    <row r="93" spans="2:11" ht="15" thickBot="1" x14ac:dyDescent="0.35">
      <c r="B93" s="14">
        <v>41</v>
      </c>
      <c r="C93" s="4">
        <v>190</v>
      </c>
      <c r="D93" s="21"/>
      <c r="I93">
        <v>28</v>
      </c>
      <c r="J93">
        <f t="shared" si="18"/>
        <v>189.96391235434797</v>
      </c>
      <c r="K93">
        <f t="shared" si="19"/>
        <v>3.6355998787962911E-2</v>
      </c>
    </row>
    <row r="94" spans="2:11" ht="15" thickBot="1" x14ac:dyDescent="0.35">
      <c r="B94" s="14">
        <v>42</v>
      </c>
      <c r="C94" s="4">
        <v>190</v>
      </c>
      <c r="D94" s="21"/>
      <c r="F94">
        <v>186</v>
      </c>
      <c r="I94">
        <v>29</v>
      </c>
      <c r="J94">
        <f t="shared" si="18"/>
        <v>190.23941633824123</v>
      </c>
      <c r="K94">
        <f t="shared" si="19"/>
        <v>3.9281717965345818E-2</v>
      </c>
    </row>
    <row r="95" spans="2:11" ht="15" thickBot="1" x14ac:dyDescent="0.35">
      <c r="B95" s="14">
        <v>43</v>
      </c>
      <c r="C95" s="4">
        <v>191</v>
      </c>
      <c r="D95" s="20"/>
      <c r="F95" s="17">
        <v>187</v>
      </c>
      <c r="G95">
        <v>1</v>
      </c>
      <c r="I95">
        <v>30</v>
      </c>
      <c r="J95">
        <f t="shared" si="18"/>
        <v>190.51492032213451</v>
      </c>
      <c r="K95">
        <f t="shared" si="19"/>
        <v>4.2290362318340338E-2</v>
      </c>
    </row>
    <row r="96" spans="2:11" ht="15" thickBot="1" x14ac:dyDescent="0.35">
      <c r="B96" s="14">
        <v>44</v>
      </c>
      <c r="C96" s="4">
        <v>191</v>
      </c>
      <c r="D96" s="20"/>
      <c r="F96" s="17">
        <v>188</v>
      </c>
      <c r="G96">
        <v>5</v>
      </c>
      <c r="I96">
        <v>31</v>
      </c>
      <c r="J96">
        <f t="shared" si="18"/>
        <v>190.79042430602777</v>
      </c>
      <c r="K96">
        <f t="shared" si="19"/>
        <v>4.5365831833735458E-2</v>
      </c>
    </row>
    <row r="97" spans="2:14" ht="15" thickBot="1" x14ac:dyDescent="0.35">
      <c r="B97" s="14">
        <v>45</v>
      </c>
      <c r="C97" s="4">
        <v>191</v>
      </c>
      <c r="D97" s="20"/>
      <c r="F97" s="17">
        <v>189</v>
      </c>
      <c r="G97">
        <v>8</v>
      </c>
      <c r="I97">
        <v>32</v>
      </c>
      <c r="J97">
        <f t="shared" si="18"/>
        <v>191.06592828992106</v>
      </c>
      <c r="K97">
        <f t="shared" si="19"/>
        <v>4.8490078932146359E-2</v>
      </c>
    </row>
    <row r="98" spans="2:14" ht="15" thickBot="1" x14ac:dyDescent="0.35">
      <c r="B98" s="14">
        <v>46</v>
      </c>
      <c r="C98" s="4">
        <v>191</v>
      </c>
      <c r="D98" s="20"/>
      <c r="F98" s="17">
        <v>190</v>
      </c>
      <c r="G98">
        <v>28</v>
      </c>
      <c r="I98">
        <v>33</v>
      </c>
      <c r="J98">
        <f t="shared" si="18"/>
        <v>191.34143227381432</v>
      </c>
      <c r="K98">
        <f t="shared" si="19"/>
        <v>5.1643235499180165E-2</v>
      </c>
    </row>
    <row r="99" spans="2:14" ht="15" thickBot="1" x14ac:dyDescent="0.35">
      <c r="B99" s="14">
        <v>47</v>
      </c>
      <c r="C99" s="4">
        <v>191</v>
      </c>
      <c r="D99" s="20"/>
      <c r="F99" s="17">
        <v>191</v>
      </c>
      <c r="G99">
        <v>14</v>
      </c>
      <c r="I99">
        <v>34</v>
      </c>
      <c r="J99">
        <f t="shared" si="18"/>
        <v>191.61693625770761</v>
      </c>
      <c r="K99">
        <f t="shared" si="19"/>
        <v>5.4803782698605065E-2</v>
      </c>
    </row>
    <row r="100" spans="2:14" ht="15" thickBot="1" x14ac:dyDescent="0.35">
      <c r="B100" s="14">
        <v>48</v>
      </c>
      <c r="C100" s="4">
        <v>191</v>
      </c>
      <c r="D100" s="20"/>
      <c r="F100" s="17">
        <v>192</v>
      </c>
      <c r="G100">
        <v>11</v>
      </c>
      <c r="I100">
        <v>35</v>
      </c>
      <c r="J100">
        <f t="shared" si="18"/>
        <v>191.89244024160089</v>
      </c>
      <c r="K100">
        <f t="shared" si="19"/>
        <v>5.7948762730450819E-2</v>
      </c>
    </row>
    <row r="101" spans="2:14" ht="15" thickBot="1" x14ac:dyDescent="0.35">
      <c r="B101" s="14">
        <v>49</v>
      </c>
      <c r="C101" s="4">
        <v>191</v>
      </c>
      <c r="D101" s="20"/>
      <c r="F101" s="17">
        <v>193</v>
      </c>
      <c r="G101">
        <v>29</v>
      </c>
      <c r="H101" s="14"/>
      <c r="I101">
        <v>36</v>
      </c>
      <c r="J101">
        <f t="shared" si="18"/>
        <v>192.16794422549415</v>
      </c>
      <c r="K101">
        <f t="shared" si="19"/>
        <v>6.1054030554030844E-2</v>
      </c>
      <c r="M101" s="5"/>
      <c r="N101" s="5"/>
    </row>
    <row r="102" spans="2:14" ht="15" thickBot="1" x14ac:dyDescent="0.35">
      <c r="B102" s="14">
        <v>50</v>
      </c>
      <c r="C102" s="4">
        <v>191</v>
      </c>
      <c r="D102" s="20"/>
      <c r="F102" s="17">
        <v>194</v>
      </c>
      <c r="G102">
        <v>13</v>
      </c>
      <c r="H102" s="14"/>
      <c r="I102">
        <v>37</v>
      </c>
      <c r="J102">
        <f t="shared" si="18"/>
        <v>192.44344820938744</v>
      </c>
      <c r="K102">
        <f t="shared" si="19"/>
        <v>6.4094542437324722E-2</v>
      </c>
      <c r="M102" s="5"/>
      <c r="N102" s="5"/>
    </row>
    <row r="103" spans="2:14" ht="15" thickBot="1" x14ac:dyDescent="0.35">
      <c r="B103" s="14">
        <v>51</v>
      </c>
      <c r="C103" s="4">
        <v>191</v>
      </c>
      <c r="D103" s="20"/>
      <c r="F103" s="17">
        <v>195</v>
      </c>
      <c r="G103">
        <v>41</v>
      </c>
      <c r="H103" s="14"/>
      <c r="I103">
        <v>38</v>
      </c>
      <c r="J103">
        <f t="shared" si="18"/>
        <v>192.7189521932807</v>
      </c>
      <c r="K103">
        <f t="shared" si="19"/>
        <v>6.7044677057543051E-2</v>
      </c>
      <c r="M103" s="5"/>
      <c r="N103" s="5"/>
    </row>
    <row r="104" spans="2:14" ht="15" thickBot="1" x14ac:dyDescent="0.35">
      <c r="B104" s="14">
        <v>52</v>
      </c>
      <c r="C104" s="4">
        <v>191</v>
      </c>
      <c r="D104" s="20"/>
      <c r="F104" s="17">
        <v>196</v>
      </c>
      <c r="G104">
        <v>40</v>
      </c>
      <c r="H104" s="14"/>
      <c r="I104">
        <v>39</v>
      </c>
      <c r="J104">
        <f t="shared" si="18"/>
        <v>192.99445617717399</v>
      </c>
      <c r="K104">
        <f t="shared" si="19"/>
        <v>6.9878583801997463E-2</v>
      </c>
      <c r="M104" s="5"/>
      <c r="N104" s="5"/>
    </row>
    <row r="105" spans="2:14" ht="15" thickBot="1" x14ac:dyDescent="0.35">
      <c r="B105" s="14">
        <v>53</v>
      </c>
      <c r="C105" s="4">
        <v>191</v>
      </c>
      <c r="D105" s="20"/>
      <c r="F105" s="17">
        <v>197</v>
      </c>
      <c r="G105">
        <v>29</v>
      </c>
      <c r="H105" s="14"/>
      <c r="I105">
        <v>40</v>
      </c>
      <c r="J105">
        <f t="shared" si="18"/>
        <v>193.26996016106725</v>
      </c>
      <c r="K105">
        <f t="shared" si="19"/>
        <v>7.257055194255578E-2</v>
      </c>
      <c r="M105" s="5"/>
      <c r="N105" s="5"/>
    </row>
    <row r="106" spans="2:14" ht="15" thickBot="1" x14ac:dyDescent="0.35">
      <c r="B106" s="14">
        <v>54</v>
      </c>
      <c r="C106" s="4">
        <v>191</v>
      </c>
      <c r="D106" s="20"/>
      <c r="F106" s="17">
        <v>198</v>
      </c>
      <c r="G106">
        <v>22</v>
      </c>
      <c r="H106" s="14"/>
      <c r="I106">
        <v>41</v>
      </c>
      <c r="J106">
        <f t="shared" si="18"/>
        <v>193.54546414496053</v>
      </c>
      <c r="K106">
        <f t="shared" si="19"/>
        <v>7.5095393518427575E-2</v>
      </c>
      <c r="M106" s="5"/>
      <c r="N106" s="5"/>
    </row>
    <row r="107" spans="2:14" ht="15" thickBot="1" x14ac:dyDescent="0.35">
      <c r="B107" s="14">
        <v>55</v>
      </c>
      <c r="C107" s="4">
        <v>191</v>
      </c>
      <c r="D107" s="20"/>
      <c r="F107" s="17">
        <v>199</v>
      </c>
      <c r="G107">
        <v>23</v>
      </c>
      <c r="H107" s="14"/>
      <c r="I107">
        <v>42</v>
      </c>
      <c r="J107">
        <f t="shared" si="18"/>
        <v>193.82096812885379</v>
      </c>
      <c r="K107">
        <f t="shared" si="19"/>
        <v>7.7428832094941322E-2</v>
      </c>
      <c r="M107" s="5"/>
      <c r="N107" s="5"/>
    </row>
    <row r="108" spans="2:14" ht="15" thickBot="1" x14ac:dyDescent="0.35">
      <c r="B108" s="14">
        <v>56</v>
      </c>
      <c r="C108" s="4">
        <v>191</v>
      </c>
      <c r="D108" s="20"/>
      <c r="F108" s="17">
        <v>200</v>
      </c>
      <c r="G108">
        <v>13</v>
      </c>
      <c r="H108" s="14"/>
      <c r="I108">
        <v>43</v>
      </c>
      <c r="J108">
        <f t="shared" si="18"/>
        <v>194.09647211274708</v>
      </c>
      <c r="K108">
        <f t="shared" si="19"/>
        <v>7.9547889099923108E-2</v>
      </c>
      <c r="M108" s="5"/>
      <c r="N108" s="5"/>
    </row>
    <row r="109" spans="2:14" ht="15" thickBot="1" x14ac:dyDescent="0.35">
      <c r="B109" s="14">
        <v>57</v>
      </c>
      <c r="C109" s="4">
        <v>192</v>
      </c>
      <c r="D109" s="20"/>
      <c r="F109" s="17">
        <v>201</v>
      </c>
      <c r="G109">
        <v>13</v>
      </c>
      <c r="H109" s="14"/>
      <c r="I109">
        <v>44</v>
      </c>
      <c r="J109">
        <f t="shared" si="18"/>
        <v>194.37197609664037</v>
      </c>
      <c r="K109">
        <f t="shared" si="19"/>
        <v>8.1431259197611044E-2</v>
      </c>
      <c r="M109" s="5"/>
      <c r="N109" s="5"/>
    </row>
    <row r="110" spans="2:14" ht="15" thickBot="1" x14ac:dyDescent="0.35">
      <c r="B110" s="14">
        <v>58</v>
      </c>
      <c r="C110" s="4">
        <v>192</v>
      </c>
      <c r="D110" s="20"/>
      <c r="F110" s="17">
        <v>202</v>
      </c>
      <c r="G110">
        <v>2</v>
      </c>
      <c r="H110" s="14"/>
      <c r="I110">
        <v>45</v>
      </c>
      <c r="J110">
        <f t="shared" si="18"/>
        <v>194.64748008053363</v>
      </c>
      <c r="K110">
        <f t="shared" si="19"/>
        <v>8.3059666158932927E-2</v>
      </c>
      <c r="M110" s="5"/>
      <c r="N110" s="5"/>
    </row>
    <row r="111" spans="2:14" ht="15" thickBot="1" x14ac:dyDescent="0.35">
      <c r="B111" s="14">
        <v>59</v>
      </c>
      <c r="C111" s="4">
        <v>192</v>
      </c>
      <c r="D111" s="20"/>
      <c r="F111" s="17">
        <v>203</v>
      </c>
      <c r="G111">
        <v>8</v>
      </c>
      <c r="H111" s="14"/>
      <c r="I111">
        <v>46</v>
      </c>
      <c r="J111">
        <f t="shared" si="18"/>
        <v>194.92298406442691</v>
      </c>
      <c r="K111">
        <f t="shared" si="19"/>
        <v>8.4416190934321275E-2</v>
      </c>
      <c r="M111" s="5"/>
      <c r="N111" s="5"/>
    </row>
    <row r="112" spans="2:14" ht="15" thickBot="1" x14ac:dyDescent="0.35">
      <c r="B112" s="14">
        <v>60</v>
      </c>
      <c r="C112" s="4">
        <v>192</v>
      </c>
      <c r="D112" s="20"/>
      <c r="F112" s="17">
        <v>204</v>
      </c>
      <c r="G112">
        <v>1</v>
      </c>
      <c r="H112" s="14"/>
      <c r="I112">
        <v>47</v>
      </c>
      <c r="J112">
        <f t="shared" si="18"/>
        <v>195.19848804832017</v>
      </c>
      <c r="K112">
        <f t="shared" si="19"/>
        <v>8.5486564130227954E-2</v>
      </c>
      <c r="M112" s="5"/>
      <c r="N112" s="5"/>
    </row>
    <row r="113" spans="2:11" ht="15" thickBot="1" x14ac:dyDescent="0.35">
      <c r="B113" s="14">
        <v>61</v>
      </c>
      <c r="C113" s="4">
        <v>192</v>
      </c>
      <c r="D113" s="20"/>
      <c r="F113" s="17">
        <v>205</v>
      </c>
      <c r="G113">
        <v>6</v>
      </c>
      <c r="I113">
        <v>48</v>
      </c>
      <c r="J113">
        <f t="shared" si="18"/>
        <v>195.47399203221346</v>
      </c>
      <c r="K113">
        <f t="shared" si="19"/>
        <v>8.6259415823276869E-2</v>
      </c>
    </row>
    <row r="114" spans="2:11" ht="15" thickBot="1" x14ac:dyDescent="0.35">
      <c r="B114" s="14">
        <v>62</v>
      </c>
      <c r="C114" s="4">
        <v>192</v>
      </c>
      <c r="D114" s="20"/>
      <c r="F114" s="17">
        <v>206</v>
      </c>
      <c r="G114">
        <v>8</v>
      </c>
      <c r="I114">
        <v>49</v>
      </c>
      <c r="J114">
        <f t="shared" si="18"/>
        <v>195.74949601610672</v>
      </c>
      <c r="K114">
        <f t="shared" si="19"/>
        <v>8.6726476597856789E-2</v>
      </c>
    </row>
    <row r="115" spans="2:11" ht="15" thickBot="1" x14ac:dyDescent="0.35">
      <c r="B115" s="14">
        <v>63</v>
      </c>
      <c r="C115" s="4">
        <v>192</v>
      </c>
      <c r="D115" s="20"/>
      <c r="F115" s="17">
        <v>207</v>
      </c>
      <c r="G115">
        <v>1</v>
      </c>
      <c r="I115">
        <v>50</v>
      </c>
      <c r="J115">
        <f t="shared" si="18"/>
        <v>196.02500000000001</v>
      </c>
      <c r="K115">
        <f t="shared" si="19"/>
        <v>8.688272483696112E-2</v>
      </c>
    </row>
    <row r="116" spans="2:11" ht="15" thickBot="1" x14ac:dyDescent="0.35">
      <c r="B116" s="14">
        <v>64</v>
      </c>
      <c r="C116" s="4">
        <v>192</v>
      </c>
      <c r="D116" s="20"/>
      <c r="F116" s="17">
        <v>208</v>
      </c>
      <c r="G116">
        <v>1</v>
      </c>
      <c r="I116">
        <v>51</v>
      </c>
      <c r="J116">
        <f t="shared" si="18"/>
        <v>196.30050398389329</v>
      </c>
      <c r="K116">
        <f t="shared" si="19"/>
        <v>8.6726476597856789E-2</v>
      </c>
    </row>
    <row r="117" spans="2:11" ht="15" thickBot="1" x14ac:dyDescent="0.35">
      <c r="B117" s="14">
        <v>65</v>
      </c>
      <c r="C117" s="4">
        <v>192</v>
      </c>
      <c r="D117" s="20"/>
      <c r="F117" s="17">
        <v>209</v>
      </c>
      <c r="G117">
        <v>1</v>
      </c>
      <c r="I117">
        <v>52</v>
      </c>
      <c r="J117">
        <f t="shared" si="18"/>
        <v>196.57600796778655</v>
      </c>
      <c r="K117">
        <f t="shared" si="19"/>
        <v>8.6259415823276869E-2</v>
      </c>
    </row>
    <row r="118" spans="2:11" ht="15" thickBot="1" x14ac:dyDescent="0.35">
      <c r="B118" s="14">
        <v>66</v>
      </c>
      <c r="C118" s="4">
        <v>192</v>
      </c>
      <c r="D118" s="20"/>
      <c r="F118" s="17">
        <v>210</v>
      </c>
      <c r="G118">
        <v>1</v>
      </c>
      <c r="I118">
        <v>53</v>
      </c>
      <c r="J118">
        <f t="shared" si="18"/>
        <v>196.85151195167984</v>
      </c>
      <c r="K118">
        <f t="shared" si="19"/>
        <v>8.5486564130227954E-2</v>
      </c>
    </row>
    <row r="119" spans="2:11" ht="15" thickBot="1" x14ac:dyDescent="0.35">
      <c r="B119" s="14">
        <v>67</v>
      </c>
      <c r="C119" s="4">
        <v>192</v>
      </c>
      <c r="D119" s="20"/>
      <c r="F119" s="17">
        <v>211</v>
      </c>
      <c r="G119">
        <v>1</v>
      </c>
      <c r="I119">
        <v>54</v>
      </c>
      <c r="J119">
        <f t="shared" si="18"/>
        <v>197.1270159355731</v>
      </c>
      <c r="K119">
        <f t="shared" si="19"/>
        <v>8.4416190934321275E-2</v>
      </c>
    </row>
    <row r="120" spans="2:11" ht="15" thickBot="1" x14ac:dyDescent="0.35">
      <c r="B120" s="14">
        <v>68</v>
      </c>
      <c r="C120" s="4">
        <v>193</v>
      </c>
      <c r="D120" s="21"/>
      <c r="I120">
        <v>55</v>
      </c>
      <c r="J120">
        <f t="shared" si="18"/>
        <v>197.40251991946639</v>
      </c>
      <c r="K120">
        <f t="shared" si="19"/>
        <v>8.3059666158932927E-2</v>
      </c>
    </row>
    <row r="121" spans="2:11" ht="15" thickBot="1" x14ac:dyDescent="0.35">
      <c r="B121" s="14">
        <v>69</v>
      </c>
      <c r="C121" s="4">
        <v>193</v>
      </c>
      <c r="D121" s="21"/>
      <c r="I121">
        <v>56</v>
      </c>
      <c r="J121">
        <f t="shared" si="18"/>
        <v>197.67802390335964</v>
      </c>
      <c r="K121">
        <f t="shared" si="19"/>
        <v>8.1431259197611044E-2</v>
      </c>
    </row>
    <row r="122" spans="2:11" ht="15" thickBot="1" x14ac:dyDescent="0.35">
      <c r="B122" s="14">
        <v>70</v>
      </c>
      <c r="C122" s="4">
        <v>193</v>
      </c>
      <c r="D122" s="21"/>
      <c r="I122">
        <v>57</v>
      </c>
      <c r="J122">
        <f t="shared" si="18"/>
        <v>197.95352788725293</v>
      </c>
      <c r="K122">
        <f t="shared" si="19"/>
        <v>7.9547889099923108E-2</v>
      </c>
    </row>
    <row r="123" spans="2:11" ht="15" thickBot="1" x14ac:dyDescent="0.35">
      <c r="B123" s="14">
        <v>71</v>
      </c>
      <c r="C123" s="4">
        <v>193</v>
      </c>
      <c r="D123" s="21"/>
      <c r="I123">
        <v>58</v>
      </c>
      <c r="J123">
        <f t="shared" si="18"/>
        <v>198.22903187114619</v>
      </c>
      <c r="K123">
        <f t="shared" si="19"/>
        <v>7.7428832094941558E-2</v>
      </c>
    </row>
    <row r="124" spans="2:11" ht="15" thickBot="1" x14ac:dyDescent="0.35">
      <c r="B124" s="14">
        <v>72</v>
      </c>
      <c r="C124" s="4">
        <v>193</v>
      </c>
      <c r="D124" s="21"/>
      <c r="F124">
        <v>186</v>
      </c>
      <c r="I124">
        <v>59</v>
      </c>
      <c r="J124">
        <f t="shared" si="18"/>
        <v>198.50453585503948</v>
      </c>
      <c r="K124">
        <f t="shared" si="19"/>
        <v>7.5095393518427575E-2</v>
      </c>
    </row>
    <row r="125" spans="2:11" ht="15" thickBot="1" x14ac:dyDescent="0.35">
      <c r="B125" s="14">
        <v>73</v>
      </c>
      <c r="C125" s="4">
        <v>193</v>
      </c>
      <c r="D125" s="21"/>
      <c r="F125">
        <v>188</v>
      </c>
      <c r="I125">
        <v>60</v>
      </c>
      <c r="J125">
        <f t="shared" si="18"/>
        <v>198.78003983893274</v>
      </c>
      <c r="K125">
        <f t="shared" si="19"/>
        <v>7.2570551942556058E-2</v>
      </c>
    </row>
    <row r="126" spans="2:11" ht="15" thickBot="1" x14ac:dyDescent="0.35">
      <c r="B126" s="14">
        <v>74</v>
      </c>
      <c r="C126" s="4">
        <v>193</v>
      </c>
      <c r="D126" s="21"/>
      <c r="F126">
        <v>190</v>
      </c>
      <c r="I126">
        <v>61</v>
      </c>
      <c r="J126">
        <f t="shared" si="18"/>
        <v>199.05554382282602</v>
      </c>
      <c r="K126">
        <f t="shared" si="19"/>
        <v>6.9878583801997463E-2</v>
      </c>
    </row>
    <row r="127" spans="2:11" ht="15" thickBot="1" x14ac:dyDescent="0.35">
      <c r="B127" s="14">
        <v>75</v>
      </c>
      <c r="C127" s="4">
        <v>193</v>
      </c>
      <c r="D127" s="21"/>
      <c r="I127">
        <v>62</v>
      </c>
      <c r="J127">
        <f t="shared" si="18"/>
        <v>199.33104780671931</v>
      </c>
      <c r="K127">
        <f t="shared" si="19"/>
        <v>6.7044677057543051E-2</v>
      </c>
    </row>
    <row r="128" spans="2:11" ht="15" thickBot="1" x14ac:dyDescent="0.35">
      <c r="B128" s="14">
        <v>76</v>
      </c>
      <c r="C128" s="4">
        <v>193</v>
      </c>
      <c r="D128" s="21"/>
      <c r="I128">
        <v>63</v>
      </c>
      <c r="J128">
        <f t="shared" si="18"/>
        <v>199.60655179061257</v>
      </c>
      <c r="K128">
        <f t="shared" si="19"/>
        <v>6.4094542437324722E-2</v>
      </c>
    </row>
    <row r="129" spans="2:20" ht="15" thickBot="1" x14ac:dyDescent="0.35">
      <c r="B129" s="14">
        <v>77</v>
      </c>
      <c r="C129" s="4">
        <v>193</v>
      </c>
      <c r="D129" s="21"/>
      <c r="I129">
        <v>64</v>
      </c>
      <c r="J129">
        <f t="shared" si="18"/>
        <v>199.88205577450586</v>
      </c>
      <c r="K129">
        <f t="shared" si="19"/>
        <v>6.1054030554030844E-2</v>
      </c>
    </row>
    <row r="130" spans="2:20" ht="15" thickBot="1" x14ac:dyDescent="0.35">
      <c r="B130" s="14">
        <v>78</v>
      </c>
      <c r="C130" s="4">
        <v>193</v>
      </c>
      <c r="D130" s="21"/>
      <c r="I130">
        <v>65</v>
      </c>
      <c r="J130">
        <f t="shared" ref="J130:J165" si="20">$F$54-3*$F$56+I130*$I$53</f>
        <v>200.15755975839912</v>
      </c>
      <c r="K130">
        <f t="shared" ref="K130:K165" si="21">_xlfn.NORM.DIST(J130,$F$54,$F$56,FALSE)</f>
        <v>5.7948762730450819E-2</v>
      </c>
    </row>
    <row r="131" spans="2:20" ht="15" thickBot="1" x14ac:dyDescent="0.35">
      <c r="B131" s="14">
        <v>79</v>
      </c>
      <c r="C131" s="4">
        <v>193</v>
      </c>
      <c r="D131" s="21"/>
      <c r="I131">
        <v>66</v>
      </c>
      <c r="J131">
        <f t="shared" si="20"/>
        <v>200.4330637422924</v>
      </c>
      <c r="K131">
        <f t="shared" si="21"/>
        <v>5.4803782698605065E-2</v>
      </c>
    </row>
    <row r="132" spans="2:20" ht="15" thickBot="1" x14ac:dyDescent="0.35">
      <c r="B132" s="14">
        <v>80</v>
      </c>
      <c r="C132" s="4">
        <v>193</v>
      </c>
      <c r="D132" s="21"/>
      <c r="I132">
        <v>67</v>
      </c>
      <c r="J132">
        <f t="shared" si="20"/>
        <v>200.70856772618566</v>
      </c>
      <c r="K132">
        <f t="shared" si="21"/>
        <v>5.1643235499180484E-2</v>
      </c>
    </row>
    <row r="133" spans="2:20" ht="15" thickBot="1" x14ac:dyDescent="0.35">
      <c r="B133" s="14">
        <v>81</v>
      </c>
      <c r="C133" s="4">
        <v>193</v>
      </c>
      <c r="D133" s="21"/>
      <c r="I133">
        <v>68</v>
      </c>
      <c r="J133">
        <f t="shared" si="20"/>
        <v>200.98407171007895</v>
      </c>
      <c r="K133">
        <f t="shared" si="21"/>
        <v>4.8490078932146359E-2</v>
      </c>
    </row>
    <row r="134" spans="2:20" ht="15" thickBot="1" x14ac:dyDescent="0.35">
      <c r="B134" s="14">
        <v>82</v>
      </c>
      <c r="C134" s="4">
        <v>193</v>
      </c>
      <c r="D134" s="21"/>
      <c r="I134">
        <v>69</v>
      </c>
      <c r="J134">
        <f t="shared" si="20"/>
        <v>201.25957569397224</v>
      </c>
      <c r="K134">
        <f t="shared" si="21"/>
        <v>4.5365831833735458E-2</v>
      </c>
      <c r="S134" t="s">
        <v>50</v>
      </c>
      <c r="T134" t="s">
        <v>52</v>
      </c>
    </row>
    <row r="135" spans="2:20" ht="15" thickBot="1" x14ac:dyDescent="0.35">
      <c r="B135" s="14">
        <v>83</v>
      </c>
      <c r="C135" s="4">
        <v>193</v>
      </c>
      <c r="D135" s="21"/>
      <c r="I135">
        <v>70</v>
      </c>
      <c r="J135">
        <f t="shared" si="20"/>
        <v>201.5350796778655</v>
      </c>
      <c r="K135">
        <f t="shared" si="21"/>
        <v>4.2290362318340338E-2</v>
      </c>
      <c r="S135">
        <v>186</v>
      </c>
      <c r="T135">
        <v>0</v>
      </c>
    </row>
    <row r="136" spans="2:20" ht="15" thickBot="1" x14ac:dyDescent="0.35">
      <c r="B136" s="14">
        <v>84</v>
      </c>
      <c r="C136" s="4">
        <v>193</v>
      </c>
      <c r="D136" s="21"/>
      <c r="I136">
        <v>71</v>
      </c>
      <c r="J136">
        <f t="shared" si="20"/>
        <v>201.81058366175878</v>
      </c>
      <c r="K136">
        <f t="shared" si="21"/>
        <v>3.9281717965345818E-2</v>
      </c>
      <c r="S136">
        <v>188</v>
      </c>
      <c r="T136">
        <v>6</v>
      </c>
    </row>
    <row r="137" spans="2:20" ht="15" thickBot="1" x14ac:dyDescent="0.35">
      <c r="B137" s="14">
        <v>85</v>
      </c>
      <c r="C137" s="4">
        <v>193</v>
      </c>
      <c r="D137" s="21"/>
      <c r="I137">
        <v>72</v>
      </c>
      <c r="J137">
        <f t="shared" si="20"/>
        <v>202.08608764565204</v>
      </c>
      <c r="K137">
        <f t="shared" si="21"/>
        <v>3.6355998787962911E-2</v>
      </c>
      <c r="S137">
        <v>190</v>
      </c>
      <c r="T137">
        <v>36</v>
      </c>
    </row>
    <row r="138" spans="2:20" ht="15" thickBot="1" x14ac:dyDescent="0.35">
      <c r="B138" s="14">
        <v>86</v>
      </c>
      <c r="C138" s="4">
        <v>193</v>
      </c>
      <c r="D138" s="21"/>
      <c r="I138">
        <v>73</v>
      </c>
      <c r="J138">
        <f t="shared" si="20"/>
        <v>202.36159162954533</v>
      </c>
      <c r="K138">
        <f t="shared" si="21"/>
        <v>3.3527272728427093E-2</v>
      </c>
      <c r="S138">
        <v>192</v>
      </c>
      <c r="T138">
        <v>25</v>
      </c>
    </row>
    <row r="139" spans="2:20" ht="15" thickBot="1" x14ac:dyDescent="0.35">
      <c r="B139" s="14">
        <v>87</v>
      </c>
      <c r="C139" s="4">
        <v>193</v>
      </c>
      <c r="D139" s="21"/>
      <c r="E139">
        <v>186.5</v>
      </c>
      <c r="I139">
        <v>74</v>
      </c>
      <c r="J139">
        <f t="shared" si="20"/>
        <v>202.63709561343859</v>
      </c>
      <c r="K139">
        <f t="shared" si="21"/>
        <v>3.0807532412229287E-2</v>
      </c>
      <c r="S139">
        <v>194</v>
      </c>
      <c r="T139">
        <v>42</v>
      </c>
    </row>
    <row r="140" spans="2:20" ht="15" thickBot="1" x14ac:dyDescent="0.35">
      <c r="B140" s="14">
        <v>88</v>
      </c>
      <c r="C140" s="4">
        <v>193</v>
      </c>
      <c r="D140" s="21"/>
      <c r="E140">
        <v>188.5</v>
      </c>
      <c r="I140">
        <v>75</v>
      </c>
      <c r="J140">
        <f t="shared" si="20"/>
        <v>202.91259959733188</v>
      </c>
      <c r="K140">
        <f t="shared" si="21"/>
        <v>2.8206690989135988E-2</v>
      </c>
      <c r="S140">
        <v>196</v>
      </c>
      <c r="T140">
        <v>81</v>
      </c>
    </row>
    <row r="141" spans="2:20" ht="15" thickBot="1" x14ac:dyDescent="0.35">
      <c r="B141" s="14">
        <v>89</v>
      </c>
      <c r="C141" s="4">
        <v>193</v>
      </c>
      <c r="D141" s="21"/>
      <c r="E141">
        <v>190.5</v>
      </c>
      <c r="I141">
        <v>76</v>
      </c>
      <c r="J141">
        <f t="shared" si="20"/>
        <v>203.18810358122516</v>
      </c>
      <c r="K141">
        <f t="shared" si="21"/>
        <v>2.5732614111022158E-2</v>
      </c>
      <c r="S141">
        <v>198</v>
      </c>
      <c r="T141">
        <v>51</v>
      </c>
    </row>
    <row r="142" spans="2:20" ht="15" thickBot="1" x14ac:dyDescent="0.35">
      <c r="B142" s="14">
        <v>90</v>
      </c>
      <c r="C142" s="4">
        <v>193</v>
      </c>
      <c r="D142" s="21"/>
      <c r="E142">
        <v>192.5</v>
      </c>
      <c r="I142">
        <v>77</v>
      </c>
      <c r="J142">
        <f t="shared" si="20"/>
        <v>203.46360756511842</v>
      </c>
      <c r="K142">
        <f t="shared" si="21"/>
        <v>2.3391184460350541E-2</v>
      </c>
      <c r="S142">
        <v>200</v>
      </c>
      <c r="T142">
        <v>36</v>
      </c>
    </row>
    <row r="143" spans="2:20" ht="15" thickBot="1" x14ac:dyDescent="0.35">
      <c r="B143" s="14">
        <v>91</v>
      </c>
      <c r="C143" s="4">
        <v>193</v>
      </c>
      <c r="D143" s="21"/>
      <c r="E143">
        <v>194.5</v>
      </c>
      <c r="I143">
        <v>78</v>
      </c>
      <c r="J143">
        <f t="shared" si="20"/>
        <v>203.73911154901171</v>
      </c>
      <c r="K143">
        <f t="shared" si="21"/>
        <v>2.1186394756996151E-2</v>
      </c>
      <c r="S143">
        <v>202</v>
      </c>
      <c r="T143">
        <v>15</v>
      </c>
    </row>
    <row r="144" spans="2:20" ht="15" thickBot="1" x14ac:dyDescent="0.35">
      <c r="B144" s="14">
        <v>92</v>
      </c>
      <c r="C144" s="4">
        <v>193</v>
      </c>
      <c r="D144" s="21"/>
      <c r="E144">
        <v>196.5</v>
      </c>
      <c r="I144">
        <v>79</v>
      </c>
      <c r="J144">
        <f t="shared" si="20"/>
        <v>204.01461553290497</v>
      </c>
      <c r="K144">
        <f t="shared" si="21"/>
        <v>1.9120464837615512E-2</v>
      </c>
      <c r="S144">
        <v>204</v>
      </c>
      <c r="T144">
        <v>9</v>
      </c>
    </row>
    <row r="145" spans="2:20" ht="15" thickBot="1" x14ac:dyDescent="0.35">
      <c r="B145" s="14">
        <v>93</v>
      </c>
      <c r="C145" s="4">
        <v>193</v>
      </c>
      <c r="D145" s="21"/>
      <c r="E145">
        <v>198.5</v>
      </c>
      <c r="I145">
        <v>80</v>
      </c>
      <c r="J145">
        <f t="shared" si="20"/>
        <v>204.29011951679826</v>
      </c>
      <c r="K145">
        <f t="shared" si="21"/>
        <v>1.7193978218074221E-2</v>
      </c>
      <c r="S145">
        <v>206</v>
      </c>
      <c r="T145">
        <v>14</v>
      </c>
    </row>
    <row r="146" spans="2:20" ht="15" thickBot="1" x14ac:dyDescent="0.35">
      <c r="B146" s="14">
        <v>94</v>
      </c>
      <c r="C146" s="4">
        <v>193</v>
      </c>
      <c r="D146" s="21"/>
      <c r="E146">
        <v>200.5</v>
      </c>
      <c r="I146">
        <v>81</v>
      </c>
      <c r="J146">
        <f t="shared" si="20"/>
        <v>204.56562350069152</v>
      </c>
      <c r="K146">
        <f t="shared" si="21"/>
        <v>1.5406033507897404E-2</v>
      </c>
      <c r="S146">
        <v>208</v>
      </c>
      <c r="T146">
        <v>1</v>
      </c>
    </row>
    <row r="147" spans="2:20" ht="15" thickBot="1" x14ac:dyDescent="0.35">
      <c r="B147" s="14">
        <v>95</v>
      </c>
      <c r="C147" s="4">
        <v>193</v>
      </c>
      <c r="D147" s="21"/>
      <c r="E147">
        <v>202.5</v>
      </c>
      <c r="I147">
        <v>82</v>
      </c>
      <c r="J147">
        <f t="shared" si="20"/>
        <v>204.8411274845848</v>
      </c>
      <c r="K147">
        <f t="shared" si="21"/>
        <v>1.3754406134394973E-2</v>
      </c>
      <c r="S147">
        <v>210</v>
      </c>
      <c r="T147">
        <v>2</v>
      </c>
    </row>
    <row r="148" spans="2:20" ht="15" thickBot="1" x14ac:dyDescent="0.35">
      <c r="B148" s="14">
        <v>96</v>
      </c>
      <c r="C148" s="4">
        <v>193</v>
      </c>
      <c r="D148" s="21"/>
      <c r="E148">
        <v>204.5</v>
      </c>
      <c r="I148">
        <v>83</v>
      </c>
      <c r="J148">
        <f t="shared" si="20"/>
        <v>205.11663146847806</v>
      </c>
      <c r="K148">
        <f t="shared" si="21"/>
        <v>1.2235716037913848E-2</v>
      </c>
      <c r="S148">
        <v>212</v>
      </c>
      <c r="T148">
        <v>0</v>
      </c>
    </row>
    <row r="149" spans="2:20" ht="15" thickBot="1" x14ac:dyDescent="0.35">
      <c r="B149" s="14">
        <v>97</v>
      </c>
      <c r="C149" s="4">
        <v>194</v>
      </c>
      <c r="D149" s="21"/>
      <c r="E149">
        <v>206.5</v>
      </c>
      <c r="I149">
        <v>84</v>
      </c>
      <c r="J149">
        <f t="shared" si="20"/>
        <v>205.39213545237135</v>
      </c>
      <c r="K149">
        <f t="shared" si="21"/>
        <v>1.0845597300915055E-2</v>
      </c>
      <c r="O149" s="19" t="s">
        <v>50</v>
      </c>
      <c r="P149" s="19" t="s">
        <v>52</v>
      </c>
      <c r="S149">
        <v>214</v>
      </c>
      <c r="T149">
        <v>1</v>
      </c>
    </row>
    <row r="150" spans="2:20" ht="15" thickBot="1" x14ac:dyDescent="0.35">
      <c r="B150" s="14">
        <v>98</v>
      </c>
      <c r="C150" s="4">
        <v>194</v>
      </c>
      <c r="D150" s="21"/>
      <c r="E150">
        <v>208.5</v>
      </c>
      <c r="I150">
        <v>85</v>
      </c>
      <c r="J150">
        <f t="shared" si="20"/>
        <v>205.66763943626461</v>
      </c>
      <c r="K150">
        <f t="shared" si="21"/>
        <v>9.5788660531600806E-3</v>
      </c>
      <c r="O150">
        <v>186</v>
      </c>
      <c r="P150">
        <v>0</v>
      </c>
      <c r="S150">
        <v>216</v>
      </c>
      <c r="T150">
        <v>0</v>
      </c>
    </row>
    <row r="151" spans="2:20" ht="15" thickBot="1" x14ac:dyDescent="0.35">
      <c r="B151" s="14">
        <v>99</v>
      </c>
      <c r="C151" s="4">
        <v>194</v>
      </c>
      <c r="D151" s="21"/>
      <c r="E151">
        <v>210.5</v>
      </c>
      <c r="I151">
        <v>86</v>
      </c>
      <c r="J151">
        <f t="shared" si="20"/>
        <v>205.9431434201579</v>
      </c>
      <c r="K151">
        <f t="shared" si="21"/>
        <v>8.4296834333510047E-3</v>
      </c>
      <c r="O151">
        <v>188</v>
      </c>
      <c r="P151">
        <v>6</v>
      </c>
      <c r="S151">
        <v>218</v>
      </c>
      <c r="T151">
        <v>0</v>
      </c>
    </row>
    <row r="152" spans="2:20" ht="15" thickBot="1" x14ac:dyDescent="0.35">
      <c r="B152" s="14">
        <v>100</v>
      </c>
      <c r="C152" s="4">
        <v>194</v>
      </c>
      <c r="D152" s="21"/>
      <c r="E152">
        <v>212.5</v>
      </c>
      <c r="I152">
        <v>87</v>
      </c>
      <c r="J152">
        <f t="shared" si="20"/>
        <v>206.21864740405118</v>
      </c>
      <c r="K152">
        <f t="shared" si="21"/>
        <v>7.3917108644636683E-3</v>
      </c>
      <c r="O152">
        <v>190</v>
      </c>
      <c r="P152">
        <v>36</v>
      </c>
      <c r="S152" t="s">
        <v>51</v>
      </c>
      <c r="T152">
        <v>1</v>
      </c>
    </row>
    <row r="153" spans="2:20" ht="15" thickBot="1" x14ac:dyDescent="0.35">
      <c r="B153" s="14">
        <v>101</v>
      </c>
      <c r="C153" s="4">
        <v>194</v>
      </c>
      <c r="D153" s="21"/>
      <c r="E153">
        <v>214.5</v>
      </c>
      <c r="I153">
        <v>88</v>
      </c>
      <c r="J153">
        <f t="shared" si="20"/>
        <v>206.49415138794444</v>
      </c>
      <c r="K153">
        <f t="shared" si="21"/>
        <v>6.4582553968792729E-3</v>
      </c>
      <c r="O153">
        <v>192</v>
      </c>
      <c r="P153">
        <v>25</v>
      </c>
    </row>
    <row r="154" spans="2:20" ht="15" thickBot="1" x14ac:dyDescent="0.35">
      <c r="B154" s="14">
        <v>102</v>
      </c>
      <c r="C154" s="4">
        <v>194</v>
      </c>
      <c r="D154" s="21"/>
      <c r="E154">
        <v>216.5</v>
      </c>
      <c r="I154">
        <v>89</v>
      </c>
      <c r="J154">
        <f t="shared" si="20"/>
        <v>206.76965537183773</v>
      </c>
      <c r="K154">
        <f t="shared" si="21"/>
        <v>5.622403372922944E-3</v>
      </c>
      <c r="O154">
        <v>194</v>
      </c>
      <c r="P154">
        <v>42</v>
      </c>
    </row>
    <row r="155" spans="2:20" ht="15" thickBot="1" x14ac:dyDescent="0.35">
      <c r="B155" s="14">
        <v>103</v>
      </c>
      <c r="C155" s="4">
        <v>194</v>
      </c>
      <c r="D155" s="21"/>
      <c r="E155">
        <v>218.5</v>
      </c>
      <c r="I155">
        <v>90</v>
      </c>
      <c r="J155">
        <f t="shared" si="20"/>
        <v>207.04515935573099</v>
      </c>
      <c r="K155">
        <f t="shared" si="21"/>
        <v>4.8771411531061378E-3</v>
      </c>
      <c r="O155">
        <v>196</v>
      </c>
      <c r="P155">
        <v>81</v>
      </c>
    </row>
    <row r="156" spans="2:20" ht="15" thickBot="1" x14ac:dyDescent="0.35">
      <c r="B156" s="14">
        <v>104</v>
      </c>
      <c r="C156" s="4">
        <v>194</v>
      </c>
      <c r="D156" s="21"/>
      <c r="E156">
        <v>220.5</v>
      </c>
      <c r="I156">
        <v>91</v>
      </c>
      <c r="J156">
        <f t="shared" si="20"/>
        <v>207.32066333962428</v>
      </c>
      <c r="K156">
        <f t="shared" si="21"/>
        <v>4.2154621050928699E-3</v>
      </c>
      <c r="O156">
        <v>198</v>
      </c>
      <c r="P156">
        <v>51</v>
      </c>
    </row>
    <row r="157" spans="2:20" ht="15" thickBot="1" x14ac:dyDescent="0.35">
      <c r="B157" s="14">
        <v>105</v>
      </c>
      <c r="C157" s="4">
        <v>194</v>
      </c>
      <c r="D157" s="21"/>
      <c r="I157">
        <v>92</v>
      </c>
      <c r="J157">
        <f t="shared" si="20"/>
        <v>207.59616732351753</v>
      </c>
      <c r="K157">
        <f t="shared" si="21"/>
        <v>3.6304594805073049E-3</v>
      </c>
      <c r="O157">
        <v>200</v>
      </c>
      <c r="P157">
        <v>36</v>
      </c>
    </row>
    <row r="158" spans="2:20" ht="15" thickBot="1" x14ac:dyDescent="0.35">
      <c r="B158" s="14">
        <v>106</v>
      </c>
      <c r="C158" s="4">
        <v>194</v>
      </c>
      <c r="D158" s="21"/>
      <c r="I158">
        <v>93</v>
      </c>
      <c r="J158">
        <f t="shared" si="20"/>
        <v>207.87167130741082</v>
      </c>
      <c r="K158">
        <f t="shared" si="21"/>
        <v>3.1154051840552501E-3</v>
      </c>
      <c r="O158">
        <v>202</v>
      </c>
      <c r="P158">
        <v>15</v>
      </c>
    </row>
    <row r="159" spans="2:20" ht="15" thickBot="1" x14ac:dyDescent="0.35">
      <c r="B159" s="14">
        <v>107</v>
      </c>
      <c r="C159" s="4">
        <v>194</v>
      </c>
      <c r="D159" s="21"/>
      <c r="I159">
        <v>94</v>
      </c>
      <c r="J159">
        <f t="shared" si="20"/>
        <v>208.14717529130411</v>
      </c>
      <c r="K159">
        <f t="shared" si="21"/>
        <v>2.6638147685042884E-3</v>
      </c>
      <c r="O159">
        <v>204</v>
      </c>
      <c r="P159">
        <v>9</v>
      </c>
    </row>
    <row r="160" spans="2:20" ht="15" thickBot="1" x14ac:dyDescent="0.35">
      <c r="B160" s="14">
        <v>108</v>
      </c>
      <c r="C160" s="4">
        <v>194</v>
      </c>
      <c r="D160" s="21"/>
      <c r="I160">
        <v>95</v>
      </c>
      <c r="J160">
        <f t="shared" si="20"/>
        <v>208.42267927519737</v>
      </c>
      <c r="K160">
        <f t="shared" si="21"/>
        <v>2.269499264691467E-3</v>
      </c>
      <c r="O160">
        <v>206</v>
      </c>
      <c r="P160">
        <v>14</v>
      </c>
    </row>
    <row r="161" spans="2:16" ht="15" thickBot="1" x14ac:dyDescent="0.35">
      <c r="B161" s="14">
        <v>109</v>
      </c>
      <c r="C161" s="4">
        <v>194</v>
      </c>
      <c r="D161" s="21"/>
      <c r="I161">
        <v>96</v>
      </c>
      <c r="J161">
        <f t="shared" si="20"/>
        <v>208.69818325909065</v>
      </c>
      <c r="K161">
        <f t="shared" si="21"/>
        <v>1.9266046769757341E-3</v>
      </c>
      <c r="O161">
        <v>208</v>
      </c>
      <c r="P161">
        <v>1</v>
      </c>
    </row>
    <row r="162" spans="2:16" ht="15" thickBot="1" x14ac:dyDescent="0.35">
      <c r="B162" s="14">
        <v>110</v>
      </c>
      <c r="C162" s="4">
        <v>195</v>
      </c>
      <c r="D162" s="20"/>
      <c r="I162">
        <v>97</v>
      </c>
      <c r="J162">
        <f t="shared" si="20"/>
        <v>208.97368724298391</v>
      </c>
      <c r="K162">
        <f t="shared" si="21"/>
        <v>1.6296401424117303E-3</v>
      </c>
      <c r="O162">
        <v>210</v>
      </c>
      <c r="P162">
        <v>2</v>
      </c>
    </row>
    <row r="163" spans="2:16" ht="15" thickBot="1" x14ac:dyDescent="0.35">
      <c r="B163" s="14">
        <v>111</v>
      </c>
      <c r="C163" s="4">
        <v>195</v>
      </c>
      <c r="D163" s="20"/>
      <c r="I163">
        <v>98</v>
      </c>
      <c r="J163">
        <f t="shared" si="20"/>
        <v>209.2491912268772</v>
      </c>
      <c r="K163">
        <f t="shared" si="21"/>
        <v>1.373495869019959E-3</v>
      </c>
      <c r="O163">
        <v>212</v>
      </c>
      <c r="P163">
        <v>0</v>
      </c>
    </row>
    <row r="164" spans="2:16" ht="15" thickBot="1" x14ac:dyDescent="0.35">
      <c r="B164" s="14">
        <v>112</v>
      </c>
      <c r="C164" s="4">
        <v>195</v>
      </c>
      <c r="D164" s="20"/>
      <c r="I164">
        <v>99</v>
      </c>
      <c r="J164">
        <f t="shared" si="20"/>
        <v>209.52469521077046</v>
      </c>
      <c r="K164">
        <f t="shared" si="21"/>
        <v>1.1534520387979782E-3</v>
      </c>
      <c r="O164">
        <v>214</v>
      </c>
      <c r="P164">
        <v>1</v>
      </c>
    </row>
    <row r="165" spans="2:16" ht="15" thickBot="1" x14ac:dyDescent="0.35">
      <c r="B165" s="14">
        <v>113</v>
      </c>
      <c r="C165" s="4">
        <v>195</v>
      </c>
      <c r="D165" s="20"/>
      <c r="I165">
        <v>100</v>
      </c>
      <c r="J165">
        <f t="shared" si="20"/>
        <v>209.80019919466375</v>
      </c>
      <c r="K165">
        <f t="shared" si="21"/>
        <v>9.6517988944685822E-4</v>
      </c>
      <c r="O165">
        <v>216</v>
      </c>
      <c r="P165">
        <v>0</v>
      </c>
    </row>
    <row r="166" spans="2:16" ht="15" thickBot="1" x14ac:dyDescent="0.35">
      <c r="B166" s="14">
        <v>114</v>
      </c>
      <c r="C166" s="4">
        <v>195</v>
      </c>
      <c r="D166" s="20"/>
      <c r="O166">
        <v>218</v>
      </c>
      <c r="P166">
        <v>0</v>
      </c>
    </row>
    <row r="167" spans="2:16" ht="15" thickBot="1" x14ac:dyDescent="0.35">
      <c r="B167" s="14">
        <v>115</v>
      </c>
      <c r="C167" s="4">
        <v>195</v>
      </c>
      <c r="D167" s="20"/>
      <c r="O167" s="18" t="s">
        <v>51</v>
      </c>
      <c r="P167" s="18">
        <v>1</v>
      </c>
    </row>
    <row r="168" spans="2:16" ht="15" thickBot="1" x14ac:dyDescent="0.35">
      <c r="B168" s="14">
        <v>116</v>
      </c>
      <c r="C168" s="4">
        <v>195</v>
      </c>
      <c r="D168" s="20"/>
    </row>
    <row r="169" spans="2:16" ht="15" thickBot="1" x14ac:dyDescent="0.35">
      <c r="B169" s="14">
        <v>117</v>
      </c>
      <c r="C169" s="4">
        <v>195</v>
      </c>
      <c r="D169" s="20"/>
    </row>
    <row r="170" spans="2:16" ht="15" thickBot="1" x14ac:dyDescent="0.35">
      <c r="B170" s="14">
        <v>118</v>
      </c>
      <c r="C170" s="4">
        <v>195</v>
      </c>
      <c r="D170" s="20"/>
    </row>
    <row r="171" spans="2:16" ht="15" thickBot="1" x14ac:dyDescent="0.35">
      <c r="B171" s="14">
        <v>119</v>
      </c>
      <c r="C171" s="4">
        <v>195</v>
      </c>
      <c r="D171" s="20"/>
    </row>
    <row r="172" spans="2:16" ht="15" thickBot="1" x14ac:dyDescent="0.35">
      <c r="B172" s="14">
        <v>120</v>
      </c>
      <c r="C172" s="4">
        <v>195</v>
      </c>
      <c r="D172" s="20"/>
    </row>
    <row r="173" spans="2:16" ht="15" thickBot="1" x14ac:dyDescent="0.35">
      <c r="B173" s="14">
        <v>121</v>
      </c>
      <c r="C173" s="4">
        <v>195</v>
      </c>
      <c r="D173" s="20"/>
    </row>
    <row r="174" spans="2:16" ht="15" thickBot="1" x14ac:dyDescent="0.35">
      <c r="B174" s="14">
        <v>122</v>
      </c>
      <c r="C174" s="4">
        <v>195</v>
      </c>
      <c r="D174" s="20"/>
    </row>
    <row r="175" spans="2:16" ht="15" thickBot="1" x14ac:dyDescent="0.35">
      <c r="B175" s="14">
        <v>123</v>
      </c>
      <c r="C175" s="4">
        <v>195</v>
      </c>
      <c r="D175" s="20"/>
    </row>
    <row r="176" spans="2:16" ht="15" thickBot="1" x14ac:dyDescent="0.35">
      <c r="B176" s="14">
        <v>124</v>
      </c>
      <c r="C176" s="4">
        <v>195</v>
      </c>
      <c r="D176" s="20"/>
    </row>
    <row r="177" spans="2:13" ht="15" thickBot="1" x14ac:dyDescent="0.35">
      <c r="B177" s="14">
        <v>125</v>
      </c>
      <c r="C177" s="4">
        <v>195</v>
      </c>
      <c r="D177" s="20"/>
    </row>
    <row r="178" spans="2:13" ht="15" thickBot="1" x14ac:dyDescent="0.35">
      <c r="B178" s="14">
        <v>126</v>
      </c>
      <c r="C178" s="4">
        <v>195</v>
      </c>
      <c r="D178" s="20"/>
    </row>
    <row r="179" spans="2:13" ht="15" thickBot="1" x14ac:dyDescent="0.35">
      <c r="B179" s="14">
        <v>127</v>
      </c>
      <c r="C179" s="4">
        <v>195</v>
      </c>
      <c r="D179" s="20"/>
    </row>
    <row r="180" spans="2:13" ht="15" thickBot="1" x14ac:dyDescent="0.35">
      <c r="B180" s="14">
        <v>128</v>
      </c>
      <c r="C180" s="4">
        <v>195</v>
      </c>
      <c r="D180" s="20"/>
    </row>
    <row r="181" spans="2:13" ht="15" thickBot="1" x14ac:dyDescent="0.35">
      <c r="B181" s="14">
        <v>129</v>
      </c>
      <c r="C181" s="4">
        <v>195</v>
      </c>
      <c r="D181" s="20"/>
    </row>
    <row r="182" spans="2:13" ht="15" thickBot="1" x14ac:dyDescent="0.35">
      <c r="B182" s="14">
        <v>130</v>
      </c>
      <c r="C182" s="4">
        <v>195</v>
      </c>
      <c r="D182" s="20"/>
      <c r="F182" s="22" t="s">
        <v>54</v>
      </c>
      <c r="G182" s="23">
        <v>6</v>
      </c>
      <c r="H182" s="23">
        <f>G182/320</f>
        <v>1.8749999999999999E-2</v>
      </c>
      <c r="I182" t="s">
        <v>71</v>
      </c>
      <c r="J182">
        <f>MAX(H182:H198)</f>
        <v>0.25312499999999999</v>
      </c>
    </row>
    <row r="183" spans="2:13" ht="15" thickBot="1" x14ac:dyDescent="0.35">
      <c r="B183" s="14">
        <v>131</v>
      </c>
      <c r="C183" s="4">
        <v>195</v>
      </c>
      <c r="D183" s="20"/>
      <c r="F183" s="24" t="s">
        <v>55</v>
      </c>
      <c r="G183" s="4">
        <v>36</v>
      </c>
      <c r="H183" s="23">
        <f t="shared" ref="H183:H198" si="22">G183/320</f>
        <v>0.1125</v>
      </c>
      <c r="I183" t="s">
        <v>72</v>
      </c>
      <c r="J183">
        <f>MIN(H182:H198)</f>
        <v>0</v>
      </c>
    </row>
    <row r="184" spans="2:13" ht="15" thickBot="1" x14ac:dyDescent="0.35">
      <c r="B184" s="14">
        <v>132</v>
      </c>
      <c r="C184" s="4">
        <v>195</v>
      </c>
      <c r="D184" s="20"/>
      <c r="F184" s="24" t="s">
        <v>56</v>
      </c>
      <c r="G184" s="4">
        <v>25</v>
      </c>
      <c r="H184" s="23">
        <f t="shared" si="22"/>
        <v>7.8125E-2</v>
      </c>
      <c r="I184" t="s">
        <v>73</v>
      </c>
      <c r="J184">
        <f>AVERAGE(H182:H198)</f>
        <v>5.8823529411764705E-2</v>
      </c>
      <c r="L184" s="19" t="s">
        <v>50</v>
      </c>
      <c r="M184" s="19" t="s">
        <v>52</v>
      </c>
    </row>
    <row r="185" spans="2:13" ht="15" thickBot="1" x14ac:dyDescent="0.35">
      <c r="B185" s="14">
        <v>133</v>
      </c>
      <c r="C185" s="4">
        <v>195</v>
      </c>
      <c r="D185" s="20"/>
      <c r="F185" s="24" t="s">
        <v>57</v>
      </c>
      <c r="G185" s="4">
        <v>42</v>
      </c>
      <c r="H185" s="23">
        <f t="shared" si="22"/>
        <v>0.13125000000000001</v>
      </c>
      <c r="L185">
        <v>186</v>
      </c>
      <c r="M185">
        <v>0</v>
      </c>
    </row>
    <row r="186" spans="2:13" ht="15" thickBot="1" x14ac:dyDescent="0.35">
      <c r="B186" s="14">
        <v>134</v>
      </c>
      <c r="C186" s="4">
        <v>195</v>
      </c>
      <c r="D186" s="20"/>
      <c r="F186" s="24" t="s">
        <v>58</v>
      </c>
      <c r="G186" s="4">
        <v>81</v>
      </c>
      <c r="H186" s="23">
        <f t="shared" si="22"/>
        <v>0.25312499999999999</v>
      </c>
      <c r="L186">
        <v>188</v>
      </c>
      <c r="M186">
        <v>6</v>
      </c>
    </row>
    <row r="187" spans="2:13" ht="15" thickBot="1" x14ac:dyDescent="0.35">
      <c r="B187" s="14">
        <v>135</v>
      </c>
      <c r="C187" s="4">
        <v>195</v>
      </c>
      <c r="D187" s="20"/>
      <c r="F187" s="24" t="s">
        <v>59</v>
      </c>
      <c r="G187" s="4">
        <v>51</v>
      </c>
      <c r="H187" s="23">
        <f t="shared" si="22"/>
        <v>0.15937499999999999</v>
      </c>
      <c r="L187">
        <v>190</v>
      </c>
      <c r="M187">
        <v>36</v>
      </c>
    </row>
    <row r="188" spans="2:13" ht="15" thickBot="1" x14ac:dyDescent="0.35">
      <c r="B188" s="14">
        <v>136</v>
      </c>
      <c r="C188" s="4">
        <v>195</v>
      </c>
      <c r="D188" s="20"/>
      <c r="F188" s="24" t="s">
        <v>60</v>
      </c>
      <c r="G188" s="4">
        <v>36</v>
      </c>
      <c r="H188" s="23">
        <f t="shared" si="22"/>
        <v>0.1125</v>
      </c>
      <c r="L188">
        <v>192</v>
      </c>
      <c r="M188">
        <v>25</v>
      </c>
    </row>
    <row r="189" spans="2:13" ht="15" thickBot="1" x14ac:dyDescent="0.35">
      <c r="B189" s="14">
        <v>137</v>
      </c>
      <c r="C189" s="4">
        <v>195</v>
      </c>
      <c r="D189" s="20"/>
      <c r="F189" s="24" t="s">
        <v>61</v>
      </c>
      <c r="G189" s="4">
        <v>15</v>
      </c>
      <c r="H189" s="23">
        <f t="shared" si="22"/>
        <v>4.6875E-2</v>
      </c>
      <c r="L189">
        <v>194</v>
      </c>
      <c r="M189">
        <v>42</v>
      </c>
    </row>
    <row r="190" spans="2:13" ht="15" thickBot="1" x14ac:dyDescent="0.35">
      <c r="B190" s="14">
        <v>138</v>
      </c>
      <c r="C190" s="4">
        <v>195</v>
      </c>
      <c r="D190" s="20"/>
      <c r="F190" s="24" t="s">
        <v>62</v>
      </c>
      <c r="G190" s="4">
        <v>9</v>
      </c>
      <c r="H190" s="23">
        <f t="shared" si="22"/>
        <v>2.8125000000000001E-2</v>
      </c>
      <c r="L190">
        <v>196</v>
      </c>
      <c r="M190">
        <v>81</v>
      </c>
    </row>
    <row r="191" spans="2:13" ht="15" thickBot="1" x14ac:dyDescent="0.35">
      <c r="B191" s="14">
        <v>139</v>
      </c>
      <c r="C191" s="4">
        <v>195</v>
      </c>
      <c r="D191" s="20"/>
      <c r="F191" s="24" t="s">
        <v>63</v>
      </c>
      <c r="G191" s="4">
        <v>14</v>
      </c>
      <c r="H191" s="23">
        <f>G191/320</f>
        <v>4.3749999999999997E-2</v>
      </c>
      <c r="L191">
        <v>198</v>
      </c>
      <c r="M191">
        <v>51</v>
      </c>
    </row>
    <row r="192" spans="2:13" ht="15" thickBot="1" x14ac:dyDescent="0.35">
      <c r="B192" s="14">
        <v>140</v>
      </c>
      <c r="C192" s="4">
        <v>195</v>
      </c>
      <c r="D192" s="20"/>
      <c r="F192" s="24" t="s">
        <v>64</v>
      </c>
      <c r="G192" s="4">
        <v>1</v>
      </c>
      <c r="H192" s="23">
        <f t="shared" si="22"/>
        <v>3.1250000000000002E-3</v>
      </c>
      <c r="L192">
        <v>200</v>
      </c>
      <c r="M192">
        <v>36</v>
      </c>
    </row>
    <row r="193" spans="2:13" ht="15" thickBot="1" x14ac:dyDescent="0.35">
      <c r="B193" s="14">
        <v>141</v>
      </c>
      <c r="C193" s="4">
        <v>195</v>
      </c>
      <c r="D193" s="20"/>
      <c r="F193" s="24" t="s">
        <v>65</v>
      </c>
      <c r="G193" s="4">
        <v>2</v>
      </c>
      <c r="H193" s="23">
        <f t="shared" si="22"/>
        <v>6.2500000000000003E-3</v>
      </c>
      <c r="L193">
        <v>202</v>
      </c>
      <c r="M193">
        <v>15</v>
      </c>
    </row>
    <row r="194" spans="2:13" ht="15" thickBot="1" x14ac:dyDescent="0.35">
      <c r="B194" s="14">
        <v>142</v>
      </c>
      <c r="C194" s="4">
        <v>195</v>
      </c>
      <c r="D194" s="20"/>
      <c r="F194" s="24" t="s">
        <v>66</v>
      </c>
      <c r="G194" s="4">
        <v>0</v>
      </c>
      <c r="H194" s="23">
        <f t="shared" si="22"/>
        <v>0</v>
      </c>
      <c r="L194">
        <v>204</v>
      </c>
      <c r="M194">
        <v>9</v>
      </c>
    </row>
    <row r="195" spans="2:13" ht="15" thickBot="1" x14ac:dyDescent="0.35">
      <c r="B195" s="14">
        <v>143</v>
      </c>
      <c r="C195" s="4">
        <v>195</v>
      </c>
      <c r="D195" s="20"/>
      <c r="F195" s="24" t="s">
        <v>67</v>
      </c>
      <c r="G195" s="4">
        <v>1</v>
      </c>
      <c r="H195" s="23">
        <f t="shared" si="22"/>
        <v>3.1250000000000002E-3</v>
      </c>
      <c r="L195">
        <v>206</v>
      </c>
      <c r="M195">
        <v>14</v>
      </c>
    </row>
    <row r="196" spans="2:13" ht="15" thickBot="1" x14ac:dyDescent="0.35">
      <c r="B196" s="14">
        <v>144</v>
      </c>
      <c r="C196" s="4">
        <v>195</v>
      </c>
      <c r="D196" s="20"/>
      <c r="F196" s="24" t="s">
        <v>68</v>
      </c>
      <c r="G196" s="4">
        <v>0</v>
      </c>
      <c r="H196" s="23">
        <f t="shared" si="22"/>
        <v>0</v>
      </c>
      <c r="L196">
        <v>208</v>
      </c>
      <c r="M196">
        <v>1</v>
      </c>
    </row>
    <row r="197" spans="2:13" ht="15" thickBot="1" x14ac:dyDescent="0.35">
      <c r="B197" s="14">
        <v>145</v>
      </c>
      <c r="C197" s="4">
        <v>195</v>
      </c>
      <c r="D197" s="20"/>
      <c r="F197" s="24" t="s">
        <v>69</v>
      </c>
      <c r="G197" s="4">
        <v>0</v>
      </c>
      <c r="H197" s="23">
        <f t="shared" si="22"/>
        <v>0</v>
      </c>
      <c r="L197">
        <v>210</v>
      </c>
      <c r="M197">
        <v>2</v>
      </c>
    </row>
    <row r="198" spans="2:13" ht="27" thickBot="1" x14ac:dyDescent="0.35">
      <c r="B198" s="14">
        <v>146</v>
      </c>
      <c r="C198" s="4">
        <v>195</v>
      </c>
      <c r="D198" s="20"/>
      <c r="F198" s="25" t="s">
        <v>70</v>
      </c>
      <c r="G198" s="4">
        <v>1</v>
      </c>
      <c r="H198" s="23">
        <f t="shared" si="22"/>
        <v>3.1250000000000002E-3</v>
      </c>
      <c r="J198">
        <v>2.5000000000000001E-5</v>
      </c>
      <c r="L198">
        <v>212</v>
      </c>
      <c r="M198">
        <v>0</v>
      </c>
    </row>
    <row r="199" spans="2:13" ht="15" thickBot="1" x14ac:dyDescent="0.35">
      <c r="B199" s="14">
        <v>147</v>
      </c>
      <c r="C199" s="4">
        <v>195</v>
      </c>
      <c r="D199" s="20"/>
      <c r="L199">
        <v>214</v>
      </c>
      <c r="M199">
        <v>1</v>
      </c>
    </row>
    <row r="200" spans="2:13" ht="15" thickBot="1" x14ac:dyDescent="0.35">
      <c r="B200" s="14">
        <v>148</v>
      </c>
      <c r="C200" s="4">
        <v>195</v>
      </c>
      <c r="D200" s="20"/>
      <c r="L200">
        <v>216</v>
      </c>
      <c r="M200">
        <v>0</v>
      </c>
    </row>
    <row r="201" spans="2:13" ht="15" thickBot="1" x14ac:dyDescent="0.35">
      <c r="B201" s="14">
        <v>149</v>
      </c>
      <c r="C201" s="4">
        <v>195</v>
      </c>
      <c r="D201" s="20"/>
      <c r="L201">
        <v>218</v>
      </c>
      <c r="M201">
        <v>0</v>
      </c>
    </row>
    <row r="202" spans="2:13" ht="15" thickBot="1" x14ac:dyDescent="0.35">
      <c r="B202" s="14">
        <v>150</v>
      </c>
      <c r="C202" s="4">
        <v>195</v>
      </c>
      <c r="D202" s="20"/>
      <c r="L202" s="18" t="s">
        <v>51</v>
      </c>
      <c r="M202" s="18">
        <v>1</v>
      </c>
    </row>
    <row r="203" spans="2:13" ht="15" thickBot="1" x14ac:dyDescent="0.35">
      <c r="B203" s="14">
        <v>151</v>
      </c>
      <c r="C203" s="4">
        <v>196</v>
      </c>
      <c r="D203" s="20"/>
      <c r="F203" s="22" t="s">
        <v>54</v>
      </c>
      <c r="G203">
        <v>1.8749999999999999E-2</v>
      </c>
    </row>
    <row r="204" spans="2:13" ht="15" thickBot="1" x14ac:dyDescent="0.35">
      <c r="B204" s="14">
        <v>152</v>
      </c>
      <c r="C204" s="4">
        <v>196</v>
      </c>
      <c r="D204" s="20"/>
      <c r="F204" s="24" t="s">
        <v>55</v>
      </c>
      <c r="G204">
        <v>0.1125</v>
      </c>
    </row>
    <row r="205" spans="2:13" ht="15" thickBot="1" x14ac:dyDescent="0.35">
      <c r="B205" s="14">
        <v>153</v>
      </c>
      <c r="C205" s="4">
        <v>196</v>
      </c>
      <c r="D205" s="20"/>
      <c r="F205" s="24" t="s">
        <v>56</v>
      </c>
      <c r="G205">
        <v>7.8125E-2</v>
      </c>
    </row>
    <row r="206" spans="2:13" ht="15" thickBot="1" x14ac:dyDescent="0.35">
      <c r="B206" s="14">
        <v>154</v>
      </c>
      <c r="C206" s="4">
        <v>196</v>
      </c>
      <c r="D206" s="20"/>
      <c r="F206" s="24" t="s">
        <v>57</v>
      </c>
      <c r="G206">
        <v>0.13125000000000001</v>
      </c>
    </row>
    <row r="207" spans="2:13" ht="15" thickBot="1" x14ac:dyDescent="0.35">
      <c r="B207" s="14">
        <v>155</v>
      </c>
      <c r="C207" s="4">
        <v>196</v>
      </c>
      <c r="D207" s="20"/>
      <c r="F207" s="24" t="s">
        <v>58</v>
      </c>
      <c r="G207">
        <v>0.25312499999999999</v>
      </c>
    </row>
    <row r="208" spans="2:13" ht="15" thickBot="1" x14ac:dyDescent="0.35">
      <c r="B208" s="14">
        <v>156</v>
      </c>
      <c r="C208" s="4">
        <v>196</v>
      </c>
      <c r="D208" s="20"/>
      <c r="F208" s="24" t="s">
        <v>59</v>
      </c>
      <c r="G208">
        <v>0.15937499999999999</v>
      </c>
    </row>
    <row r="209" spans="2:7" ht="15" thickBot="1" x14ac:dyDescent="0.35">
      <c r="B209" s="14">
        <v>157</v>
      </c>
      <c r="C209" s="4">
        <v>196</v>
      </c>
      <c r="D209" s="20"/>
      <c r="F209" s="24" t="s">
        <v>60</v>
      </c>
      <c r="G209">
        <v>0.1125</v>
      </c>
    </row>
    <row r="210" spans="2:7" ht="15" thickBot="1" x14ac:dyDescent="0.35">
      <c r="B210" s="14">
        <v>158</v>
      </c>
      <c r="C210" s="4">
        <v>196</v>
      </c>
      <c r="D210" s="20"/>
      <c r="F210" s="24" t="s">
        <v>61</v>
      </c>
      <c r="G210">
        <v>4.6875E-2</v>
      </c>
    </row>
    <row r="211" spans="2:7" ht="15" thickBot="1" x14ac:dyDescent="0.35">
      <c r="B211" s="14">
        <v>159</v>
      </c>
      <c r="C211" s="4">
        <v>196</v>
      </c>
      <c r="D211" s="20"/>
      <c r="F211" s="24" t="s">
        <v>62</v>
      </c>
      <c r="G211" t="s">
        <v>74</v>
      </c>
    </row>
    <row r="212" spans="2:7" ht="15" thickBot="1" x14ac:dyDescent="0.35">
      <c r="B212" s="14">
        <v>160</v>
      </c>
      <c r="C212" s="4">
        <v>196</v>
      </c>
      <c r="D212" s="20"/>
      <c r="F212" s="24" t="s">
        <v>63</v>
      </c>
      <c r="G212">
        <v>4.3749999999999997E-2</v>
      </c>
    </row>
    <row r="213" spans="2:7" ht="15" thickBot="1" x14ac:dyDescent="0.35">
      <c r="B213" s="14">
        <v>161</v>
      </c>
      <c r="C213" s="4">
        <v>196</v>
      </c>
      <c r="D213" s="20"/>
      <c r="F213" s="24" t="s">
        <v>64</v>
      </c>
      <c r="G213">
        <v>3.1250000000000002E-3</v>
      </c>
    </row>
    <row r="214" spans="2:7" ht="15" thickBot="1" x14ac:dyDescent="0.35">
      <c r="B214" s="14">
        <v>162</v>
      </c>
      <c r="C214" s="4">
        <v>196</v>
      </c>
      <c r="D214" s="20"/>
      <c r="F214" s="24" t="s">
        <v>65</v>
      </c>
      <c r="G214">
        <v>6.2500000000000003E-3</v>
      </c>
    </row>
    <row r="215" spans="2:7" ht="15" thickBot="1" x14ac:dyDescent="0.35">
      <c r="B215" s="14">
        <v>163</v>
      </c>
      <c r="C215" s="4">
        <v>196</v>
      </c>
      <c r="D215" s="20"/>
      <c r="F215" s="24" t="s">
        <v>66</v>
      </c>
      <c r="G215">
        <v>0</v>
      </c>
    </row>
    <row r="216" spans="2:7" ht="15" thickBot="1" x14ac:dyDescent="0.35">
      <c r="B216" s="14">
        <v>164</v>
      </c>
      <c r="C216" s="4">
        <v>196</v>
      </c>
      <c r="D216" s="20"/>
      <c r="F216" s="24" t="s">
        <v>67</v>
      </c>
      <c r="G216">
        <v>3.1250000000000002E-3</v>
      </c>
    </row>
    <row r="217" spans="2:7" ht="15" thickBot="1" x14ac:dyDescent="0.35">
      <c r="B217" s="14">
        <v>165</v>
      </c>
      <c r="C217" s="4">
        <v>196</v>
      </c>
      <c r="D217" s="20"/>
      <c r="F217" s="24" t="s">
        <v>68</v>
      </c>
      <c r="G217">
        <v>0</v>
      </c>
    </row>
    <row r="218" spans="2:7" ht="15" thickBot="1" x14ac:dyDescent="0.35">
      <c r="B218" s="14">
        <v>166</v>
      </c>
      <c r="C218" s="4">
        <v>196</v>
      </c>
      <c r="D218" s="20"/>
      <c r="F218" s="24" t="s">
        <v>69</v>
      </c>
      <c r="G218">
        <v>0</v>
      </c>
    </row>
    <row r="219" spans="2:7" ht="27" thickBot="1" x14ac:dyDescent="0.35">
      <c r="B219" s="14">
        <v>167</v>
      </c>
      <c r="C219" s="4">
        <v>196</v>
      </c>
      <c r="D219" s="20"/>
      <c r="E219">
        <v>17</v>
      </c>
      <c r="F219" s="25" t="s">
        <v>70</v>
      </c>
      <c r="G219">
        <v>3.1250000000000002E-3</v>
      </c>
    </row>
    <row r="220" spans="2:7" ht="15" thickBot="1" x14ac:dyDescent="0.35">
      <c r="B220" s="14">
        <v>168</v>
      </c>
      <c r="C220" s="4">
        <v>196</v>
      </c>
      <c r="D220" s="20"/>
      <c r="G220">
        <v>2.5000000000000001E-3</v>
      </c>
    </row>
    <row r="221" spans="2:7" ht="15" thickBot="1" x14ac:dyDescent="0.35">
      <c r="B221" s="14">
        <v>169</v>
      </c>
      <c r="C221" s="4">
        <v>196</v>
      </c>
      <c r="D221" s="20"/>
    </row>
    <row r="222" spans="2:7" ht="15" thickBot="1" x14ac:dyDescent="0.35">
      <c r="B222" s="14">
        <v>170</v>
      </c>
      <c r="C222" s="4">
        <v>196</v>
      </c>
      <c r="D222" s="20"/>
    </row>
    <row r="223" spans="2:7" ht="15" thickBot="1" x14ac:dyDescent="0.35">
      <c r="B223" s="14">
        <v>171</v>
      </c>
      <c r="C223" s="4">
        <v>196</v>
      </c>
      <c r="D223" s="20"/>
    </row>
    <row r="224" spans="2:7" ht="15" thickBot="1" x14ac:dyDescent="0.35">
      <c r="B224" s="14">
        <v>172</v>
      </c>
      <c r="C224" s="4">
        <v>196</v>
      </c>
      <c r="D224" s="20"/>
    </row>
    <row r="225" spans="2:4" ht="15" thickBot="1" x14ac:dyDescent="0.35">
      <c r="B225" s="14">
        <v>173</v>
      </c>
      <c r="C225" s="4">
        <v>196</v>
      </c>
      <c r="D225" s="20"/>
    </row>
    <row r="226" spans="2:4" ht="15" thickBot="1" x14ac:dyDescent="0.35">
      <c r="B226" s="14">
        <v>174</v>
      </c>
      <c r="C226" s="4">
        <v>196</v>
      </c>
      <c r="D226" s="20"/>
    </row>
    <row r="227" spans="2:4" ht="15" thickBot="1" x14ac:dyDescent="0.35">
      <c r="B227" s="14">
        <v>175</v>
      </c>
      <c r="C227" s="4">
        <v>196</v>
      </c>
      <c r="D227" s="20"/>
    </row>
    <row r="228" spans="2:4" ht="15" thickBot="1" x14ac:dyDescent="0.35">
      <c r="B228" s="14">
        <v>176</v>
      </c>
      <c r="C228" s="4">
        <v>196</v>
      </c>
      <c r="D228" s="20"/>
    </row>
    <row r="229" spans="2:4" ht="15" thickBot="1" x14ac:dyDescent="0.35">
      <c r="B229" s="14">
        <v>177</v>
      </c>
      <c r="C229" s="4">
        <v>196</v>
      </c>
      <c r="D229" s="20"/>
    </row>
    <row r="230" spans="2:4" ht="15" thickBot="1" x14ac:dyDescent="0.35">
      <c r="B230" s="14">
        <v>178</v>
      </c>
      <c r="C230" s="4">
        <v>196</v>
      </c>
      <c r="D230" s="20"/>
    </row>
    <row r="231" spans="2:4" ht="15" thickBot="1" x14ac:dyDescent="0.35">
      <c r="B231" s="14">
        <v>179</v>
      </c>
      <c r="C231" s="4">
        <v>196</v>
      </c>
      <c r="D231" s="20"/>
    </row>
    <row r="232" spans="2:4" ht="15" thickBot="1" x14ac:dyDescent="0.35">
      <c r="B232" s="14">
        <v>180</v>
      </c>
      <c r="C232" s="4">
        <v>196</v>
      </c>
      <c r="D232" s="20"/>
    </row>
    <row r="233" spans="2:4" ht="15" thickBot="1" x14ac:dyDescent="0.35">
      <c r="B233" s="14">
        <v>181</v>
      </c>
      <c r="C233" s="4">
        <v>196</v>
      </c>
      <c r="D233" s="20"/>
    </row>
    <row r="234" spans="2:4" ht="15" thickBot="1" x14ac:dyDescent="0.35">
      <c r="B234" s="14">
        <v>182</v>
      </c>
      <c r="C234" s="4">
        <v>196</v>
      </c>
      <c r="D234" s="20"/>
    </row>
    <row r="235" spans="2:4" ht="15" thickBot="1" x14ac:dyDescent="0.35">
      <c r="B235" s="14">
        <v>183</v>
      </c>
      <c r="C235" s="4">
        <v>196</v>
      </c>
      <c r="D235" s="20"/>
    </row>
    <row r="236" spans="2:4" ht="15" thickBot="1" x14ac:dyDescent="0.35">
      <c r="B236" s="14">
        <v>184</v>
      </c>
      <c r="C236" s="4">
        <v>196</v>
      </c>
      <c r="D236" s="20"/>
    </row>
    <row r="237" spans="2:4" ht="15" thickBot="1" x14ac:dyDescent="0.35">
      <c r="B237" s="14">
        <v>185</v>
      </c>
      <c r="C237" s="4">
        <v>196</v>
      </c>
      <c r="D237" s="20"/>
    </row>
    <row r="238" spans="2:4" ht="15" thickBot="1" x14ac:dyDescent="0.35">
      <c r="B238" s="14">
        <v>186</v>
      </c>
      <c r="C238" s="4">
        <v>196</v>
      </c>
      <c r="D238" s="20"/>
    </row>
    <row r="239" spans="2:4" ht="15" thickBot="1" x14ac:dyDescent="0.35">
      <c r="B239" s="14">
        <v>187</v>
      </c>
      <c r="C239" s="4">
        <v>196</v>
      </c>
      <c r="D239" s="20"/>
    </row>
    <row r="240" spans="2:4" ht="15" thickBot="1" x14ac:dyDescent="0.35">
      <c r="B240" s="14">
        <v>188</v>
      </c>
      <c r="C240" s="4">
        <v>196</v>
      </c>
      <c r="D240" s="20"/>
    </row>
    <row r="241" spans="2:13" ht="15" thickBot="1" x14ac:dyDescent="0.35">
      <c r="B241" s="14">
        <v>189</v>
      </c>
      <c r="C241" s="4">
        <v>196</v>
      </c>
      <c r="D241" s="20"/>
    </row>
    <row r="242" spans="2:13" ht="15" thickBot="1" x14ac:dyDescent="0.35">
      <c r="B242" s="14">
        <v>190</v>
      </c>
      <c r="C242" s="4">
        <v>196</v>
      </c>
      <c r="D242" s="20"/>
    </row>
    <row r="243" spans="2:13" ht="15" thickBot="1" x14ac:dyDescent="0.35">
      <c r="B243" s="14">
        <v>191</v>
      </c>
      <c r="C243" s="4">
        <v>197</v>
      </c>
      <c r="D243" s="21"/>
    </row>
    <row r="244" spans="2:13" ht="15" thickBot="1" x14ac:dyDescent="0.35">
      <c r="B244" s="14">
        <v>192</v>
      </c>
      <c r="C244" s="4">
        <v>197</v>
      </c>
      <c r="D244" s="21"/>
    </row>
    <row r="245" spans="2:13" ht="15" thickBot="1" x14ac:dyDescent="0.35">
      <c r="B245" s="14">
        <v>193</v>
      </c>
      <c r="C245" s="4">
        <v>197</v>
      </c>
      <c r="D245" s="21"/>
      <c r="L245" s="19" t="s">
        <v>50</v>
      </c>
      <c r="M245" s="19" t="s">
        <v>52</v>
      </c>
    </row>
    <row r="246" spans="2:13" ht="15" thickBot="1" x14ac:dyDescent="0.35">
      <c r="B246" s="14">
        <v>194</v>
      </c>
      <c r="C246" s="4">
        <v>197</v>
      </c>
      <c r="D246" s="21"/>
      <c r="L246">
        <v>186.5</v>
      </c>
      <c r="M246">
        <v>0</v>
      </c>
    </row>
    <row r="247" spans="2:13" ht="15" thickBot="1" x14ac:dyDescent="0.35">
      <c r="B247" s="14">
        <v>195</v>
      </c>
      <c r="C247" s="4">
        <v>197</v>
      </c>
      <c r="D247" s="21"/>
      <c r="L247">
        <v>188.5</v>
      </c>
      <c r="M247">
        <v>6</v>
      </c>
    </row>
    <row r="248" spans="2:13" ht="15" thickBot="1" x14ac:dyDescent="0.35">
      <c r="B248" s="14">
        <v>196</v>
      </c>
      <c r="C248" s="4">
        <v>197</v>
      </c>
      <c r="D248" s="21"/>
      <c r="L248">
        <v>190.5</v>
      </c>
      <c r="M248">
        <v>36</v>
      </c>
    </row>
    <row r="249" spans="2:13" ht="15" thickBot="1" x14ac:dyDescent="0.35">
      <c r="B249" s="14">
        <v>197</v>
      </c>
      <c r="C249" s="4">
        <v>197</v>
      </c>
      <c r="D249" s="21"/>
      <c r="L249">
        <v>192.5</v>
      </c>
      <c r="M249">
        <v>25</v>
      </c>
    </row>
    <row r="250" spans="2:13" ht="15" thickBot="1" x14ac:dyDescent="0.35">
      <c r="B250" s="14">
        <v>198</v>
      </c>
      <c r="C250" s="4">
        <v>197</v>
      </c>
      <c r="D250" s="21"/>
      <c r="L250">
        <v>194.5</v>
      </c>
      <c r="M250">
        <v>42</v>
      </c>
    </row>
    <row r="251" spans="2:13" ht="15" thickBot="1" x14ac:dyDescent="0.35">
      <c r="B251" s="14">
        <v>199</v>
      </c>
      <c r="C251" s="4">
        <v>197</v>
      </c>
      <c r="D251" s="21"/>
      <c r="L251">
        <v>196.5</v>
      </c>
      <c r="M251">
        <v>81</v>
      </c>
    </row>
    <row r="252" spans="2:13" ht="15" thickBot="1" x14ac:dyDescent="0.35">
      <c r="B252" s="14">
        <v>200</v>
      </c>
      <c r="C252" s="4">
        <v>197</v>
      </c>
      <c r="D252" s="21"/>
      <c r="L252">
        <v>198.5</v>
      </c>
      <c r="M252">
        <v>51</v>
      </c>
    </row>
    <row r="253" spans="2:13" ht="15" thickBot="1" x14ac:dyDescent="0.35">
      <c r="B253" s="14">
        <v>201</v>
      </c>
      <c r="C253" s="4">
        <v>197</v>
      </c>
      <c r="D253" s="21"/>
      <c r="L253">
        <v>200.5</v>
      </c>
      <c r="M253">
        <v>36</v>
      </c>
    </row>
    <row r="254" spans="2:13" ht="15" thickBot="1" x14ac:dyDescent="0.35">
      <c r="B254" s="14">
        <v>202</v>
      </c>
      <c r="C254" s="4">
        <v>197</v>
      </c>
      <c r="D254" s="21"/>
      <c r="L254">
        <v>202.5</v>
      </c>
      <c r="M254">
        <v>15</v>
      </c>
    </row>
    <row r="255" spans="2:13" ht="15" thickBot="1" x14ac:dyDescent="0.35">
      <c r="B255" s="14">
        <v>203</v>
      </c>
      <c r="C255" s="4">
        <v>197</v>
      </c>
      <c r="D255" s="21"/>
      <c r="L255">
        <v>204.5</v>
      </c>
      <c r="M255">
        <v>9</v>
      </c>
    </row>
    <row r="256" spans="2:13" ht="15" thickBot="1" x14ac:dyDescent="0.35">
      <c r="B256" s="14">
        <v>204</v>
      </c>
      <c r="C256" s="4">
        <v>197</v>
      </c>
      <c r="D256" s="21"/>
      <c r="L256">
        <v>206.5</v>
      </c>
      <c r="M256">
        <v>14</v>
      </c>
    </row>
    <row r="257" spans="2:13" ht="15" thickBot="1" x14ac:dyDescent="0.35">
      <c r="B257" s="14">
        <v>205</v>
      </c>
      <c r="C257" s="4">
        <v>197</v>
      </c>
      <c r="D257" s="21"/>
      <c r="L257">
        <v>208.5</v>
      </c>
      <c r="M257">
        <v>1</v>
      </c>
    </row>
    <row r="258" spans="2:13" ht="15" thickBot="1" x14ac:dyDescent="0.35">
      <c r="B258" s="14">
        <v>206</v>
      </c>
      <c r="C258" s="4">
        <v>197</v>
      </c>
      <c r="D258" s="21"/>
      <c r="L258">
        <v>210.5</v>
      </c>
      <c r="M258">
        <v>2</v>
      </c>
    </row>
    <row r="259" spans="2:13" ht="15" thickBot="1" x14ac:dyDescent="0.35">
      <c r="B259" s="14">
        <v>207</v>
      </c>
      <c r="C259" s="4">
        <v>197</v>
      </c>
      <c r="D259" s="21"/>
      <c r="L259">
        <v>212.5</v>
      </c>
      <c r="M259">
        <v>0</v>
      </c>
    </row>
    <row r="260" spans="2:13" ht="15" thickBot="1" x14ac:dyDescent="0.35">
      <c r="B260" s="14">
        <v>208</v>
      </c>
      <c r="C260" s="4">
        <v>197</v>
      </c>
      <c r="D260" s="21"/>
      <c r="L260">
        <v>214.5</v>
      </c>
      <c r="M260">
        <v>1</v>
      </c>
    </row>
    <row r="261" spans="2:13" ht="15" thickBot="1" x14ac:dyDescent="0.35">
      <c r="B261" s="14">
        <v>209</v>
      </c>
      <c r="C261" s="4">
        <v>197</v>
      </c>
      <c r="D261" s="21"/>
      <c r="L261">
        <v>216.5</v>
      </c>
      <c r="M261">
        <v>0</v>
      </c>
    </row>
    <row r="262" spans="2:13" ht="15" thickBot="1" x14ac:dyDescent="0.35">
      <c r="B262" s="14">
        <v>210</v>
      </c>
      <c r="C262" s="4">
        <v>197</v>
      </c>
      <c r="D262" s="21"/>
      <c r="L262">
        <v>218.5</v>
      </c>
      <c r="M262">
        <v>0</v>
      </c>
    </row>
    <row r="263" spans="2:13" ht="15" thickBot="1" x14ac:dyDescent="0.35">
      <c r="B263" s="14">
        <v>211</v>
      </c>
      <c r="C263" s="4">
        <v>197</v>
      </c>
      <c r="D263" s="21"/>
      <c r="L263">
        <v>220.5</v>
      </c>
      <c r="M263">
        <v>1</v>
      </c>
    </row>
    <row r="264" spans="2:13" ht="15" thickBot="1" x14ac:dyDescent="0.35">
      <c r="B264" s="14">
        <v>212</v>
      </c>
      <c r="C264" s="4">
        <v>197</v>
      </c>
      <c r="D264" s="21"/>
      <c r="L264" s="18" t="s">
        <v>51</v>
      </c>
      <c r="M264" s="18">
        <v>0</v>
      </c>
    </row>
    <row r="265" spans="2:13" ht="15" thickBot="1" x14ac:dyDescent="0.35">
      <c r="B265" s="14">
        <v>213</v>
      </c>
      <c r="C265" s="4">
        <v>197</v>
      </c>
      <c r="D265" s="21"/>
    </row>
    <row r="266" spans="2:13" ht="15" thickBot="1" x14ac:dyDescent="0.35">
      <c r="B266" s="14">
        <v>214</v>
      </c>
      <c r="C266" s="4">
        <v>197</v>
      </c>
      <c r="D266" s="21"/>
    </row>
    <row r="267" spans="2:13" ht="15" thickBot="1" x14ac:dyDescent="0.35">
      <c r="B267" s="14">
        <v>215</v>
      </c>
      <c r="C267" s="4">
        <v>197</v>
      </c>
      <c r="D267" s="21"/>
    </row>
    <row r="268" spans="2:13" ht="15" thickBot="1" x14ac:dyDescent="0.35">
      <c r="B268" s="14">
        <v>216</v>
      </c>
      <c r="C268" s="4">
        <v>197</v>
      </c>
      <c r="D268" s="21"/>
    </row>
    <row r="269" spans="2:13" ht="15" thickBot="1" x14ac:dyDescent="0.35">
      <c r="B269" s="14">
        <v>217</v>
      </c>
      <c r="C269" s="4">
        <v>197</v>
      </c>
      <c r="D269" s="21"/>
    </row>
    <row r="270" spans="2:13" ht="15" thickBot="1" x14ac:dyDescent="0.35">
      <c r="B270" s="14">
        <v>218</v>
      </c>
      <c r="C270" s="4">
        <v>197</v>
      </c>
      <c r="D270" s="21"/>
    </row>
    <row r="271" spans="2:13" ht="15" thickBot="1" x14ac:dyDescent="0.35">
      <c r="B271" s="14">
        <v>219</v>
      </c>
      <c r="C271" s="4">
        <v>197</v>
      </c>
      <c r="D271" s="21"/>
    </row>
    <row r="272" spans="2:13" ht="15" thickBot="1" x14ac:dyDescent="0.35">
      <c r="B272" s="14">
        <v>220</v>
      </c>
      <c r="C272" s="4">
        <v>198</v>
      </c>
      <c r="D272" s="21"/>
    </row>
    <row r="273" spans="2:4" ht="15" thickBot="1" x14ac:dyDescent="0.35">
      <c r="B273" s="14">
        <v>221</v>
      </c>
      <c r="C273" s="4">
        <v>198</v>
      </c>
      <c r="D273" s="21"/>
    </row>
    <row r="274" spans="2:4" ht="15" thickBot="1" x14ac:dyDescent="0.35">
      <c r="B274" s="14">
        <v>222</v>
      </c>
      <c r="C274" s="4">
        <v>198</v>
      </c>
      <c r="D274" s="21"/>
    </row>
    <row r="275" spans="2:4" ht="15" thickBot="1" x14ac:dyDescent="0.35">
      <c r="B275" s="14">
        <v>223</v>
      </c>
      <c r="C275" s="4">
        <v>198</v>
      </c>
      <c r="D275" s="21"/>
    </row>
    <row r="276" spans="2:4" ht="15" thickBot="1" x14ac:dyDescent="0.35">
      <c r="B276" s="14">
        <v>224</v>
      </c>
      <c r="C276" s="4">
        <v>198</v>
      </c>
      <c r="D276" s="21"/>
    </row>
    <row r="277" spans="2:4" ht="15" thickBot="1" x14ac:dyDescent="0.35">
      <c r="B277" s="14">
        <v>225</v>
      </c>
      <c r="C277" s="4">
        <v>198</v>
      </c>
      <c r="D277" s="21"/>
    </row>
    <row r="278" spans="2:4" ht="15" thickBot="1" x14ac:dyDescent="0.35">
      <c r="B278" s="14">
        <v>226</v>
      </c>
      <c r="C278" s="4">
        <v>198</v>
      </c>
      <c r="D278" s="21"/>
    </row>
    <row r="279" spans="2:4" ht="15" thickBot="1" x14ac:dyDescent="0.35">
      <c r="B279" s="14">
        <v>227</v>
      </c>
      <c r="C279" s="4">
        <v>198</v>
      </c>
      <c r="D279" s="21"/>
    </row>
    <row r="280" spans="2:4" ht="15" thickBot="1" x14ac:dyDescent="0.35">
      <c r="B280" s="14">
        <v>228</v>
      </c>
      <c r="C280" s="4">
        <v>198</v>
      </c>
      <c r="D280" s="21"/>
    </row>
    <row r="281" spans="2:4" ht="15" thickBot="1" x14ac:dyDescent="0.35">
      <c r="B281" s="14">
        <v>229</v>
      </c>
      <c r="C281" s="4">
        <v>198</v>
      </c>
      <c r="D281" s="21"/>
    </row>
    <row r="282" spans="2:4" ht="15" thickBot="1" x14ac:dyDescent="0.35">
      <c r="B282" s="14">
        <v>230</v>
      </c>
      <c r="C282" s="4">
        <v>198</v>
      </c>
      <c r="D282" s="21"/>
    </row>
    <row r="283" spans="2:4" ht="15" thickBot="1" x14ac:dyDescent="0.35">
      <c r="B283" s="14">
        <v>231</v>
      </c>
      <c r="C283" s="4">
        <v>198</v>
      </c>
      <c r="D283" s="21"/>
    </row>
    <row r="284" spans="2:4" ht="15" thickBot="1" x14ac:dyDescent="0.35">
      <c r="B284" s="14">
        <v>232</v>
      </c>
      <c r="C284" s="4">
        <v>198</v>
      </c>
      <c r="D284" s="21"/>
    </row>
    <row r="285" spans="2:4" ht="15" thickBot="1" x14ac:dyDescent="0.35">
      <c r="B285" s="14">
        <v>233</v>
      </c>
      <c r="C285" s="4">
        <v>198</v>
      </c>
      <c r="D285" s="21"/>
    </row>
    <row r="286" spans="2:4" ht="15" thickBot="1" x14ac:dyDescent="0.35">
      <c r="B286" s="14">
        <v>234</v>
      </c>
      <c r="C286" s="4">
        <v>198</v>
      </c>
      <c r="D286" s="21"/>
    </row>
    <row r="287" spans="2:4" ht="15" thickBot="1" x14ac:dyDescent="0.35">
      <c r="B287" s="14">
        <v>235</v>
      </c>
      <c r="C287" s="4">
        <v>198</v>
      </c>
      <c r="D287" s="21"/>
    </row>
    <row r="288" spans="2:4" ht="15" thickBot="1" x14ac:dyDescent="0.35">
      <c r="B288" s="14">
        <v>236</v>
      </c>
      <c r="C288" s="4">
        <v>198</v>
      </c>
      <c r="D288" s="21"/>
    </row>
    <row r="289" spans="2:4" ht="15" thickBot="1" x14ac:dyDescent="0.35">
      <c r="B289" s="14">
        <v>237</v>
      </c>
      <c r="C289" s="4">
        <v>198</v>
      </c>
      <c r="D289" s="21"/>
    </row>
    <row r="290" spans="2:4" ht="15" thickBot="1" x14ac:dyDescent="0.35">
      <c r="B290" s="14">
        <v>238</v>
      </c>
      <c r="C290" s="4">
        <v>198</v>
      </c>
      <c r="D290" s="21"/>
    </row>
    <row r="291" spans="2:4" ht="15" thickBot="1" x14ac:dyDescent="0.35">
      <c r="B291" s="14">
        <v>239</v>
      </c>
      <c r="C291" s="4">
        <v>198</v>
      </c>
      <c r="D291" s="21"/>
    </row>
    <row r="292" spans="2:4" ht="15" thickBot="1" x14ac:dyDescent="0.35">
      <c r="B292" s="14">
        <v>240</v>
      </c>
      <c r="C292" s="4">
        <v>198</v>
      </c>
      <c r="D292" s="21"/>
    </row>
    <row r="293" spans="2:4" ht="15" thickBot="1" x14ac:dyDescent="0.35">
      <c r="B293" s="14">
        <v>241</v>
      </c>
      <c r="C293" s="4">
        <v>198</v>
      </c>
      <c r="D293" s="21"/>
    </row>
    <row r="294" spans="2:4" ht="15" thickBot="1" x14ac:dyDescent="0.35">
      <c r="B294" s="14">
        <v>242</v>
      </c>
      <c r="C294" s="4">
        <v>199</v>
      </c>
      <c r="D294" s="20"/>
    </row>
    <row r="295" spans="2:4" ht="15" thickBot="1" x14ac:dyDescent="0.35">
      <c r="B295" s="14">
        <v>243</v>
      </c>
      <c r="C295" s="4">
        <v>199</v>
      </c>
      <c r="D295" s="20"/>
    </row>
    <row r="296" spans="2:4" ht="15" thickBot="1" x14ac:dyDescent="0.35">
      <c r="B296" s="14">
        <v>244</v>
      </c>
      <c r="C296" s="4">
        <v>199</v>
      </c>
      <c r="D296" s="20"/>
    </row>
    <row r="297" spans="2:4" ht="15" thickBot="1" x14ac:dyDescent="0.35">
      <c r="B297" s="14">
        <v>245</v>
      </c>
      <c r="C297" s="4">
        <v>199</v>
      </c>
      <c r="D297" s="20"/>
    </row>
    <row r="298" spans="2:4" ht="15" thickBot="1" x14ac:dyDescent="0.35">
      <c r="B298" s="14">
        <v>246</v>
      </c>
      <c r="C298" s="4">
        <v>199</v>
      </c>
      <c r="D298" s="20"/>
    </row>
    <row r="299" spans="2:4" ht="15" thickBot="1" x14ac:dyDescent="0.35">
      <c r="B299" s="14">
        <v>247</v>
      </c>
      <c r="C299" s="4">
        <v>199</v>
      </c>
      <c r="D299" s="20"/>
    </row>
    <row r="300" spans="2:4" ht="15" thickBot="1" x14ac:dyDescent="0.35">
      <c r="B300" s="14">
        <v>248</v>
      </c>
      <c r="C300" s="4">
        <v>199</v>
      </c>
      <c r="D300" s="20"/>
    </row>
    <row r="301" spans="2:4" ht="15" thickBot="1" x14ac:dyDescent="0.35">
      <c r="B301" s="14">
        <v>249</v>
      </c>
      <c r="C301" s="4">
        <v>199</v>
      </c>
      <c r="D301" s="20"/>
    </row>
    <row r="302" spans="2:4" ht="15" thickBot="1" x14ac:dyDescent="0.35">
      <c r="B302" s="14">
        <v>250</v>
      </c>
      <c r="C302" s="4">
        <v>199</v>
      </c>
      <c r="D302" s="20"/>
    </row>
    <row r="303" spans="2:4" ht="15" thickBot="1" x14ac:dyDescent="0.35">
      <c r="B303" s="14">
        <v>251</v>
      </c>
      <c r="C303" s="4">
        <v>199</v>
      </c>
      <c r="D303" s="20"/>
    </row>
    <row r="304" spans="2:4" ht="15" thickBot="1" x14ac:dyDescent="0.35">
      <c r="B304" s="14">
        <v>252</v>
      </c>
      <c r="C304" s="4">
        <v>199</v>
      </c>
      <c r="D304" s="20"/>
    </row>
    <row r="305" spans="2:4" ht="15" thickBot="1" x14ac:dyDescent="0.35">
      <c r="B305" s="14">
        <v>253</v>
      </c>
      <c r="C305" s="4">
        <v>199</v>
      </c>
      <c r="D305" s="20"/>
    </row>
    <row r="306" spans="2:4" ht="15" thickBot="1" x14ac:dyDescent="0.35">
      <c r="B306" s="14">
        <v>254</v>
      </c>
      <c r="C306" s="4">
        <v>199</v>
      </c>
      <c r="D306" s="20"/>
    </row>
    <row r="307" spans="2:4" ht="15" thickBot="1" x14ac:dyDescent="0.35">
      <c r="B307" s="14">
        <v>255</v>
      </c>
      <c r="C307" s="4">
        <v>199</v>
      </c>
      <c r="D307" s="20"/>
    </row>
    <row r="308" spans="2:4" ht="15" thickBot="1" x14ac:dyDescent="0.35">
      <c r="B308" s="14">
        <v>256</v>
      </c>
      <c r="C308" s="4">
        <v>199</v>
      </c>
      <c r="D308" s="20"/>
    </row>
    <row r="309" spans="2:4" ht="15" thickBot="1" x14ac:dyDescent="0.35">
      <c r="B309" s="14">
        <v>257</v>
      </c>
      <c r="C309" s="4">
        <v>199</v>
      </c>
      <c r="D309" s="20"/>
    </row>
    <row r="310" spans="2:4" ht="15" thickBot="1" x14ac:dyDescent="0.35">
      <c r="B310" s="14">
        <v>258</v>
      </c>
      <c r="C310" s="4">
        <v>199</v>
      </c>
      <c r="D310" s="20"/>
    </row>
    <row r="311" spans="2:4" ht="15" thickBot="1" x14ac:dyDescent="0.35">
      <c r="B311" s="14">
        <v>259</v>
      </c>
      <c r="C311" s="4">
        <v>199</v>
      </c>
      <c r="D311" s="20"/>
    </row>
    <row r="312" spans="2:4" ht="15" thickBot="1" x14ac:dyDescent="0.35">
      <c r="B312" s="14">
        <v>260</v>
      </c>
      <c r="C312" s="4">
        <v>199</v>
      </c>
      <c r="D312" s="20"/>
    </row>
    <row r="313" spans="2:4" ht="15" thickBot="1" x14ac:dyDescent="0.35">
      <c r="B313" s="14">
        <v>261</v>
      </c>
      <c r="C313" s="4">
        <v>199</v>
      </c>
      <c r="D313" s="20"/>
    </row>
    <row r="314" spans="2:4" ht="15" thickBot="1" x14ac:dyDescent="0.35">
      <c r="B314" s="14">
        <v>262</v>
      </c>
      <c r="C314" s="4">
        <v>199</v>
      </c>
      <c r="D314" s="20"/>
    </row>
    <row r="315" spans="2:4" ht="15" thickBot="1" x14ac:dyDescent="0.35">
      <c r="B315" s="14">
        <v>263</v>
      </c>
      <c r="C315" s="4">
        <v>199</v>
      </c>
      <c r="D315" s="20"/>
    </row>
    <row r="316" spans="2:4" ht="15" thickBot="1" x14ac:dyDescent="0.35">
      <c r="B316" s="14">
        <v>264</v>
      </c>
      <c r="C316" s="4">
        <v>199</v>
      </c>
      <c r="D316" s="20"/>
    </row>
    <row r="317" spans="2:4" ht="15" thickBot="1" x14ac:dyDescent="0.35">
      <c r="B317" s="14">
        <v>265</v>
      </c>
      <c r="C317" s="4">
        <v>200</v>
      </c>
      <c r="D317" s="20"/>
    </row>
    <row r="318" spans="2:4" ht="15" thickBot="1" x14ac:dyDescent="0.35">
      <c r="B318" s="14">
        <v>266</v>
      </c>
      <c r="C318" s="4">
        <v>200</v>
      </c>
      <c r="D318" s="20"/>
    </row>
    <row r="319" spans="2:4" ht="15" thickBot="1" x14ac:dyDescent="0.35">
      <c r="B319" s="14">
        <v>267</v>
      </c>
      <c r="C319" s="4">
        <v>200</v>
      </c>
      <c r="D319" s="20"/>
    </row>
    <row r="320" spans="2:4" ht="15" thickBot="1" x14ac:dyDescent="0.35">
      <c r="B320" s="14">
        <v>268</v>
      </c>
      <c r="C320" s="4">
        <v>200</v>
      </c>
      <c r="D320" s="20"/>
    </row>
    <row r="321" spans="2:4" ht="15" thickBot="1" x14ac:dyDescent="0.35">
      <c r="B321" s="14">
        <v>269</v>
      </c>
      <c r="C321" s="4">
        <v>200</v>
      </c>
      <c r="D321" s="20"/>
    </row>
    <row r="322" spans="2:4" ht="15" thickBot="1" x14ac:dyDescent="0.35">
      <c r="B322" s="14">
        <v>270</v>
      </c>
      <c r="C322" s="4">
        <v>200</v>
      </c>
      <c r="D322" s="20"/>
    </row>
    <row r="323" spans="2:4" ht="15" thickBot="1" x14ac:dyDescent="0.35">
      <c r="B323" s="14">
        <v>271</v>
      </c>
      <c r="C323" s="4">
        <v>200</v>
      </c>
      <c r="D323" s="20"/>
    </row>
    <row r="324" spans="2:4" ht="15" thickBot="1" x14ac:dyDescent="0.35">
      <c r="B324" s="14">
        <v>272</v>
      </c>
      <c r="C324" s="4">
        <v>200</v>
      </c>
      <c r="D324" s="20"/>
    </row>
    <row r="325" spans="2:4" ht="15" thickBot="1" x14ac:dyDescent="0.35">
      <c r="B325" s="14">
        <v>273</v>
      </c>
      <c r="C325" s="4">
        <v>200</v>
      </c>
      <c r="D325" s="20"/>
    </row>
    <row r="326" spans="2:4" ht="15" thickBot="1" x14ac:dyDescent="0.35">
      <c r="B326" s="14">
        <v>274</v>
      </c>
      <c r="C326" s="4">
        <v>200</v>
      </c>
      <c r="D326" s="20"/>
    </row>
    <row r="327" spans="2:4" ht="15" thickBot="1" x14ac:dyDescent="0.35">
      <c r="B327" s="14">
        <v>275</v>
      </c>
      <c r="C327" s="4">
        <v>200</v>
      </c>
      <c r="D327" s="20"/>
    </row>
    <row r="328" spans="2:4" ht="15" thickBot="1" x14ac:dyDescent="0.35">
      <c r="B328" s="14">
        <v>276</v>
      </c>
      <c r="C328" s="4">
        <v>200</v>
      </c>
      <c r="D328" s="20"/>
    </row>
    <row r="329" spans="2:4" ht="15" thickBot="1" x14ac:dyDescent="0.35">
      <c r="B329" s="14">
        <v>277</v>
      </c>
      <c r="C329" s="4">
        <v>200</v>
      </c>
      <c r="D329" s="20"/>
    </row>
    <row r="330" spans="2:4" ht="15" thickBot="1" x14ac:dyDescent="0.35">
      <c r="B330" s="14">
        <v>278</v>
      </c>
      <c r="C330" s="4">
        <v>201</v>
      </c>
      <c r="D330" s="21"/>
    </row>
    <row r="331" spans="2:4" ht="15" thickBot="1" x14ac:dyDescent="0.35">
      <c r="B331" s="14">
        <v>279</v>
      </c>
      <c r="C331" s="4">
        <v>201</v>
      </c>
      <c r="D331" s="21"/>
    </row>
    <row r="332" spans="2:4" ht="15" thickBot="1" x14ac:dyDescent="0.35">
      <c r="B332" s="14">
        <v>280</v>
      </c>
      <c r="C332" s="4">
        <v>201</v>
      </c>
      <c r="D332" s="21"/>
    </row>
    <row r="333" spans="2:4" ht="15" thickBot="1" x14ac:dyDescent="0.35">
      <c r="B333" s="14">
        <v>281</v>
      </c>
      <c r="C333" s="4">
        <v>201</v>
      </c>
      <c r="D333" s="21"/>
    </row>
    <row r="334" spans="2:4" ht="15" thickBot="1" x14ac:dyDescent="0.35">
      <c r="B334" s="14">
        <v>282</v>
      </c>
      <c r="C334" s="4">
        <v>201</v>
      </c>
      <c r="D334" s="21"/>
    </row>
    <row r="335" spans="2:4" ht="15" thickBot="1" x14ac:dyDescent="0.35">
      <c r="B335" s="14">
        <v>283</v>
      </c>
      <c r="C335" s="4">
        <v>201</v>
      </c>
      <c r="D335" s="21"/>
    </row>
    <row r="336" spans="2:4" ht="15" thickBot="1" x14ac:dyDescent="0.35">
      <c r="B336" s="14">
        <v>284</v>
      </c>
      <c r="C336" s="4">
        <v>201</v>
      </c>
      <c r="D336" s="21"/>
    </row>
    <row r="337" spans="2:4" ht="15" thickBot="1" x14ac:dyDescent="0.35">
      <c r="B337" s="14">
        <v>285</v>
      </c>
      <c r="C337" s="4">
        <v>201</v>
      </c>
      <c r="D337" s="21"/>
    </row>
    <row r="338" spans="2:4" ht="15" thickBot="1" x14ac:dyDescent="0.35">
      <c r="B338" s="14">
        <v>286</v>
      </c>
      <c r="C338" s="4">
        <v>201</v>
      </c>
      <c r="D338" s="21"/>
    </row>
    <row r="339" spans="2:4" ht="15" thickBot="1" x14ac:dyDescent="0.35">
      <c r="B339" s="14">
        <v>287</v>
      </c>
      <c r="C339" s="4">
        <v>201</v>
      </c>
      <c r="D339" s="21"/>
    </row>
    <row r="340" spans="2:4" ht="15" thickBot="1" x14ac:dyDescent="0.35">
      <c r="B340" s="14">
        <v>288</v>
      </c>
      <c r="C340" s="4">
        <v>201</v>
      </c>
      <c r="D340" s="21"/>
    </row>
    <row r="341" spans="2:4" ht="15" thickBot="1" x14ac:dyDescent="0.35">
      <c r="B341" s="14">
        <v>289</v>
      </c>
      <c r="C341" s="4">
        <v>201</v>
      </c>
      <c r="D341" s="21"/>
    </row>
    <row r="342" spans="2:4" ht="15" thickBot="1" x14ac:dyDescent="0.35">
      <c r="B342" s="14">
        <v>290</v>
      </c>
      <c r="C342" s="4">
        <v>201</v>
      </c>
      <c r="D342" s="21"/>
    </row>
    <row r="343" spans="2:4" ht="15" thickBot="1" x14ac:dyDescent="0.35">
      <c r="B343" s="14">
        <v>291</v>
      </c>
      <c r="C343" s="4">
        <v>202</v>
      </c>
      <c r="D343" s="21"/>
    </row>
    <row r="344" spans="2:4" ht="15" thickBot="1" x14ac:dyDescent="0.35">
      <c r="B344" s="14">
        <v>292</v>
      </c>
      <c r="C344" s="4">
        <v>202</v>
      </c>
      <c r="D344" s="21"/>
    </row>
    <row r="345" spans="2:4" ht="15" thickBot="1" x14ac:dyDescent="0.35">
      <c r="B345" s="14">
        <v>293</v>
      </c>
      <c r="C345" s="4">
        <v>203</v>
      </c>
      <c r="D345" s="20"/>
    </row>
    <row r="346" spans="2:4" ht="15" thickBot="1" x14ac:dyDescent="0.35">
      <c r="B346" s="14">
        <v>294</v>
      </c>
      <c r="C346" s="4">
        <v>203</v>
      </c>
      <c r="D346" s="20"/>
    </row>
    <row r="347" spans="2:4" ht="15" thickBot="1" x14ac:dyDescent="0.35">
      <c r="B347" s="14">
        <v>295</v>
      </c>
      <c r="C347" s="4">
        <v>203</v>
      </c>
      <c r="D347" s="20"/>
    </row>
    <row r="348" spans="2:4" ht="15" thickBot="1" x14ac:dyDescent="0.35">
      <c r="B348" s="14">
        <v>296</v>
      </c>
      <c r="C348" s="4">
        <v>203</v>
      </c>
      <c r="D348" s="20"/>
    </row>
    <row r="349" spans="2:4" ht="15" thickBot="1" x14ac:dyDescent="0.35">
      <c r="B349" s="14">
        <v>297</v>
      </c>
      <c r="C349" s="4">
        <v>203</v>
      </c>
      <c r="D349" s="20"/>
    </row>
    <row r="350" spans="2:4" ht="15" thickBot="1" x14ac:dyDescent="0.35">
      <c r="B350" s="14">
        <v>298</v>
      </c>
      <c r="C350" s="4">
        <v>203</v>
      </c>
      <c r="D350" s="20"/>
    </row>
    <row r="351" spans="2:4" ht="15" thickBot="1" x14ac:dyDescent="0.35">
      <c r="B351" s="14">
        <v>299</v>
      </c>
      <c r="C351" s="4">
        <v>203</v>
      </c>
      <c r="D351" s="20"/>
    </row>
    <row r="352" spans="2:4" ht="15" thickBot="1" x14ac:dyDescent="0.35">
      <c r="B352" s="14">
        <v>300</v>
      </c>
      <c r="C352" s="4">
        <v>203</v>
      </c>
      <c r="D352" s="20"/>
    </row>
    <row r="353" spans="2:4" ht="15" thickBot="1" x14ac:dyDescent="0.35">
      <c r="B353" s="14">
        <v>301</v>
      </c>
      <c r="C353" s="4">
        <v>204</v>
      </c>
      <c r="D353" s="20"/>
    </row>
    <row r="354" spans="2:4" ht="15" thickBot="1" x14ac:dyDescent="0.35">
      <c r="B354" s="14">
        <v>302</v>
      </c>
      <c r="C354" s="4">
        <v>205</v>
      </c>
      <c r="D354" s="21"/>
    </row>
    <row r="355" spans="2:4" ht="15" thickBot="1" x14ac:dyDescent="0.35">
      <c r="B355" s="14">
        <v>303</v>
      </c>
      <c r="C355" s="4">
        <v>205</v>
      </c>
      <c r="D355" s="21"/>
    </row>
    <row r="356" spans="2:4" ht="15" thickBot="1" x14ac:dyDescent="0.35">
      <c r="B356" s="14">
        <v>304</v>
      </c>
      <c r="C356" s="4">
        <v>205</v>
      </c>
      <c r="D356" s="21"/>
    </row>
    <row r="357" spans="2:4" ht="15" thickBot="1" x14ac:dyDescent="0.35">
      <c r="B357" s="14">
        <v>305</v>
      </c>
      <c r="C357" s="4">
        <v>205</v>
      </c>
      <c r="D357" s="21"/>
    </row>
    <row r="358" spans="2:4" ht="15" thickBot="1" x14ac:dyDescent="0.35">
      <c r="B358" s="14">
        <v>306</v>
      </c>
      <c r="C358" s="4">
        <v>205</v>
      </c>
      <c r="D358" s="21"/>
    </row>
    <row r="359" spans="2:4" ht="15" thickBot="1" x14ac:dyDescent="0.35">
      <c r="B359" s="14">
        <v>307</v>
      </c>
      <c r="C359" s="4">
        <v>205</v>
      </c>
      <c r="D359" s="21"/>
    </row>
    <row r="360" spans="2:4" ht="15" thickBot="1" x14ac:dyDescent="0.35">
      <c r="B360" s="14">
        <v>308</v>
      </c>
      <c r="C360" s="4">
        <v>206</v>
      </c>
      <c r="D360" s="21"/>
    </row>
    <row r="361" spans="2:4" ht="15" thickBot="1" x14ac:dyDescent="0.35">
      <c r="B361" s="14">
        <v>309</v>
      </c>
      <c r="C361" s="4">
        <v>206</v>
      </c>
      <c r="D361" s="21"/>
    </row>
    <row r="362" spans="2:4" ht="15" thickBot="1" x14ac:dyDescent="0.35">
      <c r="B362" s="14">
        <v>310</v>
      </c>
      <c r="C362" s="4">
        <v>206</v>
      </c>
      <c r="D362" s="21"/>
    </row>
    <row r="363" spans="2:4" ht="15" thickBot="1" x14ac:dyDescent="0.35">
      <c r="B363" s="14">
        <v>311</v>
      </c>
      <c r="C363" s="4">
        <v>206</v>
      </c>
      <c r="D363" s="21"/>
    </row>
    <row r="364" spans="2:4" ht="15" thickBot="1" x14ac:dyDescent="0.35">
      <c r="B364" s="14">
        <v>312</v>
      </c>
      <c r="C364" s="4">
        <v>206</v>
      </c>
      <c r="D364" s="21"/>
    </row>
    <row r="365" spans="2:4" ht="15" thickBot="1" x14ac:dyDescent="0.35">
      <c r="B365" s="14">
        <v>313</v>
      </c>
      <c r="C365" s="4">
        <v>206</v>
      </c>
      <c r="D365" s="21"/>
    </row>
    <row r="366" spans="2:4" ht="15" thickBot="1" x14ac:dyDescent="0.35">
      <c r="B366" s="14">
        <v>314</v>
      </c>
      <c r="C366" s="4">
        <v>206</v>
      </c>
      <c r="D366" s="21"/>
    </row>
    <row r="367" spans="2:4" ht="15" thickBot="1" x14ac:dyDescent="0.35">
      <c r="B367" s="14">
        <v>315</v>
      </c>
      <c r="C367" s="4">
        <v>206</v>
      </c>
      <c r="D367" s="21"/>
    </row>
    <row r="368" spans="2:4" ht="15" thickBot="1" x14ac:dyDescent="0.35">
      <c r="B368" s="14">
        <v>316</v>
      </c>
      <c r="C368" s="4">
        <v>208</v>
      </c>
      <c r="D368" s="20"/>
    </row>
    <row r="369" spans="2:6" ht="15" thickBot="1" x14ac:dyDescent="0.35">
      <c r="B369" s="14">
        <v>317</v>
      </c>
      <c r="C369" s="4">
        <v>209</v>
      </c>
      <c r="D369" s="21"/>
    </row>
    <row r="370" spans="2:6" ht="15" thickBot="1" x14ac:dyDescent="0.35">
      <c r="B370" s="14">
        <v>318</v>
      </c>
      <c r="C370" s="4">
        <v>210</v>
      </c>
      <c r="D370" s="20"/>
    </row>
    <row r="371" spans="2:6" ht="15" thickBot="1" x14ac:dyDescent="0.35">
      <c r="B371" s="14">
        <v>319</v>
      </c>
      <c r="C371" s="4">
        <v>213</v>
      </c>
      <c r="D371" s="21"/>
    </row>
    <row r="372" spans="2:6" ht="15" thickBot="1" x14ac:dyDescent="0.35">
      <c r="B372" s="14">
        <v>320</v>
      </c>
      <c r="C372" s="4">
        <v>220</v>
      </c>
      <c r="D372" s="20"/>
    </row>
    <row r="377" spans="2:6" x14ac:dyDescent="0.3">
      <c r="C377" t="s">
        <v>77</v>
      </c>
      <c r="D377" t="s">
        <v>75</v>
      </c>
      <c r="E377" t="s">
        <v>76</v>
      </c>
    </row>
    <row r="378" spans="2:6" x14ac:dyDescent="0.3">
      <c r="B378">
        <v>185.5</v>
      </c>
      <c r="C378">
        <v>0</v>
      </c>
      <c r="D378">
        <v>8.2943312306232658E-4</v>
      </c>
      <c r="E378">
        <f>2*D378</f>
        <v>1.6588662461246532E-3</v>
      </c>
      <c r="F378">
        <f>E378/0.0025</f>
        <v>0.66354649844986124</v>
      </c>
    </row>
    <row r="379" spans="2:6" x14ac:dyDescent="0.3">
      <c r="B379">
        <v>187.5</v>
      </c>
      <c r="C379">
        <v>1.8749999999999999E-2</v>
      </c>
      <c r="D379">
        <v>5.0672539397440333E-3</v>
      </c>
      <c r="E379">
        <f>2*D379</f>
        <v>1.0134507879488067E-2</v>
      </c>
      <c r="F379">
        <f>E379/0.0025</f>
        <v>4.0538031517952264</v>
      </c>
    </row>
    <row r="380" spans="2:6" x14ac:dyDescent="0.3">
      <c r="B380">
        <v>189.5</v>
      </c>
      <c r="C380">
        <v>0.1125</v>
      </c>
      <c r="D380">
        <v>2.0706144060185953E-2</v>
      </c>
      <c r="E380">
        <f t="shared" ref="E380:E395" si="23">2*D380</f>
        <v>4.1412288120371905E-2</v>
      </c>
      <c r="F380">
        <f t="shared" ref="F380:F396" si="24">E380/0.0025</f>
        <v>16.564915248148761</v>
      </c>
    </row>
    <row r="381" spans="2:6" x14ac:dyDescent="0.3">
      <c r="B381">
        <v>191.5</v>
      </c>
      <c r="C381">
        <v>7.8125E-2</v>
      </c>
      <c r="D381">
        <v>5.6592784317281104E-2</v>
      </c>
      <c r="E381">
        <f t="shared" si="23"/>
        <v>0.11318556863456221</v>
      </c>
      <c r="F381">
        <f t="shared" si="24"/>
        <v>45.274227453824885</v>
      </c>
    </row>
    <row r="382" spans="2:6" x14ac:dyDescent="0.3">
      <c r="B382">
        <v>193.5</v>
      </c>
      <c r="C382">
        <v>0.13125000000000001</v>
      </c>
      <c r="D382">
        <v>0.1034565899545955</v>
      </c>
      <c r="E382">
        <f t="shared" si="23"/>
        <v>0.206913179909191</v>
      </c>
      <c r="F382">
        <f t="shared" si="24"/>
        <v>82.765271963676398</v>
      </c>
    </row>
    <row r="383" spans="2:6" x14ac:dyDescent="0.3">
      <c r="B383">
        <v>195.5</v>
      </c>
      <c r="C383">
        <v>0.25312499999999999</v>
      </c>
      <c r="D383">
        <v>0.1264999999981922</v>
      </c>
      <c r="E383">
        <f t="shared" si="23"/>
        <v>0.25299999999638439</v>
      </c>
      <c r="F383">
        <f t="shared" si="24"/>
        <v>101.19999999855375</v>
      </c>
    </row>
    <row r="384" spans="2:6" x14ac:dyDescent="0.3">
      <c r="B384">
        <v>197.5</v>
      </c>
      <c r="C384">
        <v>0.15937499999999999</v>
      </c>
      <c r="D384">
        <v>0.1034565899545955</v>
      </c>
      <c r="E384">
        <f>2*D384</f>
        <v>0.206913179909191</v>
      </c>
      <c r="F384">
        <f t="shared" si="24"/>
        <v>82.765271963676398</v>
      </c>
    </row>
    <row r="385" spans="2:6" x14ac:dyDescent="0.3">
      <c r="B385">
        <v>199.5</v>
      </c>
      <c r="C385">
        <v>0.1125</v>
      </c>
      <c r="D385">
        <v>5.6592784317281104E-2</v>
      </c>
      <c r="E385">
        <f t="shared" si="23"/>
        <v>0.11318556863456221</v>
      </c>
      <c r="F385">
        <f t="shared" si="24"/>
        <v>45.274227453824885</v>
      </c>
    </row>
    <row r="386" spans="2:6" x14ac:dyDescent="0.3">
      <c r="B386">
        <v>201.5</v>
      </c>
      <c r="C386">
        <v>4.6875E-2</v>
      </c>
      <c r="D386">
        <v>2.0706144060185953E-2</v>
      </c>
      <c r="E386">
        <f t="shared" si="23"/>
        <v>4.1412288120371905E-2</v>
      </c>
      <c r="F386">
        <f t="shared" si="24"/>
        <v>16.564915248148761</v>
      </c>
    </row>
    <row r="387" spans="2:6" x14ac:dyDescent="0.3">
      <c r="B387">
        <v>203.5</v>
      </c>
      <c r="C387">
        <v>2.8125000000000001E-2</v>
      </c>
      <c r="D387">
        <v>5.0672539397440333E-3</v>
      </c>
      <c r="E387">
        <f t="shared" si="23"/>
        <v>1.0134507879488067E-2</v>
      </c>
      <c r="F387">
        <f t="shared" si="24"/>
        <v>4.0538031517952264</v>
      </c>
    </row>
    <row r="388" spans="2:6" x14ac:dyDescent="0.3">
      <c r="B388">
        <v>205.5</v>
      </c>
      <c r="C388">
        <v>4.3749999999999997E-2</v>
      </c>
      <c r="D388">
        <v>8.2943312306232658E-4</v>
      </c>
      <c r="E388">
        <f>2*D388</f>
        <v>1.6588662461246532E-3</v>
      </c>
      <c r="F388">
        <f t="shared" si="24"/>
        <v>0.66354649844986124</v>
      </c>
    </row>
    <row r="389" spans="2:6" x14ac:dyDescent="0.3">
      <c r="B389">
        <v>207.5</v>
      </c>
      <c r="C389">
        <v>3.1250000000000002E-3</v>
      </c>
      <c r="D389">
        <v>9.0808258803046067E-5</v>
      </c>
      <c r="E389">
        <f t="shared" si="23"/>
        <v>1.8161651760609213E-4</v>
      </c>
      <c r="F389">
        <f t="shared" si="24"/>
        <v>7.2646607042436848E-2</v>
      </c>
    </row>
    <row r="390" spans="2:6" x14ac:dyDescent="0.3">
      <c r="B390">
        <v>209.5</v>
      </c>
      <c r="C390">
        <v>6.2500000000000003E-3</v>
      </c>
      <c r="D390">
        <v>6.6497388511920974E-6</v>
      </c>
      <c r="E390">
        <f t="shared" si="23"/>
        <v>1.3299477702384195E-5</v>
      </c>
      <c r="F390">
        <f t="shared" si="24"/>
        <v>5.3197910809536777E-3</v>
      </c>
    </row>
    <row r="391" spans="2:6" x14ac:dyDescent="0.3">
      <c r="B391">
        <v>211.5</v>
      </c>
      <c r="C391">
        <v>0</v>
      </c>
      <c r="D391">
        <v>3.2570100567552429E-7</v>
      </c>
      <c r="E391">
        <f t="shared" si="23"/>
        <v>6.5140201135104858E-7</v>
      </c>
      <c r="F391">
        <f t="shared" si="24"/>
        <v>2.6056080454041943E-4</v>
      </c>
    </row>
    <row r="392" spans="2:6" x14ac:dyDescent="0.3">
      <c r="B392">
        <v>213.5</v>
      </c>
      <c r="C392">
        <v>3.1250000000000002E-3</v>
      </c>
      <c r="D392">
        <v>1.0670109517607379E-8</v>
      </c>
      <c r="E392">
        <f t="shared" si="23"/>
        <v>2.1340219035214758E-8</v>
      </c>
      <c r="F392">
        <f t="shared" si="24"/>
        <v>8.5360876140859023E-6</v>
      </c>
    </row>
    <row r="393" spans="2:6" x14ac:dyDescent="0.3">
      <c r="B393">
        <v>215.5</v>
      </c>
      <c r="C393">
        <v>0</v>
      </c>
      <c r="D393">
        <v>2.338050689029102E-10</v>
      </c>
      <c r="E393">
        <f t="shared" si="23"/>
        <v>4.676101378058204E-10</v>
      </c>
      <c r="F393">
        <f t="shared" si="24"/>
        <v>1.8704405512232816E-7</v>
      </c>
    </row>
    <row r="394" spans="2:6" x14ac:dyDescent="0.3">
      <c r="B394">
        <v>217.5</v>
      </c>
      <c r="C394">
        <v>0</v>
      </c>
      <c r="D394">
        <v>3.4266854127678276E-12</v>
      </c>
      <c r="E394">
        <f t="shared" si="23"/>
        <v>6.8533708255356552E-12</v>
      </c>
      <c r="F394">
        <f t="shared" si="24"/>
        <v>2.7413483302142622E-9</v>
      </c>
    </row>
    <row r="395" spans="2:6" x14ac:dyDescent="0.3">
      <c r="B395">
        <v>219.5</v>
      </c>
      <c r="C395">
        <v>3.1250000000000002E-3</v>
      </c>
      <c r="D395">
        <v>3.3591532468621957E-14</v>
      </c>
      <c r="E395">
        <f t="shared" si="23"/>
        <v>6.7183064937243914E-14</v>
      </c>
      <c r="F395">
        <f t="shared" si="24"/>
        <v>2.6873225974897564E-11</v>
      </c>
    </row>
    <row r="396" spans="2:6" x14ac:dyDescent="0.3">
      <c r="C396">
        <f>SUM(C379:C395)</f>
        <v>1</v>
      </c>
      <c r="D396">
        <v>0.49907277227090252</v>
      </c>
      <c r="E396">
        <f>SUM(E378:E395)</f>
        <v>0.99980441078792959</v>
      </c>
      <c r="F396">
        <f>E396/0.0025</f>
        <v>399.9217643151718</v>
      </c>
    </row>
    <row r="410" spans="5:5" x14ac:dyDescent="0.3">
      <c r="E410" s="26">
        <v>2.4189301927757399E-2</v>
      </c>
    </row>
    <row r="411" spans="5:5" x14ac:dyDescent="0.3">
      <c r="E411" s="26">
        <v>5.9781075671423198E-2</v>
      </c>
    </row>
    <row r="412" spans="5:5" x14ac:dyDescent="0.3">
      <c r="E412" s="26">
        <v>0.11490898985209592</v>
      </c>
    </row>
    <row r="413" spans="5:5" x14ac:dyDescent="0.3">
      <c r="E413" s="26">
        <v>0.17178853660727594</v>
      </c>
    </row>
    <row r="414" spans="5:5" x14ac:dyDescent="0.3">
      <c r="E414" s="26">
        <v>0.1997488304324099</v>
      </c>
    </row>
    <row r="415" spans="5:5" x14ac:dyDescent="0.3">
      <c r="E415" s="26">
        <v>0.18064427474425934</v>
      </c>
    </row>
    <row r="416" spans="5:5" x14ac:dyDescent="0.3">
      <c r="E416" s="26">
        <v>0.12706152111170119</v>
      </c>
    </row>
    <row r="417" spans="2:15" x14ac:dyDescent="0.3">
      <c r="E417" s="26">
        <v>6.9511040626981616E-2</v>
      </c>
    </row>
    <row r="418" spans="2:15" x14ac:dyDescent="0.3">
      <c r="E418" s="26">
        <v>2.9576271346552756E-2</v>
      </c>
    </row>
    <row r="419" spans="2:15" x14ac:dyDescent="0.3">
      <c r="E419" s="26">
        <v>9.7877517455226722E-3</v>
      </c>
    </row>
    <row r="420" spans="2:15" x14ac:dyDescent="0.3">
      <c r="E420" s="26">
        <v>2.5192563425271122E-3</v>
      </c>
    </row>
    <row r="421" spans="2:15" x14ac:dyDescent="0.3">
      <c r="E421" s="26">
        <v>5.0432635899130764E-4</v>
      </c>
    </row>
    <row r="422" spans="2:15" x14ac:dyDescent="0.3">
      <c r="E422" s="26">
        <v>7.8523720044589295E-5</v>
      </c>
    </row>
    <row r="423" spans="2:15" x14ac:dyDescent="0.3">
      <c r="E423" s="26">
        <v>9.5091118608174533E-6</v>
      </c>
    </row>
    <row r="424" spans="2:15" x14ac:dyDescent="0.3">
      <c r="E424" s="26">
        <v>8.9563063093224255E-7</v>
      </c>
    </row>
    <row r="425" spans="2:15" x14ac:dyDescent="0.3">
      <c r="E425" s="26">
        <v>6.5609663726505014E-8</v>
      </c>
    </row>
    <row r="426" spans="2:15" x14ac:dyDescent="0.3">
      <c r="E426" s="26">
        <v>3.7381487341633356E-9</v>
      </c>
    </row>
    <row r="429" spans="2:15" x14ac:dyDescent="0.3">
      <c r="B429" t="s">
        <v>82</v>
      </c>
      <c r="C429" t="s">
        <v>77</v>
      </c>
      <c r="D429" t="s">
        <v>75</v>
      </c>
      <c r="E429" t="s">
        <v>76</v>
      </c>
      <c r="K429" t="s">
        <v>83</v>
      </c>
      <c r="L429" t="s">
        <v>77</v>
      </c>
      <c r="M429" t="s">
        <v>75</v>
      </c>
      <c r="N429" t="s">
        <v>76</v>
      </c>
    </row>
    <row r="430" spans="2:15" x14ac:dyDescent="0.3">
      <c r="B430">
        <v>187.5</v>
      </c>
      <c r="C430">
        <v>1.8749999999999999E-2</v>
      </c>
      <c r="D430">
        <v>1.2094650963878699E-2</v>
      </c>
      <c r="E430">
        <v>2.4189301927757399E-2</v>
      </c>
      <c r="F430">
        <v>9.6757207711029594</v>
      </c>
      <c r="K430">
        <v>187.5</v>
      </c>
      <c r="L430">
        <v>1.8749999999999999E-2</v>
      </c>
      <c r="M430">
        <v>5.0672539397440333E-3</v>
      </c>
      <c r="N430">
        <v>1.0134507879488067E-2</v>
      </c>
      <c r="O430">
        <v>4.0538031517952264</v>
      </c>
    </row>
    <row r="431" spans="2:15" x14ac:dyDescent="0.3">
      <c r="B431">
        <v>189.5</v>
      </c>
      <c r="C431">
        <v>0.1125</v>
      </c>
      <c r="D431">
        <v>2.9890537835711599E-2</v>
      </c>
      <c r="E431">
        <v>5.9781075671423198E-2</v>
      </c>
      <c r="F431">
        <v>23.912430268569278</v>
      </c>
      <c r="K431">
        <v>189.5</v>
      </c>
      <c r="L431">
        <v>0.1125</v>
      </c>
      <c r="M431">
        <v>2.0706144060185953E-2</v>
      </c>
      <c r="N431">
        <v>4.1412288120371905E-2</v>
      </c>
      <c r="O431">
        <v>16.564915248148761</v>
      </c>
    </row>
    <row r="432" spans="2:15" x14ac:dyDescent="0.3">
      <c r="B432">
        <v>191.5</v>
      </c>
      <c r="C432">
        <v>7.8125E-2</v>
      </c>
      <c r="D432">
        <v>5.7454494926047962E-2</v>
      </c>
      <c r="E432">
        <v>0.11490898985209592</v>
      </c>
      <c r="F432">
        <v>45.963595940838367</v>
      </c>
      <c r="K432">
        <v>191.5</v>
      </c>
      <c r="L432">
        <v>7.8125E-2</v>
      </c>
      <c r="M432">
        <v>5.6592784317281104E-2</v>
      </c>
      <c r="N432">
        <v>0.11318556863456221</v>
      </c>
      <c r="O432">
        <v>45.274227453824885</v>
      </c>
    </row>
    <row r="433" spans="2:15" x14ac:dyDescent="0.3">
      <c r="B433">
        <v>193.5</v>
      </c>
      <c r="C433">
        <v>0.13125000000000001</v>
      </c>
      <c r="D433">
        <v>8.5894268303637999E-2</v>
      </c>
      <c r="E433">
        <v>0.171788536607276</v>
      </c>
      <c r="F433">
        <v>68.715414642910403</v>
      </c>
      <c r="K433">
        <v>193.5</v>
      </c>
      <c r="L433">
        <v>0.13125000000000001</v>
      </c>
      <c r="M433">
        <v>0.1034565899545955</v>
      </c>
      <c r="N433">
        <v>0.206913179909191</v>
      </c>
      <c r="O433">
        <v>82.765271963676398</v>
      </c>
    </row>
    <row r="434" spans="2:15" x14ac:dyDescent="0.3">
      <c r="B434">
        <v>195.5</v>
      </c>
      <c r="C434">
        <v>0.25312499999999999</v>
      </c>
      <c r="D434">
        <v>9.9874415216204951E-2</v>
      </c>
      <c r="E434">
        <v>0.1997488304324099</v>
      </c>
      <c r="F434">
        <v>79.899532172963958</v>
      </c>
      <c r="K434">
        <v>195.5</v>
      </c>
      <c r="L434">
        <v>0.25312499999999999</v>
      </c>
      <c r="M434">
        <v>0.1264999999981922</v>
      </c>
      <c r="N434">
        <v>0.25299999999638439</v>
      </c>
      <c r="O434">
        <v>101.19999999855375</v>
      </c>
    </row>
    <row r="435" spans="2:15" x14ac:dyDescent="0.3">
      <c r="B435">
        <v>197.5</v>
      </c>
      <c r="C435">
        <v>0.15937499999999999</v>
      </c>
      <c r="D435">
        <v>9.0322137372129671E-2</v>
      </c>
      <c r="E435">
        <v>0.18064427474425934</v>
      </c>
      <c r="F435">
        <v>72.257709897703734</v>
      </c>
      <c r="K435">
        <v>197.5</v>
      </c>
      <c r="L435">
        <v>0.15937499999999999</v>
      </c>
      <c r="M435">
        <v>0.1034565899545955</v>
      </c>
      <c r="N435">
        <v>0.206913179909191</v>
      </c>
      <c r="O435">
        <v>82.765271963676398</v>
      </c>
    </row>
    <row r="436" spans="2:15" x14ac:dyDescent="0.3">
      <c r="B436">
        <v>199.5</v>
      </c>
      <c r="C436">
        <v>0.1125</v>
      </c>
      <c r="D436">
        <v>6.3530760555850593E-2</v>
      </c>
      <c r="E436">
        <v>0.12706152111170119</v>
      </c>
      <c r="F436">
        <v>50.824608444680472</v>
      </c>
      <c r="K436">
        <v>199.5</v>
      </c>
      <c r="L436">
        <v>0.1125</v>
      </c>
      <c r="M436">
        <v>5.6592784317281104E-2</v>
      </c>
      <c r="N436">
        <v>0.11318556863456221</v>
      </c>
      <c r="O436">
        <v>45.274227453824885</v>
      </c>
    </row>
    <row r="437" spans="2:15" x14ac:dyDescent="0.3">
      <c r="B437">
        <v>201.5</v>
      </c>
      <c r="C437">
        <v>4.6875E-2</v>
      </c>
      <c r="D437">
        <v>3.4755520313490808E-2</v>
      </c>
      <c r="E437">
        <v>6.9511040626981616E-2</v>
      </c>
      <c r="F437">
        <v>27.804416250792645</v>
      </c>
      <c r="K437">
        <v>201.5</v>
      </c>
      <c r="L437">
        <v>4.6875E-2</v>
      </c>
      <c r="M437">
        <v>2.0706144060185953E-2</v>
      </c>
      <c r="N437">
        <v>4.1412288120371905E-2</v>
      </c>
      <c r="O437">
        <v>16.564915248148761</v>
      </c>
    </row>
    <row r="438" spans="2:15" x14ac:dyDescent="0.3">
      <c r="B438">
        <v>203.5</v>
      </c>
      <c r="C438">
        <v>2.8125000000000001E-2</v>
      </c>
      <c r="D438">
        <v>1.4788135673276378E-2</v>
      </c>
      <c r="E438">
        <v>2.9576271346552756E-2</v>
      </c>
      <c r="F438">
        <v>11.830508538621102</v>
      </c>
      <c r="K438">
        <v>203.5</v>
      </c>
      <c r="L438">
        <v>2.8125000000000001E-2</v>
      </c>
      <c r="M438">
        <v>5.0672539397440333E-3</v>
      </c>
      <c r="N438">
        <v>1.0134507879488067E-2</v>
      </c>
      <c r="O438">
        <v>4.0538031517952264</v>
      </c>
    </row>
    <row r="439" spans="2:15" x14ac:dyDescent="0.3">
      <c r="B439">
        <v>205.5</v>
      </c>
      <c r="C439">
        <v>4.3749999999999997E-2</v>
      </c>
      <c r="D439">
        <v>4.8938758727613361E-3</v>
      </c>
      <c r="E439">
        <v>9.7877517455226722E-3</v>
      </c>
      <c r="F439">
        <v>3.9151006982090686</v>
      </c>
      <c r="K439">
        <v>205.5</v>
      </c>
      <c r="L439">
        <v>4.3749999999999997E-2</v>
      </c>
      <c r="M439">
        <v>8.2943312306232658E-4</v>
      </c>
      <c r="N439">
        <v>1.6588662461246532E-3</v>
      </c>
      <c r="O439">
        <v>0.66354649844986124</v>
      </c>
    </row>
    <row r="440" spans="2:15" x14ac:dyDescent="0.3">
      <c r="B440">
        <v>207.5</v>
      </c>
      <c r="C440">
        <v>3.1250000000000002E-3</v>
      </c>
      <c r="D440">
        <v>1.2596281712635561E-3</v>
      </c>
      <c r="E440">
        <v>2.5192563425271122E-3</v>
      </c>
      <c r="F440">
        <v>1.0077025370108448</v>
      </c>
      <c r="K440">
        <v>207.5</v>
      </c>
      <c r="L440">
        <v>3.1250000000000002E-3</v>
      </c>
      <c r="M440">
        <v>9.0808258803046067E-5</v>
      </c>
      <c r="N440">
        <v>1.8161651760609213E-4</v>
      </c>
      <c r="O440">
        <v>7.2646607042436848E-2</v>
      </c>
    </row>
    <row r="441" spans="2:15" x14ac:dyDescent="0.3">
      <c r="B441">
        <v>209.5</v>
      </c>
      <c r="C441">
        <v>6.2500000000000003E-3</v>
      </c>
      <c r="D441">
        <v>2.5216317949565382E-4</v>
      </c>
      <c r="E441">
        <v>5.0432635899130764E-4</v>
      </c>
      <c r="F441">
        <v>0.20173054359652304</v>
      </c>
      <c r="K441">
        <v>209.5</v>
      </c>
      <c r="L441">
        <v>6.2500000000000003E-3</v>
      </c>
      <c r="M441">
        <v>6.6497388511920974E-6</v>
      </c>
      <c r="N441">
        <v>1.3299477702384195E-5</v>
      </c>
      <c r="O441">
        <v>5.3197910809536777E-3</v>
      </c>
    </row>
    <row r="442" spans="2:15" x14ac:dyDescent="0.3">
      <c r="B442">
        <v>211.5</v>
      </c>
      <c r="C442">
        <v>0</v>
      </c>
      <c r="D442">
        <v>3.9261860022294647E-5</v>
      </c>
      <c r="E442">
        <v>7.8523720044589295E-5</v>
      </c>
      <c r="F442">
        <v>3.1409488017835718E-2</v>
      </c>
      <c r="K442">
        <v>211.5</v>
      </c>
      <c r="L442">
        <v>0</v>
      </c>
      <c r="M442">
        <v>3.2570100567552429E-7</v>
      </c>
      <c r="N442">
        <v>6.5140201135104858E-7</v>
      </c>
      <c r="O442">
        <v>2.6056080454041943E-4</v>
      </c>
    </row>
    <row r="443" spans="2:15" x14ac:dyDescent="0.3">
      <c r="B443">
        <v>213.5</v>
      </c>
      <c r="C443">
        <v>3.1250000000000002E-3</v>
      </c>
      <c r="D443">
        <v>4.7545559304087266E-6</v>
      </c>
      <c r="E443">
        <v>9.5091118608174533E-6</v>
      </c>
      <c r="F443">
        <v>3.8036447443269812E-3</v>
      </c>
      <c r="K443">
        <v>213.5</v>
      </c>
      <c r="L443">
        <v>3.1250000000000002E-3</v>
      </c>
      <c r="M443">
        <v>1.0670109517607379E-8</v>
      </c>
      <c r="N443">
        <v>2.1340219035214758E-8</v>
      </c>
      <c r="O443">
        <v>8.5360876140859023E-6</v>
      </c>
    </row>
    <row r="444" spans="2:15" x14ac:dyDescent="0.3">
      <c r="B444">
        <v>215.5</v>
      </c>
      <c r="C444">
        <v>0</v>
      </c>
      <c r="D444">
        <v>4.4781531546612127E-7</v>
      </c>
      <c r="E444">
        <v>8.9563063093224255E-7</v>
      </c>
      <c r="F444">
        <v>3.5825225237289703E-4</v>
      </c>
      <c r="K444">
        <v>215.5</v>
      </c>
      <c r="L444">
        <v>0</v>
      </c>
      <c r="M444">
        <v>2.338050689029102E-10</v>
      </c>
      <c r="N444">
        <v>4.676101378058204E-10</v>
      </c>
      <c r="O444">
        <v>1.8704405512232816E-7</v>
      </c>
    </row>
    <row r="445" spans="2:15" x14ac:dyDescent="0.3">
      <c r="B445">
        <v>217.5</v>
      </c>
      <c r="C445">
        <v>0</v>
      </c>
      <c r="D445">
        <v>3.2804831863252507E-8</v>
      </c>
      <c r="E445">
        <v>6.5609663726505014E-8</v>
      </c>
      <c r="F445">
        <v>2.6243865490602004E-5</v>
      </c>
      <c r="K445">
        <v>217.5</v>
      </c>
      <c r="L445">
        <v>0</v>
      </c>
      <c r="M445">
        <v>3.4266854127678276E-12</v>
      </c>
      <c r="N445">
        <v>6.8533708255356552E-12</v>
      </c>
      <c r="O445">
        <v>2.7413483302142622E-9</v>
      </c>
    </row>
    <row r="446" spans="2:15" x14ac:dyDescent="0.3">
      <c r="B446">
        <v>219.5</v>
      </c>
      <c r="C446">
        <v>3.1250000000000002E-3</v>
      </c>
      <c r="D446">
        <v>1.8690743670816678E-9</v>
      </c>
      <c r="E446">
        <v>3.7381487341633356E-9</v>
      </c>
      <c r="F446">
        <v>1.4952594936653342E-6</v>
      </c>
      <c r="K446">
        <v>219.5</v>
      </c>
      <c r="L446">
        <v>3.1250000000000002E-3</v>
      </c>
      <c r="M446">
        <v>3.3591532468621957E-14</v>
      </c>
      <c r="N446">
        <v>6.7183064937243914E-14</v>
      </c>
      <c r="O446">
        <v>2.6873225974897564E-11</v>
      </c>
    </row>
    <row r="447" spans="2:15" x14ac:dyDescent="0.3">
      <c r="C447">
        <v>1</v>
      </c>
      <c r="D447">
        <v>0.49505508728892361</v>
      </c>
      <c r="E447">
        <v>0.99011017457784722</v>
      </c>
      <c r="F447">
        <v>396.04406983113887</v>
      </c>
      <c r="L447">
        <v>1</v>
      </c>
      <c r="M447">
        <v>0.49907277227090252</v>
      </c>
      <c r="N447">
        <v>0.99814554454180504</v>
      </c>
      <c r="O447">
        <v>399.25821781672198</v>
      </c>
    </row>
  </sheetData>
  <sortState xmlns:xlrd2="http://schemas.microsoft.com/office/spreadsheetml/2017/richdata2" ref="L246:L263">
    <sortCondition ref="L246"/>
  </sortState>
  <mergeCells count="13">
    <mergeCell ref="X1:AF1"/>
    <mergeCell ref="X2:X3"/>
    <mergeCell ref="G52:H52"/>
    <mergeCell ref="B1:J1"/>
    <mergeCell ref="B49:D49"/>
    <mergeCell ref="B50:D50"/>
    <mergeCell ref="M2:M3"/>
    <mergeCell ref="M1:U1"/>
    <mergeCell ref="B2:B3"/>
    <mergeCell ref="B45:D45"/>
    <mergeCell ref="B46:D46"/>
    <mergeCell ref="B47:D47"/>
    <mergeCell ref="B48:D48"/>
  </mergeCells>
  <pageMargins left="0.7" right="0.7" top="0.75" bottom="0.75" header="0.3" footer="0.3"/>
  <pageSetup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34FA2-ED1F-43FA-A454-949F419DF5A7}">
  <dimension ref="B5:L9"/>
  <sheetViews>
    <sheetView workbookViewId="0">
      <selection activeCell="L8" sqref="L8"/>
    </sheetView>
  </sheetViews>
  <sheetFormatPr defaultRowHeight="14.4" x14ac:dyDescent="0.3"/>
  <cols>
    <col min="12" max="12" width="12" bestFit="1" customWidth="1"/>
  </cols>
  <sheetData>
    <row r="5" spans="2:12" ht="15" thickBot="1" x14ac:dyDescent="0.35">
      <c r="B5" s="4">
        <v>2.1999999999999998E-4</v>
      </c>
      <c r="C5" s="4">
        <v>1.8999999999999998E-4</v>
      </c>
      <c r="D5" s="4">
        <v>1.8999999999999998E-4</v>
      </c>
      <c r="E5" s="4">
        <v>1.9999999999999998E-4</v>
      </c>
      <c r="F5" s="4">
        <v>1.9999999999999998E-4</v>
      </c>
      <c r="G5" s="4">
        <v>1.8999999999999998E-4</v>
      </c>
      <c r="H5" s="4">
        <v>1.9999999999999998E-4</v>
      </c>
      <c r="I5" s="4">
        <v>1.9999999999999998E-4</v>
      </c>
      <c r="K5" t="s">
        <v>78</v>
      </c>
      <c r="L5">
        <f>AVERAGE(B5:I5)</f>
        <v>1.9875000000000003E-4</v>
      </c>
    </row>
    <row r="6" spans="2:12" x14ac:dyDescent="0.3">
      <c r="K6" t="s">
        <v>79</v>
      </c>
      <c r="L6">
        <f>SUM(B9:I9)/7</f>
        <v>1.0670071428571378E-10</v>
      </c>
    </row>
    <row r="7" spans="2:12" x14ac:dyDescent="0.3">
      <c r="B7">
        <v>2.3974999999999919E-5</v>
      </c>
      <c r="C7">
        <v>-6.0250000000000787E-6</v>
      </c>
      <c r="D7">
        <v>-6.0250000000000787E-6</v>
      </c>
      <c r="E7">
        <v>3.9749999999999204E-6</v>
      </c>
      <c r="F7">
        <v>3.9749999999999204E-6</v>
      </c>
      <c r="G7">
        <v>-6.0250000000000787E-6</v>
      </c>
      <c r="H7">
        <v>3.9749999999999204E-6</v>
      </c>
      <c r="I7">
        <v>3.9749999999999204E-6</v>
      </c>
      <c r="K7" t="s">
        <v>80</v>
      </c>
      <c r="L7">
        <f>SQRT(L6)</f>
        <v>1.0329603781642051E-5</v>
      </c>
    </row>
    <row r="8" spans="2:12" x14ac:dyDescent="0.3">
      <c r="K8" t="s">
        <v>81</v>
      </c>
      <c r="L8">
        <f>L7/SQRT(8)</f>
        <v>3.6520664404846498E-6</v>
      </c>
    </row>
    <row r="9" spans="2:12" x14ac:dyDescent="0.3">
      <c r="B9">
        <v>5.7480062499999608E-10</v>
      </c>
      <c r="C9">
        <v>3.6300625000000949E-11</v>
      </c>
      <c r="D9">
        <v>3.6300625000000949E-11</v>
      </c>
      <c r="E9">
        <v>1.5800624999999369E-11</v>
      </c>
      <c r="F9">
        <v>1.5800624999999369E-11</v>
      </c>
      <c r="G9">
        <v>3.6300625000000949E-11</v>
      </c>
      <c r="H9">
        <v>1.5800624999999369E-11</v>
      </c>
      <c r="I9">
        <v>1.5800624999999369E-11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wei liang</dc:creator>
  <cp:lastModifiedBy>Tan Wei Liang</cp:lastModifiedBy>
  <dcterms:created xsi:type="dcterms:W3CDTF">2023-10-18T07:08:07Z</dcterms:created>
  <dcterms:modified xsi:type="dcterms:W3CDTF">2023-11-08T17:09:05Z</dcterms:modified>
</cp:coreProperties>
</file>