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amid\Desktop\CORTES DE CAJA MI HOGAR ELECTRODOMESTICOS\"/>
    </mc:Choice>
  </mc:AlternateContent>
  <xr:revisionPtr revIDLastSave="0" documentId="13_ncr:1_{EE11B080-DE75-42C6-B762-1074494DC9B8}" xr6:coauthVersionLast="47" xr6:coauthVersionMax="47" xr10:uidLastSave="{00000000-0000-0000-0000-000000000000}"/>
  <workbookProtection workbookAlgorithmName="SHA-512" workbookHashValue="xtFIldRexpOgXQvq90HOrvzyKEGG+4qbMjkpAKllYI2euDO1Vj3RxEydyYGmHeyIogVfmw2JM9kwGbAL3ursCA==" workbookSaltValue="QIIgGNGntFJ1q1B54CvIew==" workbookSpinCount="100000" lockStructure="1"/>
  <bookViews>
    <workbookView xWindow="-108" yWindow="-108" windowWidth="23256" windowHeight="12576" xr2:uid="{00000000-000D-0000-FFFF-FFFF00000000}"/>
  </bookViews>
  <sheets>
    <sheet name="CORTE DE CAJA DIARIO" sheetId="15" r:id="rId1"/>
    <sheet name="CATALOGO DE PRODUCTOS" sheetId="22" state="hidden" r:id="rId2"/>
    <sheet name="VARIOS" sheetId="18" state="hidden" r:id="rId3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6" i="15" l="1"/>
  <c r="I405" i="15"/>
  <c r="I404" i="15"/>
  <c r="I403" i="15"/>
  <c r="I402" i="15"/>
  <c r="I407" i="15" s="1"/>
  <c r="H406" i="15"/>
  <c r="H405" i="15"/>
  <c r="H404" i="15"/>
  <c r="H403" i="15"/>
  <c r="G403" i="15"/>
  <c r="G406" i="15"/>
  <c r="G405" i="15"/>
  <c r="G404" i="15"/>
  <c r="F417" i="15"/>
  <c r="F416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H402" i="15"/>
  <c r="G402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I409" i="15" l="1"/>
  <c r="F427" i="15" s="1"/>
  <c r="G407" i="15"/>
  <c r="H409" i="15"/>
  <c r="F426" i="15" s="1"/>
  <c r="H407" i="15"/>
  <c r="G409" i="15"/>
  <c r="F425" i="15" s="1"/>
  <c r="M96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F415" i="15"/>
  <c r="F414" i="15"/>
  <c r="F403" i="15"/>
  <c r="F404" i="15"/>
  <c r="F405" i="15"/>
  <c r="F406" i="15"/>
  <c r="F402" i="15"/>
  <c r="F390" i="15"/>
  <c r="F39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6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9" i="15"/>
  <c r="M10" i="15"/>
  <c r="M8" i="15"/>
  <c r="M7" i="15"/>
  <c r="F393" i="15"/>
  <c r="F392" i="15"/>
  <c r="F394" i="15"/>
  <c r="M97" i="15"/>
  <c r="M98" i="15"/>
  <c r="M93" i="15"/>
  <c r="M95" i="15"/>
  <c r="M102" i="15"/>
  <c r="M101" i="15"/>
  <c r="M100" i="15"/>
  <c r="M99" i="15"/>
  <c r="M94" i="15"/>
  <c r="F420" i="15" l="1"/>
  <c r="F418" i="15"/>
  <c r="F409" i="15"/>
  <c r="F424" i="15" s="1"/>
  <c r="F428" i="15" s="1"/>
  <c r="F407" i="15"/>
  <c r="F395" i="15"/>
  <c r="F397" i="15"/>
  <c r="F430" i="15" l="1"/>
</calcChain>
</file>

<file path=xl/sharedStrings.xml><?xml version="1.0" encoding="utf-8"?>
<sst xmlns="http://schemas.openxmlformats.org/spreadsheetml/2006/main" count="657" uniqueCount="594">
  <si>
    <t>Contado</t>
  </si>
  <si>
    <t>Romeo Flores</t>
  </si>
  <si>
    <t>Grecia Flores</t>
  </si>
  <si>
    <t>Nelvin Xulu</t>
  </si>
  <si>
    <t>NOMBRE DEL CLIENTE</t>
  </si>
  <si>
    <t>FECHA</t>
  </si>
  <si>
    <t>NUEVO SALDO</t>
  </si>
  <si>
    <t>PRECIO DEL ARTÍCULO</t>
  </si>
  <si>
    <t>SALDO ANTERIOR</t>
  </si>
  <si>
    <t>RESPONSABLE</t>
  </si>
  <si>
    <t>TIPO DE VENTA</t>
  </si>
  <si>
    <t>MONTO PAGADO (HOY)</t>
  </si>
  <si>
    <t>Crédito</t>
  </si>
  <si>
    <t>Columna1</t>
  </si>
  <si>
    <t>(ELEGIR OPCION)</t>
  </si>
  <si>
    <t>Aracely Taj</t>
  </si>
  <si>
    <t>Daniel Xulu</t>
  </si>
  <si>
    <t>NO.</t>
  </si>
  <si>
    <t>ARTÍCULO QUE PAGA</t>
  </si>
  <si>
    <t>CUCHILLA PARA LICUADORA OSTER ORIGINAL</t>
  </si>
  <si>
    <t>COMEDOR VENECIA 6 SILLAS (OVALADO)</t>
  </si>
  <si>
    <t>SALA ALTAMURA AZALEA 3-2-1</t>
  </si>
  <si>
    <t>SALARIOS</t>
  </si>
  <si>
    <t>Contado 2 pagos</t>
  </si>
  <si>
    <t>Emily Lobos</t>
  </si>
  <si>
    <t>TRINCHANTE ZENIA DE VITRINA (MUEBLES HELEN)</t>
  </si>
  <si>
    <t>TRINCHANTE LARISSA DE RECORTE (MUEBLES HELEN)</t>
  </si>
  <si>
    <t>Andres Rosas</t>
  </si>
  <si>
    <t>Rosa Hipólito</t>
  </si>
  <si>
    <t>EMPAQUE PARA LICUADORA OSTER</t>
  </si>
  <si>
    <t>Sergio Rodriguez</t>
  </si>
  <si>
    <t>BICICLETA VIRUS NO. 16 NIÑO</t>
  </si>
  <si>
    <t>BASE PARA CAMA OLYMPIA ANTIESTRESS DL MATRIMONIAL</t>
  </si>
  <si>
    <t>Fecha:</t>
  </si>
  <si>
    <t>DESGLOSE DE VENTAS REALIZADAS</t>
  </si>
  <si>
    <t>SERIE</t>
  </si>
  <si>
    <t>NÚMERO</t>
  </si>
  <si>
    <t>CÓDIGO DEL CLIENTE</t>
  </si>
  <si>
    <t>MONTO PAGADO HOY</t>
  </si>
  <si>
    <t>(LLENAR SÓLO SI ES CONTADO)</t>
  </si>
  <si>
    <t>(DEBE DE SER CERO SIEMPRE)</t>
  </si>
  <si>
    <t>FORMA DE PAGO</t>
  </si>
  <si>
    <t>Efectivo</t>
  </si>
  <si>
    <t>Forma de pago</t>
  </si>
  <si>
    <t>Depósito</t>
  </si>
  <si>
    <t>Cheque</t>
  </si>
  <si>
    <t>Tarjeta</t>
  </si>
  <si>
    <t>DESGLOSE DE RECIBOS Y NOTAS EMITIDAS</t>
  </si>
  <si>
    <t>(NO ES NECESARIO DETALLARLO)</t>
  </si>
  <si>
    <t>EFECTIVO</t>
  </si>
  <si>
    <t>CHEQUE</t>
  </si>
  <si>
    <t>DEPÓSITO</t>
  </si>
  <si>
    <t>TARJETA</t>
  </si>
  <si>
    <t>TOTAL FORMAS DE PAGO</t>
  </si>
  <si>
    <t>ENGANCHE FISICO</t>
  </si>
  <si>
    <t>(SI APLICA)</t>
  </si>
  <si>
    <t>ABONO FISICO</t>
  </si>
  <si>
    <t>Crédito sin enganche</t>
  </si>
  <si>
    <t>F1</t>
  </si>
  <si>
    <t>F2</t>
  </si>
  <si>
    <t>F3</t>
  </si>
  <si>
    <t>F4</t>
  </si>
  <si>
    <t>R1</t>
  </si>
  <si>
    <t>R2</t>
  </si>
  <si>
    <t>R3</t>
  </si>
  <si>
    <t>R4</t>
  </si>
  <si>
    <t>R5</t>
  </si>
  <si>
    <t>COMENTARIO / OBSERVACIONES</t>
  </si>
  <si>
    <t>Black Credit 2021</t>
  </si>
  <si>
    <t>Contado Navidad 2021</t>
  </si>
  <si>
    <t>FORMA DE PAGO   (si es contado)</t>
  </si>
  <si>
    <t>Joel Aguilar</t>
  </si>
  <si>
    <t>Cilda López</t>
  </si>
  <si>
    <t>Otro</t>
  </si>
  <si>
    <t>Nota de crédito</t>
  </si>
  <si>
    <t>Nota de débito</t>
  </si>
  <si>
    <t>NDE01</t>
  </si>
  <si>
    <t>NCR01</t>
  </si>
  <si>
    <t>NCR02</t>
  </si>
  <si>
    <t>NCR03</t>
  </si>
  <si>
    <t>NCR04</t>
  </si>
  <si>
    <t>NOTA DE CRÉDITO</t>
  </si>
  <si>
    <t>INGRESOS REALES</t>
  </si>
  <si>
    <t>PAELLERO PALADIUM 36</t>
  </si>
  <si>
    <t>LICUADORA TRADICIONAL OSTER 2 VELOCIDADES VASO DE PLASTICO</t>
  </si>
  <si>
    <t>32A4GSV</t>
  </si>
  <si>
    <t>TELEVISOR HISENSE LED SMART 32" FULL HD</t>
  </si>
  <si>
    <t>32LM630BPSB</t>
  </si>
  <si>
    <t>TELEVISOR LG 32 SMART HD LED</t>
  </si>
  <si>
    <t>40H5G</t>
  </si>
  <si>
    <t>TELEVISOR HISENSE LED SMART 40" FULL HD</t>
  </si>
  <si>
    <t>43UP7500</t>
  </si>
  <si>
    <t>TELEVISOR LG 43 SMART UHD 4K</t>
  </si>
  <si>
    <t>A02S-32GBLACK</t>
  </si>
  <si>
    <t>A02S-32GBLUE</t>
  </si>
  <si>
    <t>A12-128GBBLACK</t>
  </si>
  <si>
    <t>CELULAR SAMSUNG GALAXY A12 DS/64GB BLACK</t>
  </si>
  <si>
    <t>A12-64GBBLACK</t>
  </si>
  <si>
    <t>A12-64GBLUE</t>
  </si>
  <si>
    <t>CELULAR SAMSUNG GALAXY A12 DS/64GB BLUE</t>
  </si>
  <si>
    <t>A21S-128GBBLACK</t>
  </si>
  <si>
    <t>CELULAR SAMSUNG GALAXY A21S DS/128G BLACK</t>
  </si>
  <si>
    <t>A21S-128GBLUE</t>
  </si>
  <si>
    <t>CELULAR SAMSUNG GALAXY A21S DS/128G BLUE</t>
  </si>
  <si>
    <t>A52-128GWHITE</t>
  </si>
  <si>
    <t>CELULAR SAMSUNG GALAXY A52 DS/128G WHITE</t>
  </si>
  <si>
    <t>A72-128GBLUE</t>
  </si>
  <si>
    <t>CELULAR SAMSUNG GALAXY A72 DS/128G BLUE</t>
  </si>
  <si>
    <t>ABE12CAJA</t>
  </si>
  <si>
    <t>VENTILADOR ERICK-SON 12 CON TIMER (GRIS)</t>
  </si>
  <si>
    <t>ABE18INE</t>
  </si>
  <si>
    <t>VENTILADOR ERICK-SON SENCILLO CON PEDESTAL INDUSTRIAL</t>
  </si>
  <si>
    <t>ATENAS4P</t>
  </si>
  <si>
    <t>COMEDOR ATENAS 4 SILLAS CUADRADO</t>
  </si>
  <si>
    <t>AWH16ABAAC</t>
  </si>
  <si>
    <t>BASE011</t>
  </si>
  <si>
    <t>BASE PARA CAMA FOMTEX SKY ORTOPEDICO MATRIMONIAL</t>
  </si>
  <si>
    <t>BASE012</t>
  </si>
  <si>
    <t>BASE PARA CAMA FOMTEX ELEMENTS DOBLE PHILLOW TOP MATRIMONIAL</t>
  </si>
  <si>
    <t>BASE022AZU</t>
  </si>
  <si>
    <t>BASE PARA CAMA FLORIDA CONTINENTAL IMPERIAL AZUL</t>
  </si>
  <si>
    <t>BASE022CEL</t>
  </si>
  <si>
    <t>BASE PARA FLORIDA CONTINENTAL IMPERIAL CELESTE</t>
  </si>
  <si>
    <t>BASE026AZU</t>
  </si>
  <si>
    <t>BASE PARA FLORIDA CONTINENTAL MATRIMONIAL AZUL</t>
  </si>
  <si>
    <t>BASE026CEL</t>
  </si>
  <si>
    <t>BASE PARA CAMA FLORIDA CONTINENTAL MATRIMONIAL CELESTE</t>
  </si>
  <si>
    <t>BASE041</t>
  </si>
  <si>
    <t>BASE PARA CAMA FLORIDA CLASICA 100% ORTOPEDICA MATRIMONIAL (INFINITY)</t>
  </si>
  <si>
    <t>BASE057</t>
  </si>
  <si>
    <t>BASE PARA CAMA OLYMPIA BLU CONFORT TOP 60 MATRIMONIAL TELA EUCALIPTO</t>
  </si>
  <si>
    <t>BASE070</t>
  </si>
  <si>
    <t>BASE071</t>
  </si>
  <si>
    <t>BASE PARA CAMA SUBLIME GRAN PREMIER MATRIMONIAL (DOBLE PHILLOW TOP)</t>
  </si>
  <si>
    <t>BASE092</t>
  </si>
  <si>
    <t>BASE PARA CAMA INDUFOAM MATRIMONIAL 100% ORTOPEDICA (BASE ACOLCHONADA)</t>
  </si>
  <si>
    <t>BASE093</t>
  </si>
  <si>
    <t>BASE PARA CAMA SUBLIME EKO FRESCA IMPERIAL</t>
  </si>
  <si>
    <t>BASE100</t>
  </si>
  <si>
    <t>BASE PARA CAMA FLORIDA ESPECIAL MULTICOLOR MATRIMONIAL</t>
  </si>
  <si>
    <t>BASE103</t>
  </si>
  <si>
    <t>BASE PARA CAMA SUBLIME ORTOFRESH 10 MATRIMONIAL (ORTOPEDICA SIN PHILLOW)</t>
  </si>
  <si>
    <t>BASE105</t>
  </si>
  <si>
    <t>BASE PARA CAMA FLORIDA CLASICA 100% ORTOPEDICA SEMI-MATRIMONIAL (INF</t>
  </si>
  <si>
    <t>BASE116</t>
  </si>
  <si>
    <t>BASE PARA CAMA FOMTEX ELEMENTS EURO TOP MATRIMONIAL</t>
  </si>
  <si>
    <t>BASE124</t>
  </si>
  <si>
    <t>BASE PARA CAMA FLORIDA OPTIMA 2 EN 1 IMPERIAL</t>
  </si>
  <si>
    <t>BASE126</t>
  </si>
  <si>
    <t>BASE PARA CAMA OLYMPIA EDICIÓN ESPECIAL MADRE (EURO TOP) MATRIMONIAL</t>
  </si>
  <si>
    <t>BASE127</t>
  </si>
  <si>
    <t xml:space="preserve">BASE PARA CAMA OLYMPIA ANTIESTRESS ORTOPÉDICA MATRIMONIAL </t>
  </si>
  <si>
    <t>BASE129</t>
  </si>
  <si>
    <t>BASE PARA CAMA OLYMPIA EDICIÓN ESPECIAL MADRE (EURO TOP) IMPERIAL</t>
  </si>
  <si>
    <t>BEBE03</t>
  </si>
  <si>
    <t>CARRUAJE LISA KID LLANTA DE BICICLETA NIÑA (ROSA)</t>
  </si>
  <si>
    <t>BEBE04</t>
  </si>
  <si>
    <t>CARRUAJE LISA KID DOBLE PARA NIÑO (CELESTE, BLANCO,NEGRO)</t>
  </si>
  <si>
    <t>BELIAN2P</t>
  </si>
  <si>
    <t>ROPERO BELIAN MUEBLES HELEN 2 PUERTAS Y ESPACIO ABATIBLE AL CENTRO</t>
  </si>
  <si>
    <t>BICIALLOY26</t>
  </si>
  <si>
    <t>BICICLETA DIAMOND EXPEDITION NO. 26 ALUMINIO ALLOY (21 VELOCIDADES) COLOR ROJO</t>
  </si>
  <si>
    <t>BICIBMX20</t>
  </si>
  <si>
    <t>BICICLETA LIDER BIKE FREESTYLE NO. 20 BRILLANTE</t>
  </si>
  <si>
    <t>BICIHILANDSTEEL26</t>
  </si>
  <si>
    <t>BICICLETA HILAND STEEL NO. 26 METAL (18 VELOCIDADES)</t>
  </si>
  <si>
    <t>BICISTEEL26</t>
  </si>
  <si>
    <t>BICICLETA DIAMOND STEEL NO. 26 METAL FRENO DISCO MECANICO CON CACHOS</t>
  </si>
  <si>
    <t>BICISWEET12</t>
  </si>
  <si>
    <t>BICICLETA LIDER BIKE SWEET NO. 12 CON CANASTA</t>
  </si>
  <si>
    <t>BICISWEET16</t>
  </si>
  <si>
    <t>BICICLETA LIDER BIKE SWEET NO. 16 CON CANASTA</t>
  </si>
  <si>
    <t>BICITM730H</t>
  </si>
  <si>
    <t>BICICLETA DIAMOND TM730 NO. 26 ALUMINIO (24 VEL MECANICA)</t>
  </si>
  <si>
    <t>BICIVIRUS12</t>
  </si>
  <si>
    <t>BICICLETA LIDER BIKE VIRUS NO 12 PARA NIÑO</t>
  </si>
  <si>
    <t>BICIVIRUS16</t>
  </si>
  <si>
    <t>BL1650S</t>
  </si>
  <si>
    <t>TRICUADORA BLACK&amp;DECKER 02 VELOOCIDADES</t>
  </si>
  <si>
    <t>BL2352P</t>
  </si>
  <si>
    <t>LICUADORA BLACK&amp;DECKER 2 VELOCIDADES VASO PLASTICO</t>
  </si>
  <si>
    <t>BLB2352PW</t>
  </si>
  <si>
    <t>BLBD202PW</t>
  </si>
  <si>
    <t>BLBD210GB</t>
  </si>
  <si>
    <t>LICUADORA DURAPRO BLACK&amp;DECKER 10 VELOCIDADES VASO DE VIDRIO</t>
  </si>
  <si>
    <t>BLBD210GP</t>
  </si>
  <si>
    <t>BLBD210GSS</t>
  </si>
  <si>
    <t>LICUADORA DURAPRO BLACK&amp;DECKER INOX</t>
  </si>
  <si>
    <t>BLBD210GW</t>
  </si>
  <si>
    <t>BLSTMGA15013</t>
  </si>
  <si>
    <t>LICUADORA OSTER 8 VELOCIDADES VASO DE VIDRIO (COLORES)</t>
  </si>
  <si>
    <t>BLSTMGRDO</t>
  </si>
  <si>
    <t>BLSTMGT15</t>
  </si>
  <si>
    <t>CABEALTAMURA</t>
  </si>
  <si>
    <t>CABECERA ALTAMURA MATRIMONIAL ROMA</t>
  </si>
  <si>
    <t>CABESELENE</t>
  </si>
  <si>
    <t>CABECERA KING SELENE MUEBLES HELEN</t>
  </si>
  <si>
    <t>CADIZ</t>
  </si>
  <si>
    <t>ESTUFA INDURAMA CADIZ 20" CON CHISPERO</t>
  </si>
  <si>
    <t>CANELA</t>
  </si>
  <si>
    <t>ESTUFA INDURAMA CANELA 20"</t>
  </si>
  <si>
    <t>CC20TBX0</t>
  </si>
  <si>
    <t>ESTUFA CETRON A GAS DE MESA 20 QUEMADOR NEGRO</t>
  </si>
  <si>
    <t>CE22661</t>
  </si>
  <si>
    <t>EXPRIMIDOR DE CITRICOS CONTINENTAL BLANCO</t>
  </si>
  <si>
    <t>CI63N1</t>
  </si>
  <si>
    <t>RIZADOR DE CABELLO REMINGTON STYLE THERAPY CON GUIAS</t>
  </si>
  <si>
    <t>CJ45-LG</t>
  </si>
  <si>
    <t>MINICOMPONENTE LG CJ45 8100W (720 W RMS) CD/FM/USB/BT</t>
  </si>
  <si>
    <t>CM1105B</t>
  </si>
  <si>
    <t>CAFETERA BLACK&amp;DECJER 12 TAZAS PANEL DIGITAL (NEGRO)</t>
  </si>
  <si>
    <t>CM1201B</t>
  </si>
  <si>
    <t>CAFETERA BLACK&amp;DECJER 12 TAZAS CON JARRA DE VIDRIO (NEGRO)</t>
  </si>
  <si>
    <t>CM1201W</t>
  </si>
  <si>
    <t>CAFETERA BLACK&amp;DECJER 12 TAZAS CON JARRA DE VIDRIO (BLANCO)</t>
  </si>
  <si>
    <t>CMA3020FG1</t>
  </si>
  <si>
    <t>ESTUFA MABE A GAS HORNO 30 SILVER CON CHISPERO PARRILLA FUND</t>
  </si>
  <si>
    <t>COLCH011</t>
  </si>
  <si>
    <t>COLCHON PARA CAMA FOMTEX SKY ORTOPEDICO MATRIMONIAL</t>
  </si>
  <si>
    <t>COLCH012</t>
  </si>
  <si>
    <t>COLCHON PARA CAMA FOMTEX ELEMENTS DOBLE PHILLOW TOP MATRIMONIAL</t>
  </si>
  <si>
    <t>COLCH022AZU</t>
  </si>
  <si>
    <t>COLCHON PARA CAMA FLORIDA CONTINENTAL IMPERIAL AZUL</t>
  </si>
  <si>
    <t>COLCH022CEL</t>
  </si>
  <si>
    <t>COLCHON PARA FLORIDA CONTINENTAL IMPERIAL CELESTE</t>
  </si>
  <si>
    <t>COLCH026AZU</t>
  </si>
  <si>
    <t>COLCHON PARA FLORIDA CONTINENTAL MATRIMONIAL AZUL</t>
  </si>
  <si>
    <t>COLCH026CEL</t>
  </si>
  <si>
    <t>COLCHON PARA CAMA FLORIDA CONTINENTAL MATRIMONIAL CELESTE</t>
  </si>
  <si>
    <t>COLCH041</t>
  </si>
  <si>
    <t>COLCHON PARA CAMA FLORIDA CLASICA 100% ORTOPEDICA MATRIMONIAL (INFINITY)</t>
  </si>
  <si>
    <t>COLCH057</t>
  </si>
  <si>
    <t>COLCHON PARA CAMA OLYMPIA BLU CONFORT TOP 60 MATRIMONIAL TELA EUCALIPTO</t>
  </si>
  <si>
    <t>COLCH070</t>
  </si>
  <si>
    <t>COLCHON PARA CAMA OLYMPIA ANTIESTRESS DL MATRIMONIAL</t>
  </si>
  <si>
    <t>COLCH071</t>
  </si>
  <si>
    <t>COLCHON PARA CAMA SUBLIME GRAN PREMIER MATRIMONIAL (DOBLE PHILLOW TOP)</t>
  </si>
  <si>
    <t>COLCH092</t>
  </si>
  <si>
    <t>COLCHON PARA CAMA INDUFOAM MATRIMONIAL 100% ORTOPEDICA (BASE ACOLCHONADA)</t>
  </si>
  <si>
    <t>COLCH093</t>
  </si>
  <si>
    <t>COLCHON PARA CAMA SUBLIME EKO FRESCA IMPERIAL</t>
  </si>
  <si>
    <t>COLCH100</t>
  </si>
  <si>
    <t>COLCHON PARA CAMA FLORIDA ESPECIAL MULTICOLOR MATRIMONIAL</t>
  </si>
  <si>
    <t>COLCH103</t>
  </si>
  <si>
    <t>COLCHON PARA CAMA SUBLIME ORTOFRESH 10 MATRIMONIAL (ORTOPEDICA SIN PHILLOW)</t>
  </si>
  <si>
    <t>COLCH105</t>
  </si>
  <si>
    <t>COLCHON PARA CAMA FLORIDA CLASICA 100% ORTOPEDICA SEMI-MATRIMONIAL (INF</t>
  </si>
  <si>
    <t>COLCH116</t>
  </si>
  <si>
    <t>COLCHON PARA CAMA FOMTEX ELEMENTS EURO TOP MATRIMONIAL</t>
  </si>
  <si>
    <t>COLCH124</t>
  </si>
  <si>
    <t>COLCHON PARA CAMA FLORIDA OPTIMA 2 EN 1 IMPERIAL</t>
  </si>
  <si>
    <t>COLCH126</t>
  </si>
  <si>
    <t>COLCHÓN PARA CAMA OLYMPIA EDICIÓN ESPECIAL MADRE (EURO PHILLOW TOP) MATRIMONIAL</t>
  </si>
  <si>
    <t>COLCH127</t>
  </si>
  <si>
    <t>COLCHON PARA CAMA OLYMPIA ANTIESTRESS ORTOPÉDICA MATRIMONIAL</t>
  </si>
  <si>
    <t>COLCH129</t>
  </si>
  <si>
    <t>COLCHÓN PARA CAMA OLYMPIA EDICIÓN ESPECIAL MADRE (EURO PHILLOW TOP) IMPERIAL</t>
  </si>
  <si>
    <t>COLCH131</t>
  </si>
  <si>
    <t>COLCHON PARA CAMA OLYMPIA VAMOS GUATE QUEEN</t>
  </si>
  <si>
    <t>CORUNA</t>
  </si>
  <si>
    <t>ESTUFA INDURAMA CORUNA 24"</t>
  </si>
  <si>
    <t>D2400-S1300</t>
  </si>
  <si>
    <t>COMBO CERAMICS REMINGTON (SECADOR DE VIAJE Y ALISADOR)</t>
  </si>
  <si>
    <t>DAM2TW</t>
  </si>
  <si>
    <t>DISPENSADOR DE AGUA FRIA Y CALIENTE GRS  (PEQUEÑO)</t>
  </si>
  <si>
    <t>DCM1100B</t>
  </si>
  <si>
    <t>CAFETERA BLACK&amp;DECKER 10 TAZAS PAUSA EN SERVICIO (NEGRO)</t>
  </si>
  <si>
    <t>DK60</t>
  </si>
  <si>
    <t>PERCOLADOR ERICK-SON DE 60 TAZAS ALUMINIO</t>
  </si>
  <si>
    <t>EM5041BAIS0</t>
  </si>
  <si>
    <t>ESTUFA MABE A GAS HORNO 20 GRIS TOP INOXIDABLE</t>
  </si>
  <si>
    <t>EM7622BAPSO</t>
  </si>
  <si>
    <t>ESTUFA MABE A GAS HORNO DE 30 GRIS TOP NEGRO</t>
  </si>
  <si>
    <t>EM7641BABIB</t>
  </si>
  <si>
    <t>ESTUFA MABE A GAS HORNO DE 30 BLANCA TOP INOXIDABLE</t>
  </si>
  <si>
    <t>EMA5105AN0</t>
  </si>
  <si>
    <t>ESTUFA MABE A GAS HORNO 20 NEGRA</t>
  </si>
  <si>
    <t>EMA5110AGO</t>
  </si>
  <si>
    <t>ESTUFA MABE A GAS HORNO 20 GRIS TOP INOXIDABLE ENC. ELECTRICO</t>
  </si>
  <si>
    <t>FKGA20C3MJW</t>
  </si>
  <si>
    <t>ESTUFA FRIGIDAIRE A GAS HORNO 20 ENC. ELEC. BLANCA TOP ACERO INOXIDABLE</t>
  </si>
  <si>
    <t>FP1337</t>
  </si>
  <si>
    <t>PROCESADOR DE ALIMENTOS BLACK&amp;DECKER 8 TAZAS NEGRO</t>
  </si>
  <si>
    <t>FRTS09K3HUS</t>
  </si>
  <si>
    <t>REFRIFERADORA FRIGIDAIRE TOP MOUNT FROST 9 Pies, GRAFITO SIN DISPENSADOR</t>
  </si>
  <si>
    <t>GCSTBS4801L</t>
  </si>
  <si>
    <t>PLANCHA DE VAPOR OSTER CON SUELA DE CERAMICA MULTICOLOR</t>
  </si>
  <si>
    <t>GCSTBS4801R</t>
  </si>
  <si>
    <t>GCSTBS5804</t>
  </si>
  <si>
    <t>PLANCHA DE VAPOR OSTER FUNCION ROCÍO SUELTA ANTIADHERENTE MELON</t>
  </si>
  <si>
    <t>GCSTBS5903</t>
  </si>
  <si>
    <t>GEMA3P</t>
  </si>
  <si>
    <t>CLOSET HELEN GEMA (3 PARTES)</t>
  </si>
  <si>
    <t>GU18BPP</t>
  </si>
  <si>
    <t>REFRIGERADORA LG 1 PUERTA FROST 7 Pies, GRAFITO SIN DISPENSADOR</t>
  </si>
  <si>
    <t>HC300B</t>
  </si>
  <si>
    <t>MINIPROCESADOR DE ALIMENTOS BLACK&amp;DECKER 3 TAZAS</t>
  </si>
  <si>
    <t>HTM09N</t>
  </si>
  <si>
    <t>HORNO TOSTADOR MABE NEGRO</t>
  </si>
  <si>
    <t>HTM09R</t>
  </si>
  <si>
    <t>HORNO TOSTADOR MABE COLOR ROJO</t>
  </si>
  <si>
    <t>IR1815</t>
  </si>
  <si>
    <t>PLANCHA DE VAPOR BLACK&amp;DECKER CON SUELA ANTIADHERENTE</t>
  </si>
  <si>
    <t>IR1820</t>
  </si>
  <si>
    <t>IR1823</t>
  </si>
  <si>
    <t>IR1824</t>
  </si>
  <si>
    <t>IR1830</t>
  </si>
  <si>
    <t>IR1836</t>
  </si>
  <si>
    <t>PLANCHA DE VAPOR BLACK&amp;DECKER CON SUELA ANTIADHERENTE (MANO CROMADA)</t>
  </si>
  <si>
    <t>IR2060</t>
  </si>
  <si>
    <t>PLANCHA DE VAPOR BLACK&amp;DECKER CON SUELA CERAMICA BLACK AZUL</t>
  </si>
  <si>
    <t>IR3001</t>
  </si>
  <si>
    <t>IRBD200</t>
  </si>
  <si>
    <t>PLANCHA DE VAPOR BLACK&amp;DECKER CON SUELA ANTIADHERENTE TRUGLIDE COLORS</t>
  </si>
  <si>
    <t>IRBD202</t>
  </si>
  <si>
    <t>IRBD203</t>
  </si>
  <si>
    <t>IRBD204</t>
  </si>
  <si>
    <t>IRBD215</t>
  </si>
  <si>
    <t>IRD03</t>
  </si>
  <si>
    <t>PLANCHA DE ROPA EN SECO BLACK&amp;DECKER</t>
  </si>
  <si>
    <t>IRWM06BL</t>
  </si>
  <si>
    <t>PLANCHA DE VAPOR WINDMERE CON ANTIADHERENTE</t>
  </si>
  <si>
    <t>JE2400BD</t>
  </si>
  <si>
    <t>EXTRACTOR DE JUGOS BLACK&amp;DECKER NEGRO</t>
  </si>
  <si>
    <t>JMBD3181</t>
  </si>
  <si>
    <t>EXTRACTOR DE JUGOS BLACK&amp;DECKER GRIS</t>
  </si>
  <si>
    <t>LAF6272D00</t>
  </si>
  <si>
    <t>ESTUFA ACROS A GAS HORNO DE 30" GRAFITO TOP INOX</t>
  </si>
  <si>
    <t>LAW5300S00</t>
  </si>
  <si>
    <t>ESTUFA ACROS A GAS HORNO DE 20 GRAFITO TOP NEGRO</t>
  </si>
  <si>
    <t>LAW5333B00</t>
  </si>
  <si>
    <t>ESTUFA ACROS A GAS HORNO DE 30 NEGRA TOP INOXIDABLE</t>
  </si>
  <si>
    <t>LG200065A</t>
  </si>
  <si>
    <t>SOPORTE FIJO DE TV HISENSE DE 32 A 58"</t>
  </si>
  <si>
    <t>LT-42KB408</t>
  </si>
  <si>
    <t>TELEVISOR JVC 42" SMART ANDROID TV</t>
  </si>
  <si>
    <t>MC50</t>
  </si>
  <si>
    <t>MINIPROCESADOR DE ALIMENTOS WINDMERE 1.5 TAZAS</t>
  </si>
  <si>
    <t>MEGANABA</t>
  </si>
  <si>
    <t>CLOSET HELEN MEGAN 2 CUERPOS (CLASICO) ABATIBLE</t>
  </si>
  <si>
    <t>MEGANCOR</t>
  </si>
  <si>
    <t>CLOSET HELEN MEGAN 2 CUERPOS (ESPEJOS OVALADOS) CORREDIZO</t>
  </si>
  <si>
    <t>MESA01</t>
  </si>
  <si>
    <t>MESA DE MADERA REDONDA TIPO BANCO (DECORACION)</t>
  </si>
  <si>
    <t>MESA02</t>
  </si>
  <si>
    <t>MESA DE NOCHE DE MELAMINA ALTA CON SEPARADORES</t>
  </si>
  <si>
    <t>MGE07SEJ</t>
  </si>
  <si>
    <t>HORNO MICROONDAS GENERAL ELECTRIC 0.7' ESPEJO JALADOR ACERO INOX</t>
  </si>
  <si>
    <t>MILAN3P</t>
  </si>
  <si>
    <t>ROPERO MILAN MUEBLES HELEN 3 PUERTAS ESPEJO AL CENTRO</t>
  </si>
  <si>
    <t>MINIZADA</t>
  </si>
  <si>
    <t xml:space="preserve">ROPERO MINI ZADA MATE MUEBLES HELEN </t>
  </si>
  <si>
    <t>MODULOTV01</t>
  </si>
  <si>
    <t xml:space="preserve">MODULO PARA TELEVISOR HASTA 43 CUADRADO 1.5 MTS HELEN </t>
  </si>
  <si>
    <t>MONGE6S</t>
  </si>
  <si>
    <t>COMEDOR MONGE 6 SILLAS</t>
  </si>
  <si>
    <t>NI317T</t>
  </si>
  <si>
    <t>PLANCHA DE ROPA EN SECO PANASONIC</t>
  </si>
  <si>
    <t>NIP250T</t>
  </si>
  <si>
    <t>PLANCHA DE VAPOR PANASONIC CON SUELA DE TITANIO VERDE</t>
  </si>
  <si>
    <t>NOVOABATIBLE</t>
  </si>
  <si>
    <t>ROPERO O CLOSET NOVO 2 PUERTAS (ABATIBLE)</t>
  </si>
  <si>
    <t>PC900</t>
  </si>
  <si>
    <t>OLLA DE PRESION BLACK&amp;DECKER DE 9 LITROS</t>
  </si>
  <si>
    <t>RCC300</t>
  </si>
  <si>
    <t>REFRIGERADORA CETRON TOP MOUNT FROST 11 Pies, GRAFITO SIN DISPENSADOR</t>
  </si>
  <si>
    <t>REDMI9A-32GBBLUE</t>
  </si>
  <si>
    <t>REDMI9A-32GBGREY</t>
  </si>
  <si>
    <t>REDMI9T-128GBBLUE</t>
  </si>
  <si>
    <t>CELULAR XIAOMI REDMI 9T DS/128GB BLUE</t>
  </si>
  <si>
    <t>REDMI9T-128GBGREY</t>
  </si>
  <si>
    <t>CELULAR XIAOMI REDMI 9T DS/128GB GREY</t>
  </si>
  <si>
    <t>REDMINOTE8-64GBBLACK</t>
  </si>
  <si>
    <t>CELULAR XIAOMI REDMI NOTE 8 (2021) DS/64GB BLACK</t>
  </si>
  <si>
    <t>REDMINOTE8-64GBBLUE</t>
  </si>
  <si>
    <t>CELULAR XIAOMI REDMI NOTE 8 (2021) DS/64GB BLUE</t>
  </si>
  <si>
    <t>REGALIA01</t>
  </si>
  <si>
    <t>ALMOHADA DE FIBRA ESTANDAR</t>
  </si>
  <si>
    <t>REGALIA02</t>
  </si>
  <si>
    <t>EDREDON PLENITUD MATRIMONIAL VARIOS COLORES</t>
  </si>
  <si>
    <t>REGALIA03</t>
  </si>
  <si>
    <t>ALMOHADA DE TELA COLORES</t>
  </si>
  <si>
    <t>REGALIA04</t>
  </si>
  <si>
    <t>CONTROL REMOTO MAGIC LG AI THINQ SMART 2020</t>
  </si>
  <si>
    <t>REP01</t>
  </si>
  <si>
    <t>VASO DE VIDRIO PARA LICUADORA OSTER DE VIDRIO</t>
  </si>
  <si>
    <t>REP02</t>
  </si>
  <si>
    <t>TAPA DE PLASTICO PARA LICUADORA OSTER</t>
  </si>
  <si>
    <t>REP03</t>
  </si>
  <si>
    <t>REP05</t>
  </si>
  <si>
    <t>CUCHILLA PARA LICUADORA OSTER GENERICA IML</t>
  </si>
  <si>
    <t>REP06</t>
  </si>
  <si>
    <t>ROSCA PARA VASO DE LICUADORA OSTER</t>
  </si>
  <si>
    <t>REP07</t>
  </si>
  <si>
    <t>REP08</t>
  </si>
  <si>
    <t>KIT DE REGULADOR Y MANGUERA DE GAS IML</t>
  </si>
  <si>
    <t>REP09</t>
  </si>
  <si>
    <t>VASO DE VIDRIO PARA LICUADORA BLACK&amp;DECKER CON TAPADERA Y ROSCA</t>
  </si>
  <si>
    <t>REP10</t>
  </si>
  <si>
    <t>LLANTA PARA BICICLETA SHIMANO UNLIMITED NO. 26</t>
  </si>
  <si>
    <t>RMA1025YMFX0</t>
  </si>
  <si>
    <t>REFRIGERADORA MABE 10' CON DISPENSADOR INOX</t>
  </si>
  <si>
    <t>RMA230PVMRG1</t>
  </si>
  <si>
    <t>REFRIGERADORA MABE TOP MOUNT 9  BLACK MATE SIN DISPENSADOR</t>
  </si>
  <si>
    <t>RMA250FJMRU1</t>
  </si>
  <si>
    <t>REFRIGERADORA MABE TOP MOUNT 10 PIES TOP MOUNT CON DISPENSADOR GRIS</t>
  </si>
  <si>
    <t>RMA300FYMRE1</t>
  </si>
  <si>
    <t>REFRIGERADORA MABE TOP MOUNT 11 SILVER MATE DISPENSADOR Y TEC. HOME ENERGY SABER</t>
  </si>
  <si>
    <t>RMC181PYMRX</t>
  </si>
  <si>
    <t>REFRIGERADORA MABE 1 PUERTA FROST 8 Pies, ACERO INOX SIN DISPENSADOR</t>
  </si>
  <si>
    <t>RMC320FVNE</t>
  </si>
  <si>
    <t>REFRIGERADORA MABE 11' FROST 2 PUERTAS SIN DISPENSADOR</t>
  </si>
  <si>
    <t>RMD156PVRRS0</t>
  </si>
  <si>
    <t>REFRIGERADORA MABE TOP MOUNT 7 Pies, ACERO INOX. SEMIAUTOMATICO SIN DISPENSADOR</t>
  </si>
  <si>
    <t>RMGA019</t>
  </si>
  <si>
    <t>CONTROL REMOTO GENERICO PARA TV SONY</t>
  </si>
  <si>
    <t>RMP400FJN</t>
  </si>
  <si>
    <t>REFRIGERADORA MABE TOP MOUNT NO FROST 14 Pies, GRAFITO CON DISPENSADOR</t>
  </si>
  <si>
    <t>RMU290FANE</t>
  </si>
  <si>
    <t>REFRIGERADORA MABE 1 PUERTA FROST 11 Pies, GRAFITO MATE CON DISPENSADOR</t>
  </si>
  <si>
    <t>ROKUTV</t>
  </si>
  <si>
    <t>DISPOSITIVO ROKU CONVERTIDOR DE TV A SMART</t>
  </si>
  <si>
    <t>S-5500E</t>
  </si>
  <si>
    <t>PLANCHA DE CABELLO REMINGTON CERAMIC VIOLETA</t>
  </si>
  <si>
    <t>S2412-D0250S</t>
  </si>
  <si>
    <t>COMBO PRO MINI BUT MIGHTY REMINGTON (SECADOR Y ALISADORA COMPACTA)</t>
  </si>
  <si>
    <t>S6505</t>
  </si>
  <si>
    <t>PLANCHA DE CABELLO REMINGTON SLEEK CURL PLACA DELGADA</t>
  </si>
  <si>
    <t>S7300</t>
  </si>
  <si>
    <t>PLANCHA DE CABELLO REMINGTON SEA SALT</t>
  </si>
  <si>
    <t>S7710</t>
  </si>
  <si>
    <t>PLANCHA DE CABELLO REMINGTON PRO ION STRAIGHT</t>
  </si>
  <si>
    <t>S7901P</t>
  </si>
  <si>
    <t>PLANCHA DE CABELLO REMINGTON SECO Y HUMEDO 1"</t>
  </si>
  <si>
    <t>S8599</t>
  </si>
  <si>
    <t>PLANCHA DE CABELLO REMINGTON THERAPY CON KERATINA</t>
  </si>
  <si>
    <t>S9600-C196W</t>
  </si>
  <si>
    <t>COMBO SILK COLOR REMINGTON (ALISADOR Y ONDULADOR)</t>
  </si>
  <si>
    <t>SALA032</t>
  </si>
  <si>
    <t>SALA ALTAMURA CHOCOLATE 3-2-1 VOLTFLEX</t>
  </si>
  <si>
    <t>SANTANDER6S</t>
  </si>
  <si>
    <t>COMEDOR SANTANDER 6 SILLAS (VIDRIO EN EL CENTRO)</t>
  </si>
  <si>
    <t>SC-UA3</t>
  </si>
  <si>
    <t>BOCINA HORIZONTAL PANASONIC CON ALTA VOZ INALÁBRICO SC-UA3 (USB,CD,BT)</t>
  </si>
  <si>
    <t>SIF10</t>
  </si>
  <si>
    <t>PLANCHA DE VAPOR FRIGIDAIRE CON SUELA ANTIADHERENTE</t>
  </si>
  <si>
    <t>TRIN043</t>
  </si>
  <si>
    <t>TRIN044</t>
  </si>
  <si>
    <t>TRO420</t>
  </si>
  <si>
    <t>HORNO TOSTADOR BLACK&amp;DECKER BLANCO</t>
  </si>
  <si>
    <t>UN32T4300AP</t>
  </si>
  <si>
    <t>TELEVISOR SAMSUNG 32 SMART HD LED</t>
  </si>
  <si>
    <t>UN58RU7100P</t>
  </si>
  <si>
    <t>TELEVISOR SAMSUNG 58 SMART 4K CRYSTAL LED</t>
  </si>
  <si>
    <t>VENECIA6S</t>
  </si>
  <si>
    <t>WM1807D</t>
  </si>
  <si>
    <t>HORNO MICROONDAS WHIRLPOOL 0.7 20L CON AUTOLIMPIEZA</t>
  </si>
  <si>
    <t>XVKV557B</t>
  </si>
  <si>
    <t>REPRODUCTOR DE DVD JVC (DVD,USB,DVIX,KARAOKE SLIM)</t>
  </si>
  <si>
    <t>ZADA3P</t>
  </si>
  <si>
    <t>ROPERO ZADA MATE MUEBLES HELEN</t>
  </si>
  <si>
    <t>ZAPSELENE</t>
  </si>
  <si>
    <t>ZAPATERA SELENE MUEBLES HELEN</t>
  </si>
  <si>
    <t>LAVADORA ACROS 16KGS. (BLANCA)</t>
  </si>
  <si>
    <t>32LM570BPUA</t>
  </si>
  <si>
    <t>W40A22BT3D</t>
  </si>
  <si>
    <t>TELEVISOR WESTINGHOUSE 40" SMART 3D</t>
  </si>
  <si>
    <t>SALA029</t>
  </si>
  <si>
    <t>SALA033</t>
  </si>
  <si>
    <t>SALA ALTAMURA CAPRI 3-2-1</t>
  </si>
  <si>
    <t>CELULAR SAMSUNG GALAXY A02S DS/32GB BLUE</t>
  </si>
  <si>
    <t>CELULAR SAMSUNG GALAXY A02S DS/32GB BLACK</t>
  </si>
  <si>
    <t>CELULAR SAMSUNG GALAXY A12 DS/128GB BLACK</t>
  </si>
  <si>
    <t>CELULAR XIAOMI REDMI 9A DS/32GB BLUE</t>
  </si>
  <si>
    <t>CELULAR XIAOMI REDMI 9A DS/32GB GREY</t>
  </si>
  <si>
    <t>MOTOE30-32GBBLUE</t>
  </si>
  <si>
    <t>CELULAR MOTOROLA E30 DS/32GB BLUE</t>
  </si>
  <si>
    <t>BASE136</t>
  </si>
  <si>
    <t>BASE PARA CAMA FOMTEX ABONERA PLUS MATRIMONIAL</t>
  </si>
  <si>
    <t>COLCH136</t>
  </si>
  <si>
    <t>COLCHON PARA CAMA FOMTEX ABONERA PLUS MATRIMONIAL</t>
  </si>
  <si>
    <t>BASE119</t>
  </si>
  <si>
    <t>BASE FOMTEX FOR REST DOBLE PHILLOW TOP MATRIMONIAL</t>
  </si>
  <si>
    <t>COLCH119</t>
  </si>
  <si>
    <t>COLCHON FOMTEX FOR REST DOBLE PHILLOW TOP MATRIMONIAL</t>
  </si>
  <si>
    <t>BASE118</t>
  </si>
  <si>
    <t>BASE FOMTEX FOR REST DOBLE PHILLOW TOP KING</t>
  </si>
  <si>
    <t>COLCH118</t>
  </si>
  <si>
    <t>COLCHON FOMTEX FOR REST DOBLE PHILLOW TOP KING</t>
  </si>
  <si>
    <t>BASE073</t>
  </si>
  <si>
    <t>BASE PARA CAMA SUBLIME GRAN PREMIER KING (DOBLE PHILLOW TOP)</t>
  </si>
  <si>
    <t>COLCH073</t>
  </si>
  <si>
    <t>COLCHON PARA CAMA SUBLIME GRAN PREMIER KING (DOBLE PHILLOW TOP)</t>
  </si>
  <si>
    <t>BASE132</t>
  </si>
  <si>
    <t>BASE PARA CAMA OLYMPIA EDICIÓN ESPECIAL 50 AÑOS (EURO TOP) IMPERIAL</t>
  </si>
  <si>
    <t>COLCH132</t>
  </si>
  <si>
    <t>COLCHÓN PARA CAMA OLYMPIA EDICIÓN ESPECIAL 50 AÑOS (EURO PHILLOW TOP) IMPERIAL</t>
  </si>
  <si>
    <t>BASE133</t>
  </si>
  <si>
    <t>BASE PARA CAMA OLYMPIA EDICIÓN ESPECIAL 50 AÑOS (EURO TOP) MATRIMONIAL</t>
  </si>
  <si>
    <t>COLCH133</t>
  </si>
  <si>
    <t>COLCHÓN PARA CAMA OLYMPIA EDICIÓN ESPECIAL 50 AÑOS (EURO PHILLOW TOP) MATRIMONIAL</t>
  </si>
  <si>
    <t>BASE134</t>
  </si>
  <si>
    <t>BASE PARA CAMA OLYMPIA EDICIÓN ESPECIAL 50 AÑOS (EURO TOP) QUEEN</t>
  </si>
  <si>
    <t>COLCH134</t>
  </si>
  <si>
    <t>COLCHÓN PARA CAMA OLYMPIA EDICIÓN ESPECIAL 50 AÑOS (EURO PHILLOW TOP) QUEEN</t>
  </si>
  <si>
    <t>BASE135</t>
  </si>
  <si>
    <t>BASE PARA CAMA OLYMPIA EDICIÓN ESPECIAL 50 AÑOS (EURO TOP) KING</t>
  </si>
  <si>
    <t>COLCH135</t>
  </si>
  <si>
    <t>COLCHÓN PARA CAMA OLYMPIA EDICIÓN ESPECIAL 50 AÑOS (EURO PHILLOW TOP) KING</t>
  </si>
  <si>
    <t>REGALIA05</t>
  </si>
  <si>
    <t>PAQUETE DE 6 SERCHAS</t>
  </si>
  <si>
    <t>BATIDORABD</t>
  </si>
  <si>
    <t>32H5G</t>
  </si>
  <si>
    <t>A12-32GBBLACK</t>
  </si>
  <si>
    <t>CELULAR SAMSUNG GALAXY A12 DS/32GB BLACK</t>
  </si>
  <si>
    <t>A32-128GBVIOLET</t>
  </si>
  <si>
    <t>A32-128GBWHITE</t>
  </si>
  <si>
    <t>CELULAR SAMSUNG GALAXY A32 DS/128G WHITE</t>
  </si>
  <si>
    <t>CELULAR SAMSUNG GALAXY A32 DS/128G VIOLET</t>
  </si>
  <si>
    <t>A72-128GBVIOLET</t>
  </si>
  <si>
    <t>CELULAR SAMSUNG GALAXY A72 DS/128G VIOLET</t>
  </si>
  <si>
    <t>ESPANOL3P</t>
  </si>
  <si>
    <t>WA22A3353GW</t>
  </si>
  <si>
    <t>LAVADORA SAMSUNG 48 LIBRAS (BLANCA)</t>
  </si>
  <si>
    <t>RI-380 CR</t>
  </si>
  <si>
    <t>REFRIGERADORA INDURAMA 9 PIES NO FROST SIN DISPENSADOR</t>
  </si>
  <si>
    <t>RI-385 CR</t>
  </si>
  <si>
    <t>REFRIGERADORA INDURAMA 9 PIES NO FROST CON DISPENSADOR 2 PUERTAS</t>
  </si>
  <si>
    <t>RMN207PVCRXO</t>
  </si>
  <si>
    <t>REFRIFERADORA  MABE 8 PIES INOX, 2 PUERTAS (SIN DISPENSADOR)</t>
  </si>
  <si>
    <t>RMN240PVRRX0</t>
  </si>
  <si>
    <t>REFRIGERADORA MABE 9 PIES GRIS, 2 PUERTAS (SIN DISPENSADOR)</t>
  </si>
  <si>
    <t>8MWTW1934MJM0</t>
  </si>
  <si>
    <t>LAVADORA WHIRLPOOL 43 LIBRAS (BLANCA)</t>
  </si>
  <si>
    <t>MARCELLA</t>
  </si>
  <si>
    <t>ESTUFA INDURAMA MARCELLA 30"</t>
  </si>
  <si>
    <t>PARMA</t>
  </si>
  <si>
    <t>ESTUFA INDURAMA PARMA 30"</t>
  </si>
  <si>
    <t>UN50AU7000P</t>
  </si>
  <si>
    <t>TELEVISOR SAMSUNG 50 SMART CRYSTAL LED</t>
  </si>
  <si>
    <t>ROPERO ESPAÑOL MATE MUEBLES HELEN</t>
  </si>
  <si>
    <t>SALA034</t>
  </si>
  <si>
    <t>SALA ALTAMURA CEREZO 3-2-1</t>
  </si>
  <si>
    <t>MOTOE40-64GB</t>
  </si>
  <si>
    <t>CELULAR MOTOROLA E40 DS/64GB</t>
  </si>
  <si>
    <t>BASE137</t>
  </si>
  <si>
    <t>BASE PARA CAMA FLORIDA SWEET TIME 100% ORTOPÉDICA MATRIMONIAL</t>
  </si>
  <si>
    <t>COLCH137</t>
  </si>
  <si>
    <t>COLCHON PARA CAMA FLORIDA SWEET TIME 100% ORTOPÉDICA MATRIMONIAL</t>
  </si>
  <si>
    <t>BASE120</t>
  </si>
  <si>
    <t>BASE PARA CAMA FLORIDA EXCEPTIONAL DOBLE EURO MATRIMONIAL (DOBLE PHILLOW TOP)</t>
  </si>
  <si>
    <t>COLCH120</t>
  </si>
  <si>
    <t>COLCHON PARA CAMA FLORIDA EXCEPTIONAL DOBLE EURO MATRIMONIAL (DOBLE PHILLOW TOP)</t>
  </si>
  <si>
    <t>BASE138</t>
  </si>
  <si>
    <t>BASE PARA CAMA FLORIDA EXCEPTIONAL DOBLE EURO QUEEN (DOBLE PHILLOW TOP)</t>
  </si>
  <si>
    <t>COLCH138</t>
  </si>
  <si>
    <t>COLCHON PARA CAMA FLORIDA EXCEPTIONAL DOBLE EURO QUEEN (DOBLE PHILLOW TOP)</t>
  </si>
  <si>
    <t>BASE139</t>
  </si>
  <si>
    <t>BASE PARA CAMA FLORIDA EXCEPTIONAL DOBLE EURO KING (DOBLE PHILLOW TOP)</t>
  </si>
  <si>
    <t>COLCH139</t>
  </si>
  <si>
    <t>COLCHON PARA CAMA FLORIDA EXCEPTIONAL DOBLE EURO KING (DOBLE PHILLOW TOP)</t>
  </si>
  <si>
    <t>BATIDORA BLACK&amp;DECKER DE TAZON</t>
  </si>
  <si>
    <t>BICICLETA HILAND STEEL NO. 26 METAL</t>
  </si>
  <si>
    <t>AW32N1</t>
  </si>
  <si>
    <t>TELEVISOR AIWA 32" LED</t>
  </si>
  <si>
    <t>TPO DE VENTAS</t>
  </si>
  <si>
    <t>VENDEDORES</t>
  </si>
  <si>
    <t>CRÉDITO</t>
  </si>
  <si>
    <t>CONTADO</t>
  </si>
  <si>
    <t>CONTADO 2 PAGOS</t>
  </si>
  <si>
    <t>NELVIN XULÚ</t>
  </si>
  <si>
    <t>BALDOMERO ARENALES</t>
  </si>
  <si>
    <t>MARVIN ARENALES</t>
  </si>
  <si>
    <t>DONACIÓN/REGALO</t>
  </si>
  <si>
    <t>TIENDAS SAN LORENZO EL CUBO</t>
  </si>
  <si>
    <t>CORTE DE CAJA MENSUAL</t>
  </si>
  <si>
    <t>Otro.</t>
  </si>
  <si>
    <t>CONTADO 3 PAGOS (45)</t>
  </si>
  <si>
    <t>SUCURSAL</t>
  </si>
  <si>
    <t>LA TERCERA</t>
  </si>
  <si>
    <t>LA PLAZA</t>
  </si>
  <si>
    <t>DUEÑAS</t>
  </si>
  <si>
    <t>TOTAL VENDIDO POR SUCURSALES</t>
  </si>
  <si>
    <t>DEYSI XULÚ</t>
  </si>
  <si>
    <t>EMILY LOBOS</t>
  </si>
  <si>
    <t>TOTAL INGRESOS POR SUCURSALES</t>
  </si>
  <si>
    <t>FORMAS DE PAGO</t>
  </si>
  <si>
    <t>INGRESOS POR SUCURSAL</t>
  </si>
  <si>
    <t>HAMILTON XULÚ</t>
  </si>
  <si>
    <t>EDY XULU</t>
  </si>
  <si>
    <t>CIUDAD VIEJA</t>
  </si>
  <si>
    <r>
      <rPr>
        <b/>
        <sz val="20"/>
        <color theme="1"/>
        <rFont val="Calibri"/>
        <family val="2"/>
        <scheme val="minor"/>
      </rPr>
      <t xml:space="preserve">ARTÍCULO COMPRADO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</t>
    </r>
  </si>
  <si>
    <t>DESCRIPCIÓN COMPLETA (TAL Y COMO APARECE EN FACTURA)</t>
  </si>
  <si>
    <t>01/07/2024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</si>
</sst>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2E569A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11"/>
      <color theme="0"/>
      <name val="Century Gothic"/>
      <family val="2"/>
    </font>
    <font>
      <b/>
      <sz val="24"/>
      <color rgb="FF2E569A"/>
      <name val="Century Gothic"/>
      <family val="2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22"/>
      <name val="Calibri"/>
      <family val="2"/>
    </font>
    <font>
      <sz val="12"/>
      <name val="Calibri"/>
      <family val="2"/>
    </font>
    <font>
      <b/>
      <sz val="16"/>
      <name val="Calibri"/>
      <family val="2"/>
    </font>
    <font>
      <b/>
      <sz val="24"/>
      <color rgb="FF00B0F0"/>
      <name val="Century Gothic"/>
      <family val="2"/>
    </font>
    <font>
      <b/>
      <sz val="24"/>
      <color theme="1"/>
      <name val="Century Gothic"/>
      <family val="2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5FFF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FFF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FF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63">
    <xf numFmtId="0" fontId="0" fillId="0" borderId="0" xfId="0"/>
    <xf numFmtId="44" fontId="0" fillId="0" borderId="0" xfId="1" applyFont="1"/>
    <xf numFmtId="9" fontId="0" fillId="0" borderId="0" xfId="0" applyNumberFormat="1"/>
    <xf numFmtId="44" fontId="3" fillId="0" borderId="0" xfId="1" applyFont="1" applyFill="1" applyBorder="1" applyProtection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0" fillId="0" borderId="0" xfId="0" applyFont="1"/>
    <xf numFmtId="0" fontId="15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7" fillId="0" borderId="0" xfId="0" applyFont="1"/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/>
    </xf>
    <xf numFmtId="44" fontId="5" fillId="0" borderId="0" xfId="1" applyFont="1" applyProtection="1"/>
    <xf numFmtId="0" fontId="5" fillId="3" borderId="0" xfId="0" applyFont="1" applyFill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14" fontId="0" fillId="0" borderId="3" xfId="0" applyNumberFormat="1" applyBorder="1" applyAlignment="1" applyProtection="1">
      <alignment vertical="center"/>
      <protection locked="0"/>
    </xf>
    <xf numFmtId="0" fontId="0" fillId="3" borderId="3" xfId="0" applyFill="1" applyBorder="1" applyAlignment="1" applyProtection="1">
      <alignment vertical="center"/>
      <protection locked="0"/>
    </xf>
    <xf numFmtId="44" fontId="0" fillId="6" borderId="3" xfId="1" applyFont="1" applyFill="1" applyBorder="1" applyAlignment="1" applyProtection="1">
      <alignment vertical="center"/>
      <protection locked="0"/>
    </xf>
    <xf numFmtId="44" fontId="0" fillId="5" borderId="3" xfId="1" applyFont="1" applyFill="1" applyBorder="1" applyAlignment="1" applyProtection="1">
      <alignment vertical="center"/>
      <protection locked="0"/>
    </xf>
    <xf numFmtId="44" fontId="0" fillId="6" borderId="3" xfId="1" applyFont="1" applyFill="1" applyBorder="1" applyAlignment="1" applyProtection="1">
      <alignment vertical="center"/>
    </xf>
    <xf numFmtId="0" fontId="0" fillId="8" borderId="3" xfId="0" applyFill="1" applyBorder="1" applyAlignment="1" applyProtection="1">
      <alignment vertical="center"/>
      <protection locked="0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44" fontId="0" fillId="0" borderId="11" xfId="1" applyFont="1" applyFill="1" applyBorder="1" applyProtection="1"/>
    <xf numFmtId="0" fontId="15" fillId="0" borderId="12" xfId="0" applyFont="1" applyBorder="1" applyAlignment="1">
      <alignment vertical="center"/>
    </xf>
    <xf numFmtId="44" fontId="0" fillId="0" borderId="13" xfId="1" applyFont="1" applyFill="1" applyBorder="1" applyProtection="1"/>
    <xf numFmtId="0" fontId="5" fillId="3" borderId="12" xfId="0" applyFont="1" applyFill="1" applyBorder="1"/>
    <xf numFmtId="0" fontId="5" fillId="0" borderId="12" xfId="0" applyFont="1" applyBorder="1"/>
    <xf numFmtId="0" fontId="5" fillId="0" borderId="13" xfId="0" applyFont="1" applyBorder="1"/>
    <xf numFmtId="44" fontId="16" fillId="3" borderId="13" xfId="0" applyNumberFormat="1" applyFont="1" applyFill="1" applyBorder="1"/>
    <xf numFmtId="0" fontId="17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 wrapText="1"/>
    </xf>
    <xf numFmtId="0" fontId="0" fillId="0" borderId="0" xfId="0" applyAlignment="1" applyProtection="1">
      <alignment vertical="center"/>
      <protection locked="0"/>
    </xf>
    <xf numFmtId="0" fontId="23" fillId="0" borderId="14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 wrapText="1"/>
    </xf>
    <xf numFmtId="0" fontId="22" fillId="9" borderId="8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8" xfId="0" applyFont="1" applyBorder="1" applyAlignment="1">
      <alignment horizontal="left" vertical="top" wrapText="1"/>
    </xf>
    <xf numFmtId="0" fontId="1" fillId="0" borderId="0" xfId="0" applyFont="1"/>
    <xf numFmtId="0" fontId="23" fillId="0" borderId="0" xfId="0" applyFont="1" applyAlignment="1">
      <alignment horizontal="left" vertical="center"/>
    </xf>
    <xf numFmtId="0" fontId="19" fillId="0" borderId="8" xfId="0" applyFont="1" applyBorder="1"/>
    <xf numFmtId="0" fontId="21" fillId="0" borderId="8" xfId="0" applyFont="1" applyBorder="1" applyAlignment="1">
      <alignment vertical="center"/>
    </xf>
    <xf numFmtId="0" fontId="20" fillId="0" borderId="8" xfId="0" applyFont="1" applyBorder="1"/>
    <xf numFmtId="0" fontId="22" fillId="0" borderId="8" xfId="0" applyFont="1" applyBorder="1"/>
    <xf numFmtId="0" fontId="22" fillId="9" borderId="14" xfId="0" applyFont="1" applyFill="1" applyBorder="1" applyAlignment="1">
      <alignment horizontal="left" vertical="center" wrapText="1"/>
    </xf>
    <xf numFmtId="0" fontId="9" fillId="10" borderId="5" xfId="0" applyFont="1" applyFill="1" applyBorder="1"/>
    <xf numFmtId="0" fontId="9" fillId="10" borderId="6" xfId="0" applyFont="1" applyFill="1" applyBorder="1"/>
    <xf numFmtId="0" fontId="10" fillId="10" borderId="6" xfId="0" applyFont="1" applyFill="1" applyBorder="1"/>
    <xf numFmtId="0" fontId="10" fillId="10" borderId="7" xfId="0" applyFont="1" applyFill="1" applyBorder="1"/>
    <xf numFmtId="0" fontId="9" fillId="10" borderId="7" xfId="0" applyFont="1" applyFill="1" applyBorder="1"/>
    <xf numFmtId="0" fontId="24" fillId="0" borderId="0" xfId="0" applyFont="1" applyAlignment="1">
      <alignment horizontal="right" vertical="top"/>
    </xf>
    <xf numFmtId="164" fontId="25" fillId="0" borderId="0" xfId="0" quotePrefix="1" applyNumberFormat="1" applyFont="1" applyAlignment="1" applyProtection="1">
      <alignment horizontal="left" vertical="top"/>
      <protection locked="0"/>
    </xf>
    <xf numFmtId="0" fontId="26" fillId="0" borderId="0" xfId="0" applyFont="1"/>
    <xf numFmtId="0" fontId="3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8" fillId="0" borderId="0" xfId="0" applyFont="1"/>
    <xf numFmtId="0" fontId="9" fillId="11" borderId="5" xfId="0" applyFont="1" applyFill="1" applyBorder="1"/>
    <xf numFmtId="0" fontId="9" fillId="11" borderId="6" xfId="0" applyFont="1" applyFill="1" applyBorder="1"/>
    <xf numFmtId="0" fontId="9" fillId="11" borderId="7" xfId="0" applyFont="1" applyFill="1" applyBorder="1"/>
    <xf numFmtId="44" fontId="9" fillId="11" borderId="7" xfId="1" applyFont="1" applyFill="1" applyBorder="1" applyAlignment="1" applyProtection="1"/>
    <xf numFmtId="0" fontId="9" fillId="12" borderId="5" xfId="0" applyFont="1" applyFill="1" applyBorder="1"/>
    <xf numFmtId="0" fontId="9" fillId="12" borderId="6" xfId="0" applyFont="1" applyFill="1" applyBorder="1"/>
    <xf numFmtId="0" fontId="9" fillId="12" borderId="7" xfId="0" applyFont="1" applyFill="1" applyBorder="1"/>
    <xf numFmtId="44" fontId="9" fillId="12" borderId="7" xfId="1" applyFont="1" applyFill="1" applyBorder="1" applyAlignment="1" applyProtection="1"/>
    <xf numFmtId="0" fontId="9" fillId="12" borderId="5" xfId="0" applyFont="1" applyFill="1" applyBorder="1" applyAlignment="1">
      <alignment horizontal="left" vertical="center"/>
    </xf>
    <xf numFmtId="1" fontId="7" fillId="0" borderId="0" xfId="0" applyNumberFormat="1" applyFont="1" applyAlignment="1">
      <alignment horizontal="center"/>
    </xf>
    <xf numFmtId="1" fontId="10" fillId="10" borderId="6" xfId="0" applyNumberFormat="1" applyFont="1" applyFill="1" applyBorder="1" applyAlignment="1">
      <alignment horizontal="center"/>
    </xf>
    <xf numFmtId="1" fontId="0" fillId="0" borderId="3" xfId="0" quotePrefix="1" applyNumberFormat="1" applyBorder="1" applyAlignment="1" applyProtection="1">
      <alignment horizontal="center" vertical="center"/>
      <protection locked="0"/>
    </xf>
    <xf numFmtId="1" fontId="0" fillId="0" borderId="3" xfId="0" applyNumberFormat="1" applyBorder="1" applyAlignment="1" applyProtection="1">
      <alignment horizontal="center" vertical="center"/>
      <protection locked="0"/>
    </xf>
    <xf numFmtId="1" fontId="9" fillId="10" borderId="6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9" fillId="11" borderId="6" xfId="0" applyNumberFormat="1" applyFont="1" applyFill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1" fontId="9" fillId="12" borderId="6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0" fillId="10" borderId="6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9" fillId="13" borderId="5" xfId="0" applyFont="1" applyFill="1" applyBorder="1" applyAlignment="1">
      <alignment horizontal="left" vertical="center"/>
    </xf>
    <xf numFmtId="0" fontId="9" fillId="13" borderId="6" xfId="0" applyFont="1" applyFill="1" applyBorder="1"/>
    <xf numFmtId="1" fontId="9" fillId="13" borderId="6" xfId="0" applyNumberFormat="1" applyFont="1" applyFill="1" applyBorder="1" applyAlignment="1">
      <alignment horizontal="center"/>
    </xf>
    <xf numFmtId="0" fontId="9" fillId="13" borderId="7" xfId="0" applyFont="1" applyFill="1" applyBorder="1"/>
    <xf numFmtId="0" fontId="9" fillId="13" borderId="5" xfId="0" applyFont="1" applyFill="1" applyBorder="1"/>
    <xf numFmtId="44" fontId="9" fillId="13" borderId="7" xfId="1" applyFont="1" applyFill="1" applyBorder="1" applyAlignment="1" applyProtection="1"/>
    <xf numFmtId="0" fontId="9" fillId="10" borderId="7" xfId="0" applyFont="1" applyFill="1" applyBorder="1" applyAlignment="1">
      <alignment horizontal="center" vertical="center"/>
    </xf>
    <xf numFmtId="44" fontId="16" fillId="3" borderId="17" xfId="1" applyFont="1" applyFill="1" applyBorder="1"/>
    <xf numFmtId="44" fontId="26" fillId="0" borderId="16" xfId="1" applyFont="1" applyBorder="1"/>
    <xf numFmtId="44" fontId="26" fillId="0" borderId="17" xfId="1" applyFont="1" applyBorder="1"/>
    <xf numFmtId="0" fontId="9" fillId="10" borderId="3" xfId="0" applyFont="1" applyFill="1" applyBorder="1" applyAlignment="1">
      <alignment horizontal="center" vertical="center"/>
    </xf>
    <xf numFmtId="44" fontId="9" fillId="10" borderId="3" xfId="1" applyFont="1" applyFill="1" applyBorder="1"/>
    <xf numFmtId="44" fontId="0" fillId="0" borderId="17" xfId="1" quotePrefix="1" applyFont="1" applyFill="1" applyBorder="1" applyProtection="1"/>
    <xf numFmtId="44" fontId="0" fillId="0" borderId="17" xfId="1" applyFont="1" applyFill="1" applyBorder="1" applyProtection="1"/>
    <xf numFmtId="44" fontId="16" fillId="3" borderId="17" xfId="0" applyNumberFormat="1" applyFont="1" applyFill="1" applyBorder="1"/>
    <xf numFmtId="0" fontId="5" fillId="0" borderId="18" xfId="0" applyFont="1" applyBorder="1"/>
    <xf numFmtId="0" fontId="9" fillId="10" borderId="3" xfId="0" applyFont="1" applyFill="1" applyBorder="1" applyAlignment="1">
      <alignment horizontal="center"/>
    </xf>
    <xf numFmtId="1" fontId="26" fillId="0" borderId="3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44" fontId="9" fillId="10" borderId="3" xfId="1" applyFont="1" applyFill="1" applyBorder="1" applyAlignment="1" applyProtection="1"/>
    <xf numFmtId="1" fontId="28" fillId="0" borderId="0" xfId="0" applyNumberFormat="1" applyFont="1" applyAlignment="1">
      <alignment horizontal="center"/>
    </xf>
    <xf numFmtId="1" fontId="12" fillId="3" borderId="0" xfId="0" applyNumberFormat="1" applyFont="1" applyFill="1" applyAlignment="1">
      <alignment horizontal="center"/>
    </xf>
    <xf numFmtId="1" fontId="12" fillId="3" borderId="13" xfId="0" applyNumberFormat="1" applyFont="1" applyFill="1" applyBorder="1" applyAlignment="1">
      <alignment horizont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1" fontId="3" fillId="4" borderId="15" xfId="0" applyNumberFormat="1" applyFont="1" applyFill="1" applyBorder="1" applyAlignment="1">
      <alignment horizontal="center" vertical="center" wrapText="1"/>
    </xf>
    <xf numFmtId="1" fontId="3" fillId="4" borderId="4" xfId="0" applyNumberFormat="1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14" fontId="0" fillId="0" borderId="3" xfId="0" applyNumberFormat="1" applyBorder="1" applyAlignment="1" applyProtection="1">
      <alignment horizontal="left" vertical="center"/>
      <protection locked="0"/>
    </xf>
    <xf numFmtId="44" fontId="3" fillId="4" borderId="3" xfId="1" applyFont="1" applyFill="1" applyBorder="1" applyAlignment="1" applyProtection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7" fontId="24" fillId="0" borderId="0" xfId="0" quotePrefix="1" applyNumberFormat="1" applyFont="1" applyAlignment="1">
      <alignment horizontal="center" vertical="center"/>
    </xf>
    <xf numFmtId="17" fontId="24" fillId="0" borderId="23" xfId="0" quotePrefix="1" applyNumberFormat="1" applyFont="1" applyBorder="1" applyAlignment="1">
      <alignment horizontal="center" vertical="center"/>
    </xf>
    <xf numFmtId="0" fontId="0" fillId="4" borderId="19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9" fillId="1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Hipervínculo" xfId="2" builtinId="8" hidden="1"/>
    <cellStyle name="Hipervínculo visitado" xfId="3" builtinId="9" hidden="1"/>
    <cellStyle name="Mon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FF9"/>
      <color rgb="FF2E569A"/>
      <color rgb="FFFFBBBF"/>
      <color rgb="FFF9BFF5"/>
      <color rgb="FFD26FC5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>
                <a:solidFill>
                  <a:sysClr val="windowText" lastClr="000000"/>
                </a:solidFill>
              </a:rPr>
              <a:t>FORMAS</a:t>
            </a:r>
            <a:r>
              <a:rPr lang="es-GT" baseline="0">
                <a:solidFill>
                  <a:sysClr val="windowText" lastClr="000000"/>
                </a:solidFill>
              </a:rPr>
              <a:t> DE PAGO "LA TERCERA"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D9-42F1-B312-6698165C6CB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D9-42F1-B312-6698165C6CB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9-42F1-B312-6698165C6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9-42F1-B312-6698165C6CB0}"/>
              </c:ext>
            </c:extLst>
          </c:dPt>
          <c:dLbls>
            <c:dLbl>
              <c:idx val="0"/>
              <c:layout>
                <c:manualLayout>
                  <c:x val="-3.0557826852939545E-2"/>
                  <c:y val="1.35353871773522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D9-42F1-B312-6698165C6CB0}"/>
                </c:ext>
              </c:extLst>
            </c:dLbl>
            <c:dLbl>
              <c:idx val="1"/>
              <c:layout>
                <c:manualLayout>
                  <c:x val="0.1372820712177267"/>
                  <c:y val="5.42635762420604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D9-42F1-B312-6698165C6CB0}"/>
                </c:ext>
              </c:extLst>
            </c:dLbl>
            <c:dLbl>
              <c:idx val="2"/>
              <c:layout>
                <c:manualLayout>
                  <c:x val="-0.22894637558707834"/>
                  <c:y val="2.36181848459616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D9-42F1-B312-6698165C6CB0}"/>
                </c:ext>
              </c:extLst>
            </c:dLbl>
            <c:dLbl>
              <c:idx val="3"/>
              <c:layout>
                <c:manualLayout>
                  <c:x val="-0.36367931342414561"/>
                  <c:y val="0.118548942547876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D9-42F1-B312-6698165C6C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'CORTE DE CAJA DIARIO'!$A$402:$A$405</c:f>
              <c:strCache>
                <c:ptCount val="4"/>
                <c:pt idx="0">
                  <c:v>CHEQUE</c:v>
                </c:pt>
                <c:pt idx="1">
                  <c:v>DEPÓSITO</c:v>
                </c:pt>
                <c:pt idx="2">
                  <c:v>EFECTIVO</c:v>
                </c:pt>
                <c:pt idx="3">
                  <c:v>TARJETA</c:v>
                </c:pt>
              </c:strCache>
            </c:strRef>
          </c:cat>
          <c:val>
            <c:numRef>
              <c:f>'CORTE DE CAJA DIARIO'!$F$402:$F$405</c:f>
              <c:numCache>
                <c:formatCode>_("Q"* #,##0.00_);_("Q"* \(#,##0.00\);_("Q"*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9-42F1-B312-6698165C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/>
                </a:solidFill>
              </a:rPr>
              <a:t>FORMAS DE PAGO "LA PLAZA"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5A-4868-8666-924F0B16933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5A-4868-8666-924F0B16933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5A-4868-8666-924F0B169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5A-4868-8666-924F0B169330}"/>
              </c:ext>
            </c:extLst>
          </c:dPt>
          <c:dLbls>
            <c:dLbl>
              <c:idx val="0"/>
              <c:layout>
                <c:manualLayout>
                  <c:x val="-0.13350977255017688"/>
                  <c:y val="2.39491663454137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5A-4868-8666-924F0B169330}"/>
                </c:ext>
              </c:extLst>
            </c:dLbl>
            <c:dLbl>
              <c:idx val="1"/>
              <c:layout>
                <c:manualLayout>
                  <c:x val="0.33204004530410181"/>
                  <c:y val="0.153737979454144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5A-4868-8666-924F0B169330}"/>
                </c:ext>
              </c:extLst>
            </c:dLbl>
            <c:dLbl>
              <c:idx val="2"/>
              <c:layout>
                <c:manualLayout>
                  <c:x val="0.20908723440870544"/>
                  <c:y val="1.35639851528734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5A-4868-8666-924F0B169330}"/>
                </c:ext>
              </c:extLst>
            </c:dLbl>
            <c:dLbl>
              <c:idx val="3"/>
              <c:layout>
                <c:manualLayout>
                  <c:x val="-0.27170409852316685"/>
                  <c:y val="0.1436949980724827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5A-4868-8666-924F0B1693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'CORTE DE CAJA DIARIO'!$A$402:$A$405</c:f>
              <c:strCache>
                <c:ptCount val="4"/>
                <c:pt idx="0">
                  <c:v>CHEQUE</c:v>
                </c:pt>
                <c:pt idx="1">
                  <c:v>DEPÓSITO</c:v>
                </c:pt>
                <c:pt idx="2">
                  <c:v>EFECTIVO</c:v>
                </c:pt>
                <c:pt idx="3">
                  <c:v>TARJETA</c:v>
                </c:pt>
              </c:strCache>
            </c:strRef>
          </c:cat>
          <c:val>
            <c:numRef>
              <c:f>'CORTE DE CAJA DIARIO'!$G$402:$G$405</c:f>
              <c:numCache>
                <c:formatCode>_("Q"* #,##0.00_);_("Q"* \(#,##0.00\);_("Q"*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A-4868-8666-924F0B16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/>
                </a:solidFill>
              </a:rPr>
              <a:t>FORMAS DE PAGO "DUEÑAS"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AB-4F2F-A305-C9BDB167395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5E-4068-95E1-CDDD5B02CC8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E-4068-95E1-CDDD5B02CC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E-4068-95E1-CDDD5B02CC87}"/>
              </c:ext>
            </c:extLst>
          </c:dPt>
          <c:dLbls>
            <c:dLbl>
              <c:idx val="0"/>
              <c:layout>
                <c:manualLayout>
                  <c:x val="-0.12081093148676525"/>
                  <c:y val="3.401243944714520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AB-4F2F-A305-C9BDB167395F}"/>
                </c:ext>
              </c:extLst>
            </c:dLbl>
            <c:dLbl>
              <c:idx val="1"/>
              <c:layout>
                <c:manualLayout>
                  <c:x val="0.24127572417243801"/>
                  <c:y val="8.5034013605442174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01927586855795"/>
                      <c:h val="9.2564143767743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5E-4068-95E1-CDDD5B02CC87}"/>
                </c:ext>
              </c:extLst>
            </c:dLbl>
            <c:dLbl>
              <c:idx val="2"/>
              <c:layout>
                <c:manualLayout>
                  <c:x val="8.2048775828142489E-2"/>
                  <c:y val="-6.8040947763320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5E-4068-95E1-CDDD5B02CC87}"/>
                </c:ext>
              </c:extLst>
            </c:dLbl>
            <c:dLbl>
              <c:idx val="3"/>
              <c:layout>
                <c:manualLayout>
                  <c:x val="-0.24242172012490931"/>
                  <c:y val="5.4420706558883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5E-4068-95E1-CDDD5B02CC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'CORTE DE CAJA DIARIO'!$A$402:$A$405</c:f>
              <c:strCache>
                <c:ptCount val="4"/>
                <c:pt idx="0">
                  <c:v>CHEQUE</c:v>
                </c:pt>
                <c:pt idx="1">
                  <c:v>DEPÓSITO</c:v>
                </c:pt>
                <c:pt idx="2">
                  <c:v>EFECTIVO</c:v>
                </c:pt>
                <c:pt idx="3">
                  <c:v>TARJETA</c:v>
                </c:pt>
              </c:strCache>
            </c:strRef>
          </c:cat>
          <c:val>
            <c:numRef>
              <c:f>'CORTE DE CAJA DIARIO'!$H$402:$H$405</c:f>
              <c:numCache>
                <c:formatCode>_("Q"* #,##0.00_);_("Q"* \(#,##0.00\);_("Q"*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E-4068-95E1-CDDD5B02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>
                <a:solidFill>
                  <a:sysClr val="windowText" lastClr="000000"/>
                </a:solidFill>
              </a:rPr>
              <a:t>TOTAL</a:t>
            </a:r>
            <a:r>
              <a:rPr lang="es-GT" baseline="0">
                <a:solidFill>
                  <a:sysClr val="windowText" lastClr="000000"/>
                </a:solidFill>
              </a:rPr>
              <a:t> VENDIDO POR SUCURSALES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4500280489391479"/>
          <c:y val="0.15298529962288043"/>
          <c:w val="0.50238891325070212"/>
          <c:h val="0.70257782121534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46-454D-815F-20974B763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46-454D-815F-20974B7637A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A-4656-AAAC-FB0C553C1D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'CORTE DE CAJA DIARIO'!$A$414:$A$417</c:f>
              <c:strCache>
                <c:ptCount val="4"/>
                <c:pt idx="0">
                  <c:v>LA TERCERA</c:v>
                </c:pt>
                <c:pt idx="1">
                  <c:v>LA PLAZA</c:v>
                </c:pt>
                <c:pt idx="2">
                  <c:v>DUEÑAS</c:v>
                </c:pt>
                <c:pt idx="3">
                  <c:v>CIUDAD VIEJA</c:v>
                </c:pt>
              </c:strCache>
            </c:strRef>
          </c:cat>
          <c:val>
            <c:numRef>
              <c:f>'CORTE DE CAJA DIARIO'!$F$414:$F$417</c:f>
              <c:numCache>
                <c:formatCode>_("Q"* #,##0.00_);_("Q"* \(#,##0.00\);_("Q"*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A-4656-AAAC-FB0C553C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>
                <a:solidFill>
                  <a:sysClr val="windowText" lastClr="000000"/>
                </a:solidFill>
              </a:rPr>
              <a:t>TOTAL INGRESO POR SUCURSALES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D-4816-BB9D-92DF5062B7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D-4816-BB9D-92DF5062B74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EE-4ACD-A083-D861A8EB48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'CORTE DE CAJA DIARIO'!$A$424:$A$427</c:f>
              <c:strCache>
                <c:ptCount val="4"/>
                <c:pt idx="0">
                  <c:v>LA TERCERA</c:v>
                </c:pt>
                <c:pt idx="1">
                  <c:v>LA PLAZA</c:v>
                </c:pt>
                <c:pt idx="2">
                  <c:v>DUEÑAS</c:v>
                </c:pt>
                <c:pt idx="3">
                  <c:v>CIUDAD VIEJA</c:v>
                </c:pt>
              </c:strCache>
            </c:strRef>
          </c:cat>
          <c:val>
            <c:numRef>
              <c:f>'CORTE DE CAJA DIARIO'!$F$424:$F$427</c:f>
              <c:numCache>
                <c:formatCode>_("Q"* #,##0.00_);_("Q"* \(#,##0.00\);_("Q"*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E-4ACD-A083-D861A8EB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/>
                </a:solidFill>
              </a:rPr>
              <a:t>FORMAS DE PAGO "CIUDAD VIEJA"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2-46C1-AB56-F3474ED9002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52-46C1-AB56-F3474ED9002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52-46C1-AB56-F3474ED900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52-46C1-AB56-F3474ED9002A}"/>
              </c:ext>
            </c:extLst>
          </c:dPt>
          <c:dLbls>
            <c:dLbl>
              <c:idx val="0"/>
              <c:layout>
                <c:manualLayout>
                  <c:x val="-0.13550408586904597"/>
                  <c:y val="3.40124394471452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52-46C1-AB56-F3474ED9002A}"/>
                </c:ext>
              </c:extLst>
            </c:dLbl>
            <c:dLbl>
              <c:idx val="1"/>
              <c:layout>
                <c:manualLayout>
                  <c:x val="0.35419588461169121"/>
                  <c:y val="8.503391066994328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101927586855795"/>
                      <c:h val="9.2564143767743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352-46C1-AB56-F3474ED9002A}"/>
                </c:ext>
              </c:extLst>
            </c:dLbl>
            <c:dLbl>
              <c:idx val="2"/>
              <c:layout>
                <c:manualLayout>
                  <c:x val="0.1676231777190027"/>
                  <c:y val="3.39963705781150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52-46C1-AB56-F3474ED9002A}"/>
                </c:ext>
              </c:extLst>
            </c:dLbl>
            <c:dLbl>
              <c:idx val="3"/>
              <c:layout>
                <c:manualLayout>
                  <c:x val="-0.27207256443359568"/>
                  <c:y val="7.4828170227170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52-46C1-AB56-F3474ED9002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'CORTE DE CAJA DIARIO'!$A$402:$A$405</c:f>
              <c:strCache>
                <c:ptCount val="4"/>
                <c:pt idx="0">
                  <c:v>CHEQUE</c:v>
                </c:pt>
                <c:pt idx="1">
                  <c:v>DEPÓSITO</c:v>
                </c:pt>
                <c:pt idx="2">
                  <c:v>EFECTIVO</c:v>
                </c:pt>
                <c:pt idx="3">
                  <c:v>TARJETA</c:v>
                </c:pt>
              </c:strCache>
            </c:strRef>
          </c:cat>
          <c:val>
            <c:numRef>
              <c:f>'CORTE DE CAJA DIARIO'!$I$402:$I$405</c:f>
              <c:numCache>
                <c:formatCode>_("Q"* #,##0.00_);_("Q"* \(#,##0.00\);_("Q"*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52-46C1-AB56-F3474ED9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93134</xdr:colOff>
      <xdr:row>0</xdr:row>
      <xdr:rowOff>0</xdr:rowOff>
    </xdr:from>
    <xdr:to>
      <xdr:col>3</xdr:col>
      <xdr:colOff>632581</xdr:colOff>
      <xdr:row>2</xdr:row>
      <xdr:rowOff>203200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4" y="0"/>
          <a:ext cx="3395133" cy="1295400"/>
        </a:xfrm>
        <a:prstGeom prst="rect">
          <a:avLst/>
        </a:prstGeom>
      </xdr:spPr>
    </xdr:pic>
    <xdr:clientData/>
  </xdr:twoCellAnchor>
  <xdr:twoCellAnchor>
    <xdr:from>
      <xdr:col>9</xdr:col>
      <xdr:colOff>629640</xdr:colOff>
      <xdr:row>389</xdr:row>
      <xdr:rowOff>12618</xdr:rowOff>
    </xdr:from>
    <xdr:to>
      <xdr:col>11</xdr:col>
      <xdr:colOff>1021774</xdr:colOff>
      <xdr:row>403</xdr:row>
      <xdr:rowOff>179861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6C8956-939F-635A-ED59-43BE52453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130728</xdr:colOff>
      <xdr:row>389</xdr:row>
      <xdr:rowOff>17416</xdr:rowOff>
    </xdr:from>
    <xdr:to>
      <xdr:col>16</xdr:col>
      <xdr:colOff>753291</xdr:colOff>
      <xdr:row>403</xdr:row>
      <xdr:rowOff>151311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DD8AEB-4F0D-AF49-CD97-67212C88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1020883</xdr:colOff>
      <xdr:row>389</xdr:row>
      <xdr:rowOff>25036</xdr:rowOff>
    </xdr:from>
    <xdr:to>
      <xdr:col>21</xdr:col>
      <xdr:colOff>553490</xdr:colOff>
      <xdr:row>403</xdr:row>
      <xdr:rowOff>173082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A28520-414A-4061-E15C-0758793A3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2504208</xdr:colOff>
      <xdr:row>413</xdr:row>
      <xdr:rowOff>15585</xdr:rowOff>
    </xdr:from>
    <xdr:to>
      <xdr:col>15</xdr:col>
      <xdr:colOff>53686</xdr:colOff>
      <xdr:row>435</xdr:row>
      <xdr:rowOff>45026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C02A1D-5F33-BF2D-4C8A-A76B445DB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868598</xdr:colOff>
      <xdr:row>412</xdr:row>
      <xdr:rowOff>426028</xdr:rowOff>
    </xdr:from>
    <xdr:to>
      <xdr:col>22</xdr:col>
      <xdr:colOff>214664</xdr:colOff>
      <xdr:row>435</xdr:row>
      <xdr:rowOff>31173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1391EEA-B490-A40D-FB09-EDCA2D43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19050</xdr:colOff>
      <xdr:row>389</xdr:row>
      <xdr:rowOff>38100</xdr:rowOff>
    </xdr:from>
    <xdr:to>
      <xdr:col>28</xdr:col>
      <xdr:colOff>346787</xdr:colOff>
      <xdr:row>403</xdr:row>
      <xdr:rowOff>186146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D4B8DA1-2458-40C1-B0A8-55659C981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B9" totalsRowShown="0">
  <sortState xmlns:xlrd2="http://schemas.microsoft.com/office/spreadsheetml/2017/richdata2" ref="A4:B7">
    <sortCondition ref="A4:A7"/>
  </sortState>
  <tableColumns count="2">
    <tableColumn id="1" xr3:uid="{00000000-0010-0000-0000-000001000000}" name="Columna1"/>
    <tableColumn id="2" xr3:uid="{00000000-0010-0000-0000-000002000000}" name="Forma de pag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11"/>
  <sheetViews>
    <sheetView showGridLines="0" tabSelected="1" zoomScale="55" zoomScaleNormal="55" zoomScalePageLayoutView="90" workbookViewId="0">
      <pane ySplit="2" topLeftCell="A3" activePane="bottomLeft" state="frozen"/>
      <selection pane="bottomLeft" activeCell="J414" sqref="J414"/>
    </sheetView>
  </sheetViews>
  <sheetFormatPr baseColWidth="10" defaultColWidth="11.44140625" defaultRowHeight="14.4" x14ac:dyDescent="0.3"/>
  <cols>
    <col min="1" max="1" width="8" style="5" customWidth="1"/>
    <col min="2" max="2" width="15.109375" style="5" customWidth="1"/>
    <col min="3" max="3" width="18.5546875" customWidth="1"/>
    <col min="4" max="4" width="17.44140625" customWidth="1"/>
    <col min="5" max="5" width="14.77734375" style="94" customWidth="1"/>
    <col min="6" max="6" width="42.109375" customWidth="1"/>
    <col min="7" max="7" width="24.5546875" customWidth="1"/>
    <col min="8" max="8" width="24.33203125" style="19" customWidth="1"/>
    <col min="9" max="9" width="28.77734375" style="19" customWidth="1"/>
    <col min="10" max="10" width="50" style="101" customWidth="1"/>
    <col min="11" max="14" width="17" style="5" customWidth="1"/>
    <col min="15" max="16" width="14.88671875" style="5" customWidth="1"/>
    <col min="17" max="17" width="22.44140625" style="5" customWidth="1"/>
    <col min="18" max="18" width="23.33203125" style="5" customWidth="1"/>
    <col min="19" max="16384" width="11.44140625" style="5"/>
  </cols>
  <sheetData>
    <row r="1" spans="1:18" ht="47.1" customHeight="1" x14ac:dyDescent="0.3">
      <c r="E1" s="150" t="s">
        <v>574</v>
      </c>
      <c r="F1" s="150"/>
      <c r="G1" s="150"/>
      <c r="H1" s="11"/>
      <c r="I1" s="152" t="s">
        <v>575</v>
      </c>
      <c r="J1" s="152"/>
      <c r="L1" s="151"/>
      <c r="M1" s="151"/>
      <c r="N1" s="151"/>
      <c r="O1" s="151"/>
      <c r="P1" s="151"/>
    </row>
    <row r="2" spans="1:18" s="12" customFormat="1" ht="39.9" customHeight="1" x14ac:dyDescent="0.3">
      <c r="E2" s="83"/>
      <c r="F2" s="68" t="s">
        <v>33</v>
      </c>
      <c r="G2" s="69" t="s">
        <v>593</v>
      </c>
      <c r="H2" s="13"/>
      <c r="I2" s="153"/>
      <c r="J2" s="153"/>
      <c r="L2" s="151"/>
      <c r="M2" s="151"/>
      <c r="N2" s="151"/>
      <c r="O2" s="151"/>
      <c r="P2" s="151"/>
    </row>
    <row r="3" spans="1:18" ht="24" x14ac:dyDescent="0.35">
      <c r="A3" s="63" t="s">
        <v>34</v>
      </c>
      <c r="B3" s="64"/>
      <c r="C3" s="64"/>
      <c r="D3" s="64"/>
      <c r="E3" s="84"/>
      <c r="F3" s="65"/>
      <c r="G3" s="65"/>
      <c r="H3" s="65"/>
      <c r="I3" s="65"/>
      <c r="J3" s="95"/>
      <c r="K3" s="65"/>
      <c r="L3" s="65"/>
      <c r="M3" s="65"/>
      <c r="N3" s="65"/>
      <c r="O3" s="65"/>
      <c r="P3" s="65"/>
      <c r="Q3" s="65"/>
      <c r="R3" s="66"/>
    </row>
    <row r="4" spans="1:18" s="14" customFormat="1" ht="50.25" customHeight="1" x14ac:dyDescent="0.5">
      <c r="A4" s="133" t="s">
        <v>17</v>
      </c>
      <c r="B4" s="133" t="s">
        <v>5</v>
      </c>
      <c r="C4" s="140" t="s">
        <v>36</v>
      </c>
      <c r="D4" s="37" t="s">
        <v>54</v>
      </c>
      <c r="E4" s="137" t="s">
        <v>37</v>
      </c>
      <c r="F4" s="133" t="s">
        <v>4</v>
      </c>
      <c r="G4" s="140" t="s">
        <v>578</v>
      </c>
      <c r="H4" s="71" t="s">
        <v>10</v>
      </c>
      <c r="I4" s="154" t="s">
        <v>591</v>
      </c>
      <c r="J4" s="155"/>
      <c r="K4" s="135" t="s">
        <v>7</v>
      </c>
      <c r="L4" s="35" t="s">
        <v>38</v>
      </c>
      <c r="M4" s="35" t="s">
        <v>6</v>
      </c>
      <c r="N4" s="37" t="s">
        <v>70</v>
      </c>
      <c r="O4" s="141" t="s">
        <v>67</v>
      </c>
      <c r="P4" s="141"/>
      <c r="Q4" s="141"/>
      <c r="R4" s="32" t="s">
        <v>9</v>
      </c>
    </row>
    <row r="5" spans="1:18" customFormat="1" ht="27.9" customHeight="1" x14ac:dyDescent="0.3">
      <c r="A5" s="134"/>
      <c r="B5" s="134"/>
      <c r="C5" s="141"/>
      <c r="D5" s="22" t="s">
        <v>55</v>
      </c>
      <c r="E5" s="138"/>
      <c r="F5" s="134"/>
      <c r="G5" s="141"/>
      <c r="H5" s="72" t="s">
        <v>14</v>
      </c>
      <c r="I5" s="156" t="s">
        <v>592</v>
      </c>
      <c r="J5" s="157"/>
      <c r="K5" s="136"/>
      <c r="L5" s="23" t="s">
        <v>39</v>
      </c>
      <c r="M5" s="23" t="s">
        <v>40</v>
      </c>
      <c r="N5" s="22" t="s">
        <v>14</v>
      </c>
      <c r="O5" s="147"/>
      <c r="P5" s="147"/>
      <c r="Q5" s="147"/>
      <c r="R5" s="24" t="s">
        <v>14</v>
      </c>
    </row>
    <row r="6" spans="1:18" s="15" customFormat="1" x14ac:dyDescent="0.3">
      <c r="A6" s="25">
        <v>1</v>
      </c>
      <c r="B6" s="26"/>
      <c r="C6" s="20"/>
      <c r="D6" s="20"/>
      <c r="E6" s="85"/>
      <c r="F6" s="33"/>
      <c r="G6" s="27"/>
      <c r="H6" s="20"/>
      <c r="I6" s="158"/>
      <c r="J6" s="159"/>
      <c r="K6" s="28">
        <v>0</v>
      </c>
      <c r="L6" s="29">
        <v>0</v>
      </c>
      <c r="M6" s="30">
        <f>K6-L6</f>
        <v>0</v>
      </c>
      <c r="N6" s="20"/>
      <c r="O6" s="148"/>
      <c r="P6" s="127"/>
      <c r="Q6" s="127"/>
      <c r="R6" s="31"/>
    </row>
    <row r="7" spans="1:18" s="15" customFormat="1" x14ac:dyDescent="0.3">
      <c r="A7" s="25">
        <v>2</v>
      </c>
      <c r="B7" s="26"/>
      <c r="C7" s="20"/>
      <c r="D7" s="49"/>
      <c r="E7" s="86"/>
      <c r="F7" s="33"/>
      <c r="G7" s="27"/>
      <c r="H7" s="20"/>
      <c r="I7" s="158"/>
      <c r="J7" s="159"/>
      <c r="K7" s="28">
        <v>0</v>
      </c>
      <c r="L7" s="29">
        <v>0</v>
      </c>
      <c r="M7" s="30">
        <f t="shared" ref="M7:M8" si="0">K7-L7</f>
        <v>0</v>
      </c>
      <c r="N7" s="20"/>
      <c r="O7" s="127"/>
      <c r="P7" s="127"/>
      <c r="Q7" s="127"/>
      <c r="R7" s="31"/>
    </row>
    <row r="8" spans="1:18" s="15" customFormat="1" x14ac:dyDescent="0.3">
      <c r="A8" s="25">
        <v>3</v>
      </c>
      <c r="B8" s="26"/>
      <c r="C8" s="20"/>
      <c r="D8" s="20"/>
      <c r="E8" s="86"/>
      <c r="F8" s="33"/>
      <c r="G8" s="27"/>
      <c r="H8" s="20"/>
      <c r="I8" s="158"/>
      <c r="J8" s="159"/>
      <c r="K8" s="28">
        <v>0</v>
      </c>
      <c r="L8" s="29">
        <v>0</v>
      </c>
      <c r="M8" s="30">
        <f t="shared" si="0"/>
        <v>0</v>
      </c>
      <c r="N8" s="20"/>
      <c r="O8" s="127"/>
      <c r="P8" s="127"/>
      <c r="Q8" s="127"/>
      <c r="R8" s="31"/>
    </row>
    <row r="9" spans="1:18" s="15" customFormat="1" x14ac:dyDescent="0.3">
      <c r="A9" s="25">
        <v>4</v>
      </c>
      <c r="B9" s="26"/>
      <c r="C9" s="20"/>
      <c r="D9" s="49"/>
      <c r="E9" s="86"/>
      <c r="F9" s="33"/>
      <c r="G9" s="27"/>
      <c r="H9" s="20"/>
      <c r="I9" s="158"/>
      <c r="J9" s="159"/>
      <c r="K9" s="28">
        <v>0</v>
      </c>
      <c r="L9" s="29">
        <v>0</v>
      </c>
      <c r="M9" s="30">
        <f t="shared" ref="M9:M10" si="1">K9-L9</f>
        <v>0</v>
      </c>
      <c r="N9" s="20"/>
      <c r="O9" s="127"/>
      <c r="P9" s="127"/>
      <c r="Q9" s="127"/>
      <c r="R9" s="31"/>
    </row>
    <row r="10" spans="1:18" s="15" customFormat="1" x14ac:dyDescent="0.3">
      <c r="A10" s="25">
        <v>5</v>
      </c>
      <c r="B10" s="26"/>
      <c r="C10" s="20"/>
      <c r="D10" s="20"/>
      <c r="E10" s="86"/>
      <c r="F10" s="33"/>
      <c r="G10" s="27"/>
      <c r="H10" s="20"/>
      <c r="I10" s="158"/>
      <c r="J10" s="159"/>
      <c r="K10" s="28">
        <v>0</v>
      </c>
      <c r="L10" s="29">
        <v>0</v>
      </c>
      <c r="M10" s="30">
        <f t="shared" si="1"/>
        <v>0</v>
      </c>
      <c r="N10" s="20"/>
      <c r="O10" s="127"/>
      <c r="P10" s="127"/>
      <c r="Q10" s="127"/>
      <c r="R10" s="31"/>
    </row>
    <row r="11" spans="1:18" s="15" customFormat="1" x14ac:dyDescent="0.3">
      <c r="A11" s="25">
        <v>6</v>
      </c>
      <c r="B11" s="26"/>
      <c r="C11" s="20"/>
      <c r="D11" s="20"/>
      <c r="E11" s="86"/>
      <c r="F11" s="33"/>
      <c r="G11" s="27"/>
      <c r="H11" s="20"/>
      <c r="I11" s="158"/>
      <c r="J11" s="159"/>
      <c r="K11" s="28">
        <v>0</v>
      </c>
      <c r="L11" s="29">
        <v>0</v>
      </c>
      <c r="M11" s="30">
        <f t="shared" ref="M11:M29" si="2">K11-L11</f>
        <v>0</v>
      </c>
      <c r="N11" s="20"/>
      <c r="O11" s="127"/>
      <c r="P11" s="127"/>
      <c r="Q11" s="127"/>
      <c r="R11" s="31"/>
    </row>
    <row r="12" spans="1:18" s="15" customFormat="1" x14ac:dyDescent="0.3">
      <c r="A12" s="25">
        <v>7</v>
      </c>
      <c r="B12" s="26"/>
      <c r="C12" s="20"/>
      <c r="D12" s="20"/>
      <c r="E12" s="86"/>
      <c r="F12" s="33"/>
      <c r="G12" s="27"/>
      <c r="H12" s="20"/>
      <c r="I12" s="158"/>
      <c r="J12" s="159"/>
      <c r="K12" s="28">
        <v>0</v>
      </c>
      <c r="L12" s="29">
        <v>0</v>
      </c>
      <c r="M12" s="30">
        <f t="shared" si="2"/>
        <v>0</v>
      </c>
      <c r="N12" s="20"/>
      <c r="O12" s="127"/>
      <c r="P12" s="127"/>
      <c r="Q12" s="127"/>
      <c r="R12" s="31"/>
    </row>
    <row r="13" spans="1:18" s="15" customFormat="1" x14ac:dyDescent="0.3">
      <c r="A13" s="25">
        <v>8</v>
      </c>
      <c r="B13" s="26"/>
      <c r="C13" s="20"/>
      <c r="D13" s="20"/>
      <c r="E13" s="86"/>
      <c r="F13" s="33"/>
      <c r="G13" s="27"/>
      <c r="H13" s="20"/>
      <c r="I13" s="158"/>
      <c r="J13" s="159"/>
      <c r="K13" s="28">
        <v>0</v>
      </c>
      <c r="L13" s="29">
        <v>0</v>
      </c>
      <c r="M13" s="30">
        <f t="shared" si="2"/>
        <v>0</v>
      </c>
      <c r="N13" s="20"/>
      <c r="O13" s="127"/>
      <c r="P13" s="127"/>
      <c r="Q13" s="127"/>
      <c r="R13" s="31"/>
    </row>
    <row r="14" spans="1:18" s="15" customFormat="1" x14ac:dyDescent="0.3">
      <c r="A14" s="25">
        <v>9</v>
      </c>
      <c r="B14" s="26"/>
      <c r="C14" s="20"/>
      <c r="D14" s="20"/>
      <c r="E14" s="86"/>
      <c r="F14" s="33"/>
      <c r="G14" s="27"/>
      <c r="H14" s="20"/>
      <c r="I14" s="158"/>
      <c r="J14" s="159"/>
      <c r="K14" s="28">
        <v>0</v>
      </c>
      <c r="L14" s="29">
        <v>0</v>
      </c>
      <c r="M14" s="30">
        <f t="shared" si="2"/>
        <v>0</v>
      </c>
      <c r="N14" s="20"/>
      <c r="O14" s="127"/>
      <c r="P14" s="127"/>
      <c r="Q14" s="127"/>
      <c r="R14" s="31"/>
    </row>
    <row r="15" spans="1:18" s="15" customFormat="1" x14ac:dyDescent="0.3">
      <c r="A15" s="25">
        <v>10</v>
      </c>
      <c r="B15" s="26"/>
      <c r="C15" s="20"/>
      <c r="D15" s="20"/>
      <c r="E15" s="86"/>
      <c r="F15" s="33"/>
      <c r="G15" s="27"/>
      <c r="H15" s="20"/>
      <c r="I15" s="158"/>
      <c r="J15" s="159"/>
      <c r="K15" s="28">
        <v>0</v>
      </c>
      <c r="L15" s="29">
        <v>0</v>
      </c>
      <c r="M15" s="30">
        <f t="shared" si="2"/>
        <v>0</v>
      </c>
      <c r="N15" s="20"/>
      <c r="O15" s="127"/>
      <c r="P15" s="127"/>
      <c r="Q15" s="127"/>
      <c r="R15" s="31"/>
    </row>
    <row r="16" spans="1:18" s="15" customFormat="1" x14ac:dyDescent="0.3">
      <c r="A16" s="25">
        <v>11</v>
      </c>
      <c r="B16" s="26"/>
      <c r="C16" s="20"/>
      <c r="D16" s="20"/>
      <c r="E16" s="86"/>
      <c r="F16" s="33"/>
      <c r="G16" s="27"/>
      <c r="H16" s="20"/>
      <c r="I16" s="158"/>
      <c r="J16" s="159"/>
      <c r="K16" s="28">
        <v>0</v>
      </c>
      <c r="L16" s="29">
        <v>0</v>
      </c>
      <c r="M16" s="30">
        <f t="shared" si="2"/>
        <v>0</v>
      </c>
      <c r="N16" s="20"/>
      <c r="O16" s="127"/>
      <c r="P16" s="127"/>
      <c r="Q16" s="127"/>
      <c r="R16" s="31"/>
    </row>
    <row r="17" spans="1:18" s="15" customFormat="1" x14ac:dyDescent="0.3">
      <c r="A17" s="25">
        <v>12</v>
      </c>
      <c r="B17" s="26"/>
      <c r="C17" s="20"/>
      <c r="D17" s="20"/>
      <c r="E17" s="86"/>
      <c r="F17" s="33"/>
      <c r="G17" s="27"/>
      <c r="H17" s="20"/>
      <c r="I17" s="158"/>
      <c r="J17" s="159"/>
      <c r="K17" s="28">
        <v>0</v>
      </c>
      <c r="L17" s="29">
        <v>0</v>
      </c>
      <c r="M17" s="30">
        <f t="shared" si="2"/>
        <v>0</v>
      </c>
      <c r="N17" s="20"/>
      <c r="O17" s="127"/>
      <c r="P17" s="127"/>
      <c r="Q17" s="127"/>
      <c r="R17" s="31"/>
    </row>
    <row r="18" spans="1:18" s="15" customFormat="1" x14ac:dyDescent="0.3">
      <c r="A18" s="25">
        <v>13</v>
      </c>
      <c r="B18" s="26"/>
      <c r="C18" s="20"/>
      <c r="D18" s="20"/>
      <c r="E18" s="86"/>
      <c r="F18" s="33"/>
      <c r="G18" s="27"/>
      <c r="H18" s="20"/>
      <c r="I18" s="158"/>
      <c r="J18" s="159"/>
      <c r="K18" s="28">
        <v>0</v>
      </c>
      <c r="L18" s="29">
        <v>0</v>
      </c>
      <c r="M18" s="30">
        <f t="shared" si="2"/>
        <v>0</v>
      </c>
      <c r="N18" s="20"/>
      <c r="O18" s="127"/>
      <c r="P18" s="127"/>
      <c r="Q18" s="127"/>
      <c r="R18" s="31"/>
    </row>
    <row r="19" spans="1:18" s="15" customFormat="1" x14ac:dyDescent="0.3">
      <c r="A19" s="25">
        <v>14</v>
      </c>
      <c r="B19" s="26"/>
      <c r="C19" s="20"/>
      <c r="D19" s="20"/>
      <c r="E19" s="86"/>
      <c r="F19" s="33"/>
      <c r="G19" s="27"/>
      <c r="H19" s="20"/>
      <c r="I19" s="158"/>
      <c r="J19" s="159"/>
      <c r="K19" s="28">
        <v>0</v>
      </c>
      <c r="L19" s="29">
        <v>0</v>
      </c>
      <c r="M19" s="30">
        <f t="shared" si="2"/>
        <v>0</v>
      </c>
      <c r="N19" s="20"/>
      <c r="O19" s="127"/>
      <c r="P19" s="127"/>
      <c r="Q19" s="127"/>
      <c r="R19" s="31"/>
    </row>
    <row r="20" spans="1:18" s="15" customFormat="1" x14ac:dyDescent="0.3">
      <c r="A20" s="25">
        <v>15</v>
      </c>
      <c r="B20" s="26"/>
      <c r="C20" s="20"/>
      <c r="D20" s="20"/>
      <c r="E20" s="86"/>
      <c r="F20" s="33"/>
      <c r="G20" s="27"/>
      <c r="H20" s="20"/>
      <c r="I20" s="158"/>
      <c r="J20" s="159"/>
      <c r="K20" s="28">
        <v>0</v>
      </c>
      <c r="L20" s="29">
        <v>0</v>
      </c>
      <c r="M20" s="30">
        <f t="shared" si="2"/>
        <v>0</v>
      </c>
      <c r="N20" s="20"/>
      <c r="O20" s="127"/>
      <c r="P20" s="127"/>
      <c r="Q20" s="127"/>
      <c r="R20" s="31"/>
    </row>
    <row r="21" spans="1:18" s="15" customFormat="1" x14ac:dyDescent="0.3">
      <c r="A21" s="25">
        <v>16</v>
      </c>
      <c r="B21" s="26"/>
      <c r="C21" s="20"/>
      <c r="D21" s="20"/>
      <c r="E21" s="86"/>
      <c r="F21" s="33"/>
      <c r="G21" s="27"/>
      <c r="H21" s="20"/>
      <c r="I21" s="158"/>
      <c r="J21" s="159"/>
      <c r="K21" s="28">
        <v>0</v>
      </c>
      <c r="L21" s="29">
        <v>0</v>
      </c>
      <c r="M21" s="30">
        <f t="shared" si="2"/>
        <v>0</v>
      </c>
      <c r="N21" s="20"/>
      <c r="O21" s="127"/>
      <c r="P21" s="127"/>
      <c r="Q21" s="127"/>
      <c r="R21" s="31"/>
    </row>
    <row r="22" spans="1:18" s="15" customFormat="1" x14ac:dyDescent="0.3">
      <c r="A22" s="25">
        <v>17</v>
      </c>
      <c r="B22" s="26"/>
      <c r="C22" s="20"/>
      <c r="D22" s="20"/>
      <c r="E22" s="86"/>
      <c r="F22" s="33"/>
      <c r="G22" s="27"/>
      <c r="H22" s="20"/>
      <c r="I22" s="158"/>
      <c r="J22" s="159"/>
      <c r="K22" s="28">
        <v>0</v>
      </c>
      <c r="L22" s="29">
        <v>0</v>
      </c>
      <c r="M22" s="30">
        <f t="shared" si="2"/>
        <v>0</v>
      </c>
      <c r="N22" s="20"/>
      <c r="O22" s="127"/>
      <c r="P22" s="127"/>
      <c r="Q22" s="127"/>
      <c r="R22" s="31"/>
    </row>
    <row r="23" spans="1:18" s="15" customFormat="1" x14ac:dyDescent="0.3">
      <c r="A23" s="25">
        <v>18</v>
      </c>
      <c r="B23" s="26"/>
      <c r="C23" s="20"/>
      <c r="D23" s="20"/>
      <c r="E23" s="86"/>
      <c r="F23" s="33"/>
      <c r="G23" s="27"/>
      <c r="H23" s="20"/>
      <c r="I23" s="158"/>
      <c r="J23" s="159"/>
      <c r="K23" s="28">
        <v>0</v>
      </c>
      <c r="L23" s="29">
        <v>0</v>
      </c>
      <c r="M23" s="30">
        <f t="shared" si="2"/>
        <v>0</v>
      </c>
      <c r="N23" s="20"/>
      <c r="O23" s="127"/>
      <c r="P23" s="127"/>
      <c r="Q23" s="127"/>
      <c r="R23" s="31"/>
    </row>
    <row r="24" spans="1:18" s="15" customFormat="1" x14ac:dyDescent="0.3">
      <c r="A24" s="25">
        <v>19</v>
      </c>
      <c r="B24" s="26"/>
      <c r="C24" s="20"/>
      <c r="D24" s="20"/>
      <c r="E24" s="86"/>
      <c r="F24" s="33"/>
      <c r="G24" s="27"/>
      <c r="H24" s="20"/>
      <c r="I24" s="158"/>
      <c r="J24" s="159"/>
      <c r="K24" s="28">
        <v>0</v>
      </c>
      <c r="L24" s="29">
        <v>0</v>
      </c>
      <c r="M24" s="30">
        <f t="shared" si="2"/>
        <v>0</v>
      </c>
      <c r="N24" s="20"/>
      <c r="O24" s="127"/>
      <c r="P24" s="127"/>
      <c r="Q24" s="127"/>
      <c r="R24" s="31"/>
    </row>
    <row r="25" spans="1:18" s="15" customFormat="1" x14ac:dyDescent="0.3">
      <c r="A25" s="25">
        <v>20</v>
      </c>
      <c r="B25" s="26"/>
      <c r="C25" s="20"/>
      <c r="D25" s="20"/>
      <c r="E25" s="86"/>
      <c r="F25" s="33"/>
      <c r="G25" s="27"/>
      <c r="H25" s="20"/>
      <c r="I25" s="158"/>
      <c r="J25" s="159"/>
      <c r="K25" s="28">
        <v>0</v>
      </c>
      <c r="L25" s="29">
        <v>0</v>
      </c>
      <c r="M25" s="30">
        <f t="shared" si="2"/>
        <v>0</v>
      </c>
      <c r="N25" s="20"/>
      <c r="O25" s="127"/>
      <c r="P25" s="127"/>
      <c r="Q25" s="127"/>
      <c r="R25" s="31"/>
    </row>
    <row r="26" spans="1:18" s="15" customFormat="1" x14ac:dyDescent="0.3">
      <c r="A26" s="25">
        <v>21</v>
      </c>
      <c r="B26" s="26"/>
      <c r="C26" s="20"/>
      <c r="D26" s="20"/>
      <c r="E26" s="86"/>
      <c r="F26" s="33"/>
      <c r="G26" s="27"/>
      <c r="H26" s="20"/>
      <c r="I26" s="158"/>
      <c r="J26" s="159"/>
      <c r="K26" s="28">
        <v>0</v>
      </c>
      <c r="L26" s="29">
        <v>0</v>
      </c>
      <c r="M26" s="30">
        <f t="shared" si="2"/>
        <v>0</v>
      </c>
      <c r="N26" s="20"/>
      <c r="O26" s="127"/>
      <c r="P26" s="127"/>
      <c r="Q26" s="127"/>
      <c r="R26" s="31"/>
    </row>
    <row r="27" spans="1:18" s="15" customFormat="1" x14ac:dyDescent="0.3">
      <c r="A27" s="25">
        <v>22</v>
      </c>
      <c r="B27" s="26"/>
      <c r="C27" s="20"/>
      <c r="D27" s="20"/>
      <c r="E27" s="86"/>
      <c r="F27" s="33"/>
      <c r="G27" s="27"/>
      <c r="H27" s="20"/>
      <c r="I27" s="158"/>
      <c r="J27" s="159"/>
      <c r="K27" s="28">
        <v>0</v>
      </c>
      <c r="L27" s="29">
        <v>0</v>
      </c>
      <c r="M27" s="30">
        <f t="shared" si="2"/>
        <v>0</v>
      </c>
      <c r="N27" s="20"/>
      <c r="O27" s="127"/>
      <c r="P27" s="127"/>
      <c r="Q27" s="127"/>
      <c r="R27" s="31"/>
    </row>
    <row r="28" spans="1:18" s="15" customFormat="1" x14ac:dyDescent="0.3">
      <c r="A28" s="25">
        <v>23</v>
      </c>
      <c r="B28" s="26"/>
      <c r="C28" s="20"/>
      <c r="D28" s="20"/>
      <c r="E28" s="86"/>
      <c r="F28" s="33"/>
      <c r="G28" s="27"/>
      <c r="H28" s="20"/>
      <c r="I28" s="158"/>
      <c r="J28" s="159"/>
      <c r="K28" s="28">
        <v>0</v>
      </c>
      <c r="L28" s="29">
        <v>0</v>
      </c>
      <c r="M28" s="30">
        <f t="shared" si="2"/>
        <v>0</v>
      </c>
      <c r="N28" s="20"/>
      <c r="O28" s="127"/>
      <c r="P28" s="127"/>
      <c r="Q28" s="127"/>
      <c r="R28" s="31"/>
    </row>
    <row r="29" spans="1:18" s="15" customFormat="1" x14ac:dyDescent="0.3">
      <c r="A29" s="25">
        <v>24</v>
      </c>
      <c r="B29" s="26"/>
      <c r="C29" s="20"/>
      <c r="D29" s="20"/>
      <c r="E29" s="86"/>
      <c r="F29" s="33"/>
      <c r="G29" s="27"/>
      <c r="H29" s="20"/>
      <c r="I29" s="158"/>
      <c r="J29" s="159"/>
      <c r="K29" s="28">
        <v>0</v>
      </c>
      <c r="L29" s="29">
        <v>0</v>
      </c>
      <c r="M29" s="30">
        <f t="shared" si="2"/>
        <v>0</v>
      </c>
      <c r="N29" s="20"/>
      <c r="O29" s="127"/>
      <c r="P29" s="127"/>
      <c r="Q29" s="127"/>
      <c r="R29" s="31"/>
    </row>
    <row r="30" spans="1:18" s="15" customFormat="1" x14ac:dyDescent="0.3">
      <c r="A30" s="25">
        <v>25</v>
      </c>
      <c r="B30" s="26"/>
      <c r="C30" s="20"/>
      <c r="D30" s="20"/>
      <c r="E30" s="86"/>
      <c r="F30" s="33"/>
      <c r="G30" s="27"/>
      <c r="H30" s="20"/>
      <c r="I30" s="158"/>
      <c r="J30" s="159"/>
      <c r="K30" s="28">
        <v>0</v>
      </c>
      <c r="L30" s="29">
        <v>0</v>
      </c>
      <c r="M30" s="30">
        <f t="shared" ref="M30:M67" si="3">K30-L30</f>
        <v>0</v>
      </c>
      <c r="N30" s="20"/>
      <c r="O30" s="127"/>
      <c r="P30" s="127"/>
      <c r="Q30" s="127"/>
      <c r="R30" s="31"/>
    </row>
    <row r="31" spans="1:18" s="15" customFormat="1" x14ac:dyDescent="0.3">
      <c r="A31" s="25">
        <v>26</v>
      </c>
      <c r="B31" s="26"/>
      <c r="C31" s="20"/>
      <c r="D31" s="20"/>
      <c r="E31" s="86"/>
      <c r="F31" s="33"/>
      <c r="G31" s="27"/>
      <c r="H31" s="20"/>
      <c r="I31" s="158"/>
      <c r="J31" s="159"/>
      <c r="K31" s="28">
        <v>0</v>
      </c>
      <c r="L31" s="29">
        <v>0</v>
      </c>
      <c r="M31" s="30">
        <f t="shared" si="3"/>
        <v>0</v>
      </c>
      <c r="N31" s="20"/>
      <c r="O31" s="127"/>
      <c r="P31" s="127"/>
      <c r="Q31" s="127"/>
      <c r="R31" s="31"/>
    </row>
    <row r="32" spans="1:18" s="15" customFormat="1" x14ac:dyDescent="0.3">
      <c r="A32" s="25">
        <v>27</v>
      </c>
      <c r="B32" s="26"/>
      <c r="C32" s="20"/>
      <c r="D32" s="20"/>
      <c r="E32" s="86"/>
      <c r="F32" s="33"/>
      <c r="G32" s="27"/>
      <c r="H32" s="20"/>
      <c r="I32" s="158"/>
      <c r="J32" s="159"/>
      <c r="K32" s="28">
        <v>0</v>
      </c>
      <c r="L32" s="29">
        <v>0</v>
      </c>
      <c r="M32" s="30">
        <f t="shared" si="3"/>
        <v>0</v>
      </c>
      <c r="N32" s="20"/>
      <c r="O32" s="127"/>
      <c r="P32" s="127"/>
      <c r="Q32" s="127"/>
      <c r="R32" s="31"/>
    </row>
    <row r="33" spans="1:18" s="15" customFormat="1" x14ac:dyDescent="0.3">
      <c r="A33" s="25">
        <v>28</v>
      </c>
      <c r="B33" s="26"/>
      <c r="C33" s="20"/>
      <c r="D33" s="20"/>
      <c r="E33" s="86"/>
      <c r="F33" s="33"/>
      <c r="G33" s="27"/>
      <c r="H33" s="20"/>
      <c r="I33" s="158"/>
      <c r="J33" s="159"/>
      <c r="K33" s="28">
        <v>0</v>
      </c>
      <c r="L33" s="29">
        <v>0</v>
      </c>
      <c r="M33" s="30">
        <f t="shared" si="3"/>
        <v>0</v>
      </c>
      <c r="N33" s="20"/>
      <c r="O33" s="127"/>
      <c r="P33" s="127"/>
      <c r="Q33" s="127"/>
      <c r="R33" s="31"/>
    </row>
    <row r="34" spans="1:18" s="15" customFormat="1" x14ac:dyDescent="0.3">
      <c r="A34" s="25">
        <v>29</v>
      </c>
      <c r="B34" s="26"/>
      <c r="C34" s="20"/>
      <c r="D34" s="20"/>
      <c r="E34" s="86"/>
      <c r="F34" s="33"/>
      <c r="G34" s="27"/>
      <c r="H34" s="20"/>
      <c r="I34" s="158"/>
      <c r="J34" s="159"/>
      <c r="K34" s="28">
        <v>0</v>
      </c>
      <c r="L34" s="29">
        <v>0</v>
      </c>
      <c r="M34" s="30">
        <f t="shared" si="3"/>
        <v>0</v>
      </c>
      <c r="N34" s="20"/>
      <c r="O34" s="127"/>
      <c r="P34" s="127"/>
      <c r="Q34" s="127"/>
      <c r="R34" s="31"/>
    </row>
    <row r="35" spans="1:18" s="15" customFormat="1" x14ac:dyDescent="0.3">
      <c r="A35" s="25">
        <v>30</v>
      </c>
      <c r="B35" s="26"/>
      <c r="C35" s="20"/>
      <c r="D35" s="20"/>
      <c r="E35" s="86"/>
      <c r="F35" s="33"/>
      <c r="G35" s="27"/>
      <c r="H35" s="20"/>
      <c r="I35" s="158"/>
      <c r="J35" s="159"/>
      <c r="K35" s="28">
        <v>0</v>
      </c>
      <c r="L35" s="29">
        <v>0</v>
      </c>
      <c r="M35" s="30">
        <f t="shared" si="3"/>
        <v>0</v>
      </c>
      <c r="N35" s="20"/>
      <c r="O35" s="127"/>
      <c r="P35" s="127"/>
      <c r="Q35" s="127"/>
      <c r="R35" s="31"/>
    </row>
    <row r="36" spans="1:18" s="15" customFormat="1" x14ac:dyDescent="0.3">
      <c r="A36" s="25">
        <v>31</v>
      </c>
      <c r="B36" s="26"/>
      <c r="C36" s="20"/>
      <c r="D36" s="20"/>
      <c r="E36" s="86"/>
      <c r="F36" s="33"/>
      <c r="G36" s="27"/>
      <c r="H36" s="20"/>
      <c r="I36" s="158"/>
      <c r="J36" s="159"/>
      <c r="K36" s="28">
        <v>0</v>
      </c>
      <c r="L36" s="29">
        <v>0</v>
      </c>
      <c r="M36" s="30">
        <f t="shared" si="3"/>
        <v>0</v>
      </c>
      <c r="N36" s="20"/>
      <c r="O36" s="127"/>
      <c r="P36" s="127"/>
      <c r="Q36" s="127"/>
      <c r="R36" s="31"/>
    </row>
    <row r="37" spans="1:18" s="15" customFormat="1" x14ac:dyDescent="0.3">
      <c r="A37" s="25">
        <v>32</v>
      </c>
      <c r="B37" s="26"/>
      <c r="C37" s="20"/>
      <c r="D37" s="20"/>
      <c r="E37" s="86"/>
      <c r="F37" s="33"/>
      <c r="G37" s="27"/>
      <c r="H37" s="20"/>
      <c r="I37" s="158"/>
      <c r="J37" s="159"/>
      <c r="K37" s="28">
        <v>0</v>
      </c>
      <c r="L37" s="29">
        <v>0</v>
      </c>
      <c r="M37" s="30">
        <f t="shared" si="3"/>
        <v>0</v>
      </c>
      <c r="N37" s="20"/>
      <c r="O37" s="127"/>
      <c r="P37" s="127"/>
      <c r="Q37" s="127"/>
      <c r="R37" s="31"/>
    </row>
    <row r="38" spans="1:18" s="15" customFormat="1" x14ac:dyDescent="0.3">
      <c r="A38" s="25">
        <v>33</v>
      </c>
      <c r="B38" s="26"/>
      <c r="C38" s="20"/>
      <c r="D38" s="20"/>
      <c r="E38" s="86"/>
      <c r="F38" s="33"/>
      <c r="G38" s="27"/>
      <c r="H38" s="20"/>
      <c r="I38" s="158"/>
      <c r="J38" s="159"/>
      <c r="K38" s="28">
        <v>0</v>
      </c>
      <c r="L38" s="29">
        <v>0</v>
      </c>
      <c r="M38" s="30">
        <f t="shared" si="3"/>
        <v>0</v>
      </c>
      <c r="N38" s="20"/>
      <c r="O38" s="127"/>
      <c r="P38" s="127"/>
      <c r="Q38" s="127"/>
      <c r="R38" s="31"/>
    </row>
    <row r="39" spans="1:18" s="15" customFormat="1" x14ac:dyDescent="0.3">
      <c r="A39" s="25">
        <v>34</v>
      </c>
      <c r="B39" s="26"/>
      <c r="C39" s="20"/>
      <c r="D39" s="20"/>
      <c r="E39" s="86"/>
      <c r="F39" s="33"/>
      <c r="G39" s="27"/>
      <c r="H39" s="20"/>
      <c r="I39" s="158"/>
      <c r="J39" s="159"/>
      <c r="K39" s="28">
        <v>0</v>
      </c>
      <c r="L39" s="29">
        <v>0</v>
      </c>
      <c r="M39" s="30">
        <f t="shared" si="3"/>
        <v>0</v>
      </c>
      <c r="N39" s="20"/>
      <c r="O39" s="127"/>
      <c r="P39" s="127"/>
      <c r="Q39" s="127"/>
      <c r="R39" s="31"/>
    </row>
    <row r="40" spans="1:18" s="15" customFormat="1" x14ac:dyDescent="0.3">
      <c r="A40" s="25">
        <v>35</v>
      </c>
      <c r="B40" s="26"/>
      <c r="C40" s="20"/>
      <c r="D40" s="20"/>
      <c r="E40" s="86"/>
      <c r="F40" s="33"/>
      <c r="G40" s="27"/>
      <c r="H40" s="20"/>
      <c r="I40" s="158"/>
      <c r="J40" s="159"/>
      <c r="K40" s="28">
        <v>0</v>
      </c>
      <c r="L40" s="29">
        <v>0</v>
      </c>
      <c r="M40" s="30">
        <f t="shared" si="3"/>
        <v>0</v>
      </c>
      <c r="N40" s="20"/>
      <c r="O40" s="127"/>
      <c r="P40" s="127"/>
      <c r="Q40" s="127"/>
      <c r="R40" s="31"/>
    </row>
    <row r="41" spans="1:18" s="15" customFormat="1" x14ac:dyDescent="0.3">
      <c r="A41" s="25">
        <v>36</v>
      </c>
      <c r="B41" s="26"/>
      <c r="C41" s="20"/>
      <c r="D41" s="20"/>
      <c r="E41" s="86"/>
      <c r="F41" s="33"/>
      <c r="G41" s="27"/>
      <c r="H41" s="20"/>
      <c r="I41" s="158"/>
      <c r="J41" s="159"/>
      <c r="K41" s="28">
        <v>0</v>
      </c>
      <c r="L41" s="29">
        <v>0</v>
      </c>
      <c r="M41" s="30">
        <f t="shared" si="3"/>
        <v>0</v>
      </c>
      <c r="N41" s="20"/>
      <c r="O41" s="127"/>
      <c r="P41" s="127"/>
      <c r="Q41" s="127"/>
      <c r="R41" s="31"/>
    </row>
    <row r="42" spans="1:18" s="15" customFormat="1" x14ac:dyDescent="0.3">
      <c r="A42" s="25">
        <v>37</v>
      </c>
      <c r="B42" s="26"/>
      <c r="C42" s="20"/>
      <c r="D42" s="20"/>
      <c r="E42" s="86"/>
      <c r="F42" s="33"/>
      <c r="G42" s="27"/>
      <c r="H42" s="20"/>
      <c r="I42" s="158"/>
      <c r="J42" s="159"/>
      <c r="K42" s="28">
        <v>0</v>
      </c>
      <c r="L42" s="29">
        <v>0</v>
      </c>
      <c r="M42" s="30">
        <f t="shared" si="3"/>
        <v>0</v>
      </c>
      <c r="N42" s="20"/>
      <c r="O42" s="127"/>
      <c r="P42" s="127"/>
      <c r="Q42" s="127"/>
      <c r="R42" s="31"/>
    </row>
    <row r="43" spans="1:18" s="15" customFormat="1" x14ac:dyDescent="0.3">
      <c r="A43" s="25">
        <v>38</v>
      </c>
      <c r="B43" s="26"/>
      <c r="C43" s="20"/>
      <c r="D43" s="20"/>
      <c r="E43" s="86"/>
      <c r="F43" s="33"/>
      <c r="G43" s="27"/>
      <c r="H43" s="20"/>
      <c r="I43" s="158"/>
      <c r="J43" s="159"/>
      <c r="K43" s="28">
        <v>0</v>
      </c>
      <c r="L43" s="29">
        <v>0</v>
      </c>
      <c r="M43" s="30">
        <f t="shared" si="3"/>
        <v>0</v>
      </c>
      <c r="N43" s="20"/>
      <c r="O43" s="127"/>
      <c r="P43" s="127"/>
      <c r="Q43" s="127"/>
      <c r="R43" s="31"/>
    </row>
    <row r="44" spans="1:18" s="15" customFormat="1" x14ac:dyDescent="0.3">
      <c r="A44" s="25">
        <v>39</v>
      </c>
      <c r="B44" s="26"/>
      <c r="C44" s="20"/>
      <c r="D44" s="20"/>
      <c r="E44" s="86"/>
      <c r="F44" s="33"/>
      <c r="G44" s="27"/>
      <c r="H44" s="20"/>
      <c r="I44" s="158"/>
      <c r="J44" s="159"/>
      <c r="K44" s="28">
        <v>0</v>
      </c>
      <c r="L44" s="29">
        <v>0</v>
      </c>
      <c r="M44" s="30">
        <f t="shared" si="3"/>
        <v>0</v>
      </c>
      <c r="N44" s="20"/>
      <c r="O44" s="127"/>
      <c r="P44" s="127"/>
      <c r="Q44" s="127"/>
      <c r="R44" s="31"/>
    </row>
    <row r="45" spans="1:18" s="15" customFormat="1" x14ac:dyDescent="0.3">
      <c r="A45" s="25">
        <v>40</v>
      </c>
      <c r="B45" s="26"/>
      <c r="C45" s="20"/>
      <c r="D45" s="20"/>
      <c r="E45" s="86"/>
      <c r="F45" s="33"/>
      <c r="G45" s="27"/>
      <c r="H45" s="20"/>
      <c r="I45" s="158"/>
      <c r="J45" s="159"/>
      <c r="K45" s="28">
        <v>0</v>
      </c>
      <c r="L45" s="29">
        <v>0</v>
      </c>
      <c r="M45" s="30">
        <f t="shared" si="3"/>
        <v>0</v>
      </c>
      <c r="N45" s="20"/>
      <c r="O45" s="127"/>
      <c r="P45" s="127"/>
      <c r="Q45" s="127"/>
      <c r="R45" s="31"/>
    </row>
    <row r="46" spans="1:18" s="15" customFormat="1" x14ac:dyDescent="0.3">
      <c r="A46" s="25">
        <v>41</v>
      </c>
      <c r="B46" s="26"/>
      <c r="C46" s="20"/>
      <c r="D46" s="20"/>
      <c r="E46" s="86"/>
      <c r="F46" s="33"/>
      <c r="G46" s="27"/>
      <c r="H46" s="20"/>
      <c r="I46" s="158"/>
      <c r="J46" s="159"/>
      <c r="K46" s="28">
        <v>0</v>
      </c>
      <c r="L46" s="29">
        <v>0</v>
      </c>
      <c r="M46" s="30">
        <f t="shared" si="3"/>
        <v>0</v>
      </c>
      <c r="N46" s="20"/>
      <c r="O46" s="127"/>
      <c r="P46" s="127"/>
      <c r="Q46" s="127"/>
      <c r="R46" s="31"/>
    </row>
    <row r="47" spans="1:18" s="15" customFormat="1" x14ac:dyDescent="0.3">
      <c r="A47" s="25">
        <v>42</v>
      </c>
      <c r="B47" s="26"/>
      <c r="C47" s="20"/>
      <c r="D47" s="20"/>
      <c r="E47" s="86"/>
      <c r="F47" s="33"/>
      <c r="G47" s="27"/>
      <c r="H47" s="20"/>
      <c r="I47" s="158"/>
      <c r="J47" s="159"/>
      <c r="K47" s="28">
        <v>0</v>
      </c>
      <c r="L47" s="29">
        <v>0</v>
      </c>
      <c r="M47" s="30">
        <f t="shared" si="3"/>
        <v>0</v>
      </c>
      <c r="N47" s="20"/>
      <c r="O47" s="127"/>
      <c r="P47" s="127"/>
      <c r="Q47" s="127"/>
      <c r="R47" s="31"/>
    </row>
    <row r="48" spans="1:18" s="15" customFormat="1" x14ac:dyDescent="0.3">
      <c r="A48" s="25">
        <v>43</v>
      </c>
      <c r="B48" s="26"/>
      <c r="C48" s="20"/>
      <c r="D48" s="20"/>
      <c r="E48" s="86"/>
      <c r="F48" s="33"/>
      <c r="G48" s="27"/>
      <c r="H48" s="20"/>
      <c r="I48" s="158"/>
      <c r="J48" s="159"/>
      <c r="K48" s="28">
        <v>0</v>
      </c>
      <c r="L48" s="29">
        <v>0</v>
      </c>
      <c r="M48" s="30">
        <f t="shared" si="3"/>
        <v>0</v>
      </c>
      <c r="N48" s="20"/>
      <c r="O48" s="127"/>
      <c r="P48" s="127"/>
      <c r="Q48" s="127"/>
      <c r="R48" s="31"/>
    </row>
    <row r="49" spans="1:18" s="15" customFormat="1" x14ac:dyDescent="0.3">
      <c r="A49" s="25">
        <v>44</v>
      </c>
      <c r="B49" s="26"/>
      <c r="C49" s="20"/>
      <c r="D49" s="20"/>
      <c r="E49" s="86"/>
      <c r="F49" s="33"/>
      <c r="G49" s="27"/>
      <c r="H49" s="20"/>
      <c r="I49" s="158"/>
      <c r="J49" s="159"/>
      <c r="K49" s="28">
        <v>0</v>
      </c>
      <c r="L49" s="29">
        <v>0</v>
      </c>
      <c r="M49" s="30">
        <f t="shared" si="3"/>
        <v>0</v>
      </c>
      <c r="N49" s="20"/>
      <c r="O49" s="127"/>
      <c r="P49" s="127"/>
      <c r="Q49" s="127"/>
      <c r="R49" s="31"/>
    </row>
    <row r="50" spans="1:18" s="15" customFormat="1" x14ac:dyDescent="0.3">
      <c r="A50" s="25">
        <v>45</v>
      </c>
      <c r="B50" s="26"/>
      <c r="C50" s="20"/>
      <c r="D50" s="20"/>
      <c r="E50" s="86"/>
      <c r="F50" s="33"/>
      <c r="G50" s="27"/>
      <c r="H50" s="20"/>
      <c r="I50" s="158"/>
      <c r="J50" s="159"/>
      <c r="K50" s="28">
        <v>0</v>
      </c>
      <c r="L50" s="29">
        <v>0</v>
      </c>
      <c r="M50" s="30">
        <f t="shared" si="3"/>
        <v>0</v>
      </c>
      <c r="N50" s="20"/>
      <c r="O50" s="127"/>
      <c r="P50" s="127"/>
      <c r="Q50" s="127"/>
      <c r="R50" s="31"/>
    </row>
    <row r="51" spans="1:18" s="15" customFormat="1" x14ac:dyDescent="0.3">
      <c r="A51" s="25">
        <v>46</v>
      </c>
      <c r="B51" s="26"/>
      <c r="C51" s="20"/>
      <c r="D51" s="20"/>
      <c r="E51" s="86"/>
      <c r="F51" s="33"/>
      <c r="G51" s="27"/>
      <c r="H51" s="20"/>
      <c r="I51" s="158"/>
      <c r="J51" s="159"/>
      <c r="K51" s="28">
        <v>0</v>
      </c>
      <c r="L51" s="29">
        <v>0</v>
      </c>
      <c r="M51" s="30">
        <f t="shared" si="3"/>
        <v>0</v>
      </c>
      <c r="N51" s="20"/>
      <c r="O51" s="127"/>
      <c r="P51" s="127"/>
      <c r="Q51" s="127"/>
      <c r="R51" s="31"/>
    </row>
    <row r="52" spans="1:18" s="15" customFormat="1" x14ac:dyDescent="0.3">
      <c r="A52" s="25">
        <v>47</v>
      </c>
      <c r="B52" s="26"/>
      <c r="C52" s="20"/>
      <c r="D52" s="20"/>
      <c r="E52" s="86"/>
      <c r="F52" s="33"/>
      <c r="G52" s="27"/>
      <c r="H52" s="20"/>
      <c r="I52" s="158"/>
      <c r="J52" s="159"/>
      <c r="K52" s="28">
        <v>0</v>
      </c>
      <c r="L52" s="29">
        <v>0</v>
      </c>
      <c r="M52" s="30">
        <f t="shared" si="3"/>
        <v>0</v>
      </c>
      <c r="N52" s="20"/>
      <c r="O52" s="127"/>
      <c r="P52" s="127"/>
      <c r="Q52" s="127"/>
      <c r="R52" s="31"/>
    </row>
    <row r="53" spans="1:18" s="15" customFormat="1" x14ac:dyDescent="0.3">
      <c r="A53" s="25">
        <v>48</v>
      </c>
      <c r="B53" s="26"/>
      <c r="C53" s="20"/>
      <c r="D53" s="20"/>
      <c r="E53" s="86"/>
      <c r="F53" s="33"/>
      <c r="G53" s="27"/>
      <c r="H53" s="20"/>
      <c r="I53" s="158"/>
      <c r="J53" s="159"/>
      <c r="K53" s="28">
        <v>0</v>
      </c>
      <c r="L53" s="29">
        <v>0</v>
      </c>
      <c r="M53" s="30">
        <f t="shared" si="3"/>
        <v>0</v>
      </c>
      <c r="N53" s="20"/>
      <c r="O53" s="127"/>
      <c r="P53" s="127"/>
      <c r="Q53" s="127"/>
      <c r="R53" s="31"/>
    </row>
    <row r="54" spans="1:18" s="15" customFormat="1" x14ac:dyDescent="0.3">
      <c r="A54" s="25">
        <v>49</v>
      </c>
      <c r="B54" s="26"/>
      <c r="C54" s="20"/>
      <c r="D54" s="20"/>
      <c r="E54" s="86"/>
      <c r="F54" s="33"/>
      <c r="G54" s="27"/>
      <c r="H54" s="20"/>
      <c r="I54" s="158"/>
      <c r="J54" s="159"/>
      <c r="K54" s="28">
        <v>0</v>
      </c>
      <c r="L54" s="29">
        <v>0</v>
      </c>
      <c r="M54" s="30">
        <f t="shared" si="3"/>
        <v>0</v>
      </c>
      <c r="N54" s="20"/>
      <c r="O54" s="127"/>
      <c r="P54" s="127"/>
      <c r="Q54" s="127"/>
      <c r="R54" s="31"/>
    </row>
    <row r="55" spans="1:18" s="15" customFormat="1" x14ac:dyDescent="0.3">
      <c r="A55" s="25">
        <v>50</v>
      </c>
      <c r="B55" s="26"/>
      <c r="C55" s="20"/>
      <c r="D55" s="20"/>
      <c r="E55" s="86"/>
      <c r="F55" s="33"/>
      <c r="G55" s="27"/>
      <c r="H55" s="20"/>
      <c r="I55" s="158"/>
      <c r="J55" s="159"/>
      <c r="K55" s="28">
        <v>0</v>
      </c>
      <c r="L55" s="29">
        <v>0</v>
      </c>
      <c r="M55" s="30">
        <f t="shared" si="3"/>
        <v>0</v>
      </c>
      <c r="N55" s="20"/>
      <c r="O55" s="127"/>
      <c r="P55" s="127"/>
      <c r="Q55" s="127"/>
      <c r="R55" s="31"/>
    </row>
    <row r="56" spans="1:18" s="15" customFormat="1" x14ac:dyDescent="0.3">
      <c r="A56" s="25">
        <v>51</v>
      </c>
      <c r="B56" s="26"/>
      <c r="C56" s="20"/>
      <c r="D56" s="20"/>
      <c r="E56" s="86"/>
      <c r="F56" s="33"/>
      <c r="G56" s="27"/>
      <c r="H56" s="20"/>
      <c r="I56" s="158"/>
      <c r="J56" s="159"/>
      <c r="K56" s="28">
        <v>0</v>
      </c>
      <c r="L56" s="29">
        <v>0</v>
      </c>
      <c r="M56" s="30">
        <f t="shared" si="3"/>
        <v>0</v>
      </c>
      <c r="N56" s="20"/>
      <c r="O56" s="127"/>
      <c r="P56" s="127"/>
      <c r="Q56" s="127"/>
      <c r="R56" s="31"/>
    </row>
    <row r="57" spans="1:18" s="15" customFormat="1" x14ac:dyDescent="0.3">
      <c r="A57" s="25">
        <v>52</v>
      </c>
      <c r="B57" s="26"/>
      <c r="C57" s="20"/>
      <c r="D57" s="20"/>
      <c r="E57" s="86"/>
      <c r="F57" s="33"/>
      <c r="G57" s="27"/>
      <c r="H57" s="20"/>
      <c r="I57" s="158"/>
      <c r="J57" s="159"/>
      <c r="K57" s="28">
        <v>0</v>
      </c>
      <c r="L57" s="29">
        <v>0</v>
      </c>
      <c r="M57" s="30">
        <f t="shared" si="3"/>
        <v>0</v>
      </c>
      <c r="N57" s="20"/>
      <c r="O57" s="127"/>
      <c r="P57" s="127"/>
      <c r="Q57" s="127"/>
      <c r="R57" s="31"/>
    </row>
    <row r="58" spans="1:18" s="15" customFormat="1" x14ac:dyDescent="0.3">
      <c r="A58" s="25">
        <v>53</v>
      </c>
      <c r="B58" s="26"/>
      <c r="C58" s="20"/>
      <c r="D58" s="20"/>
      <c r="E58" s="86"/>
      <c r="F58" s="33"/>
      <c r="G58" s="27"/>
      <c r="H58" s="20"/>
      <c r="I58" s="158"/>
      <c r="J58" s="159"/>
      <c r="K58" s="28">
        <v>0</v>
      </c>
      <c r="L58" s="29">
        <v>0</v>
      </c>
      <c r="M58" s="30">
        <f t="shared" si="3"/>
        <v>0</v>
      </c>
      <c r="N58" s="20"/>
      <c r="O58" s="127"/>
      <c r="P58" s="127"/>
      <c r="Q58" s="127"/>
      <c r="R58" s="31"/>
    </row>
    <row r="59" spans="1:18" s="15" customFormat="1" x14ac:dyDescent="0.3">
      <c r="A59" s="25">
        <v>54</v>
      </c>
      <c r="B59" s="26"/>
      <c r="C59" s="20"/>
      <c r="D59" s="20"/>
      <c r="E59" s="86"/>
      <c r="F59" s="33"/>
      <c r="G59" s="27"/>
      <c r="H59" s="20"/>
      <c r="I59" s="158"/>
      <c r="J59" s="159"/>
      <c r="K59" s="28">
        <v>0</v>
      </c>
      <c r="L59" s="29">
        <v>0</v>
      </c>
      <c r="M59" s="30">
        <f t="shared" si="3"/>
        <v>0</v>
      </c>
      <c r="N59" s="20"/>
      <c r="O59" s="127"/>
      <c r="P59" s="127"/>
      <c r="Q59" s="127"/>
      <c r="R59" s="31"/>
    </row>
    <row r="60" spans="1:18" s="15" customFormat="1" x14ac:dyDescent="0.3">
      <c r="A60" s="25">
        <v>55</v>
      </c>
      <c r="B60" s="26"/>
      <c r="C60" s="20"/>
      <c r="D60" s="20"/>
      <c r="E60" s="86"/>
      <c r="F60" s="33"/>
      <c r="G60" s="27"/>
      <c r="H60" s="20"/>
      <c r="I60" s="158"/>
      <c r="J60" s="159"/>
      <c r="K60" s="28">
        <v>0</v>
      </c>
      <c r="L60" s="29">
        <v>0</v>
      </c>
      <c r="M60" s="30">
        <f t="shared" si="3"/>
        <v>0</v>
      </c>
      <c r="N60" s="20"/>
      <c r="O60" s="127"/>
      <c r="P60" s="127"/>
      <c r="Q60" s="127"/>
      <c r="R60" s="31"/>
    </row>
    <row r="61" spans="1:18" s="15" customFormat="1" x14ac:dyDescent="0.3">
      <c r="A61" s="25">
        <v>56</v>
      </c>
      <c r="B61" s="26"/>
      <c r="C61" s="20"/>
      <c r="D61" s="20"/>
      <c r="E61" s="86"/>
      <c r="F61" s="33"/>
      <c r="G61" s="27"/>
      <c r="H61" s="20"/>
      <c r="I61" s="158"/>
      <c r="J61" s="159"/>
      <c r="K61" s="28">
        <v>0</v>
      </c>
      <c r="L61" s="29">
        <v>0</v>
      </c>
      <c r="M61" s="30">
        <f t="shared" si="3"/>
        <v>0</v>
      </c>
      <c r="N61" s="20"/>
      <c r="O61" s="127"/>
      <c r="P61" s="127"/>
      <c r="Q61" s="127"/>
      <c r="R61" s="31"/>
    </row>
    <row r="62" spans="1:18" s="15" customFormat="1" x14ac:dyDescent="0.3">
      <c r="A62" s="25">
        <v>57</v>
      </c>
      <c r="B62" s="26"/>
      <c r="C62" s="20"/>
      <c r="D62" s="20"/>
      <c r="E62" s="86"/>
      <c r="F62" s="33"/>
      <c r="G62" s="27"/>
      <c r="H62" s="20"/>
      <c r="I62" s="158"/>
      <c r="J62" s="159"/>
      <c r="K62" s="28">
        <v>0</v>
      </c>
      <c r="L62" s="29">
        <v>0</v>
      </c>
      <c r="M62" s="30">
        <f t="shared" si="3"/>
        <v>0</v>
      </c>
      <c r="N62" s="20"/>
      <c r="O62" s="127"/>
      <c r="P62" s="127"/>
      <c r="Q62" s="127"/>
      <c r="R62" s="31"/>
    </row>
    <row r="63" spans="1:18" s="15" customFormat="1" x14ac:dyDescent="0.3">
      <c r="A63" s="25">
        <v>58</v>
      </c>
      <c r="B63" s="26"/>
      <c r="C63" s="20"/>
      <c r="D63" s="20"/>
      <c r="E63" s="86"/>
      <c r="F63" s="33"/>
      <c r="G63" s="27"/>
      <c r="H63" s="20"/>
      <c r="I63" s="158"/>
      <c r="J63" s="159"/>
      <c r="K63" s="28">
        <v>0</v>
      </c>
      <c r="L63" s="29">
        <v>0</v>
      </c>
      <c r="M63" s="30">
        <f t="shared" si="3"/>
        <v>0</v>
      </c>
      <c r="N63" s="20"/>
      <c r="O63" s="127"/>
      <c r="P63" s="127"/>
      <c r="Q63" s="127"/>
      <c r="R63" s="31"/>
    </row>
    <row r="64" spans="1:18" s="15" customFormat="1" x14ac:dyDescent="0.3">
      <c r="A64" s="25">
        <v>59</v>
      </c>
      <c r="B64" s="26"/>
      <c r="C64" s="20"/>
      <c r="D64" s="20"/>
      <c r="E64" s="86"/>
      <c r="F64" s="33"/>
      <c r="G64" s="27"/>
      <c r="H64" s="20"/>
      <c r="I64" s="158"/>
      <c r="J64" s="159"/>
      <c r="K64" s="28">
        <v>0</v>
      </c>
      <c r="L64" s="29">
        <v>0</v>
      </c>
      <c r="M64" s="30">
        <f t="shared" si="3"/>
        <v>0</v>
      </c>
      <c r="N64" s="20"/>
      <c r="O64" s="127"/>
      <c r="P64" s="127"/>
      <c r="Q64" s="127"/>
      <c r="R64" s="31"/>
    </row>
    <row r="65" spans="1:18" s="15" customFormat="1" x14ac:dyDescent="0.3">
      <c r="A65" s="25">
        <v>60</v>
      </c>
      <c r="B65" s="26"/>
      <c r="C65" s="20"/>
      <c r="D65" s="20"/>
      <c r="E65" s="86"/>
      <c r="F65" s="33"/>
      <c r="G65" s="27"/>
      <c r="H65" s="20"/>
      <c r="I65" s="158"/>
      <c r="J65" s="159"/>
      <c r="K65" s="28">
        <v>0</v>
      </c>
      <c r="L65" s="29">
        <v>0</v>
      </c>
      <c r="M65" s="30">
        <f t="shared" si="3"/>
        <v>0</v>
      </c>
      <c r="N65" s="20"/>
      <c r="O65" s="127"/>
      <c r="P65" s="127"/>
      <c r="Q65" s="127"/>
      <c r="R65" s="31"/>
    </row>
    <row r="66" spans="1:18" s="15" customFormat="1" x14ac:dyDescent="0.3">
      <c r="A66" s="25">
        <v>61</v>
      </c>
      <c r="B66" s="26"/>
      <c r="C66" s="20"/>
      <c r="D66" s="20"/>
      <c r="E66" s="86"/>
      <c r="F66" s="33"/>
      <c r="G66" s="27"/>
      <c r="H66" s="20"/>
      <c r="I66" s="158"/>
      <c r="J66" s="159"/>
      <c r="K66" s="28">
        <v>0</v>
      </c>
      <c r="L66" s="29">
        <v>0</v>
      </c>
      <c r="M66" s="30">
        <f t="shared" si="3"/>
        <v>0</v>
      </c>
      <c r="N66" s="20"/>
      <c r="O66" s="127"/>
      <c r="P66" s="127"/>
      <c r="Q66" s="127"/>
      <c r="R66" s="31"/>
    </row>
    <row r="67" spans="1:18" s="15" customFormat="1" x14ac:dyDescent="0.3">
      <c r="A67" s="25">
        <v>62</v>
      </c>
      <c r="B67" s="26"/>
      <c r="C67" s="20"/>
      <c r="D67" s="20"/>
      <c r="E67" s="86"/>
      <c r="F67" s="33"/>
      <c r="G67" s="27"/>
      <c r="H67" s="20"/>
      <c r="I67" s="158"/>
      <c r="J67" s="159"/>
      <c r="K67" s="28">
        <v>0</v>
      </c>
      <c r="L67" s="29">
        <v>0</v>
      </c>
      <c r="M67" s="30">
        <f t="shared" si="3"/>
        <v>0</v>
      </c>
      <c r="N67" s="20"/>
      <c r="O67" s="127"/>
      <c r="P67" s="127"/>
      <c r="Q67" s="127"/>
      <c r="R67" s="31"/>
    </row>
    <row r="68" spans="1:18" s="15" customFormat="1" x14ac:dyDescent="0.3">
      <c r="A68" s="25">
        <v>63</v>
      </c>
      <c r="B68" s="26"/>
      <c r="C68" s="20"/>
      <c r="D68" s="20"/>
      <c r="E68" s="86"/>
      <c r="F68" s="33"/>
      <c r="G68" s="27"/>
      <c r="H68" s="20"/>
      <c r="I68" s="158"/>
      <c r="J68" s="159"/>
      <c r="K68" s="28">
        <v>0</v>
      </c>
      <c r="L68" s="29">
        <v>0</v>
      </c>
      <c r="M68" s="30">
        <f t="shared" ref="M68:M89" si="4">K68-L68</f>
        <v>0</v>
      </c>
      <c r="N68" s="20"/>
      <c r="O68" s="127"/>
      <c r="P68" s="127"/>
      <c r="Q68" s="127"/>
      <c r="R68" s="31"/>
    </row>
    <row r="69" spans="1:18" s="15" customFormat="1" x14ac:dyDescent="0.3">
      <c r="A69" s="25">
        <v>64</v>
      </c>
      <c r="B69" s="26"/>
      <c r="C69" s="20"/>
      <c r="D69" s="20"/>
      <c r="E69" s="86"/>
      <c r="F69" s="33"/>
      <c r="G69" s="27"/>
      <c r="H69" s="20"/>
      <c r="I69" s="158"/>
      <c r="J69" s="159"/>
      <c r="K69" s="28">
        <v>0</v>
      </c>
      <c r="L69" s="29">
        <v>0</v>
      </c>
      <c r="M69" s="30">
        <f t="shared" si="4"/>
        <v>0</v>
      </c>
      <c r="N69" s="20"/>
      <c r="O69" s="127"/>
      <c r="P69" s="127"/>
      <c r="Q69" s="127"/>
      <c r="R69" s="31"/>
    </row>
    <row r="70" spans="1:18" s="15" customFormat="1" x14ac:dyDescent="0.3">
      <c r="A70" s="25">
        <v>65</v>
      </c>
      <c r="B70" s="26"/>
      <c r="C70" s="20"/>
      <c r="D70" s="20"/>
      <c r="E70" s="86"/>
      <c r="F70" s="33"/>
      <c r="G70" s="27"/>
      <c r="H70" s="20"/>
      <c r="I70" s="158"/>
      <c r="J70" s="159"/>
      <c r="K70" s="28">
        <v>0</v>
      </c>
      <c r="L70" s="29">
        <v>0</v>
      </c>
      <c r="M70" s="30">
        <f t="shared" si="4"/>
        <v>0</v>
      </c>
      <c r="N70" s="20"/>
      <c r="O70" s="127"/>
      <c r="P70" s="127"/>
      <c r="Q70" s="127"/>
      <c r="R70" s="31"/>
    </row>
    <row r="71" spans="1:18" s="15" customFormat="1" x14ac:dyDescent="0.3">
      <c r="A71" s="25">
        <v>66</v>
      </c>
      <c r="B71" s="26"/>
      <c r="C71" s="20"/>
      <c r="D71" s="20"/>
      <c r="E71" s="86"/>
      <c r="F71" s="33"/>
      <c r="G71" s="27"/>
      <c r="H71" s="20"/>
      <c r="I71" s="158"/>
      <c r="J71" s="159"/>
      <c r="K71" s="28">
        <v>0</v>
      </c>
      <c r="L71" s="29">
        <v>0</v>
      </c>
      <c r="M71" s="30">
        <f t="shared" si="4"/>
        <v>0</v>
      </c>
      <c r="N71" s="20"/>
      <c r="O71" s="127"/>
      <c r="P71" s="127"/>
      <c r="Q71" s="127"/>
      <c r="R71" s="31"/>
    </row>
    <row r="72" spans="1:18" s="15" customFormat="1" x14ac:dyDescent="0.3">
      <c r="A72" s="25">
        <v>67</v>
      </c>
      <c r="B72" s="26"/>
      <c r="C72" s="20"/>
      <c r="D72" s="20"/>
      <c r="E72" s="86"/>
      <c r="F72" s="33"/>
      <c r="G72" s="27"/>
      <c r="H72" s="20"/>
      <c r="I72" s="158"/>
      <c r="J72" s="159"/>
      <c r="K72" s="28">
        <v>0</v>
      </c>
      <c r="L72" s="29">
        <v>0</v>
      </c>
      <c r="M72" s="30">
        <f t="shared" si="4"/>
        <v>0</v>
      </c>
      <c r="N72" s="20"/>
      <c r="O72" s="127"/>
      <c r="P72" s="127"/>
      <c r="Q72" s="127"/>
      <c r="R72" s="31"/>
    </row>
    <row r="73" spans="1:18" s="15" customFormat="1" x14ac:dyDescent="0.3">
      <c r="A73" s="25">
        <v>68</v>
      </c>
      <c r="B73" s="26"/>
      <c r="C73" s="20"/>
      <c r="D73" s="20"/>
      <c r="E73" s="86"/>
      <c r="F73" s="33"/>
      <c r="G73" s="27"/>
      <c r="H73" s="20"/>
      <c r="I73" s="158"/>
      <c r="J73" s="159"/>
      <c r="K73" s="28">
        <v>0</v>
      </c>
      <c r="L73" s="29">
        <v>0</v>
      </c>
      <c r="M73" s="30">
        <f t="shared" si="4"/>
        <v>0</v>
      </c>
      <c r="N73" s="20"/>
      <c r="O73" s="127"/>
      <c r="P73" s="127"/>
      <c r="Q73" s="127"/>
      <c r="R73" s="31"/>
    </row>
    <row r="74" spans="1:18" s="15" customFormat="1" x14ac:dyDescent="0.3">
      <c r="A74" s="25">
        <v>69</v>
      </c>
      <c r="B74" s="26"/>
      <c r="C74" s="20"/>
      <c r="D74" s="20"/>
      <c r="E74" s="86"/>
      <c r="F74" s="33"/>
      <c r="G74" s="27"/>
      <c r="H74" s="20"/>
      <c r="I74" s="158"/>
      <c r="J74" s="159"/>
      <c r="K74" s="28">
        <v>0</v>
      </c>
      <c r="L74" s="29">
        <v>0</v>
      </c>
      <c r="M74" s="30">
        <f t="shared" si="4"/>
        <v>0</v>
      </c>
      <c r="N74" s="20"/>
      <c r="O74" s="127"/>
      <c r="P74" s="127"/>
      <c r="Q74" s="127"/>
      <c r="R74" s="31"/>
    </row>
    <row r="75" spans="1:18" s="15" customFormat="1" x14ac:dyDescent="0.3">
      <c r="A75" s="25">
        <v>70</v>
      </c>
      <c r="B75" s="26"/>
      <c r="C75" s="20"/>
      <c r="D75" s="20"/>
      <c r="E75" s="86"/>
      <c r="F75" s="33"/>
      <c r="G75" s="27"/>
      <c r="H75" s="20"/>
      <c r="I75" s="158"/>
      <c r="J75" s="159"/>
      <c r="K75" s="28">
        <v>0</v>
      </c>
      <c r="L75" s="29">
        <v>0</v>
      </c>
      <c r="M75" s="30">
        <f t="shared" si="4"/>
        <v>0</v>
      </c>
      <c r="N75" s="20"/>
      <c r="O75" s="127"/>
      <c r="P75" s="127"/>
      <c r="Q75" s="127"/>
      <c r="R75" s="31"/>
    </row>
    <row r="76" spans="1:18" s="15" customFormat="1" x14ac:dyDescent="0.3">
      <c r="A76" s="25">
        <v>71</v>
      </c>
      <c r="B76" s="26"/>
      <c r="C76" s="20"/>
      <c r="D76" s="20"/>
      <c r="E76" s="86"/>
      <c r="F76" s="33"/>
      <c r="G76" s="27"/>
      <c r="H76" s="20"/>
      <c r="I76" s="158"/>
      <c r="J76" s="159"/>
      <c r="K76" s="28">
        <v>0</v>
      </c>
      <c r="L76" s="29">
        <v>0</v>
      </c>
      <c r="M76" s="30">
        <f t="shared" si="4"/>
        <v>0</v>
      </c>
      <c r="N76" s="20"/>
      <c r="O76" s="127"/>
      <c r="P76" s="127"/>
      <c r="Q76" s="127"/>
      <c r="R76" s="31"/>
    </row>
    <row r="77" spans="1:18" s="15" customFormat="1" x14ac:dyDescent="0.3">
      <c r="A77" s="25">
        <v>72</v>
      </c>
      <c r="B77" s="26"/>
      <c r="C77" s="20"/>
      <c r="D77" s="20"/>
      <c r="E77" s="86"/>
      <c r="F77" s="33"/>
      <c r="G77" s="27"/>
      <c r="H77" s="20"/>
      <c r="I77" s="158"/>
      <c r="J77" s="159"/>
      <c r="K77" s="28">
        <v>0</v>
      </c>
      <c r="L77" s="29">
        <v>0</v>
      </c>
      <c r="M77" s="30">
        <f t="shared" si="4"/>
        <v>0</v>
      </c>
      <c r="N77" s="20"/>
      <c r="O77" s="127"/>
      <c r="P77" s="127"/>
      <c r="Q77" s="127"/>
      <c r="R77" s="31"/>
    </row>
    <row r="78" spans="1:18" s="15" customFormat="1" x14ac:dyDescent="0.3">
      <c r="A78" s="25">
        <v>73</v>
      </c>
      <c r="B78" s="26"/>
      <c r="C78" s="20"/>
      <c r="D78" s="20"/>
      <c r="E78" s="86"/>
      <c r="F78" s="33"/>
      <c r="G78" s="27"/>
      <c r="H78" s="20"/>
      <c r="I78" s="158"/>
      <c r="J78" s="159"/>
      <c r="K78" s="28">
        <v>0</v>
      </c>
      <c r="L78" s="29">
        <v>0</v>
      </c>
      <c r="M78" s="30">
        <f t="shared" si="4"/>
        <v>0</v>
      </c>
      <c r="N78" s="20"/>
      <c r="O78" s="127"/>
      <c r="P78" s="127"/>
      <c r="Q78" s="127"/>
      <c r="R78" s="31"/>
    </row>
    <row r="79" spans="1:18" s="15" customFormat="1" x14ac:dyDescent="0.3">
      <c r="A79" s="25">
        <v>74</v>
      </c>
      <c r="B79" s="26"/>
      <c r="C79" s="20"/>
      <c r="D79" s="20"/>
      <c r="E79" s="86"/>
      <c r="F79" s="33"/>
      <c r="G79" s="27"/>
      <c r="H79" s="20"/>
      <c r="I79" s="158"/>
      <c r="J79" s="159"/>
      <c r="K79" s="28">
        <v>0</v>
      </c>
      <c r="L79" s="29">
        <v>0</v>
      </c>
      <c r="M79" s="30">
        <f t="shared" si="4"/>
        <v>0</v>
      </c>
      <c r="N79" s="20"/>
      <c r="O79" s="127"/>
      <c r="P79" s="127"/>
      <c r="Q79" s="127"/>
      <c r="R79" s="31"/>
    </row>
    <row r="80" spans="1:18" s="15" customFormat="1" x14ac:dyDescent="0.3">
      <c r="A80" s="25">
        <v>75</v>
      </c>
      <c r="B80" s="26"/>
      <c r="C80" s="20"/>
      <c r="D80" s="20"/>
      <c r="E80" s="86"/>
      <c r="F80" s="33"/>
      <c r="G80" s="27"/>
      <c r="H80" s="20"/>
      <c r="I80" s="158"/>
      <c r="J80" s="159"/>
      <c r="K80" s="28">
        <v>0</v>
      </c>
      <c r="L80" s="29">
        <v>0</v>
      </c>
      <c r="M80" s="30">
        <f t="shared" si="4"/>
        <v>0</v>
      </c>
      <c r="N80" s="20"/>
      <c r="O80" s="127"/>
      <c r="P80" s="127"/>
      <c r="Q80" s="127"/>
      <c r="R80" s="31"/>
    </row>
    <row r="81" spans="1:18" s="15" customFormat="1" x14ac:dyDescent="0.3">
      <c r="A81" s="25">
        <v>76</v>
      </c>
      <c r="B81" s="26"/>
      <c r="C81" s="20"/>
      <c r="D81" s="20"/>
      <c r="E81" s="86"/>
      <c r="F81" s="33"/>
      <c r="G81" s="27"/>
      <c r="H81" s="20"/>
      <c r="I81" s="158"/>
      <c r="J81" s="159"/>
      <c r="K81" s="28">
        <v>0</v>
      </c>
      <c r="L81" s="29">
        <v>0</v>
      </c>
      <c r="M81" s="30">
        <f t="shared" si="4"/>
        <v>0</v>
      </c>
      <c r="N81" s="20"/>
      <c r="O81" s="127"/>
      <c r="P81" s="127"/>
      <c r="Q81" s="127"/>
      <c r="R81" s="31"/>
    </row>
    <row r="82" spans="1:18" s="15" customFormat="1" x14ac:dyDescent="0.3">
      <c r="A82" s="25">
        <v>77</v>
      </c>
      <c r="B82" s="26"/>
      <c r="C82" s="20"/>
      <c r="D82" s="20"/>
      <c r="E82" s="86"/>
      <c r="F82" s="33"/>
      <c r="G82" s="27"/>
      <c r="H82" s="20"/>
      <c r="I82" s="158"/>
      <c r="J82" s="159"/>
      <c r="K82" s="28">
        <v>0</v>
      </c>
      <c r="L82" s="29">
        <v>0</v>
      </c>
      <c r="M82" s="30">
        <f t="shared" si="4"/>
        <v>0</v>
      </c>
      <c r="N82" s="20"/>
      <c r="O82" s="127"/>
      <c r="P82" s="127"/>
      <c r="Q82" s="127"/>
      <c r="R82" s="31"/>
    </row>
    <row r="83" spans="1:18" s="15" customFormat="1" x14ac:dyDescent="0.3">
      <c r="A83" s="25">
        <v>78</v>
      </c>
      <c r="B83" s="26"/>
      <c r="C83" s="20"/>
      <c r="D83" s="20"/>
      <c r="E83" s="86"/>
      <c r="F83" s="33"/>
      <c r="G83" s="27"/>
      <c r="H83" s="20"/>
      <c r="I83" s="158"/>
      <c r="J83" s="159"/>
      <c r="K83" s="28">
        <v>0</v>
      </c>
      <c r="L83" s="29">
        <v>0</v>
      </c>
      <c r="M83" s="30">
        <f t="shared" si="4"/>
        <v>0</v>
      </c>
      <c r="N83" s="20"/>
      <c r="O83" s="127"/>
      <c r="P83" s="127"/>
      <c r="Q83" s="127"/>
      <c r="R83" s="31"/>
    </row>
    <row r="84" spans="1:18" s="15" customFormat="1" x14ac:dyDescent="0.3">
      <c r="A84" s="25">
        <v>79</v>
      </c>
      <c r="B84" s="26"/>
      <c r="C84" s="20"/>
      <c r="D84" s="20"/>
      <c r="E84" s="86"/>
      <c r="F84" s="33"/>
      <c r="G84" s="27"/>
      <c r="H84" s="20"/>
      <c r="I84" s="158"/>
      <c r="J84" s="159"/>
      <c r="K84" s="28">
        <v>0</v>
      </c>
      <c r="L84" s="29">
        <v>0</v>
      </c>
      <c r="M84" s="30">
        <f t="shared" si="4"/>
        <v>0</v>
      </c>
      <c r="N84" s="20"/>
      <c r="O84" s="127"/>
      <c r="P84" s="127"/>
      <c r="Q84" s="127"/>
      <c r="R84" s="31"/>
    </row>
    <row r="85" spans="1:18" s="15" customFormat="1" x14ac:dyDescent="0.3">
      <c r="A85" s="25">
        <v>80</v>
      </c>
      <c r="B85" s="26"/>
      <c r="C85" s="20"/>
      <c r="D85" s="20"/>
      <c r="E85" s="86"/>
      <c r="F85" s="33"/>
      <c r="G85" s="27"/>
      <c r="H85" s="20"/>
      <c r="I85" s="158"/>
      <c r="J85" s="159"/>
      <c r="K85" s="28">
        <v>0</v>
      </c>
      <c r="L85" s="29">
        <v>0</v>
      </c>
      <c r="M85" s="30">
        <f t="shared" si="4"/>
        <v>0</v>
      </c>
      <c r="N85" s="20"/>
      <c r="O85" s="127"/>
      <c r="P85" s="127"/>
      <c r="Q85" s="127"/>
      <c r="R85" s="31"/>
    </row>
    <row r="86" spans="1:18" s="15" customFormat="1" x14ac:dyDescent="0.3">
      <c r="A86" s="25">
        <v>81</v>
      </c>
      <c r="B86" s="26"/>
      <c r="C86" s="20"/>
      <c r="D86" s="20"/>
      <c r="E86" s="86"/>
      <c r="F86" s="33"/>
      <c r="G86" s="27"/>
      <c r="H86" s="20"/>
      <c r="I86" s="158"/>
      <c r="J86" s="159"/>
      <c r="K86" s="28">
        <v>0</v>
      </c>
      <c r="L86" s="29">
        <v>0</v>
      </c>
      <c r="M86" s="30">
        <f t="shared" si="4"/>
        <v>0</v>
      </c>
      <c r="N86" s="20"/>
      <c r="O86" s="127"/>
      <c r="P86" s="127"/>
      <c r="Q86" s="127"/>
      <c r="R86" s="31"/>
    </row>
    <row r="87" spans="1:18" s="15" customFormat="1" x14ac:dyDescent="0.3">
      <c r="A87" s="25">
        <v>82</v>
      </c>
      <c r="B87" s="26"/>
      <c r="C87" s="20"/>
      <c r="D87" s="20"/>
      <c r="E87" s="86"/>
      <c r="F87" s="33"/>
      <c r="G87" s="27"/>
      <c r="H87" s="20"/>
      <c r="I87" s="158"/>
      <c r="J87" s="159"/>
      <c r="K87" s="28">
        <v>0</v>
      </c>
      <c r="L87" s="29">
        <v>0</v>
      </c>
      <c r="M87" s="30">
        <f t="shared" si="4"/>
        <v>0</v>
      </c>
      <c r="N87" s="20"/>
      <c r="O87" s="127"/>
      <c r="P87" s="127"/>
      <c r="Q87" s="127"/>
      <c r="R87" s="31"/>
    </row>
    <row r="88" spans="1:18" s="15" customFormat="1" x14ac:dyDescent="0.3">
      <c r="A88" s="25">
        <v>83</v>
      </c>
      <c r="B88" s="26"/>
      <c r="C88" s="20"/>
      <c r="D88" s="20"/>
      <c r="E88" s="86"/>
      <c r="F88" s="33"/>
      <c r="G88" s="27"/>
      <c r="H88" s="20"/>
      <c r="I88" s="158"/>
      <c r="J88" s="159"/>
      <c r="K88" s="28">
        <v>0</v>
      </c>
      <c r="L88" s="29">
        <v>0</v>
      </c>
      <c r="M88" s="30">
        <f t="shared" si="4"/>
        <v>0</v>
      </c>
      <c r="N88" s="20"/>
      <c r="O88" s="127"/>
      <c r="P88" s="127"/>
      <c r="Q88" s="127"/>
      <c r="R88" s="31"/>
    </row>
    <row r="89" spans="1:18" s="15" customFormat="1" x14ac:dyDescent="0.3">
      <c r="A89" s="25">
        <v>84</v>
      </c>
      <c r="B89" s="26"/>
      <c r="C89" s="20"/>
      <c r="D89" s="20"/>
      <c r="E89" s="86"/>
      <c r="F89" s="33"/>
      <c r="G89" s="27"/>
      <c r="H89" s="20"/>
      <c r="I89" s="158"/>
      <c r="J89" s="159"/>
      <c r="K89" s="28">
        <v>0</v>
      </c>
      <c r="L89" s="29">
        <v>0</v>
      </c>
      <c r="M89" s="30">
        <f t="shared" si="4"/>
        <v>0</v>
      </c>
      <c r="N89" s="20"/>
      <c r="O89" s="127"/>
      <c r="P89" s="127"/>
      <c r="Q89" s="127"/>
      <c r="R89" s="31"/>
    </row>
    <row r="90" spans="1:18" ht="24" x14ac:dyDescent="0.35">
      <c r="A90" s="63" t="s">
        <v>47</v>
      </c>
      <c r="B90" s="64"/>
      <c r="C90" s="64"/>
      <c r="D90" s="64"/>
      <c r="E90" s="87"/>
      <c r="F90" s="64"/>
      <c r="G90" s="64"/>
      <c r="H90" s="64"/>
      <c r="I90" s="64"/>
      <c r="J90" s="96"/>
      <c r="K90" s="64"/>
      <c r="L90" s="64"/>
      <c r="M90" s="64"/>
      <c r="N90" s="64"/>
      <c r="O90" s="64"/>
      <c r="P90" s="64"/>
      <c r="Q90" s="64"/>
      <c r="R90" s="67"/>
    </row>
    <row r="91" spans="1:18" customFormat="1" ht="30" customHeight="1" x14ac:dyDescent="0.3">
      <c r="A91" s="134" t="s">
        <v>17</v>
      </c>
      <c r="B91" s="134" t="s">
        <v>5</v>
      </c>
      <c r="C91" s="142" t="s">
        <v>36</v>
      </c>
      <c r="D91" s="34" t="s">
        <v>56</v>
      </c>
      <c r="E91" s="139" t="s">
        <v>37</v>
      </c>
      <c r="F91" s="134" t="s">
        <v>4</v>
      </c>
      <c r="G91" s="134" t="s">
        <v>578</v>
      </c>
      <c r="H91" s="143" t="s">
        <v>18</v>
      </c>
      <c r="I91" s="143"/>
      <c r="J91" s="144"/>
      <c r="K91" s="136" t="s">
        <v>8</v>
      </c>
      <c r="L91" s="136" t="s">
        <v>11</v>
      </c>
      <c r="M91" s="136" t="s">
        <v>6</v>
      </c>
      <c r="N91" s="36" t="s">
        <v>41</v>
      </c>
      <c r="O91" s="149"/>
      <c r="P91" s="149"/>
      <c r="Q91" s="149"/>
      <c r="R91" s="21" t="s">
        <v>9</v>
      </c>
    </row>
    <row r="92" spans="1:18" customFormat="1" ht="29.1" customHeight="1" x14ac:dyDescent="0.3">
      <c r="A92" s="134"/>
      <c r="B92" s="134"/>
      <c r="C92" s="133"/>
      <c r="D92" s="22" t="s">
        <v>55</v>
      </c>
      <c r="E92" s="139"/>
      <c r="F92" s="134"/>
      <c r="G92" s="134"/>
      <c r="H92" s="145" t="s">
        <v>48</v>
      </c>
      <c r="I92" s="145"/>
      <c r="J92" s="146"/>
      <c r="K92" s="136"/>
      <c r="L92" s="136"/>
      <c r="M92" s="136"/>
      <c r="N92" s="23" t="s">
        <v>14</v>
      </c>
      <c r="O92" s="149"/>
      <c r="P92" s="149"/>
      <c r="Q92" s="149"/>
      <c r="R92" s="24" t="s">
        <v>14</v>
      </c>
    </row>
    <row r="93" spans="1:18" s="15" customFormat="1" x14ac:dyDescent="0.3">
      <c r="A93" s="25">
        <v>1</v>
      </c>
      <c r="B93" s="26"/>
      <c r="C93" s="20"/>
      <c r="D93" s="20"/>
      <c r="E93" s="86"/>
      <c r="F93" s="33"/>
      <c r="G93" s="27"/>
      <c r="H93" s="128"/>
      <c r="I93" s="129"/>
      <c r="J93" s="130"/>
      <c r="K93" s="28">
        <v>0</v>
      </c>
      <c r="L93" s="29">
        <v>0</v>
      </c>
      <c r="M93" s="30">
        <f>K93-L93</f>
        <v>0</v>
      </c>
      <c r="N93" s="20"/>
      <c r="O93" s="127"/>
      <c r="P93" s="127"/>
      <c r="Q93" s="127"/>
      <c r="R93" s="31"/>
    </row>
    <row r="94" spans="1:18" s="15" customFormat="1" x14ac:dyDescent="0.3">
      <c r="A94" s="25">
        <v>2</v>
      </c>
      <c r="B94" s="26"/>
      <c r="C94" s="20"/>
      <c r="D94" s="20"/>
      <c r="E94" s="86"/>
      <c r="F94" s="33"/>
      <c r="G94" s="27"/>
      <c r="H94" s="128"/>
      <c r="I94" s="129"/>
      <c r="J94" s="130"/>
      <c r="K94" s="28">
        <v>0</v>
      </c>
      <c r="L94" s="29">
        <v>0</v>
      </c>
      <c r="M94" s="30">
        <f t="shared" ref="M94:M102" si="5">K94-L94</f>
        <v>0</v>
      </c>
      <c r="N94" s="20"/>
      <c r="O94" s="127"/>
      <c r="P94" s="127"/>
      <c r="Q94" s="127"/>
      <c r="R94" s="31"/>
    </row>
    <row r="95" spans="1:18" s="15" customFormat="1" x14ac:dyDescent="0.3">
      <c r="A95" s="25">
        <v>3</v>
      </c>
      <c r="B95" s="26"/>
      <c r="C95" s="20"/>
      <c r="D95" s="20"/>
      <c r="E95" s="86"/>
      <c r="F95" s="33"/>
      <c r="G95" s="27"/>
      <c r="H95" s="128"/>
      <c r="I95" s="129"/>
      <c r="J95" s="130"/>
      <c r="K95" s="28">
        <v>0</v>
      </c>
      <c r="L95" s="29">
        <v>0</v>
      </c>
      <c r="M95" s="30">
        <f t="shared" si="5"/>
        <v>0</v>
      </c>
      <c r="N95" s="20"/>
      <c r="O95" s="127"/>
      <c r="P95" s="127"/>
      <c r="Q95" s="127"/>
      <c r="R95" s="31"/>
    </row>
    <row r="96" spans="1:18" s="15" customFormat="1" x14ac:dyDescent="0.3">
      <c r="A96" s="25">
        <v>4</v>
      </c>
      <c r="B96" s="26"/>
      <c r="C96" s="20"/>
      <c r="D96" s="20"/>
      <c r="E96" s="86"/>
      <c r="F96" s="33"/>
      <c r="G96" s="27"/>
      <c r="H96" s="128"/>
      <c r="I96" s="129"/>
      <c r="J96" s="130"/>
      <c r="K96" s="28">
        <v>0</v>
      </c>
      <c r="L96" s="29">
        <v>0</v>
      </c>
      <c r="M96" s="30">
        <f>K96-L96</f>
        <v>0</v>
      </c>
      <c r="N96" s="20"/>
      <c r="O96" s="127"/>
      <c r="P96" s="127"/>
      <c r="Q96" s="127"/>
      <c r="R96" s="31"/>
    </row>
    <row r="97" spans="1:18" s="15" customFormat="1" x14ac:dyDescent="0.3">
      <c r="A97" s="25">
        <v>5</v>
      </c>
      <c r="B97" s="26"/>
      <c r="C97" s="20"/>
      <c r="D97" s="20"/>
      <c r="E97" s="86"/>
      <c r="F97" s="33"/>
      <c r="G97" s="27"/>
      <c r="H97" s="128"/>
      <c r="I97" s="129"/>
      <c r="J97" s="130"/>
      <c r="K97" s="28">
        <v>0</v>
      </c>
      <c r="L97" s="29">
        <v>0</v>
      </c>
      <c r="M97" s="30">
        <f t="shared" si="5"/>
        <v>0</v>
      </c>
      <c r="N97" s="20"/>
      <c r="O97" s="127"/>
      <c r="P97" s="127"/>
      <c r="Q97" s="127"/>
      <c r="R97" s="31"/>
    </row>
    <row r="98" spans="1:18" s="15" customFormat="1" x14ac:dyDescent="0.3">
      <c r="A98" s="25">
        <v>6</v>
      </c>
      <c r="B98" s="26"/>
      <c r="C98" s="20"/>
      <c r="D98" s="20"/>
      <c r="E98" s="86"/>
      <c r="F98" s="33"/>
      <c r="G98" s="27"/>
      <c r="H98" s="128"/>
      <c r="I98" s="129"/>
      <c r="J98" s="130"/>
      <c r="K98" s="28">
        <v>0</v>
      </c>
      <c r="L98" s="29">
        <v>0</v>
      </c>
      <c r="M98" s="30">
        <f t="shared" si="5"/>
        <v>0</v>
      </c>
      <c r="N98" s="20"/>
      <c r="O98" s="127"/>
      <c r="P98" s="127"/>
      <c r="Q98" s="127"/>
      <c r="R98" s="31"/>
    </row>
    <row r="99" spans="1:18" s="15" customFormat="1" x14ac:dyDescent="0.3">
      <c r="A99" s="25">
        <v>7</v>
      </c>
      <c r="B99" s="26"/>
      <c r="C99" s="20"/>
      <c r="D99" s="20"/>
      <c r="E99" s="86"/>
      <c r="F99" s="33"/>
      <c r="G99" s="27"/>
      <c r="H99" s="128"/>
      <c r="I99" s="129"/>
      <c r="J99" s="130"/>
      <c r="K99" s="28">
        <v>0</v>
      </c>
      <c r="L99" s="29">
        <v>0</v>
      </c>
      <c r="M99" s="30">
        <f t="shared" si="5"/>
        <v>0</v>
      </c>
      <c r="N99" s="20"/>
      <c r="O99" s="127"/>
      <c r="P99" s="127"/>
      <c r="Q99" s="127"/>
      <c r="R99" s="31"/>
    </row>
    <row r="100" spans="1:18" s="15" customFormat="1" x14ac:dyDescent="0.3">
      <c r="A100" s="25">
        <v>8</v>
      </c>
      <c r="B100" s="26"/>
      <c r="C100" s="20"/>
      <c r="D100" s="20"/>
      <c r="E100" s="86"/>
      <c r="F100" s="33"/>
      <c r="G100" s="27"/>
      <c r="H100" s="128"/>
      <c r="I100" s="129"/>
      <c r="J100" s="130"/>
      <c r="K100" s="28">
        <v>0</v>
      </c>
      <c r="L100" s="29">
        <v>0</v>
      </c>
      <c r="M100" s="30">
        <f t="shared" si="5"/>
        <v>0</v>
      </c>
      <c r="N100" s="20"/>
      <c r="O100" s="127"/>
      <c r="P100" s="127"/>
      <c r="Q100" s="127"/>
      <c r="R100" s="31"/>
    </row>
    <row r="101" spans="1:18" s="15" customFormat="1" x14ac:dyDescent="0.3">
      <c r="A101" s="25">
        <v>9</v>
      </c>
      <c r="B101" s="26"/>
      <c r="C101" s="20"/>
      <c r="D101" s="20"/>
      <c r="E101" s="86"/>
      <c r="F101" s="33"/>
      <c r="G101" s="27"/>
      <c r="H101" s="128"/>
      <c r="I101" s="129"/>
      <c r="J101" s="130"/>
      <c r="K101" s="28">
        <v>0</v>
      </c>
      <c r="L101" s="29">
        <v>0</v>
      </c>
      <c r="M101" s="30">
        <f t="shared" si="5"/>
        <v>0</v>
      </c>
      <c r="N101" s="20"/>
      <c r="O101" s="127"/>
      <c r="P101" s="127"/>
      <c r="Q101" s="127"/>
      <c r="R101" s="31"/>
    </row>
    <row r="102" spans="1:18" s="15" customFormat="1" x14ac:dyDescent="0.3">
      <c r="A102" s="25">
        <v>10</v>
      </c>
      <c r="B102" s="26"/>
      <c r="C102" s="20"/>
      <c r="D102" s="20"/>
      <c r="E102" s="86"/>
      <c r="F102" s="33"/>
      <c r="G102" s="27"/>
      <c r="H102" s="128"/>
      <c r="I102" s="129"/>
      <c r="J102" s="130"/>
      <c r="K102" s="28">
        <v>0</v>
      </c>
      <c r="L102" s="29">
        <v>0</v>
      </c>
      <c r="M102" s="30">
        <f t="shared" si="5"/>
        <v>0</v>
      </c>
      <c r="N102" s="20"/>
      <c r="O102" s="127"/>
      <c r="P102" s="127"/>
      <c r="Q102" s="127"/>
      <c r="R102" s="31"/>
    </row>
    <row r="103" spans="1:18" s="15" customFormat="1" x14ac:dyDescent="0.3">
      <c r="A103" s="25">
        <v>11</v>
      </c>
      <c r="B103" s="26"/>
      <c r="C103" s="20"/>
      <c r="D103" s="20"/>
      <c r="E103" s="86"/>
      <c r="F103" s="33"/>
      <c r="G103" s="27"/>
      <c r="H103" s="128"/>
      <c r="I103" s="129"/>
      <c r="J103" s="130"/>
      <c r="K103" s="28">
        <v>0</v>
      </c>
      <c r="L103" s="29">
        <v>0</v>
      </c>
      <c r="M103" s="30">
        <f t="shared" ref="M103:M166" si="6">K103-L103</f>
        <v>0</v>
      </c>
      <c r="N103" s="20"/>
      <c r="O103" s="127"/>
      <c r="P103" s="127"/>
      <c r="Q103" s="127"/>
      <c r="R103" s="31"/>
    </row>
    <row r="104" spans="1:18" s="15" customFormat="1" x14ac:dyDescent="0.3">
      <c r="A104" s="25">
        <v>12</v>
      </c>
      <c r="B104" s="26"/>
      <c r="C104" s="20"/>
      <c r="D104" s="20"/>
      <c r="E104" s="86"/>
      <c r="F104" s="33"/>
      <c r="G104" s="27"/>
      <c r="H104" s="128"/>
      <c r="I104" s="129"/>
      <c r="J104" s="130"/>
      <c r="K104" s="28">
        <v>0</v>
      </c>
      <c r="L104" s="29">
        <v>0</v>
      </c>
      <c r="M104" s="30">
        <f t="shared" si="6"/>
        <v>0</v>
      </c>
      <c r="N104" s="20"/>
      <c r="O104" s="127"/>
      <c r="P104" s="127"/>
      <c r="Q104" s="127"/>
      <c r="R104" s="31"/>
    </row>
    <row r="105" spans="1:18" s="15" customFormat="1" x14ac:dyDescent="0.3">
      <c r="A105" s="25">
        <v>13</v>
      </c>
      <c r="B105" s="26"/>
      <c r="C105" s="20"/>
      <c r="D105" s="20"/>
      <c r="E105" s="86"/>
      <c r="F105" s="33"/>
      <c r="G105" s="27"/>
      <c r="H105" s="128"/>
      <c r="I105" s="129"/>
      <c r="J105" s="130"/>
      <c r="K105" s="28">
        <v>0</v>
      </c>
      <c r="L105" s="29">
        <v>0</v>
      </c>
      <c r="M105" s="30">
        <f t="shared" si="6"/>
        <v>0</v>
      </c>
      <c r="N105" s="20"/>
      <c r="O105" s="127"/>
      <c r="P105" s="127"/>
      <c r="Q105" s="127"/>
      <c r="R105" s="31"/>
    </row>
    <row r="106" spans="1:18" s="15" customFormat="1" x14ac:dyDescent="0.3">
      <c r="A106" s="25">
        <v>14</v>
      </c>
      <c r="B106" s="26"/>
      <c r="C106" s="20"/>
      <c r="D106" s="20"/>
      <c r="E106" s="86"/>
      <c r="F106" s="33"/>
      <c r="G106" s="27"/>
      <c r="H106" s="128"/>
      <c r="I106" s="129"/>
      <c r="J106" s="130"/>
      <c r="K106" s="28">
        <v>0</v>
      </c>
      <c r="L106" s="29">
        <v>0</v>
      </c>
      <c r="M106" s="30">
        <f t="shared" si="6"/>
        <v>0</v>
      </c>
      <c r="N106" s="20"/>
      <c r="O106" s="127"/>
      <c r="P106" s="127"/>
      <c r="Q106" s="127"/>
      <c r="R106" s="31"/>
    </row>
    <row r="107" spans="1:18" s="15" customFormat="1" x14ac:dyDescent="0.3">
      <c r="A107" s="25">
        <v>15</v>
      </c>
      <c r="B107" s="26"/>
      <c r="C107" s="20"/>
      <c r="D107" s="20"/>
      <c r="E107" s="86"/>
      <c r="F107" s="33"/>
      <c r="G107" s="27"/>
      <c r="H107" s="128"/>
      <c r="I107" s="129"/>
      <c r="J107" s="130"/>
      <c r="K107" s="28">
        <v>0</v>
      </c>
      <c r="L107" s="29">
        <v>0</v>
      </c>
      <c r="M107" s="30">
        <f t="shared" si="6"/>
        <v>0</v>
      </c>
      <c r="N107" s="20"/>
      <c r="O107" s="127"/>
      <c r="P107" s="127"/>
      <c r="Q107" s="127"/>
      <c r="R107" s="31"/>
    </row>
    <row r="108" spans="1:18" s="15" customFormat="1" x14ac:dyDescent="0.3">
      <c r="A108" s="25">
        <v>16</v>
      </c>
      <c r="B108" s="26"/>
      <c r="C108" s="20"/>
      <c r="D108" s="20"/>
      <c r="E108" s="86"/>
      <c r="F108" s="33"/>
      <c r="G108" s="27"/>
      <c r="H108" s="128"/>
      <c r="I108" s="129"/>
      <c r="J108" s="130"/>
      <c r="K108" s="28">
        <v>0</v>
      </c>
      <c r="L108" s="29">
        <v>0</v>
      </c>
      <c r="M108" s="30">
        <f t="shared" si="6"/>
        <v>0</v>
      </c>
      <c r="N108" s="20"/>
      <c r="O108" s="127"/>
      <c r="P108" s="127"/>
      <c r="Q108" s="127"/>
      <c r="R108" s="31"/>
    </row>
    <row r="109" spans="1:18" s="15" customFormat="1" x14ac:dyDescent="0.3">
      <c r="A109" s="25">
        <v>17</v>
      </c>
      <c r="B109" s="26"/>
      <c r="C109" s="20"/>
      <c r="D109" s="20"/>
      <c r="E109" s="86"/>
      <c r="F109" s="33"/>
      <c r="G109" s="27"/>
      <c r="H109" s="128"/>
      <c r="I109" s="129"/>
      <c r="J109" s="130"/>
      <c r="K109" s="28">
        <v>0</v>
      </c>
      <c r="L109" s="29">
        <v>0</v>
      </c>
      <c r="M109" s="30">
        <f t="shared" si="6"/>
        <v>0</v>
      </c>
      <c r="N109" s="20"/>
      <c r="O109" s="127"/>
      <c r="P109" s="127"/>
      <c r="Q109" s="127"/>
      <c r="R109" s="31"/>
    </row>
    <row r="110" spans="1:18" s="15" customFormat="1" x14ac:dyDescent="0.3">
      <c r="A110" s="25">
        <v>18</v>
      </c>
      <c r="B110" s="26"/>
      <c r="C110" s="20"/>
      <c r="D110" s="20"/>
      <c r="E110" s="86"/>
      <c r="F110" s="33"/>
      <c r="G110" s="27"/>
      <c r="H110" s="128"/>
      <c r="I110" s="129"/>
      <c r="J110" s="130"/>
      <c r="K110" s="28">
        <v>0</v>
      </c>
      <c r="L110" s="29">
        <v>0</v>
      </c>
      <c r="M110" s="30">
        <f t="shared" si="6"/>
        <v>0</v>
      </c>
      <c r="N110" s="20"/>
      <c r="O110" s="127"/>
      <c r="P110" s="127"/>
      <c r="Q110" s="127"/>
      <c r="R110" s="31"/>
    </row>
    <row r="111" spans="1:18" s="15" customFormat="1" x14ac:dyDescent="0.3">
      <c r="A111" s="25">
        <v>19</v>
      </c>
      <c r="B111" s="26"/>
      <c r="C111" s="20"/>
      <c r="D111" s="20"/>
      <c r="E111" s="86"/>
      <c r="F111" s="33"/>
      <c r="G111" s="27"/>
      <c r="H111" s="128"/>
      <c r="I111" s="129"/>
      <c r="J111" s="130"/>
      <c r="K111" s="28">
        <v>0</v>
      </c>
      <c r="L111" s="29">
        <v>0</v>
      </c>
      <c r="M111" s="30">
        <f t="shared" si="6"/>
        <v>0</v>
      </c>
      <c r="N111" s="20"/>
      <c r="O111" s="127"/>
      <c r="P111" s="127"/>
      <c r="Q111" s="127"/>
      <c r="R111" s="31"/>
    </row>
    <row r="112" spans="1:18" s="15" customFormat="1" x14ac:dyDescent="0.3">
      <c r="A112" s="25">
        <v>20</v>
      </c>
      <c r="B112" s="26"/>
      <c r="C112" s="20"/>
      <c r="D112" s="20"/>
      <c r="E112" s="86"/>
      <c r="F112" s="33"/>
      <c r="G112" s="27"/>
      <c r="H112" s="128"/>
      <c r="I112" s="129"/>
      <c r="J112" s="130"/>
      <c r="K112" s="28">
        <v>0</v>
      </c>
      <c r="L112" s="29">
        <v>0</v>
      </c>
      <c r="M112" s="30">
        <f t="shared" si="6"/>
        <v>0</v>
      </c>
      <c r="N112" s="20"/>
      <c r="O112" s="127"/>
      <c r="P112" s="127"/>
      <c r="Q112" s="127"/>
      <c r="R112" s="31"/>
    </row>
    <row r="113" spans="1:18" s="15" customFormat="1" x14ac:dyDescent="0.3">
      <c r="A113" s="25">
        <v>21</v>
      </c>
      <c r="B113" s="26"/>
      <c r="C113" s="20"/>
      <c r="D113" s="20"/>
      <c r="E113" s="86"/>
      <c r="F113" s="33"/>
      <c r="G113" s="27"/>
      <c r="H113" s="128"/>
      <c r="I113" s="129"/>
      <c r="J113" s="130"/>
      <c r="K113" s="28">
        <v>0</v>
      </c>
      <c r="L113" s="29">
        <v>0</v>
      </c>
      <c r="M113" s="30">
        <f t="shared" si="6"/>
        <v>0</v>
      </c>
      <c r="N113" s="20"/>
      <c r="O113" s="127"/>
      <c r="P113" s="127"/>
      <c r="Q113" s="127"/>
      <c r="R113" s="31"/>
    </row>
    <row r="114" spans="1:18" s="15" customFormat="1" x14ac:dyDescent="0.3">
      <c r="A114" s="25">
        <v>22</v>
      </c>
      <c r="B114" s="26"/>
      <c r="C114" s="20"/>
      <c r="D114" s="20"/>
      <c r="E114" s="86"/>
      <c r="F114" s="33"/>
      <c r="G114" s="27"/>
      <c r="H114" s="128"/>
      <c r="I114" s="129"/>
      <c r="J114" s="130"/>
      <c r="K114" s="28">
        <v>0</v>
      </c>
      <c r="L114" s="29">
        <v>0</v>
      </c>
      <c r="M114" s="30">
        <f t="shared" si="6"/>
        <v>0</v>
      </c>
      <c r="N114" s="20"/>
      <c r="O114" s="127"/>
      <c r="P114" s="127"/>
      <c r="Q114" s="127"/>
      <c r="R114" s="31"/>
    </row>
    <row r="115" spans="1:18" s="15" customFormat="1" x14ac:dyDescent="0.3">
      <c r="A115" s="25">
        <v>23</v>
      </c>
      <c r="B115" s="26"/>
      <c r="C115" s="20"/>
      <c r="D115" s="20"/>
      <c r="E115" s="86"/>
      <c r="F115" s="33"/>
      <c r="G115" s="27"/>
      <c r="H115" s="128"/>
      <c r="I115" s="129"/>
      <c r="J115" s="130"/>
      <c r="K115" s="28">
        <v>0</v>
      </c>
      <c r="L115" s="29">
        <v>0</v>
      </c>
      <c r="M115" s="30">
        <f t="shared" si="6"/>
        <v>0</v>
      </c>
      <c r="N115" s="20"/>
      <c r="O115" s="127"/>
      <c r="P115" s="127"/>
      <c r="Q115" s="127"/>
      <c r="R115" s="31"/>
    </row>
    <row r="116" spans="1:18" s="15" customFormat="1" x14ac:dyDescent="0.3">
      <c r="A116" s="25">
        <v>24</v>
      </c>
      <c r="B116" s="26"/>
      <c r="C116" s="20"/>
      <c r="D116" s="20"/>
      <c r="E116" s="86"/>
      <c r="F116" s="33"/>
      <c r="G116" s="27"/>
      <c r="H116" s="131"/>
      <c r="I116" s="132"/>
      <c r="J116" s="130"/>
      <c r="K116" s="28">
        <v>0</v>
      </c>
      <c r="L116" s="29">
        <v>0</v>
      </c>
      <c r="M116" s="30">
        <f t="shared" si="6"/>
        <v>0</v>
      </c>
      <c r="N116" s="20"/>
      <c r="O116" s="127"/>
      <c r="P116" s="127"/>
      <c r="Q116" s="127"/>
      <c r="R116" s="31"/>
    </row>
    <row r="117" spans="1:18" s="15" customFormat="1" x14ac:dyDescent="0.3">
      <c r="A117" s="25">
        <v>25</v>
      </c>
      <c r="B117" s="26"/>
      <c r="C117" s="20"/>
      <c r="D117" s="20"/>
      <c r="E117" s="86"/>
      <c r="F117" s="33"/>
      <c r="G117" s="27"/>
      <c r="H117" s="128"/>
      <c r="I117" s="129"/>
      <c r="J117" s="130"/>
      <c r="K117" s="28">
        <v>0</v>
      </c>
      <c r="L117" s="29">
        <v>0</v>
      </c>
      <c r="M117" s="30">
        <f t="shared" si="6"/>
        <v>0</v>
      </c>
      <c r="N117" s="20"/>
      <c r="O117" s="127"/>
      <c r="P117" s="127"/>
      <c r="Q117" s="127"/>
      <c r="R117" s="31"/>
    </row>
    <row r="118" spans="1:18" s="15" customFormat="1" x14ac:dyDescent="0.3">
      <c r="A118" s="25">
        <v>26</v>
      </c>
      <c r="B118" s="26"/>
      <c r="C118" s="20"/>
      <c r="D118" s="20"/>
      <c r="E118" s="86"/>
      <c r="F118" s="33"/>
      <c r="G118" s="27"/>
      <c r="H118" s="131"/>
      <c r="I118" s="132"/>
      <c r="J118" s="130"/>
      <c r="K118" s="28">
        <v>0</v>
      </c>
      <c r="L118" s="29">
        <v>0</v>
      </c>
      <c r="M118" s="30">
        <f t="shared" si="6"/>
        <v>0</v>
      </c>
      <c r="N118" s="20"/>
      <c r="O118" s="127"/>
      <c r="P118" s="127"/>
      <c r="Q118" s="127"/>
      <c r="R118" s="31"/>
    </row>
    <row r="119" spans="1:18" s="15" customFormat="1" x14ac:dyDescent="0.3">
      <c r="A119" s="25">
        <v>27</v>
      </c>
      <c r="B119" s="26"/>
      <c r="C119" s="20"/>
      <c r="D119" s="20"/>
      <c r="E119" s="86"/>
      <c r="F119" s="33"/>
      <c r="G119" s="27"/>
      <c r="H119" s="128"/>
      <c r="I119" s="129"/>
      <c r="J119" s="130"/>
      <c r="K119" s="28">
        <v>0</v>
      </c>
      <c r="L119" s="29">
        <v>0</v>
      </c>
      <c r="M119" s="30">
        <f t="shared" si="6"/>
        <v>0</v>
      </c>
      <c r="N119" s="20"/>
      <c r="O119" s="127"/>
      <c r="P119" s="127"/>
      <c r="Q119" s="127"/>
      <c r="R119" s="31"/>
    </row>
    <row r="120" spans="1:18" s="15" customFormat="1" x14ac:dyDescent="0.3">
      <c r="A120" s="25">
        <v>28</v>
      </c>
      <c r="B120" s="26"/>
      <c r="C120" s="20"/>
      <c r="D120" s="20"/>
      <c r="E120" s="86"/>
      <c r="F120" s="33"/>
      <c r="G120" s="27"/>
      <c r="H120" s="128"/>
      <c r="I120" s="129"/>
      <c r="J120" s="130"/>
      <c r="K120" s="28">
        <v>0</v>
      </c>
      <c r="L120" s="29">
        <v>0</v>
      </c>
      <c r="M120" s="30">
        <f t="shared" si="6"/>
        <v>0</v>
      </c>
      <c r="N120" s="20"/>
      <c r="O120" s="127"/>
      <c r="P120" s="127"/>
      <c r="Q120" s="127"/>
      <c r="R120" s="31"/>
    </row>
    <row r="121" spans="1:18" s="15" customFormat="1" x14ac:dyDescent="0.3">
      <c r="A121" s="25">
        <v>29</v>
      </c>
      <c r="B121" s="26"/>
      <c r="C121" s="20"/>
      <c r="D121" s="20"/>
      <c r="E121" s="86"/>
      <c r="F121" s="33"/>
      <c r="G121" s="27"/>
      <c r="H121" s="128"/>
      <c r="I121" s="129"/>
      <c r="J121" s="130"/>
      <c r="K121" s="28">
        <v>0</v>
      </c>
      <c r="L121" s="29">
        <v>0</v>
      </c>
      <c r="M121" s="30">
        <f t="shared" si="6"/>
        <v>0</v>
      </c>
      <c r="N121" s="20"/>
      <c r="O121" s="127"/>
      <c r="P121" s="127"/>
      <c r="Q121" s="127"/>
      <c r="R121" s="31"/>
    </row>
    <row r="122" spans="1:18" s="15" customFormat="1" x14ac:dyDescent="0.3">
      <c r="A122" s="25">
        <v>30</v>
      </c>
      <c r="B122" s="26"/>
      <c r="C122" s="20"/>
      <c r="D122" s="20"/>
      <c r="E122" s="86"/>
      <c r="F122" s="33"/>
      <c r="G122" s="27"/>
      <c r="H122" s="128"/>
      <c r="I122" s="129"/>
      <c r="J122" s="130"/>
      <c r="K122" s="28">
        <v>0</v>
      </c>
      <c r="L122" s="29">
        <v>0</v>
      </c>
      <c r="M122" s="30">
        <f t="shared" si="6"/>
        <v>0</v>
      </c>
      <c r="N122" s="20"/>
      <c r="O122" s="127"/>
      <c r="P122" s="127"/>
      <c r="Q122" s="127"/>
      <c r="R122" s="31"/>
    </row>
    <row r="123" spans="1:18" s="15" customFormat="1" x14ac:dyDescent="0.3">
      <c r="A123" s="25">
        <v>31</v>
      </c>
      <c r="B123" s="26"/>
      <c r="C123" s="20"/>
      <c r="D123" s="20"/>
      <c r="E123" s="86"/>
      <c r="F123" s="33"/>
      <c r="G123" s="27"/>
      <c r="H123" s="128"/>
      <c r="I123" s="129"/>
      <c r="J123" s="130"/>
      <c r="K123" s="28">
        <v>0</v>
      </c>
      <c r="L123" s="29">
        <v>0</v>
      </c>
      <c r="M123" s="30">
        <f t="shared" si="6"/>
        <v>0</v>
      </c>
      <c r="N123" s="20"/>
      <c r="O123" s="127"/>
      <c r="P123" s="127"/>
      <c r="Q123" s="127"/>
      <c r="R123" s="31"/>
    </row>
    <row r="124" spans="1:18" s="15" customFormat="1" x14ac:dyDescent="0.3">
      <c r="A124" s="25">
        <v>32</v>
      </c>
      <c r="B124" s="26"/>
      <c r="C124" s="20"/>
      <c r="D124" s="20"/>
      <c r="E124" s="86"/>
      <c r="F124" s="33"/>
      <c r="G124" s="27"/>
      <c r="H124" s="128"/>
      <c r="I124" s="129"/>
      <c r="J124" s="130"/>
      <c r="K124" s="28">
        <v>0</v>
      </c>
      <c r="L124" s="29">
        <v>0</v>
      </c>
      <c r="M124" s="30">
        <f t="shared" si="6"/>
        <v>0</v>
      </c>
      <c r="N124" s="20"/>
      <c r="O124" s="127"/>
      <c r="P124" s="127"/>
      <c r="Q124" s="127"/>
      <c r="R124" s="31"/>
    </row>
    <row r="125" spans="1:18" s="15" customFormat="1" x14ac:dyDescent="0.3">
      <c r="A125" s="25">
        <v>33</v>
      </c>
      <c r="B125" s="26"/>
      <c r="C125" s="20"/>
      <c r="D125" s="20"/>
      <c r="E125" s="86"/>
      <c r="F125" s="33"/>
      <c r="G125" s="27"/>
      <c r="H125" s="128"/>
      <c r="I125" s="129"/>
      <c r="J125" s="130"/>
      <c r="K125" s="28">
        <v>0</v>
      </c>
      <c r="L125" s="29">
        <v>0</v>
      </c>
      <c r="M125" s="30">
        <f t="shared" si="6"/>
        <v>0</v>
      </c>
      <c r="N125" s="20"/>
      <c r="O125" s="127"/>
      <c r="P125" s="127"/>
      <c r="Q125" s="127"/>
      <c r="R125" s="31"/>
    </row>
    <row r="126" spans="1:18" s="15" customFormat="1" x14ac:dyDescent="0.3">
      <c r="A126" s="25">
        <v>34</v>
      </c>
      <c r="B126" s="26"/>
      <c r="C126" s="20"/>
      <c r="D126" s="20"/>
      <c r="E126" s="86"/>
      <c r="F126" s="33"/>
      <c r="G126" s="27"/>
      <c r="H126" s="128"/>
      <c r="I126" s="129"/>
      <c r="J126" s="130"/>
      <c r="K126" s="28">
        <v>0</v>
      </c>
      <c r="L126" s="29">
        <v>0</v>
      </c>
      <c r="M126" s="30">
        <f t="shared" si="6"/>
        <v>0</v>
      </c>
      <c r="N126" s="20"/>
      <c r="O126" s="127"/>
      <c r="P126" s="127"/>
      <c r="Q126" s="127"/>
      <c r="R126" s="31"/>
    </row>
    <row r="127" spans="1:18" s="15" customFormat="1" x14ac:dyDescent="0.3">
      <c r="A127" s="25">
        <v>35</v>
      </c>
      <c r="B127" s="26"/>
      <c r="C127" s="20"/>
      <c r="D127" s="20"/>
      <c r="E127" s="86"/>
      <c r="F127" s="33"/>
      <c r="G127" s="27"/>
      <c r="H127" s="128"/>
      <c r="I127" s="129"/>
      <c r="J127" s="130"/>
      <c r="K127" s="28">
        <v>0</v>
      </c>
      <c r="L127" s="29">
        <v>0</v>
      </c>
      <c r="M127" s="30">
        <f t="shared" si="6"/>
        <v>0</v>
      </c>
      <c r="N127" s="20"/>
      <c r="O127" s="127"/>
      <c r="P127" s="127"/>
      <c r="Q127" s="127"/>
      <c r="R127" s="31"/>
    </row>
    <row r="128" spans="1:18" s="15" customFormat="1" x14ac:dyDescent="0.3">
      <c r="A128" s="25">
        <v>36</v>
      </c>
      <c r="B128" s="26"/>
      <c r="C128" s="20"/>
      <c r="D128" s="20"/>
      <c r="E128" s="86"/>
      <c r="F128" s="33"/>
      <c r="G128" s="27"/>
      <c r="H128" s="128"/>
      <c r="I128" s="129"/>
      <c r="J128" s="130"/>
      <c r="K128" s="28">
        <v>0</v>
      </c>
      <c r="L128" s="29">
        <v>0</v>
      </c>
      <c r="M128" s="30">
        <f t="shared" si="6"/>
        <v>0</v>
      </c>
      <c r="N128" s="20"/>
      <c r="O128" s="127"/>
      <c r="P128" s="127"/>
      <c r="Q128" s="127"/>
      <c r="R128" s="31"/>
    </row>
    <row r="129" spans="1:18" s="15" customFormat="1" x14ac:dyDescent="0.3">
      <c r="A129" s="25">
        <v>37</v>
      </c>
      <c r="B129" s="26"/>
      <c r="C129" s="20"/>
      <c r="D129" s="20"/>
      <c r="E129" s="86"/>
      <c r="F129" s="33"/>
      <c r="G129" s="27"/>
      <c r="H129" s="128"/>
      <c r="I129" s="129"/>
      <c r="J129" s="130"/>
      <c r="K129" s="28">
        <v>0</v>
      </c>
      <c r="L129" s="29">
        <v>0</v>
      </c>
      <c r="M129" s="30">
        <f t="shared" si="6"/>
        <v>0</v>
      </c>
      <c r="N129" s="20"/>
      <c r="O129" s="127"/>
      <c r="P129" s="127"/>
      <c r="Q129" s="127"/>
      <c r="R129" s="31"/>
    </row>
    <row r="130" spans="1:18" s="15" customFormat="1" x14ac:dyDescent="0.3">
      <c r="A130" s="25">
        <v>38</v>
      </c>
      <c r="B130" s="26"/>
      <c r="C130" s="20"/>
      <c r="D130" s="20"/>
      <c r="E130" s="86"/>
      <c r="F130" s="33"/>
      <c r="G130" s="27"/>
      <c r="H130" s="128"/>
      <c r="I130" s="129"/>
      <c r="J130" s="130"/>
      <c r="K130" s="28">
        <v>0</v>
      </c>
      <c r="L130" s="29">
        <v>0</v>
      </c>
      <c r="M130" s="30">
        <f t="shared" si="6"/>
        <v>0</v>
      </c>
      <c r="N130" s="20"/>
      <c r="O130" s="127"/>
      <c r="P130" s="127"/>
      <c r="Q130" s="127"/>
      <c r="R130" s="31"/>
    </row>
    <row r="131" spans="1:18" s="15" customFormat="1" x14ac:dyDescent="0.3">
      <c r="A131" s="25">
        <v>39</v>
      </c>
      <c r="B131" s="26"/>
      <c r="C131" s="20"/>
      <c r="D131" s="20"/>
      <c r="E131" s="86"/>
      <c r="F131" s="33"/>
      <c r="G131" s="27"/>
      <c r="H131" s="128"/>
      <c r="I131" s="129"/>
      <c r="J131" s="130"/>
      <c r="K131" s="28">
        <v>0</v>
      </c>
      <c r="L131" s="29">
        <v>0</v>
      </c>
      <c r="M131" s="30">
        <f t="shared" si="6"/>
        <v>0</v>
      </c>
      <c r="N131" s="20"/>
      <c r="O131" s="127"/>
      <c r="P131" s="127"/>
      <c r="Q131" s="127"/>
      <c r="R131" s="31"/>
    </row>
    <row r="132" spans="1:18" s="15" customFormat="1" x14ac:dyDescent="0.3">
      <c r="A132" s="25">
        <v>40</v>
      </c>
      <c r="B132" s="26"/>
      <c r="C132" s="20"/>
      <c r="D132" s="20"/>
      <c r="E132" s="86"/>
      <c r="F132" s="33"/>
      <c r="G132" s="27"/>
      <c r="H132" s="128"/>
      <c r="I132" s="129"/>
      <c r="J132" s="130"/>
      <c r="K132" s="28">
        <v>0</v>
      </c>
      <c r="L132" s="29">
        <v>0</v>
      </c>
      <c r="M132" s="30">
        <f t="shared" si="6"/>
        <v>0</v>
      </c>
      <c r="N132" s="20"/>
      <c r="O132" s="127"/>
      <c r="P132" s="127"/>
      <c r="Q132" s="127"/>
      <c r="R132" s="31"/>
    </row>
    <row r="133" spans="1:18" s="15" customFormat="1" x14ac:dyDescent="0.3">
      <c r="A133" s="25">
        <v>41</v>
      </c>
      <c r="B133" s="26"/>
      <c r="C133" s="20"/>
      <c r="D133" s="20"/>
      <c r="E133" s="86"/>
      <c r="F133" s="33"/>
      <c r="G133" s="27"/>
      <c r="H133" s="128"/>
      <c r="I133" s="129"/>
      <c r="J133" s="130"/>
      <c r="K133" s="28">
        <v>0</v>
      </c>
      <c r="L133" s="29">
        <v>0</v>
      </c>
      <c r="M133" s="30">
        <f t="shared" si="6"/>
        <v>0</v>
      </c>
      <c r="N133" s="20"/>
      <c r="O133" s="127"/>
      <c r="P133" s="127"/>
      <c r="Q133" s="127"/>
      <c r="R133" s="31"/>
    </row>
    <row r="134" spans="1:18" s="15" customFormat="1" x14ac:dyDescent="0.3">
      <c r="A134" s="25">
        <v>42</v>
      </c>
      <c r="B134" s="26"/>
      <c r="C134" s="20"/>
      <c r="D134" s="20"/>
      <c r="E134" s="86"/>
      <c r="F134" s="33"/>
      <c r="G134" s="27"/>
      <c r="H134" s="128"/>
      <c r="I134" s="129"/>
      <c r="J134" s="130"/>
      <c r="K134" s="28">
        <v>0</v>
      </c>
      <c r="L134" s="29">
        <v>0</v>
      </c>
      <c r="M134" s="30">
        <f t="shared" si="6"/>
        <v>0</v>
      </c>
      <c r="N134" s="20"/>
      <c r="O134" s="127"/>
      <c r="P134" s="127"/>
      <c r="Q134" s="127"/>
      <c r="R134" s="31"/>
    </row>
    <row r="135" spans="1:18" s="15" customFormat="1" x14ac:dyDescent="0.3">
      <c r="A135" s="25">
        <v>43</v>
      </c>
      <c r="B135" s="26"/>
      <c r="C135" s="20"/>
      <c r="D135" s="20"/>
      <c r="E135" s="86"/>
      <c r="F135" s="33"/>
      <c r="G135" s="27"/>
      <c r="H135" s="128"/>
      <c r="I135" s="129"/>
      <c r="J135" s="130"/>
      <c r="K135" s="28">
        <v>0</v>
      </c>
      <c r="L135" s="29">
        <v>0</v>
      </c>
      <c r="M135" s="30">
        <f t="shared" si="6"/>
        <v>0</v>
      </c>
      <c r="N135" s="20"/>
      <c r="O135" s="127"/>
      <c r="P135" s="127"/>
      <c r="Q135" s="127"/>
      <c r="R135" s="31"/>
    </row>
    <row r="136" spans="1:18" s="15" customFormat="1" x14ac:dyDescent="0.3">
      <c r="A136" s="25">
        <v>44</v>
      </c>
      <c r="B136" s="26"/>
      <c r="C136" s="20"/>
      <c r="D136" s="20"/>
      <c r="E136" s="86"/>
      <c r="F136" s="33"/>
      <c r="G136" s="27"/>
      <c r="H136" s="128"/>
      <c r="I136" s="129"/>
      <c r="J136" s="130"/>
      <c r="K136" s="28">
        <v>0</v>
      </c>
      <c r="L136" s="29">
        <v>0</v>
      </c>
      <c r="M136" s="30">
        <f t="shared" si="6"/>
        <v>0</v>
      </c>
      <c r="N136" s="20"/>
      <c r="O136" s="127"/>
      <c r="P136" s="127"/>
      <c r="Q136" s="127"/>
      <c r="R136" s="31"/>
    </row>
    <row r="137" spans="1:18" s="15" customFormat="1" x14ac:dyDescent="0.3">
      <c r="A137" s="25">
        <v>45</v>
      </c>
      <c r="B137" s="26"/>
      <c r="C137" s="20"/>
      <c r="D137" s="20"/>
      <c r="E137" s="86"/>
      <c r="F137" s="33"/>
      <c r="G137" s="27"/>
      <c r="H137" s="128"/>
      <c r="I137" s="129"/>
      <c r="J137" s="130"/>
      <c r="K137" s="28">
        <v>0</v>
      </c>
      <c r="L137" s="29">
        <v>0</v>
      </c>
      <c r="M137" s="30">
        <f t="shared" si="6"/>
        <v>0</v>
      </c>
      <c r="N137" s="20"/>
      <c r="O137" s="127"/>
      <c r="P137" s="127"/>
      <c r="Q137" s="127"/>
      <c r="R137" s="31"/>
    </row>
    <row r="138" spans="1:18" s="15" customFormat="1" x14ac:dyDescent="0.3">
      <c r="A138" s="25">
        <v>46</v>
      </c>
      <c r="B138" s="26"/>
      <c r="C138" s="20"/>
      <c r="D138" s="20"/>
      <c r="E138" s="86"/>
      <c r="F138" s="33"/>
      <c r="G138" s="27"/>
      <c r="H138" s="128"/>
      <c r="I138" s="129"/>
      <c r="J138" s="130"/>
      <c r="K138" s="28">
        <v>0</v>
      </c>
      <c r="L138" s="29">
        <v>0</v>
      </c>
      <c r="M138" s="30">
        <f t="shared" si="6"/>
        <v>0</v>
      </c>
      <c r="N138" s="20"/>
      <c r="O138" s="127"/>
      <c r="P138" s="127"/>
      <c r="Q138" s="127"/>
      <c r="R138" s="31"/>
    </row>
    <row r="139" spans="1:18" s="15" customFormat="1" x14ac:dyDescent="0.3">
      <c r="A139" s="25">
        <v>47</v>
      </c>
      <c r="B139" s="26"/>
      <c r="C139" s="20"/>
      <c r="D139" s="20"/>
      <c r="E139" s="86"/>
      <c r="F139" s="33"/>
      <c r="G139" s="27"/>
      <c r="H139" s="128"/>
      <c r="I139" s="129"/>
      <c r="J139" s="130"/>
      <c r="K139" s="28">
        <v>0</v>
      </c>
      <c r="L139" s="29">
        <v>0</v>
      </c>
      <c r="M139" s="30">
        <f t="shared" si="6"/>
        <v>0</v>
      </c>
      <c r="N139" s="20"/>
      <c r="O139" s="127"/>
      <c r="P139" s="127"/>
      <c r="Q139" s="127"/>
      <c r="R139" s="31"/>
    </row>
    <row r="140" spans="1:18" s="15" customFormat="1" x14ac:dyDescent="0.3">
      <c r="A140" s="25">
        <v>48</v>
      </c>
      <c r="B140" s="26"/>
      <c r="C140" s="20"/>
      <c r="D140" s="20"/>
      <c r="E140" s="86"/>
      <c r="F140" s="33"/>
      <c r="G140" s="27"/>
      <c r="H140" s="128"/>
      <c r="I140" s="129"/>
      <c r="J140" s="130"/>
      <c r="K140" s="28">
        <v>0</v>
      </c>
      <c r="L140" s="29">
        <v>0</v>
      </c>
      <c r="M140" s="30">
        <f t="shared" si="6"/>
        <v>0</v>
      </c>
      <c r="N140" s="20"/>
      <c r="O140" s="127"/>
      <c r="P140" s="127"/>
      <c r="Q140" s="127"/>
      <c r="R140" s="31"/>
    </row>
    <row r="141" spans="1:18" s="15" customFormat="1" x14ac:dyDescent="0.3">
      <c r="A141" s="25">
        <v>49</v>
      </c>
      <c r="B141" s="26"/>
      <c r="C141" s="20"/>
      <c r="D141" s="20"/>
      <c r="E141" s="86"/>
      <c r="F141" s="33"/>
      <c r="G141" s="27"/>
      <c r="H141" s="128"/>
      <c r="I141" s="129"/>
      <c r="J141" s="130"/>
      <c r="K141" s="28">
        <v>0</v>
      </c>
      <c r="L141" s="29">
        <v>0</v>
      </c>
      <c r="M141" s="30">
        <f t="shared" si="6"/>
        <v>0</v>
      </c>
      <c r="N141" s="20"/>
      <c r="O141" s="127"/>
      <c r="P141" s="127"/>
      <c r="Q141" s="127"/>
      <c r="R141" s="31"/>
    </row>
    <row r="142" spans="1:18" s="15" customFormat="1" x14ac:dyDescent="0.3">
      <c r="A142" s="25">
        <v>50</v>
      </c>
      <c r="B142" s="26"/>
      <c r="C142" s="20"/>
      <c r="D142" s="20"/>
      <c r="E142" s="86"/>
      <c r="F142" s="33"/>
      <c r="G142" s="27"/>
      <c r="H142" s="128"/>
      <c r="I142" s="129"/>
      <c r="J142" s="130"/>
      <c r="K142" s="28">
        <v>0</v>
      </c>
      <c r="L142" s="29">
        <v>0</v>
      </c>
      <c r="M142" s="30">
        <f t="shared" si="6"/>
        <v>0</v>
      </c>
      <c r="N142" s="20"/>
      <c r="O142" s="127"/>
      <c r="P142" s="127"/>
      <c r="Q142" s="127"/>
      <c r="R142" s="31"/>
    </row>
    <row r="143" spans="1:18" s="15" customFormat="1" x14ac:dyDescent="0.3">
      <c r="A143" s="25">
        <v>51</v>
      </c>
      <c r="B143" s="26"/>
      <c r="C143" s="20"/>
      <c r="D143" s="20"/>
      <c r="E143" s="86"/>
      <c r="F143" s="33"/>
      <c r="G143" s="27"/>
      <c r="H143" s="131"/>
      <c r="I143" s="132"/>
      <c r="J143" s="130"/>
      <c r="K143" s="28">
        <v>0</v>
      </c>
      <c r="L143" s="29">
        <v>0</v>
      </c>
      <c r="M143" s="30">
        <f t="shared" si="6"/>
        <v>0</v>
      </c>
      <c r="N143" s="20"/>
      <c r="O143" s="127"/>
      <c r="P143" s="127"/>
      <c r="Q143" s="127"/>
      <c r="R143" s="31"/>
    </row>
    <row r="144" spans="1:18" s="15" customFormat="1" x14ac:dyDescent="0.3">
      <c r="A144" s="25">
        <v>52</v>
      </c>
      <c r="B144" s="26"/>
      <c r="C144" s="20"/>
      <c r="D144" s="20"/>
      <c r="E144" s="86"/>
      <c r="F144" s="33"/>
      <c r="G144" s="27"/>
      <c r="H144" s="128"/>
      <c r="I144" s="129"/>
      <c r="J144" s="130"/>
      <c r="K144" s="28">
        <v>0</v>
      </c>
      <c r="L144" s="29">
        <v>0</v>
      </c>
      <c r="M144" s="30">
        <f t="shared" si="6"/>
        <v>0</v>
      </c>
      <c r="N144" s="20"/>
      <c r="O144" s="127"/>
      <c r="P144" s="127"/>
      <c r="Q144" s="127"/>
      <c r="R144" s="31"/>
    </row>
    <row r="145" spans="1:18" s="15" customFormat="1" x14ac:dyDescent="0.3">
      <c r="A145" s="25">
        <v>53</v>
      </c>
      <c r="B145" s="26"/>
      <c r="C145" s="20"/>
      <c r="D145" s="20"/>
      <c r="E145" s="86"/>
      <c r="F145" s="33"/>
      <c r="G145" s="27"/>
      <c r="H145" s="128"/>
      <c r="I145" s="129"/>
      <c r="J145" s="130"/>
      <c r="K145" s="28">
        <v>0</v>
      </c>
      <c r="L145" s="29">
        <v>0</v>
      </c>
      <c r="M145" s="30">
        <f t="shared" si="6"/>
        <v>0</v>
      </c>
      <c r="N145" s="20"/>
      <c r="O145" s="127"/>
      <c r="P145" s="127"/>
      <c r="Q145" s="127"/>
      <c r="R145" s="31"/>
    </row>
    <row r="146" spans="1:18" s="15" customFormat="1" x14ac:dyDescent="0.3">
      <c r="A146" s="25">
        <v>54</v>
      </c>
      <c r="B146" s="26"/>
      <c r="C146" s="20"/>
      <c r="D146" s="20"/>
      <c r="E146" s="86"/>
      <c r="F146" s="33"/>
      <c r="G146" s="27"/>
      <c r="H146" s="128"/>
      <c r="I146" s="129"/>
      <c r="J146" s="130"/>
      <c r="K146" s="28">
        <v>0</v>
      </c>
      <c r="L146" s="29">
        <v>0</v>
      </c>
      <c r="M146" s="30">
        <f t="shared" si="6"/>
        <v>0</v>
      </c>
      <c r="N146" s="20"/>
      <c r="O146" s="127"/>
      <c r="P146" s="127"/>
      <c r="Q146" s="127"/>
      <c r="R146" s="31"/>
    </row>
    <row r="147" spans="1:18" s="15" customFormat="1" x14ac:dyDescent="0.3">
      <c r="A147" s="25">
        <v>55</v>
      </c>
      <c r="B147" s="26"/>
      <c r="C147" s="20"/>
      <c r="D147" s="20"/>
      <c r="E147" s="86"/>
      <c r="F147" s="33"/>
      <c r="G147" s="27"/>
      <c r="H147" s="128"/>
      <c r="I147" s="129"/>
      <c r="J147" s="130"/>
      <c r="K147" s="28">
        <v>0</v>
      </c>
      <c r="L147" s="29">
        <v>0</v>
      </c>
      <c r="M147" s="30">
        <f t="shared" si="6"/>
        <v>0</v>
      </c>
      <c r="N147" s="20"/>
      <c r="O147" s="127"/>
      <c r="P147" s="127"/>
      <c r="Q147" s="127"/>
      <c r="R147" s="31"/>
    </row>
    <row r="148" spans="1:18" s="15" customFormat="1" x14ac:dyDescent="0.3">
      <c r="A148" s="25">
        <v>56</v>
      </c>
      <c r="B148" s="26"/>
      <c r="C148" s="20"/>
      <c r="D148" s="20"/>
      <c r="E148" s="86"/>
      <c r="F148" s="33"/>
      <c r="G148" s="27"/>
      <c r="H148" s="128"/>
      <c r="I148" s="129"/>
      <c r="J148" s="130"/>
      <c r="K148" s="28">
        <v>0</v>
      </c>
      <c r="L148" s="29">
        <v>0</v>
      </c>
      <c r="M148" s="30">
        <f t="shared" si="6"/>
        <v>0</v>
      </c>
      <c r="N148" s="20"/>
      <c r="O148" s="127"/>
      <c r="P148" s="127"/>
      <c r="Q148" s="127"/>
      <c r="R148" s="31"/>
    </row>
    <row r="149" spans="1:18" s="15" customFormat="1" x14ac:dyDescent="0.3">
      <c r="A149" s="25">
        <v>57</v>
      </c>
      <c r="B149" s="26"/>
      <c r="C149" s="20"/>
      <c r="D149" s="20"/>
      <c r="E149" s="86"/>
      <c r="F149" s="33"/>
      <c r="G149" s="27"/>
      <c r="H149" s="128"/>
      <c r="I149" s="129"/>
      <c r="J149" s="130"/>
      <c r="K149" s="28">
        <v>0</v>
      </c>
      <c r="L149" s="29">
        <v>0</v>
      </c>
      <c r="M149" s="30">
        <f t="shared" si="6"/>
        <v>0</v>
      </c>
      <c r="N149" s="20"/>
      <c r="O149" s="127"/>
      <c r="P149" s="127"/>
      <c r="Q149" s="127"/>
      <c r="R149" s="31"/>
    </row>
    <row r="150" spans="1:18" s="15" customFormat="1" x14ac:dyDescent="0.3">
      <c r="A150" s="25">
        <v>58</v>
      </c>
      <c r="B150" s="26"/>
      <c r="C150" s="20"/>
      <c r="D150" s="20"/>
      <c r="E150" s="86"/>
      <c r="F150" s="33"/>
      <c r="G150" s="27"/>
      <c r="H150" s="131"/>
      <c r="I150" s="132"/>
      <c r="J150" s="130"/>
      <c r="K150" s="28">
        <v>0</v>
      </c>
      <c r="L150" s="29">
        <v>0</v>
      </c>
      <c r="M150" s="30">
        <f t="shared" si="6"/>
        <v>0</v>
      </c>
      <c r="N150" s="20"/>
      <c r="O150" s="127"/>
      <c r="P150" s="127"/>
      <c r="Q150" s="127"/>
      <c r="R150" s="31"/>
    </row>
    <row r="151" spans="1:18" s="15" customFormat="1" x14ac:dyDescent="0.3">
      <c r="A151" s="25">
        <v>59</v>
      </c>
      <c r="B151" s="26"/>
      <c r="C151" s="20"/>
      <c r="D151" s="20"/>
      <c r="E151" s="86"/>
      <c r="F151" s="33"/>
      <c r="G151" s="27"/>
      <c r="H151" s="128"/>
      <c r="I151" s="129"/>
      <c r="J151" s="130"/>
      <c r="K151" s="28">
        <v>0</v>
      </c>
      <c r="L151" s="29">
        <v>0</v>
      </c>
      <c r="M151" s="30">
        <f t="shared" si="6"/>
        <v>0</v>
      </c>
      <c r="N151" s="20"/>
      <c r="O151" s="127"/>
      <c r="P151" s="127"/>
      <c r="Q151" s="127"/>
      <c r="R151" s="31"/>
    </row>
    <row r="152" spans="1:18" s="15" customFormat="1" x14ac:dyDescent="0.3">
      <c r="A152" s="25">
        <v>60</v>
      </c>
      <c r="B152" s="26"/>
      <c r="C152" s="20"/>
      <c r="D152" s="20"/>
      <c r="E152" s="86"/>
      <c r="F152" s="33"/>
      <c r="G152" s="27"/>
      <c r="H152" s="128"/>
      <c r="I152" s="129"/>
      <c r="J152" s="130"/>
      <c r="K152" s="28">
        <v>0</v>
      </c>
      <c r="L152" s="29">
        <v>0</v>
      </c>
      <c r="M152" s="30">
        <f t="shared" si="6"/>
        <v>0</v>
      </c>
      <c r="N152" s="20"/>
      <c r="O152" s="127"/>
      <c r="P152" s="127"/>
      <c r="Q152" s="127"/>
      <c r="R152" s="31"/>
    </row>
    <row r="153" spans="1:18" s="15" customFormat="1" x14ac:dyDescent="0.3">
      <c r="A153" s="25">
        <v>61</v>
      </c>
      <c r="B153" s="26"/>
      <c r="C153" s="20"/>
      <c r="D153" s="20"/>
      <c r="E153" s="86"/>
      <c r="F153" s="33"/>
      <c r="G153" s="27"/>
      <c r="H153" s="128"/>
      <c r="I153" s="129"/>
      <c r="J153" s="130"/>
      <c r="K153" s="28">
        <v>0</v>
      </c>
      <c r="L153" s="29">
        <v>0</v>
      </c>
      <c r="M153" s="30">
        <f t="shared" si="6"/>
        <v>0</v>
      </c>
      <c r="N153" s="20"/>
      <c r="O153" s="127"/>
      <c r="P153" s="127"/>
      <c r="Q153" s="127"/>
      <c r="R153" s="31"/>
    </row>
    <row r="154" spans="1:18" s="15" customFormat="1" x14ac:dyDescent="0.3">
      <c r="A154" s="25">
        <v>62</v>
      </c>
      <c r="B154" s="26"/>
      <c r="C154" s="20"/>
      <c r="D154" s="20"/>
      <c r="E154" s="86"/>
      <c r="F154" s="33"/>
      <c r="G154" s="27"/>
      <c r="H154" s="128"/>
      <c r="I154" s="129"/>
      <c r="J154" s="130"/>
      <c r="K154" s="28">
        <v>0</v>
      </c>
      <c r="L154" s="29">
        <v>0</v>
      </c>
      <c r="M154" s="30">
        <f t="shared" si="6"/>
        <v>0</v>
      </c>
      <c r="N154" s="20"/>
      <c r="O154" s="127"/>
      <c r="P154" s="127"/>
      <c r="Q154" s="127"/>
      <c r="R154" s="31"/>
    </row>
    <row r="155" spans="1:18" s="15" customFormat="1" x14ac:dyDescent="0.3">
      <c r="A155" s="25">
        <v>63</v>
      </c>
      <c r="B155" s="26"/>
      <c r="C155" s="20"/>
      <c r="D155" s="20"/>
      <c r="E155" s="86"/>
      <c r="F155" s="33"/>
      <c r="G155" s="27"/>
      <c r="H155" s="128"/>
      <c r="I155" s="129"/>
      <c r="J155" s="130"/>
      <c r="K155" s="28">
        <v>0</v>
      </c>
      <c r="L155" s="29">
        <v>0</v>
      </c>
      <c r="M155" s="30">
        <f t="shared" si="6"/>
        <v>0</v>
      </c>
      <c r="N155" s="20"/>
      <c r="O155" s="127"/>
      <c r="P155" s="127"/>
      <c r="Q155" s="127"/>
      <c r="R155" s="31"/>
    </row>
    <row r="156" spans="1:18" s="15" customFormat="1" x14ac:dyDescent="0.3">
      <c r="A156" s="25">
        <v>64</v>
      </c>
      <c r="B156" s="26"/>
      <c r="C156" s="20"/>
      <c r="D156" s="20"/>
      <c r="E156" s="86"/>
      <c r="F156" s="33"/>
      <c r="G156" s="27"/>
      <c r="H156" s="128"/>
      <c r="I156" s="129"/>
      <c r="J156" s="130"/>
      <c r="K156" s="28">
        <v>0</v>
      </c>
      <c r="L156" s="29">
        <v>0</v>
      </c>
      <c r="M156" s="30">
        <f t="shared" si="6"/>
        <v>0</v>
      </c>
      <c r="N156" s="20"/>
      <c r="O156" s="127"/>
      <c r="P156" s="127"/>
      <c r="Q156" s="127"/>
      <c r="R156" s="31"/>
    </row>
    <row r="157" spans="1:18" s="15" customFormat="1" x14ac:dyDescent="0.3">
      <c r="A157" s="25">
        <v>65</v>
      </c>
      <c r="B157" s="26"/>
      <c r="C157" s="20"/>
      <c r="D157" s="20"/>
      <c r="E157" s="86"/>
      <c r="F157" s="33"/>
      <c r="G157" s="27"/>
      <c r="H157" s="128"/>
      <c r="I157" s="129"/>
      <c r="J157" s="130"/>
      <c r="K157" s="28">
        <v>0</v>
      </c>
      <c r="L157" s="29">
        <v>0</v>
      </c>
      <c r="M157" s="30">
        <f t="shared" si="6"/>
        <v>0</v>
      </c>
      <c r="N157" s="20"/>
      <c r="O157" s="127"/>
      <c r="P157" s="127"/>
      <c r="Q157" s="127"/>
      <c r="R157" s="31"/>
    </row>
    <row r="158" spans="1:18" s="15" customFormat="1" x14ac:dyDescent="0.3">
      <c r="A158" s="25">
        <v>66</v>
      </c>
      <c r="B158" s="26"/>
      <c r="C158" s="20"/>
      <c r="D158" s="20"/>
      <c r="E158" s="86"/>
      <c r="F158" s="33"/>
      <c r="G158" s="27"/>
      <c r="H158" s="128"/>
      <c r="I158" s="129"/>
      <c r="J158" s="130"/>
      <c r="K158" s="28">
        <v>0</v>
      </c>
      <c r="L158" s="29">
        <v>0</v>
      </c>
      <c r="M158" s="30">
        <f t="shared" si="6"/>
        <v>0</v>
      </c>
      <c r="N158" s="20"/>
      <c r="O158" s="127"/>
      <c r="P158" s="127"/>
      <c r="Q158" s="127"/>
      <c r="R158" s="31"/>
    </row>
    <row r="159" spans="1:18" s="15" customFormat="1" x14ac:dyDescent="0.3">
      <c r="A159" s="25">
        <v>67</v>
      </c>
      <c r="B159" s="26"/>
      <c r="C159" s="20"/>
      <c r="D159" s="20"/>
      <c r="E159" s="86"/>
      <c r="F159" s="33"/>
      <c r="G159" s="27"/>
      <c r="H159" s="128"/>
      <c r="I159" s="129"/>
      <c r="J159" s="130"/>
      <c r="K159" s="28">
        <v>0</v>
      </c>
      <c r="L159" s="29">
        <v>0</v>
      </c>
      <c r="M159" s="30">
        <f t="shared" si="6"/>
        <v>0</v>
      </c>
      <c r="N159" s="20"/>
      <c r="O159" s="127"/>
      <c r="P159" s="127"/>
      <c r="Q159" s="127"/>
      <c r="R159" s="31"/>
    </row>
    <row r="160" spans="1:18" s="15" customFormat="1" x14ac:dyDescent="0.3">
      <c r="A160" s="25">
        <v>68</v>
      </c>
      <c r="B160" s="26"/>
      <c r="C160" s="20"/>
      <c r="D160" s="20"/>
      <c r="E160" s="86"/>
      <c r="F160" s="33"/>
      <c r="G160" s="27"/>
      <c r="H160" s="128"/>
      <c r="I160" s="129"/>
      <c r="J160" s="130"/>
      <c r="K160" s="28">
        <v>0</v>
      </c>
      <c r="L160" s="29">
        <v>0</v>
      </c>
      <c r="M160" s="30">
        <f t="shared" si="6"/>
        <v>0</v>
      </c>
      <c r="N160" s="20"/>
      <c r="O160" s="127"/>
      <c r="P160" s="127"/>
      <c r="Q160" s="127"/>
      <c r="R160" s="31"/>
    </row>
    <row r="161" spans="1:18" s="15" customFormat="1" x14ac:dyDescent="0.3">
      <c r="A161" s="25">
        <v>69</v>
      </c>
      <c r="B161" s="26"/>
      <c r="C161" s="20"/>
      <c r="D161" s="20"/>
      <c r="E161" s="86"/>
      <c r="F161" s="33"/>
      <c r="G161" s="27"/>
      <c r="H161" s="128"/>
      <c r="I161" s="129"/>
      <c r="J161" s="130"/>
      <c r="K161" s="28">
        <v>0</v>
      </c>
      <c r="L161" s="29">
        <v>0</v>
      </c>
      <c r="M161" s="30">
        <f t="shared" si="6"/>
        <v>0</v>
      </c>
      <c r="N161" s="20"/>
      <c r="O161" s="127"/>
      <c r="P161" s="127"/>
      <c r="Q161" s="127"/>
      <c r="R161" s="31"/>
    </row>
    <row r="162" spans="1:18" s="15" customFormat="1" x14ac:dyDescent="0.3">
      <c r="A162" s="25">
        <v>70</v>
      </c>
      <c r="B162" s="26"/>
      <c r="C162" s="20"/>
      <c r="D162" s="20"/>
      <c r="E162" s="86"/>
      <c r="F162" s="33"/>
      <c r="G162" s="27"/>
      <c r="H162" s="128"/>
      <c r="I162" s="129"/>
      <c r="J162" s="130"/>
      <c r="K162" s="28">
        <v>0</v>
      </c>
      <c r="L162" s="29">
        <v>0</v>
      </c>
      <c r="M162" s="30">
        <f t="shared" si="6"/>
        <v>0</v>
      </c>
      <c r="N162" s="20"/>
      <c r="O162" s="127"/>
      <c r="P162" s="127"/>
      <c r="Q162" s="127"/>
      <c r="R162" s="31"/>
    </row>
    <row r="163" spans="1:18" s="15" customFormat="1" x14ac:dyDescent="0.3">
      <c r="A163" s="25">
        <v>71</v>
      </c>
      <c r="B163" s="26"/>
      <c r="C163" s="20"/>
      <c r="D163" s="20"/>
      <c r="E163" s="86"/>
      <c r="F163" s="33"/>
      <c r="G163" s="27"/>
      <c r="H163" s="128"/>
      <c r="I163" s="129"/>
      <c r="J163" s="130"/>
      <c r="K163" s="28">
        <v>0</v>
      </c>
      <c r="L163" s="29">
        <v>0</v>
      </c>
      <c r="M163" s="30">
        <f t="shared" si="6"/>
        <v>0</v>
      </c>
      <c r="N163" s="20"/>
      <c r="O163" s="127"/>
      <c r="P163" s="127"/>
      <c r="Q163" s="127"/>
      <c r="R163" s="31"/>
    </row>
    <row r="164" spans="1:18" s="15" customFormat="1" x14ac:dyDescent="0.3">
      <c r="A164" s="25">
        <v>72</v>
      </c>
      <c r="B164" s="26"/>
      <c r="C164" s="20"/>
      <c r="D164" s="20"/>
      <c r="E164" s="86"/>
      <c r="F164" s="33"/>
      <c r="G164" s="27"/>
      <c r="H164" s="128"/>
      <c r="I164" s="129"/>
      <c r="J164" s="130"/>
      <c r="K164" s="28">
        <v>0</v>
      </c>
      <c r="L164" s="29">
        <v>0</v>
      </c>
      <c r="M164" s="30">
        <f t="shared" si="6"/>
        <v>0</v>
      </c>
      <c r="N164" s="20"/>
      <c r="O164" s="127"/>
      <c r="P164" s="127"/>
      <c r="Q164" s="127"/>
      <c r="R164" s="31"/>
    </row>
    <row r="165" spans="1:18" s="15" customFormat="1" x14ac:dyDescent="0.3">
      <c r="A165" s="25">
        <v>73</v>
      </c>
      <c r="B165" s="26"/>
      <c r="C165" s="20"/>
      <c r="D165" s="20"/>
      <c r="E165" s="86"/>
      <c r="F165" s="33"/>
      <c r="G165" s="27"/>
      <c r="H165" s="128"/>
      <c r="I165" s="129"/>
      <c r="J165" s="130"/>
      <c r="K165" s="28">
        <v>0</v>
      </c>
      <c r="L165" s="29">
        <v>0</v>
      </c>
      <c r="M165" s="30">
        <f t="shared" si="6"/>
        <v>0</v>
      </c>
      <c r="N165" s="20"/>
      <c r="O165" s="127"/>
      <c r="P165" s="127"/>
      <c r="Q165" s="127"/>
      <c r="R165" s="31"/>
    </row>
    <row r="166" spans="1:18" s="15" customFormat="1" x14ac:dyDescent="0.3">
      <c r="A166" s="25">
        <v>74</v>
      </c>
      <c r="B166" s="26"/>
      <c r="C166" s="20"/>
      <c r="D166" s="20"/>
      <c r="E166" s="86"/>
      <c r="F166" s="33"/>
      <c r="G166" s="27"/>
      <c r="H166" s="128"/>
      <c r="I166" s="129"/>
      <c r="J166" s="130"/>
      <c r="K166" s="28">
        <v>0</v>
      </c>
      <c r="L166" s="29">
        <v>0</v>
      </c>
      <c r="M166" s="30">
        <f t="shared" si="6"/>
        <v>0</v>
      </c>
      <c r="N166" s="20"/>
      <c r="O166" s="127"/>
      <c r="P166" s="127"/>
      <c r="Q166" s="127"/>
      <c r="R166" s="31"/>
    </row>
    <row r="167" spans="1:18" s="15" customFormat="1" x14ac:dyDescent="0.3">
      <c r="A167" s="25">
        <v>75</v>
      </c>
      <c r="B167" s="26"/>
      <c r="C167" s="20"/>
      <c r="D167" s="20"/>
      <c r="E167" s="86"/>
      <c r="F167" s="33"/>
      <c r="G167" s="27"/>
      <c r="H167" s="128"/>
      <c r="I167" s="129"/>
      <c r="J167" s="130"/>
      <c r="K167" s="28">
        <v>0</v>
      </c>
      <c r="L167" s="29">
        <v>0</v>
      </c>
      <c r="M167" s="30">
        <f t="shared" ref="M167:M176" si="7">K167-L167</f>
        <v>0</v>
      </c>
      <c r="N167" s="20"/>
      <c r="O167" s="127"/>
      <c r="P167" s="127"/>
      <c r="Q167" s="127"/>
      <c r="R167" s="31"/>
    </row>
    <row r="168" spans="1:18" s="15" customFormat="1" x14ac:dyDescent="0.3">
      <c r="A168" s="25">
        <v>76</v>
      </c>
      <c r="B168" s="26"/>
      <c r="C168" s="20"/>
      <c r="D168" s="20"/>
      <c r="E168" s="86"/>
      <c r="F168" s="33"/>
      <c r="G168" s="27"/>
      <c r="H168" s="128"/>
      <c r="I168" s="129"/>
      <c r="J168" s="130"/>
      <c r="K168" s="28">
        <v>0</v>
      </c>
      <c r="L168" s="29">
        <v>0</v>
      </c>
      <c r="M168" s="30">
        <f t="shared" si="7"/>
        <v>0</v>
      </c>
      <c r="N168" s="20"/>
      <c r="O168" s="127"/>
      <c r="P168" s="127"/>
      <c r="Q168" s="127"/>
      <c r="R168" s="31"/>
    </row>
    <row r="169" spans="1:18" s="15" customFormat="1" x14ac:dyDescent="0.3">
      <c r="A169" s="25">
        <v>77</v>
      </c>
      <c r="B169" s="26"/>
      <c r="C169" s="20"/>
      <c r="D169" s="20"/>
      <c r="E169" s="86"/>
      <c r="F169" s="33"/>
      <c r="G169" s="27"/>
      <c r="H169" s="128"/>
      <c r="I169" s="129"/>
      <c r="J169" s="130"/>
      <c r="K169" s="28">
        <v>0</v>
      </c>
      <c r="L169" s="29">
        <v>0</v>
      </c>
      <c r="M169" s="30">
        <f t="shared" si="7"/>
        <v>0</v>
      </c>
      <c r="N169" s="20"/>
      <c r="O169" s="127"/>
      <c r="P169" s="127"/>
      <c r="Q169" s="127"/>
      <c r="R169" s="31"/>
    </row>
    <row r="170" spans="1:18" s="15" customFormat="1" x14ac:dyDescent="0.3">
      <c r="A170" s="25">
        <v>78</v>
      </c>
      <c r="B170" s="26"/>
      <c r="C170" s="20"/>
      <c r="D170" s="20"/>
      <c r="E170" s="86"/>
      <c r="F170" s="33"/>
      <c r="G170" s="27"/>
      <c r="H170" s="128"/>
      <c r="I170" s="129"/>
      <c r="J170" s="130"/>
      <c r="K170" s="28">
        <v>0</v>
      </c>
      <c r="L170" s="29">
        <v>0</v>
      </c>
      <c r="M170" s="30">
        <f t="shared" si="7"/>
        <v>0</v>
      </c>
      <c r="N170" s="20"/>
      <c r="O170" s="127"/>
      <c r="P170" s="127"/>
      <c r="Q170" s="127"/>
      <c r="R170" s="31"/>
    </row>
    <row r="171" spans="1:18" s="15" customFormat="1" x14ac:dyDescent="0.3">
      <c r="A171" s="25">
        <v>79</v>
      </c>
      <c r="B171" s="26"/>
      <c r="C171" s="20"/>
      <c r="D171" s="20"/>
      <c r="E171" s="86"/>
      <c r="F171" s="33"/>
      <c r="G171" s="27"/>
      <c r="H171" s="131"/>
      <c r="I171" s="132"/>
      <c r="J171" s="130"/>
      <c r="K171" s="28">
        <v>0</v>
      </c>
      <c r="L171" s="29">
        <v>0</v>
      </c>
      <c r="M171" s="30">
        <f t="shared" si="7"/>
        <v>0</v>
      </c>
      <c r="N171" s="20"/>
      <c r="O171" s="127"/>
      <c r="P171" s="127"/>
      <c r="Q171" s="127"/>
      <c r="R171" s="31"/>
    </row>
    <row r="172" spans="1:18" s="15" customFormat="1" x14ac:dyDescent="0.3">
      <c r="A172" s="25">
        <v>80</v>
      </c>
      <c r="B172" s="26"/>
      <c r="C172" s="20"/>
      <c r="D172" s="20"/>
      <c r="E172" s="86"/>
      <c r="F172" s="33"/>
      <c r="G172" s="27"/>
      <c r="H172" s="128"/>
      <c r="I172" s="129"/>
      <c r="J172" s="130"/>
      <c r="K172" s="28">
        <v>0</v>
      </c>
      <c r="L172" s="29">
        <v>0</v>
      </c>
      <c r="M172" s="30">
        <f t="shared" si="7"/>
        <v>0</v>
      </c>
      <c r="N172" s="20"/>
      <c r="O172" s="127"/>
      <c r="P172" s="127"/>
      <c r="Q172" s="127"/>
      <c r="R172" s="31"/>
    </row>
    <row r="173" spans="1:18" s="15" customFormat="1" x14ac:dyDescent="0.3">
      <c r="A173" s="25">
        <v>81</v>
      </c>
      <c r="B173" s="26"/>
      <c r="C173" s="20"/>
      <c r="D173" s="20"/>
      <c r="E173" s="86"/>
      <c r="F173" s="33"/>
      <c r="G173" s="27"/>
      <c r="H173" s="128"/>
      <c r="I173" s="129"/>
      <c r="J173" s="130"/>
      <c r="K173" s="28">
        <v>0</v>
      </c>
      <c r="L173" s="29">
        <v>0</v>
      </c>
      <c r="M173" s="30">
        <f t="shared" si="7"/>
        <v>0</v>
      </c>
      <c r="N173" s="20"/>
      <c r="O173" s="127"/>
      <c r="P173" s="127"/>
      <c r="Q173" s="127"/>
      <c r="R173" s="31"/>
    </row>
    <row r="174" spans="1:18" s="15" customFormat="1" x14ac:dyDescent="0.3">
      <c r="A174" s="25">
        <v>82</v>
      </c>
      <c r="B174" s="26"/>
      <c r="C174" s="20"/>
      <c r="D174" s="20"/>
      <c r="E174" s="86"/>
      <c r="F174" s="33"/>
      <c r="G174" s="27"/>
      <c r="H174" s="128"/>
      <c r="I174" s="129"/>
      <c r="J174" s="130"/>
      <c r="K174" s="28">
        <v>0</v>
      </c>
      <c r="L174" s="29">
        <v>0</v>
      </c>
      <c r="M174" s="30">
        <f t="shared" si="7"/>
        <v>0</v>
      </c>
      <c r="N174" s="20"/>
      <c r="O174" s="127"/>
      <c r="P174" s="127"/>
      <c r="Q174" s="127"/>
      <c r="R174" s="31"/>
    </row>
    <row r="175" spans="1:18" s="15" customFormat="1" x14ac:dyDescent="0.3">
      <c r="A175" s="25">
        <v>83</v>
      </c>
      <c r="B175" s="26"/>
      <c r="C175" s="20"/>
      <c r="D175" s="20"/>
      <c r="E175" s="86"/>
      <c r="F175" s="33"/>
      <c r="G175" s="27"/>
      <c r="H175" s="128"/>
      <c r="I175" s="129"/>
      <c r="J175" s="130"/>
      <c r="K175" s="28">
        <v>0</v>
      </c>
      <c r="L175" s="29">
        <v>0</v>
      </c>
      <c r="M175" s="30">
        <f t="shared" si="7"/>
        <v>0</v>
      </c>
      <c r="N175" s="20"/>
      <c r="O175" s="127"/>
      <c r="P175" s="127"/>
      <c r="Q175" s="127"/>
      <c r="R175" s="31"/>
    </row>
    <row r="176" spans="1:18" s="15" customFormat="1" x14ac:dyDescent="0.3">
      <c r="A176" s="25">
        <v>84</v>
      </c>
      <c r="B176" s="26"/>
      <c r="C176" s="20"/>
      <c r="D176" s="20"/>
      <c r="E176" s="86"/>
      <c r="F176" s="33"/>
      <c r="G176" s="27"/>
      <c r="H176" s="128"/>
      <c r="I176" s="129"/>
      <c r="J176" s="130"/>
      <c r="K176" s="28">
        <v>0</v>
      </c>
      <c r="L176" s="29">
        <v>0</v>
      </c>
      <c r="M176" s="30">
        <f t="shared" si="7"/>
        <v>0</v>
      </c>
      <c r="N176" s="20"/>
      <c r="O176" s="127"/>
      <c r="P176" s="127"/>
      <c r="Q176" s="127"/>
      <c r="R176" s="31"/>
    </row>
    <row r="177" spans="1:18" s="15" customFormat="1" x14ac:dyDescent="0.3">
      <c r="A177" s="25">
        <v>85</v>
      </c>
      <c r="B177" s="26"/>
      <c r="C177" s="20"/>
      <c r="D177" s="20"/>
      <c r="E177" s="86"/>
      <c r="F177" s="33"/>
      <c r="G177" s="27"/>
      <c r="H177" s="102"/>
      <c r="I177" s="122"/>
      <c r="J177" s="103"/>
      <c r="K177" s="28">
        <v>0</v>
      </c>
      <c r="L177" s="29">
        <v>0</v>
      </c>
      <c r="M177" s="30">
        <f t="shared" ref="M177:M240" si="8">K177-L177</f>
        <v>0</v>
      </c>
      <c r="N177" s="20"/>
      <c r="O177" s="127"/>
      <c r="P177" s="127"/>
      <c r="Q177" s="127"/>
      <c r="R177" s="31"/>
    </row>
    <row r="178" spans="1:18" s="15" customFormat="1" x14ac:dyDescent="0.3">
      <c r="A178" s="25">
        <v>86</v>
      </c>
      <c r="B178" s="26"/>
      <c r="C178" s="20"/>
      <c r="D178" s="20"/>
      <c r="E178" s="86"/>
      <c r="F178" s="33"/>
      <c r="G178" s="27"/>
      <c r="H178" s="102"/>
      <c r="I178" s="122"/>
      <c r="J178" s="103"/>
      <c r="K178" s="28">
        <v>0</v>
      </c>
      <c r="L178" s="29">
        <v>0</v>
      </c>
      <c r="M178" s="30">
        <f t="shared" si="8"/>
        <v>0</v>
      </c>
      <c r="N178" s="20"/>
      <c r="O178" s="127"/>
      <c r="P178" s="127"/>
      <c r="Q178" s="127"/>
      <c r="R178" s="31"/>
    </row>
    <row r="179" spans="1:18" s="15" customFormat="1" x14ac:dyDescent="0.3">
      <c r="A179" s="25">
        <v>87</v>
      </c>
      <c r="B179" s="26"/>
      <c r="C179" s="20"/>
      <c r="D179" s="20"/>
      <c r="E179" s="86"/>
      <c r="F179" s="33"/>
      <c r="G179" s="27"/>
      <c r="H179" s="102"/>
      <c r="I179" s="122"/>
      <c r="J179" s="103"/>
      <c r="K179" s="28">
        <v>0</v>
      </c>
      <c r="L179" s="29">
        <v>0</v>
      </c>
      <c r="M179" s="30">
        <f t="shared" si="8"/>
        <v>0</v>
      </c>
      <c r="N179" s="20"/>
      <c r="O179" s="127"/>
      <c r="P179" s="127"/>
      <c r="Q179" s="127"/>
      <c r="R179" s="31"/>
    </row>
    <row r="180" spans="1:18" s="15" customFormat="1" x14ac:dyDescent="0.3">
      <c r="A180" s="25">
        <v>88</v>
      </c>
      <c r="B180" s="26"/>
      <c r="C180" s="20"/>
      <c r="D180" s="20"/>
      <c r="E180" s="86"/>
      <c r="F180" s="33"/>
      <c r="G180" s="27"/>
      <c r="H180" s="102"/>
      <c r="I180" s="122"/>
      <c r="J180" s="103"/>
      <c r="K180" s="28">
        <v>0</v>
      </c>
      <c r="L180" s="29">
        <v>0</v>
      </c>
      <c r="M180" s="30">
        <f t="shared" si="8"/>
        <v>0</v>
      </c>
      <c r="N180" s="20"/>
      <c r="O180" s="127"/>
      <c r="P180" s="127"/>
      <c r="Q180" s="127"/>
      <c r="R180" s="31"/>
    </row>
    <row r="181" spans="1:18" s="15" customFormat="1" x14ac:dyDescent="0.3">
      <c r="A181" s="25">
        <v>89</v>
      </c>
      <c r="B181" s="26"/>
      <c r="C181" s="20"/>
      <c r="D181" s="20"/>
      <c r="E181" s="86"/>
      <c r="F181" s="33"/>
      <c r="G181" s="27"/>
      <c r="H181" s="102"/>
      <c r="I181" s="122"/>
      <c r="J181" s="103"/>
      <c r="K181" s="28">
        <v>0</v>
      </c>
      <c r="L181" s="29">
        <v>0</v>
      </c>
      <c r="M181" s="30">
        <f t="shared" si="8"/>
        <v>0</v>
      </c>
      <c r="N181" s="20"/>
      <c r="O181" s="127"/>
      <c r="P181" s="127"/>
      <c r="Q181" s="127"/>
      <c r="R181" s="31"/>
    </row>
    <row r="182" spans="1:18" s="15" customFormat="1" x14ac:dyDescent="0.3">
      <c r="A182" s="25">
        <v>90</v>
      </c>
      <c r="B182" s="26"/>
      <c r="C182" s="20"/>
      <c r="D182" s="20"/>
      <c r="E182" s="86"/>
      <c r="F182" s="33"/>
      <c r="G182" s="27"/>
      <c r="H182" s="102"/>
      <c r="I182" s="122"/>
      <c r="J182" s="103"/>
      <c r="K182" s="28">
        <v>0</v>
      </c>
      <c r="L182" s="29">
        <v>0</v>
      </c>
      <c r="M182" s="30">
        <f t="shared" si="8"/>
        <v>0</v>
      </c>
      <c r="N182" s="20"/>
      <c r="O182" s="127"/>
      <c r="P182" s="127"/>
      <c r="Q182" s="127"/>
      <c r="R182" s="31"/>
    </row>
    <row r="183" spans="1:18" s="15" customFormat="1" x14ac:dyDescent="0.3">
      <c r="A183" s="25">
        <v>91</v>
      </c>
      <c r="B183" s="26"/>
      <c r="C183" s="20"/>
      <c r="D183" s="20"/>
      <c r="E183" s="86"/>
      <c r="F183" s="33"/>
      <c r="G183" s="27"/>
      <c r="H183" s="102"/>
      <c r="I183" s="122"/>
      <c r="J183" s="103"/>
      <c r="K183" s="28">
        <v>0</v>
      </c>
      <c r="L183" s="29">
        <v>0</v>
      </c>
      <c r="M183" s="30">
        <f t="shared" si="8"/>
        <v>0</v>
      </c>
      <c r="N183" s="20"/>
      <c r="O183" s="127"/>
      <c r="P183" s="127"/>
      <c r="Q183" s="127"/>
      <c r="R183" s="31"/>
    </row>
    <row r="184" spans="1:18" s="15" customFormat="1" x14ac:dyDescent="0.3">
      <c r="A184" s="25">
        <v>92</v>
      </c>
      <c r="B184" s="26"/>
      <c r="C184" s="20"/>
      <c r="D184" s="20"/>
      <c r="E184" s="86"/>
      <c r="F184" s="33"/>
      <c r="G184" s="27"/>
      <c r="H184" s="102"/>
      <c r="I184" s="122"/>
      <c r="J184" s="103"/>
      <c r="K184" s="28">
        <v>0</v>
      </c>
      <c r="L184" s="29">
        <v>0</v>
      </c>
      <c r="M184" s="30">
        <f t="shared" si="8"/>
        <v>0</v>
      </c>
      <c r="N184" s="20"/>
      <c r="O184" s="127"/>
      <c r="P184" s="127"/>
      <c r="Q184" s="127"/>
      <c r="R184" s="31"/>
    </row>
    <row r="185" spans="1:18" s="15" customFormat="1" x14ac:dyDescent="0.3">
      <c r="A185" s="25">
        <v>93</v>
      </c>
      <c r="B185" s="26"/>
      <c r="C185" s="20"/>
      <c r="D185" s="20"/>
      <c r="E185" s="86"/>
      <c r="F185" s="33"/>
      <c r="G185" s="27"/>
      <c r="H185" s="102"/>
      <c r="I185" s="122"/>
      <c r="J185" s="103"/>
      <c r="K185" s="28">
        <v>0</v>
      </c>
      <c r="L185" s="29">
        <v>0</v>
      </c>
      <c r="M185" s="30">
        <f t="shared" si="8"/>
        <v>0</v>
      </c>
      <c r="N185" s="20"/>
      <c r="O185" s="127"/>
      <c r="P185" s="127"/>
      <c r="Q185" s="127"/>
      <c r="R185" s="31"/>
    </row>
    <row r="186" spans="1:18" s="15" customFormat="1" x14ac:dyDescent="0.3">
      <c r="A186" s="25">
        <v>94</v>
      </c>
      <c r="B186" s="26"/>
      <c r="C186" s="20"/>
      <c r="D186" s="20"/>
      <c r="E186" s="86"/>
      <c r="F186" s="33"/>
      <c r="G186" s="27"/>
      <c r="H186" s="102"/>
      <c r="I186" s="122"/>
      <c r="J186" s="103"/>
      <c r="K186" s="28">
        <v>0</v>
      </c>
      <c r="L186" s="29">
        <v>0</v>
      </c>
      <c r="M186" s="30">
        <f t="shared" si="8"/>
        <v>0</v>
      </c>
      <c r="N186" s="20"/>
      <c r="O186" s="127"/>
      <c r="P186" s="127"/>
      <c r="Q186" s="127"/>
      <c r="R186" s="31"/>
    </row>
    <row r="187" spans="1:18" s="15" customFormat="1" x14ac:dyDescent="0.3">
      <c r="A187" s="25">
        <v>95</v>
      </c>
      <c r="B187" s="26"/>
      <c r="C187" s="20"/>
      <c r="D187" s="20"/>
      <c r="E187" s="86"/>
      <c r="F187" s="33"/>
      <c r="G187" s="27"/>
      <c r="H187" s="102"/>
      <c r="I187" s="122"/>
      <c r="J187" s="103"/>
      <c r="K187" s="28">
        <v>0</v>
      </c>
      <c r="L187" s="29">
        <v>0</v>
      </c>
      <c r="M187" s="30">
        <f t="shared" si="8"/>
        <v>0</v>
      </c>
      <c r="N187" s="20"/>
      <c r="O187" s="127"/>
      <c r="P187" s="127"/>
      <c r="Q187" s="127"/>
      <c r="R187" s="31"/>
    </row>
    <row r="188" spans="1:18" s="15" customFormat="1" x14ac:dyDescent="0.3">
      <c r="A188" s="25">
        <v>96</v>
      </c>
      <c r="B188" s="26"/>
      <c r="C188" s="20"/>
      <c r="D188" s="20"/>
      <c r="E188" s="86"/>
      <c r="F188" s="33"/>
      <c r="G188" s="27"/>
      <c r="H188" s="102"/>
      <c r="I188" s="122"/>
      <c r="J188" s="103"/>
      <c r="K188" s="28">
        <v>0</v>
      </c>
      <c r="L188" s="29">
        <v>0</v>
      </c>
      <c r="M188" s="30">
        <f t="shared" si="8"/>
        <v>0</v>
      </c>
      <c r="N188" s="20"/>
      <c r="O188" s="127"/>
      <c r="P188" s="127"/>
      <c r="Q188" s="127"/>
      <c r="R188" s="31"/>
    </row>
    <row r="189" spans="1:18" s="15" customFormat="1" x14ac:dyDescent="0.3">
      <c r="A189" s="25">
        <v>97</v>
      </c>
      <c r="B189" s="26"/>
      <c r="C189" s="20"/>
      <c r="D189" s="20"/>
      <c r="E189" s="86"/>
      <c r="F189" s="33"/>
      <c r="G189" s="27"/>
      <c r="H189" s="102"/>
      <c r="I189" s="122"/>
      <c r="J189" s="103"/>
      <c r="K189" s="28">
        <v>0</v>
      </c>
      <c r="L189" s="29">
        <v>0</v>
      </c>
      <c r="M189" s="30">
        <f t="shared" si="8"/>
        <v>0</v>
      </c>
      <c r="N189" s="20"/>
      <c r="O189" s="127"/>
      <c r="P189" s="127"/>
      <c r="Q189" s="127"/>
      <c r="R189" s="31"/>
    </row>
    <row r="190" spans="1:18" s="15" customFormat="1" x14ac:dyDescent="0.3">
      <c r="A190" s="25">
        <v>98</v>
      </c>
      <c r="B190" s="26"/>
      <c r="C190" s="20"/>
      <c r="D190" s="20"/>
      <c r="E190" s="86"/>
      <c r="F190" s="33"/>
      <c r="G190" s="27"/>
      <c r="H190" s="102"/>
      <c r="I190" s="122"/>
      <c r="J190" s="103"/>
      <c r="K190" s="28">
        <v>0</v>
      </c>
      <c r="L190" s="29">
        <v>0</v>
      </c>
      <c r="M190" s="30">
        <f t="shared" si="8"/>
        <v>0</v>
      </c>
      <c r="N190" s="20"/>
      <c r="O190" s="127"/>
      <c r="P190" s="127"/>
      <c r="Q190" s="127"/>
      <c r="R190" s="31"/>
    </row>
    <row r="191" spans="1:18" s="15" customFormat="1" x14ac:dyDescent="0.3">
      <c r="A191" s="25">
        <v>99</v>
      </c>
      <c r="B191" s="26"/>
      <c r="C191" s="20"/>
      <c r="D191" s="20"/>
      <c r="E191" s="86"/>
      <c r="F191" s="33"/>
      <c r="G191" s="27"/>
      <c r="H191" s="102"/>
      <c r="I191" s="122"/>
      <c r="J191" s="103"/>
      <c r="K191" s="28">
        <v>0</v>
      </c>
      <c r="L191" s="29">
        <v>0</v>
      </c>
      <c r="M191" s="30">
        <f t="shared" si="8"/>
        <v>0</v>
      </c>
      <c r="N191" s="20"/>
      <c r="O191" s="127"/>
      <c r="P191" s="127"/>
      <c r="Q191" s="127"/>
      <c r="R191" s="31"/>
    </row>
    <row r="192" spans="1:18" s="15" customFormat="1" x14ac:dyDescent="0.3">
      <c r="A192" s="25">
        <v>100</v>
      </c>
      <c r="B192" s="26"/>
      <c r="C192" s="20"/>
      <c r="D192" s="20"/>
      <c r="E192" s="86"/>
      <c r="F192" s="33"/>
      <c r="G192" s="27"/>
      <c r="H192" s="102"/>
      <c r="I192" s="122"/>
      <c r="J192" s="103"/>
      <c r="K192" s="28">
        <v>0</v>
      </c>
      <c r="L192" s="29">
        <v>0</v>
      </c>
      <c r="M192" s="30">
        <f t="shared" si="8"/>
        <v>0</v>
      </c>
      <c r="N192" s="20"/>
      <c r="O192" s="127"/>
      <c r="P192" s="127"/>
      <c r="Q192" s="127"/>
      <c r="R192" s="31"/>
    </row>
    <row r="193" spans="1:18" s="15" customFormat="1" x14ac:dyDescent="0.3">
      <c r="A193" s="25">
        <v>101</v>
      </c>
      <c r="B193" s="26"/>
      <c r="C193" s="20"/>
      <c r="D193" s="20"/>
      <c r="E193" s="86"/>
      <c r="F193" s="33"/>
      <c r="G193" s="27"/>
      <c r="H193" s="102"/>
      <c r="I193" s="122"/>
      <c r="J193" s="103"/>
      <c r="K193" s="28">
        <v>0</v>
      </c>
      <c r="L193" s="29">
        <v>0</v>
      </c>
      <c r="M193" s="30">
        <f t="shared" si="8"/>
        <v>0</v>
      </c>
      <c r="N193" s="20"/>
      <c r="O193" s="127"/>
      <c r="P193" s="127"/>
      <c r="Q193" s="127"/>
      <c r="R193" s="31"/>
    </row>
    <row r="194" spans="1:18" s="15" customFormat="1" x14ac:dyDescent="0.3">
      <c r="A194" s="25">
        <v>102</v>
      </c>
      <c r="B194" s="26"/>
      <c r="C194" s="20"/>
      <c r="D194" s="20"/>
      <c r="E194" s="86"/>
      <c r="F194" s="33"/>
      <c r="G194" s="27"/>
      <c r="H194" s="102"/>
      <c r="I194" s="122"/>
      <c r="J194" s="103"/>
      <c r="K194" s="28">
        <v>0</v>
      </c>
      <c r="L194" s="29">
        <v>0</v>
      </c>
      <c r="M194" s="30">
        <f t="shared" si="8"/>
        <v>0</v>
      </c>
      <c r="N194" s="20"/>
      <c r="O194" s="127"/>
      <c r="P194" s="127"/>
      <c r="Q194" s="127"/>
      <c r="R194" s="31"/>
    </row>
    <row r="195" spans="1:18" s="15" customFormat="1" x14ac:dyDescent="0.3">
      <c r="A195" s="25">
        <v>103</v>
      </c>
      <c r="B195" s="26"/>
      <c r="C195" s="20"/>
      <c r="D195" s="20"/>
      <c r="E195" s="86"/>
      <c r="F195" s="33"/>
      <c r="G195" s="27"/>
      <c r="H195" s="102"/>
      <c r="I195" s="122"/>
      <c r="J195" s="103"/>
      <c r="K195" s="28">
        <v>0</v>
      </c>
      <c r="L195" s="29">
        <v>0</v>
      </c>
      <c r="M195" s="30">
        <f t="shared" si="8"/>
        <v>0</v>
      </c>
      <c r="N195" s="20"/>
      <c r="O195" s="127"/>
      <c r="P195" s="127"/>
      <c r="Q195" s="127"/>
      <c r="R195" s="31"/>
    </row>
    <row r="196" spans="1:18" s="15" customFormat="1" x14ac:dyDescent="0.3">
      <c r="A196" s="25">
        <v>104</v>
      </c>
      <c r="B196" s="26"/>
      <c r="C196" s="20"/>
      <c r="D196" s="20"/>
      <c r="E196" s="86"/>
      <c r="F196" s="33"/>
      <c r="G196" s="27"/>
      <c r="H196" s="102"/>
      <c r="I196" s="122"/>
      <c r="J196" s="103"/>
      <c r="K196" s="28">
        <v>0</v>
      </c>
      <c r="L196" s="29">
        <v>0</v>
      </c>
      <c r="M196" s="30">
        <f t="shared" si="8"/>
        <v>0</v>
      </c>
      <c r="N196" s="20"/>
      <c r="O196" s="127"/>
      <c r="P196" s="127"/>
      <c r="Q196" s="127"/>
      <c r="R196" s="31"/>
    </row>
    <row r="197" spans="1:18" s="15" customFormat="1" x14ac:dyDescent="0.3">
      <c r="A197" s="25">
        <v>105</v>
      </c>
      <c r="B197" s="26"/>
      <c r="C197" s="20"/>
      <c r="D197" s="20"/>
      <c r="E197" s="86"/>
      <c r="F197" s="33"/>
      <c r="G197" s="27"/>
      <c r="H197" s="102"/>
      <c r="I197" s="122"/>
      <c r="J197" s="103"/>
      <c r="K197" s="28">
        <v>0</v>
      </c>
      <c r="L197" s="29">
        <v>0</v>
      </c>
      <c r="M197" s="30">
        <f t="shared" si="8"/>
        <v>0</v>
      </c>
      <c r="N197" s="20"/>
      <c r="O197" s="127"/>
      <c r="P197" s="127"/>
      <c r="Q197" s="127"/>
      <c r="R197" s="31"/>
    </row>
    <row r="198" spans="1:18" s="15" customFormat="1" x14ac:dyDescent="0.3">
      <c r="A198" s="25">
        <v>106</v>
      </c>
      <c r="B198" s="26"/>
      <c r="C198" s="20"/>
      <c r="D198" s="20"/>
      <c r="E198" s="86"/>
      <c r="F198" s="33"/>
      <c r="G198" s="27"/>
      <c r="H198" s="102"/>
      <c r="I198" s="122"/>
      <c r="J198" s="103"/>
      <c r="K198" s="28">
        <v>0</v>
      </c>
      <c r="L198" s="29">
        <v>0</v>
      </c>
      <c r="M198" s="30">
        <f t="shared" si="8"/>
        <v>0</v>
      </c>
      <c r="N198" s="20"/>
      <c r="O198" s="127"/>
      <c r="P198" s="127"/>
      <c r="Q198" s="127"/>
      <c r="R198" s="31"/>
    </row>
    <row r="199" spans="1:18" s="15" customFormat="1" x14ac:dyDescent="0.3">
      <c r="A199" s="25">
        <v>107</v>
      </c>
      <c r="B199" s="26"/>
      <c r="C199" s="20"/>
      <c r="D199" s="20"/>
      <c r="E199" s="86"/>
      <c r="F199" s="33"/>
      <c r="G199" s="27"/>
      <c r="H199" s="102"/>
      <c r="I199" s="122"/>
      <c r="J199" s="103"/>
      <c r="K199" s="28">
        <v>0</v>
      </c>
      <c r="L199" s="29">
        <v>0</v>
      </c>
      <c r="M199" s="30">
        <f t="shared" si="8"/>
        <v>0</v>
      </c>
      <c r="N199" s="20"/>
      <c r="O199" s="127"/>
      <c r="P199" s="127"/>
      <c r="Q199" s="127"/>
      <c r="R199" s="31"/>
    </row>
    <row r="200" spans="1:18" s="15" customFormat="1" x14ac:dyDescent="0.3">
      <c r="A200" s="25">
        <v>108</v>
      </c>
      <c r="B200" s="26"/>
      <c r="C200" s="20"/>
      <c r="D200" s="20"/>
      <c r="E200" s="86"/>
      <c r="F200" s="33"/>
      <c r="G200" s="27"/>
      <c r="H200" s="102"/>
      <c r="I200" s="122"/>
      <c r="J200" s="103"/>
      <c r="K200" s="28">
        <v>0</v>
      </c>
      <c r="L200" s="29">
        <v>0</v>
      </c>
      <c r="M200" s="30">
        <f t="shared" si="8"/>
        <v>0</v>
      </c>
      <c r="N200" s="20"/>
      <c r="O200" s="127"/>
      <c r="P200" s="127"/>
      <c r="Q200" s="127"/>
      <c r="R200" s="31"/>
    </row>
    <row r="201" spans="1:18" s="15" customFormat="1" x14ac:dyDescent="0.3">
      <c r="A201" s="25">
        <v>109</v>
      </c>
      <c r="B201" s="26"/>
      <c r="C201" s="20"/>
      <c r="D201" s="20"/>
      <c r="E201" s="86"/>
      <c r="F201" s="33"/>
      <c r="G201" s="27"/>
      <c r="H201" s="102"/>
      <c r="I201" s="122"/>
      <c r="J201" s="103"/>
      <c r="K201" s="28">
        <v>0</v>
      </c>
      <c r="L201" s="29">
        <v>0</v>
      </c>
      <c r="M201" s="30">
        <f t="shared" si="8"/>
        <v>0</v>
      </c>
      <c r="N201" s="20"/>
      <c r="O201" s="127"/>
      <c r="P201" s="127"/>
      <c r="Q201" s="127"/>
      <c r="R201" s="31"/>
    </row>
    <row r="202" spans="1:18" s="15" customFormat="1" x14ac:dyDescent="0.3">
      <c r="A202" s="25">
        <v>110</v>
      </c>
      <c r="B202" s="26"/>
      <c r="C202" s="20"/>
      <c r="D202" s="20"/>
      <c r="E202" s="86"/>
      <c r="F202" s="33"/>
      <c r="G202" s="27"/>
      <c r="H202" s="102"/>
      <c r="I202" s="122"/>
      <c r="J202" s="103"/>
      <c r="K202" s="28">
        <v>0</v>
      </c>
      <c r="L202" s="29">
        <v>0</v>
      </c>
      <c r="M202" s="30">
        <f t="shared" si="8"/>
        <v>0</v>
      </c>
      <c r="N202" s="20"/>
      <c r="O202" s="127"/>
      <c r="P202" s="127"/>
      <c r="Q202" s="127"/>
      <c r="R202" s="31"/>
    </row>
    <row r="203" spans="1:18" s="15" customFormat="1" x14ac:dyDescent="0.3">
      <c r="A203" s="25">
        <v>111</v>
      </c>
      <c r="B203" s="26"/>
      <c r="C203" s="20"/>
      <c r="D203" s="20"/>
      <c r="E203" s="86"/>
      <c r="F203" s="33"/>
      <c r="G203" s="27"/>
      <c r="H203" s="102"/>
      <c r="I203" s="122"/>
      <c r="J203" s="103"/>
      <c r="K203" s="28">
        <v>0</v>
      </c>
      <c r="L203" s="29">
        <v>0</v>
      </c>
      <c r="M203" s="30">
        <f t="shared" si="8"/>
        <v>0</v>
      </c>
      <c r="N203" s="20"/>
      <c r="O203" s="127"/>
      <c r="P203" s="127"/>
      <c r="Q203" s="127"/>
      <c r="R203" s="31"/>
    </row>
    <row r="204" spans="1:18" s="15" customFormat="1" x14ac:dyDescent="0.3">
      <c r="A204" s="25">
        <v>112</v>
      </c>
      <c r="B204" s="26"/>
      <c r="C204" s="20"/>
      <c r="D204" s="20"/>
      <c r="E204" s="86"/>
      <c r="F204" s="33"/>
      <c r="G204" s="27"/>
      <c r="H204" s="102"/>
      <c r="I204" s="122"/>
      <c r="J204" s="103"/>
      <c r="K204" s="28">
        <v>0</v>
      </c>
      <c r="L204" s="29">
        <v>0</v>
      </c>
      <c r="M204" s="30">
        <f t="shared" si="8"/>
        <v>0</v>
      </c>
      <c r="N204" s="20"/>
      <c r="O204" s="127"/>
      <c r="P204" s="127"/>
      <c r="Q204" s="127"/>
      <c r="R204" s="31"/>
    </row>
    <row r="205" spans="1:18" s="15" customFormat="1" x14ac:dyDescent="0.3">
      <c r="A205" s="25">
        <v>113</v>
      </c>
      <c r="B205" s="26"/>
      <c r="C205" s="20"/>
      <c r="D205" s="20"/>
      <c r="E205" s="86"/>
      <c r="F205" s="33"/>
      <c r="G205" s="27"/>
      <c r="H205" s="102"/>
      <c r="I205" s="122"/>
      <c r="J205" s="103"/>
      <c r="K205" s="28">
        <v>0</v>
      </c>
      <c r="L205" s="29">
        <v>0</v>
      </c>
      <c r="M205" s="30">
        <f t="shared" si="8"/>
        <v>0</v>
      </c>
      <c r="N205" s="20"/>
      <c r="O205" s="127"/>
      <c r="P205" s="127"/>
      <c r="Q205" s="127"/>
      <c r="R205" s="31"/>
    </row>
    <row r="206" spans="1:18" s="15" customFormat="1" x14ac:dyDescent="0.3">
      <c r="A206" s="25">
        <v>114</v>
      </c>
      <c r="B206" s="26"/>
      <c r="C206" s="20"/>
      <c r="D206" s="20"/>
      <c r="E206" s="86"/>
      <c r="F206" s="33"/>
      <c r="G206" s="27"/>
      <c r="H206" s="102"/>
      <c r="I206" s="122"/>
      <c r="J206" s="103"/>
      <c r="K206" s="28">
        <v>0</v>
      </c>
      <c r="L206" s="29">
        <v>0</v>
      </c>
      <c r="M206" s="30">
        <f t="shared" si="8"/>
        <v>0</v>
      </c>
      <c r="N206" s="20"/>
      <c r="O206" s="127"/>
      <c r="P206" s="127"/>
      <c r="Q206" s="127"/>
      <c r="R206" s="31"/>
    </row>
    <row r="207" spans="1:18" s="15" customFormat="1" x14ac:dyDescent="0.3">
      <c r="A207" s="25">
        <v>115</v>
      </c>
      <c r="B207" s="26"/>
      <c r="C207" s="20"/>
      <c r="D207" s="20"/>
      <c r="E207" s="86"/>
      <c r="F207" s="33"/>
      <c r="G207" s="27"/>
      <c r="H207" s="102"/>
      <c r="I207" s="122"/>
      <c r="J207" s="103"/>
      <c r="K207" s="28">
        <v>0</v>
      </c>
      <c r="L207" s="29">
        <v>0</v>
      </c>
      <c r="M207" s="30">
        <f t="shared" si="8"/>
        <v>0</v>
      </c>
      <c r="N207" s="20"/>
      <c r="O207" s="127"/>
      <c r="P207" s="127"/>
      <c r="Q207" s="127"/>
      <c r="R207" s="31"/>
    </row>
    <row r="208" spans="1:18" s="15" customFormat="1" x14ac:dyDescent="0.3">
      <c r="A208" s="25">
        <v>116</v>
      </c>
      <c r="B208" s="26"/>
      <c r="C208" s="20"/>
      <c r="D208" s="20"/>
      <c r="E208" s="86"/>
      <c r="F208" s="33"/>
      <c r="G208" s="27"/>
      <c r="H208" s="102"/>
      <c r="I208" s="122"/>
      <c r="J208" s="103"/>
      <c r="K208" s="28">
        <v>0</v>
      </c>
      <c r="L208" s="29">
        <v>0</v>
      </c>
      <c r="M208" s="30">
        <f t="shared" si="8"/>
        <v>0</v>
      </c>
      <c r="N208" s="20"/>
      <c r="O208" s="127"/>
      <c r="P208" s="127"/>
      <c r="Q208" s="127"/>
      <c r="R208" s="31"/>
    </row>
    <row r="209" spans="1:18" s="15" customFormat="1" x14ac:dyDescent="0.3">
      <c r="A209" s="25">
        <v>117</v>
      </c>
      <c r="B209" s="26"/>
      <c r="C209" s="20"/>
      <c r="D209" s="20"/>
      <c r="E209" s="86"/>
      <c r="F209" s="33"/>
      <c r="G209" s="27"/>
      <c r="H209" s="102"/>
      <c r="I209" s="122"/>
      <c r="J209" s="103"/>
      <c r="K209" s="28">
        <v>0</v>
      </c>
      <c r="L209" s="29">
        <v>0</v>
      </c>
      <c r="M209" s="30">
        <f t="shared" si="8"/>
        <v>0</v>
      </c>
      <c r="N209" s="20"/>
      <c r="O209" s="127"/>
      <c r="P209" s="127"/>
      <c r="Q209" s="127"/>
      <c r="R209" s="31"/>
    </row>
    <row r="210" spans="1:18" s="15" customFormat="1" x14ac:dyDescent="0.3">
      <c r="A210" s="25">
        <v>118</v>
      </c>
      <c r="B210" s="26"/>
      <c r="C210" s="20"/>
      <c r="D210" s="20"/>
      <c r="E210" s="86"/>
      <c r="F210" s="33"/>
      <c r="G210" s="27"/>
      <c r="H210" s="102"/>
      <c r="I210" s="122"/>
      <c r="J210" s="103"/>
      <c r="K210" s="28">
        <v>0</v>
      </c>
      <c r="L210" s="29">
        <v>0</v>
      </c>
      <c r="M210" s="30">
        <f t="shared" si="8"/>
        <v>0</v>
      </c>
      <c r="N210" s="20"/>
      <c r="O210" s="127"/>
      <c r="P210" s="127"/>
      <c r="Q210" s="127"/>
      <c r="R210" s="31"/>
    </row>
    <row r="211" spans="1:18" s="15" customFormat="1" x14ac:dyDescent="0.3">
      <c r="A211" s="25">
        <v>119</v>
      </c>
      <c r="B211" s="26"/>
      <c r="C211" s="20"/>
      <c r="D211" s="20"/>
      <c r="E211" s="86"/>
      <c r="F211" s="33"/>
      <c r="G211" s="27"/>
      <c r="H211" s="102"/>
      <c r="I211" s="122"/>
      <c r="J211" s="103"/>
      <c r="K211" s="28">
        <v>0</v>
      </c>
      <c r="L211" s="29">
        <v>0</v>
      </c>
      <c r="M211" s="30">
        <f t="shared" si="8"/>
        <v>0</v>
      </c>
      <c r="N211" s="20"/>
      <c r="O211" s="127"/>
      <c r="P211" s="127"/>
      <c r="Q211" s="127"/>
      <c r="R211" s="31"/>
    </row>
    <row r="212" spans="1:18" s="15" customFormat="1" x14ac:dyDescent="0.3">
      <c r="A212" s="25">
        <v>120</v>
      </c>
      <c r="B212" s="26"/>
      <c r="C212" s="20"/>
      <c r="D212" s="20"/>
      <c r="E212" s="86"/>
      <c r="F212" s="33"/>
      <c r="G212" s="27"/>
      <c r="H212" s="102"/>
      <c r="I212" s="122"/>
      <c r="J212" s="103"/>
      <c r="K212" s="28">
        <v>0</v>
      </c>
      <c r="L212" s="29">
        <v>0</v>
      </c>
      <c r="M212" s="30">
        <f t="shared" si="8"/>
        <v>0</v>
      </c>
      <c r="N212" s="20"/>
      <c r="O212" s="127"/>
      <c r="P212" s="127"/>
      <c r="Q212" s="127"/>
      <c r="R212" s="31"/>
    </row>
    <row r="213" spans="1:18" s="15" customFormat="1" x14ac:dyDescent="0.3">
      <c r="A213" s="25">
        <v>121</v>
      </c>
      <c r="B213" s="26"/>
      <c r="C213" s="20"/>
      <c r="D213" s="20"/>
      <c r="E213" s="86"/>
      <c r="F213" s="33"/>
      <c r="G213" s="27"/>
      <c r="H213" s="102"/>
      <c r="I213" s="122"/>
      <c r="J213" s="103"/>
      <c r="K213" s="28">
        <v>0</v>
      </c>
      <c r="L213" s="29">
        <v>0</v>
      </c>
      <c r="M213" s="30">
        <f t="shared" si="8"/>
        <v>0</v>
      </c>
      <c r="N213" s="20"/>
      <c r="O213" s="127"/>
      <c r="P213" s="127"/>
      <c r="Q213" s="127"/>
      <c r="R213" s="31"/>
    </row>
    <row r="214" spans="1:18" s="15" customFormat="1" x14ac:dyDescent="0.3">
      <c r="A214" s="25">
        <v>122</v>
      </c>
      <c r="B214" s="26"/>
      <c r="C214" s="20"/>
      <c r="D214" s="20"/>
      <c r="E214" s="86"/>
      <c r="F214" s="33"/>
      <c r="G214" s="27"/>
      <c r="H214" s="102"/>
      <c r="I214" s="122"/>
      <c r="J214" s="103"/>
      <c r="K214" s="28">
        <v>0</v>
      </c>
      <c r="L214" s="29">
        <v>0</v>
      </c>
      <c r="M214" s="30">
        <f t="shared" si="8"/>
        <v>0</v>
      </c>
      <c r="N214" s="20"/>
      <c r="O214" s="127"/>
      <c r="P214" s="127"/>
      <c r="Q214" s="127"/>
      <c r="R214" s="31"/>
    </row>
    <row r="215" spans="1:18" s="15" customFormat="1" x14ac:dyDescent="0.3">
      <c r="A215" s="25">
        <v>123</v>
      </c>
      <c r="B215" s="26"/>
      <c r="C215" s="20"/>
      <c r="D215" s="20"/>
      <c r="E215" s="86"/>
      <c r="F215" s="33"/>
      <c r="G215" s="27"/>
      <c r="H215" s="102"/>
      <c r="I215" s="122"/>
      <c r="J215" s="103"/>
      <c r="K215" s="28">
        <v>0</v>
      </c>
      <c r="L215" s="29">
        <v>0</v>
      </c>
      <c r="M215" s="30">
        <f t="shared" si="8"/>
        <v>0</v>
      </c>
      <c r="N215" s="20"/>
      <c r="O215" s="127"/>
      <c r="P215" s="127"/>
      <c r="Q215" s="127"/>
      <c r="R215" s="31"/>
    </row>
    <row r="216" spans="1:18" s="15" customFormat="1" x14ac:dyDescent="0.3">
      <c r="A216" s="25">
        <v>124</v>
      </c>
      <c r="B216" s="26"/>
      <c r="C216" s="20"/>
      <c r="D216" s="20"/>
      <c r="E216" s="86"/>
      <c r="F216" s="33"/>
      <c r="G216" s="27"/>
      <c r="H216" s="102"/>
      <c r="I216" s="122"/>
      <c r="J216" s="103"/>
      <c r="K216" s="28">
        <v>0</v>
      </c>
      <c r="L216" s="29">
        <v>0</v>
      </c>
      <c r="M216" s="30">
        <f t="shared" si="8"/>
        <v>0</v>
      </c>
      <c r="N216" s="20"/>
      <c r="O216" s="127"/>
      <c r="P216" s="127"/>
      <c r="Q216" s="127"/>
      <c r="R216" s="31"/>
    </row>
    <row r="217" spans="1:18" s="15" customFormat="1" x14ac:dyDescent="0.3">
      <c r="A217" s="25">
        <v>125</v>
      </c>
      <c r="B217" s="26"/>
      <c r="C217" s="20"/>
      <c r="D217" s="20"/>
      <c r="E217" s="86"/>
      <c r="F217" s="33"/>
      <c r="G217" s="27"/>
      <c r="H217" s="102"/>
      <c r="I217" s="122"/>
      <c r="J217" s="103"/>
      <c r="K217" s="28">
        <v>0</v>
      </c>
      <c r="L217" s="29">
        <v>0</v>
      </c>
      <c r="M217" s="30">
        <f t="shared" si="8"/>
        <v>0</v>
      </c>
      <c r="N217" s="20"/>
      <c r="O217" s="127"/>
      <c r="P217" s="127"/>
      <c r="Q217" s="127"/>
      <c r="R217" s="31"/>
    </row>
    <row r="218" spans="1:18" s="15" customFormat="1" x14ac:dyDescent="0.3">
      <c r="A218" s="25">
        <v>126</v>
      </c>
      <c r="B218" s="26"/>
      <c r="C218" s="20"/>
      <c r="D218" s="20"/>
      <c r="E218" s="86"/>
      <c r="F218" s="33"/>
      <c r="G218" s="27"/>
      <c r="H218" s="102"/>
      <c r="I218" s="122"/>
      <c r="J218" s="103"/>
      <c r="K218" s="28">
        <v>0</v>
      </c>
      <c r="L218" s="29">
        <v>0</v>
      </c>
      <c r="M218" s="30">
        <f t="shared" si="8"/>
        <v>0</v>
      </c>
      <c r="N218" s="20"/>
      <c r="O218" s="127"/>
      <c r="P218" s="127"/>
      <c r="Q218" s="127"/>
      <c r="R218" s="31"/>
    </row>
    <row r="219" spans="1:18" s="15" customFormat="1" x14ac:dyDescent="0.3">
      <c r="A219" s="25">
        <v>127</v>
      </c>
      <c r="B219" s="26"/>
      <c r="C219" s="20"/>
      <c r="D219" s="20"/>
      <c r="E219" s="86"/>
      <c r="F219" s="33"/>
      <c r="G219" s="27"/>
      <c r="H219" s="102"/>
      <c r="I219" s="122"/>
      <c r="J219" s="103"/>
      <c r="K219" s="28">
        <v>0</v>
      </c>
      <c r="L219" s="29">
        <v>0</v>
      </c>
      <c r="M219" s="30">
        <f t="shared" si="8"/>
        <v>0</v>
      </c>
      <c r="N219" s="20"/>
      <c r="O219" s="127"/>
      <c r="P219" s="127"/>
      <c r="Q219" s="127"/>
      <c r="R219" s="31"/>
    </row>
    <row r="220" spans="1:18" s="15" customFormat="1" x14ac:dyDescent="0.3">
      <c r="A220" s="25">
        <v>128</v>
      </c>
      <c r="B220" s="26"/>
      <c r="C220" s="20"/>
      <c r="D220" s="20"/>
      <c r="E220" s="86"/>
      <c r="F220" s="33"/>
      <c r="G220" s="27"/>
      <c r="H220" s="102"/>
      <c r="I220" s="122"/>
      <c r="J220" s="103"/>
      <c r="K220" s="28">
        <v>0</v>
      </c>
      <c r="L220" s="29">
        <v>0</v>
      </c>
      <c r="M220" s="30">
        <f t="shared" si="8"/>
        <v>0</v>
      </c>
      <c r="N220" s="20"/>
      <c r="O220" s="127"/>
      <c r="P220" s="127"/>
      <c r="Q220" s="127"/>
      <c r="R220" s="31"/>
    </row>
    <row r="221" spans="1:18" s="15" customFormat="1" x14ac:dyDescent="0.3">
      <c r="A221" s="25">
        <v>129</v>
      </c>
      <c r="B221" s="26"/>
      <c r="C221" s="20"/>
      <c r="D221" s="20"/>
      <c r="E221" s="86"/>
      <c r="F221" s="33"/>
      <c r="G221" s="27"/>
      <c r="H221" s="102"/>
      <c r="I221" s="122"/>
      <c r="J221" s="103"/>
      <c r="K221" s="28">
        <v>0</v>
      </c>
      <c r="L221" s="29">
        <v>0</v>
      </c>
      <c r="M221" s="30">
        <f t="shared" si="8"/>
        <v>0</v>
      </c>
      <c r="N221" s="20"/>
      <c r="O221" s="127"/>
      <c r="P221" s="127"/>
      <c r="Q221" s="127"/>
      <c r="R221" s="31"/>
    </row>
    <row r="222" spans="1:18" s="15" customFormat="1" x14ac:dyDescent="0.3">
      <c r="A222" s="25">
        <v>130</v>
      </c>
      <c r="B222" s="26"/>
      <c r="C222" s="20"/>
      <c r="D222" s="20"/>
      <c r="E222" s="86"/>
      <c r="F222" s="33"/>
      <c r="G222" s="27"/>
      <c r="H222" s="102"/>
      <c r="I222" s="122"/>
      <c r="J222" s="103"/>
      <c r="K222" s="28">
        <v>0</v>
      </c>
      <c r="L222" s="29">
        <v>0</v>
      </c>
      <c r="M222" s="30">
        <f t="shared" si="8"/>
        <v>0</v>
      </c>
      <c r="N222" s="20"/>
      <c r="O222" s="127"/>
      <c r="P222" s="127"/>
      <c r="Q222" s="127"/>
      <c r="R222" s="31"/>
    </row>
    <row r="223" spans="1:18" s="15" customFormat="1" x14ac:dyDescent="0.3">
      <c r="A223" s="25">
        <v>131</v>
      </c>
      <c r="B223" s="26"/>
      <c r="C223" s="20"/>
      <c r="D223" s="20"/>
      <c r="E223" s="86"/>
      <c r="F223" s="33"/>
      <c r="G223" s="27"/>
      <c r="H223" s="102"/>
      <c r="I223" s="122"/>
      <c r="J223" s="103"/>
      <c r="K223" s="28">
        <v>0</v>
      </c>
      <c r="L223" s="29">
        <v>0</v>
      </c>
      <c r="M223" s="30">
        <f t="shared" si="8"/>
        <v>0</v>
      </c>
      <c r="N223" s="20"/>
      <c r="O223" s="127"/>
      <c r="P223" s="127"/>
      <c r="Q223" s="127"/>
      <c r="R223" s="31"/>
    </row>
    <row r="224" spans="1:18" s="15" customFormat="1" x14ac:dyDescent="0.3">
      <c r="A224" s="25">
        <v>132</v>
      </c>
      <c r="B224" s="26"/>
      <c r="C224" s="20"/>
      <c r="D224" s="20"/>
      <c r="E224" s="86"/>
      <c r="F224" s="33"/>
      <c r="G224" s="27"/>
      <c r="H224" s="102"/>
      <c r="I224" s="122"/>
      <c r="J224" s="103"/>
      <c r="K224" s="28">
        <v>0</v>
      </c>
      <c r="L224" s="29">
        <v>0</v>
      </c>
      <c r="M224" s="30">
        <f t="shared" si="8"/>
        <v>0</v>
      </c>
      <c r="N224" s="20"/>
      <c r="O224" s="127"/>
      <c r="P224" s="127"/>
      <c r="Q224" s="127"/>
      <c r="R224" s="31"/>
    </row>
    <row r="225" spans="1:18" s="15" customFormat="1" x14ac:dyDescent="0.3">
      <c r="A225" s="25">
        <v>133</v>
      </c>
      <c r="B225" s="26"/>
      <c r="C225" s="20"/>
      <c r="D225" s="20"/>
      <c r="E225" s="86"/>
      <c r="F225" s="33"/>
      <c r="G225" s="27"/>
      <c r="H225" s="102"/>
      <c r="I225" s="122"/>
      <c r="J225" s="103"/>
      <c r="K225" s="28">
        <v>0</v>
      </c>
      <c r="L225" s="29">
        <v>0</v>
      </c>
      <c r="M225" s="30">
        <f t="shared" si="8"/>
        <v>0</v>
      </c>
      <c r="N225" s="20"/>
      <c r="O225" s="127"/>
      <c r="P225" s="127"/>
      <c r="Q225" s="127"/>
      <c r="R225" s="31"/>
    </row>
    <row r="226" spans="1:18" s="15" customFormat="1" x14ac:dyDescent="0.3">
      <c r="A226" s="25">
        <v>134</v>
      </c>
      <c r="B226" s="26"/>
      <c r="C226" s="20"/>
      <c r="D226" s="20"/>
      <c r="E226" s="86"/>
      <c r="F226" s="33"/>
      <c r="G226" s="27"/>
      <c r="H226" s="102"/>
      <c r="I226" s="122"/>
      <c r="J226" s="103"/>
      <c r="K226" s="28">
        <v>0</v>
      </c>
      <c r="L226" s="29">
        <v>0</v>
      </c>
      <c r="M226" s="30">
        <f t="shared" si="8"/>
        <v>0</v>
      </c>
      <c r="N226" s="20"/>
      <c r="O226" s="127"/>
      <c r="P226" s="127"/>
      <c r="Q226" s="127"/>
      <c r="R226" s="31"/>
    </row>
    <row r="227" spans="1:18" s="15" customFormat="1" x14ac:dyDescent="0.3">
      <c r="A227" s="25">
        <v>135</v>
      </c>
      <c r="B227" s="26"/>
      <c r="C227" s="20"/>
      <c r="D227" s="20"/>
      <c r="E227" s="86"/>
      <c r="F227" s="33"/>
      <c r="G227" s="27"/>
      <c r="H227" s="102"/>
      <c r="I227" s="122"/>
      <c r="J227" s="103"/>
      <c r="K227" s="28">
        <v>0</v>
      </c>
      <c r="L227" s="29">
        <v>0</v>
      </c>
      <c r="M227" s="30">
        <f t="shared" si="8"/>
        <v>0</v>
      </c>
      <c r="N227" s="20"/>
      <c r="O227" s="127"/>
      <c r="P227" s="127"/>
      <c r="Q227" s="127"/>
      <c r="R227" s="31"/>
    </row>
    <row r="228" spans="1:18" s="15" customFormat="1" x14ac:dyDescent="0.3">
      <c r="A228" s="25">
        <v>136</v>
      </c>
      <c r="B228" s="26"/>
      <c r="C228" s="20"/>
      <c r="D228" s="20"/>
      <c r="E228" s="86"/>
      <c r="F228" s="33"/>
      <c r="G228" s="27"/>
      <c r="H228" s="102"/>
      <c r="I228" s="122"/>
      <c r="J228" s="103"/>
      <c r="K228" s="28">
        <v>0</v>
      </c>
      <c r="L228" s="29">
        <v>0</v>
      </c>
      <c r="M228" s="30">
        <f t="shared" si="8"/>
        <v>0</v>
      </c>
      <c r="N228" s="20"/>
      <c r="O228" s="127"/>
      <c r="P228" s="127"/>
      <c r="Q228" s="127"/>
      <c r="R228" s="31"/>
    </row>
    <row r="229" spans="1:18" s="15" customFormat="1" x14ac:dyDescent="0.3">
      <c r="A229" s="25">
        <v>137</v>
      </c>
      <c r="B229" s="26"/>
      <c r="C229" s="20"/>
      <c r="D229" s="20"/>
      <c r="E229" s="86"/>
      <c r="F229" s="33"/>
      <c r="G229" s="27"/>
      <c r="H229" s="102"/>
      <c r="I229" s="122"/>
      <c r="J229" s="103"/>
      <c r="K229" s="28">
        <v>0</v>
      </c>
      <c r="L229" s="29">
        <v>0</v>
      </c>
      <c r="M229" s="30">
        <f t="shared" si="8"/>
        <v>0</v>
      </c>
      <c r="N229" s="20"/>
      <c r="O229" s="127"/>
      <c r="P229" s="127"/>
      <c r="Q229" s="127"/>
      <c r="R229" s="31"/>
    </row>
    <row r="230" spans="1:18" s="15" customFormat="1" x14ac:dyDescent="0.3">
      <c r="A230" s="25">
        <v>138</v>
      </c>
      <c r="B230" s="26"/>
      <c r="C230" s="20"/>
      <c r="D230" s="20"/>
      <c r="E230" s="86"/>
      <c r="F230" s="33"/>
      <c r="G230" s="27"/>
      <c r="H230" s="102"/>
      <c r="I230" s="122"/>
      <c r="J230" s="103"/>
      <c r="K230" s="28">
        <v>0</v>
      </c>
      <c r="L230" s="29">
        <v>0</v>
      </c>
      <c r="M230" s="30">
        <f t="shared" si="8"/>
        <v>0</v>
      </c>
      <c r="N230" s="20"/>
      <c r="O230" s="127"/>
      <c r="P230" s="127"/>
      <c r="Q230" s="127"/>
      <c r="R230" s="31"/>
    </row>
    <row r="231" spans="1:18" s="15" customFormat="1" x14ac:dyDescent="0.3">
      <c r="A231" s="25">
        <v>139</v>
      </c>
      <c r="B231" s="26"/>
      <c r="C231" s="20"/>
      <c r="D231" s="20"/>
      <c r="E231" s="86"/>
      <c r="F231" s="33"/>
      <c r="G231" s="27"/>
      <c r="H231" s="102"/>
      <c r="I231" s="122"/>
      <c r="J231" s="103"/>
      <c r="K231" s="28">
        <v>0</v>
      </c>
      <c r="L231" s="29">
        <v>0</v>
      </c>
      <c r="M231" s="30">
        <f t="shared" si="8"/>
        <v>0</v>
      </c>
      <c r="N231" s="20"/>
      <c r="O231" s="127"/>
      <c r="P231" s="127"/>
      <c r="Q231" s="127"/>
      <c r="R231" s="31"/>
    </row>
    <row r="232" spans="1:18" s="15" customFormat="1" x14ac:dyDescent="0.3">
      <c r="A232" s="25">
        <v>140</v>
      </c>
      <c r="B232" s="26"/>
      <c r="C232" s="20"/>
      <c r="D232" s="20"/>
      <c r="E232" s="86"/>
      <c r="F232" s="33"/>
      <c r="G232" s="27"/>
      <c r="H232" s="102"/>
      <c r="I232" s="122"/>
      <c r="J232" s="103"/>
      <c r="K232" s="28">
        <v>0</v>
      </c>
      <c r="L232" s="29">
        <v>0</v>
      </c>
      <c r="M232" s="30">
        <f t="shared" si="8"/>
        <v>0</v>
      </c>
      <c r="N232" s="20"/>
      <c r="O232" s="127"/>
      <c r="P232" s="127"/>
      <c r="Q232" s="127"/>
      <c r="R232" s="31"/>
    </row>
    <row r="233" spans="1:18" s="15" customFormat="1" x14ac:dyDescent="0.3">
      <c r="A233" s="25">
        <v>141</v>
      </c>
      <c r="B233" s="26"/>
      <c r="C233" s="20"/>
      <c r="D233" s="20"/>
      <c r="E233" s="86"/>
      <c r="F233" s="33"/>
      <c r="G233" s="27"/>
      <c r="H233" s="102"/>
      <c r="I233" s="122"/>
      <c r="J233" s="103"/>
      <c r="K233" s="28">
        <v>0</v>
      </c>
      <c r="L233" s="29">
        <v>0</v>
      </c>
      <c r="M233" s="30">
        <f t="shared" si="8"/>
        <v>0</v>
      </c>
      <c r="N233" s="20"/>
      <c r="O233" s="127"/>
      <c r="P233" s="127"/>
      <c r="Q233" s="127"/>
      <c r="R233" s="31"/>
    </row>
    <row r="234" spans="1:18" s="15" customFormat="1" x14ac:dyDescent="0.3">
      <c r="A234" s="25">
        <v>142</v>
      </c>
      <c r="B234" s="26"/>
      <c r="C234" s="20"/>
      <c r="D234" s="20"/>
      <c r="E234" s="86"/>
      <c r="F234" s="33"/>
      <c r="G234" s="27"/>
      <c r="H234" s="102"/>
      <c r="I234" s="122"/>
      <c r="J234" s="103"/>
      <c r="K234" s="28">
        <v>0</v>
      </c>
      <c r="L234" s="29">
        <v>0</v>
      </c>
      <c r="M234" s="30">
        <f t="shared" si="8"/>
        <v>0</v>
      </c>
      <c r="N234" s="20"/>
      <c r="O234" s="127"/>
      <c r="P234" s="127"/>
      <c r="Q234" s="127"/>
      <c r="R234" s="31"/>
    </row>
    <row r="235" spans="1:18" s="15" customFormat="1" x14ac:dyDescent="0.3">
      <c r="A235" s="25">
        <v>143</v>
      </c>
      <c r="B235" s="26"/>
      <c r="C235" s="20"/>
      <c r="D235" s="20"/>
      <c r="E235" s="86"/>
      <c r="F235" s="33"/>
      <c r="G235" s="27"/>
      <c r="H235" s="102"/>
      <c r="I235" s="122"/>
      <c r="J235" s="103"/>
      <c r="K235" s="28">
        <v>0</v>
      </c>
      <c r="L235" s="29">
        <v>0</v>
      </c>
      <c r="M235" s="30">
        <f t="shared" si="8"/>
        <v>0</v>
      </c>
      <c r="N235" s="20"/>
      <c r="O235" s="127"/>
      <c r="P235" s="127"/>
      <c r="Q235" s="127"/>
      <c r="R235" s="31"/>
    </row>
    <row r="236" spans="1:18" s="15" customFormat="1" x14ac:dyDescent="0.3">
      <c r="A236" s="25">
        <v>144</v>
      </c>
      <c r="B236" s="26"/>
      <c r="C236" s="20"/>
      <c r="D236" s="20"/>
      <c r="E236" s="86"/>
      <c r="F236" s="33"/>
      <c r="G236" s="27"/>
      <c r="H236" s="102"/>
      <c r="I236" s="122"/>
      <c r="J236" s="103"/>
      <c r="K236" s="28">
        <v>0</v>
      </c>
      <c r="L236" s="29">
        <v>0</v>
      </c>
      <c r="M236" s="30">
        <f t="shared" si="8"/>
        <v>0</v>
      </c>
      <c r="N236" s="20"/>
      <c r="O236" s="127"/>
      <c r="P236" s="127"/>
      <c r="Q236" s="127"/>
      <c r="R236" s="31"/>
    </row>
    <row r="237" spans="1:18" s="15" customFormat="1" x14ac:dyDescent="0.3">
      <c r="A237" s="25">
        <v>145</v>
      </c>
      <c r="B237" s="26"/>
      <c r="C237" s="20"/>
      <c r="D237" s="20"/>
      <c r="E237" s="86"/>
      <c r="F237" s="33"/>
      <c r="G237" s="27"/>
      <c r="H237" s="102"/>
      <c r="I237" s="122"/>
      <c r="J237" s="103"/>
      <c r="K237" s="28">
        <v>0</v>
      </c>
      <c r="L237" s="29">
        <v>0</v>
      </c>
      <c r="M237" s="30">
        <f t="shared" si="8"/>
        <v>0</v>
      </c>
      <c r="N237" s="20"/>
      <c r="O237" s="127"/>
      <c r="P237" s="127"/>
      <c r="Q237" s="127"/>
      <c r="R237" s="31"/>
    </row>
    <row r="238" spans="1:18" s="15" customFormat="1" x14ac:dyDescent="0.3">
      <c r="A238" s="25">
        <v>146</v>
      </c>
      <c r="B238" s="26"/>
      <c r="C238" s="20"/>
      <c r="D238" s="20"/>
      <c r="E238" s="86"/>
      <c r="F238" s="33"/>
      <c r="G238" s="27"/>
      <c r="H238" s="102"/>
      <c r="I238" s="122"/>
      <c r="J238" s="103"/>
      <c r="K238" s="28">
        <v>0</v>
      </c>
      <c r="L238" s="29">
        <v>0</v>
      </c>
      <c r="M238" s="30">
        <f t="shared" si="8"/>
        <v>0</v>
      </c>
      <c r="N238" s="20"/>
      <c r="O238" s="127"/>
      <c r="P238" s="127"/>
      <c r="Q238" s="127"/>
      <c r="R238" s="31"/>
    </row>
    <row r="239" spans="1:18" s="15" customFormat="1" x14ac:dyDescent="0.3">
      <c r="A239" s="25">
        <v>147</v>
      </c>
      <c r="B239" s="26"/>
      <c r="C239" s="20"/>
      <c r="D239" s="20"/>
      <c r="E239" s="86"/>
      <c r="F239" s="33"/>
      <c r="G239" s="27"/>
      <c r="H239" s="102"/>
      <c r="I239" s="122"/>
      <c r="J239" s="103"/>
      <c r="K239" s="28">
        <v>0</v>
      </c>
      <c r="L239" s="29">
        <v>0</v>
      </c>
      <c r="M239" s="30">
        <f t="shared" si="8"/>
        <v>0</v>
      </c>
      <c r="N239" s="20"/>
      <c r="O239" s="127"/>
      <c r="P239" s="127"/>
      <c r="Q239" s="127"/>
      <c r="R239" s="31"/>
    </row>
    <row r="240" spans="1:18" s="15" customFormat="1" x14ac:dyDescent="0.3">
      <c r="A240" s="25">
        <v>148</v>
      </c>
      <c r="B240" s="26"/>
      <c r="C240" s="20"/>
      <c r="D240" s="20"/>
      <c r="E240" s="86"/>
      <c r="F240" s="33"/>
      <c r="G240" s="27"/>
      <c r="H240" s="102"/>
      <c r="I240" s="122"/>
      <c r="J240" s="103"/>
      <c r="K240" s="28">
        <v>0</v>
      </c>
      <c r="L240" s="29">
        <v>0</v>
      </c>
      <c r="M240" s="30">
        <f t="shared" si="8"/>
        <v>0</v>
      </c>
      <c r="N240" s="20"/>
      <c r="O240" s="127"/>
      <c r="P240" s="127"/>
      <c r="Q240" s="127"/>
      <c r="R240" s="31"/>
    </row>
    <row r="241" spans="1:18" s="15" customFormat="1" x14ac:dyDescent="0.3">
      <c r="A241" s="25">
        <v>149</v>
      </c>
      <c r="B241" s="26"/>
      <c r="C241" s="20"/>
      <c r="D241" s="20"/>
      <c r="E241" s="86"/>
      <c r="F241" s="33"/>
      <c r="G241" s="27"/>
      <c r="H241" s="102"/>
      <c r="I241" s="122"/>
      <c r="J241" s="103"/>
      <c r="K241" s="28">
        <v>0</v>
      </c>
      <c r="L241" s="29">
        <v>0</v>
      </c>
      <c r="M241" s="30">
        <f t="shared" ref="M241:M304" si="9">K241-L241</f>
        <v>0</v>
      </c>
      <c r="N241" s="20"/>
      <c r="O241" s="127"/>
      <c r="P241" s="127"/>
      <c r="Q241" s="127"/>
      <c r="R241" s="31"/>
    </row>
    <row r="242" spans="1:18" s="15" customFormat="1" x14ac:dyDescent="0.3">
      <c r="A242" s="25">
        <v>150</v>
      </c>
      <c r="B242" s="26"/>
      <c r="C242" s="20"/>
      <c r="D242" s="20"/>
      <c r="E242" s="86"/>
      <c r="F242" s="33"/>
      <c r="G242" s="27"/>
      <c r="H242" s="102"/>
      <c r="I242" s="122"/>
      <c r="J242" s="103"/>
      <c r="K242" s="28">
        <v>0</v>
      </c>
      <c r="L242" s="29">
        <v>0</v>
      </c>
      <c r="M242" s="30">
        <f t="shared" si="9"/>
        <v>0</v>
      </c>
      <c r="N242" s="20"/>
      <c r="O242" s="127"/>
      <c r="P242" s="127"/>
      <c r="Q242" s="127"/>
      <c r="R242" s="31"/>
    </row>
    <row r="243" spans="1:18" s="15" customFormat="1" x14ac:dyDescent="0.3">
      <c r="A243" s="25">
        <v>151</v>
      </c>
      <c r="B243" s="26"/>
      <c r="C243" s="20"/>
      <c r="D243" s="20"/>
      <c r="E243" s="86"/>
      <c r="F243" s="33"/>
      <c r="G243" s="27"/>
      <c r="H243" s="102"/>
      <c r="I243" s="122"/>
      <c r="J243" s="103"/>
      <c r="K243" s="28">
        <v>0</v>
      </c>
      <c r="L243" s="29">
        <v>0</v>
      </c>
      <c r="M243" s="30">
        <f t="shared" si="9"/>
        <v>0</v>
      </c>
      <c r="N243" s="20"/>
      <c r="O243" s="127"/>
      <c r="P243" s="127"/>
      <c r="Q243" s="127"/>
      <c r="R243" s="31"/>
    </row>
    <row r="244" spans="1:18" s="15" customFormat="1" x14ac:dyDescent="0.3">
      <c r="A244" s="25">
        <v>152</v>
      </c>
      <c r="B244" s="26"/>
      <c r="C244" s="20"/>
      <c r="D244" s="20"/>
      <c r="E244" s="86"/>
      <c r="F244" s="33"/>
      <c r="G244" s="27"/>
      <c r="H244" s="102"/>
      <c r="I244" s="122"/>
      <c r="J244" s="103"/>
      <c r="K244" s="28">
        <v>0</v>
      </c>
      <c r="L244" s="29">
        <v>0</v>
      </c>
      <c r="M244" s="30">
        <f t="shared" si="9"/>
        <v>0</v>
      </c>
      <c r="N244" s="20"/>
      <c r="O244" s="127"/>
      <c r="P244" s="127"/>
      <c r="Q244" s="127"/>
      <c r="R244" s="31"/>
    </row>
    <row r="245" spans="1:18" s="15" customFormat="1" x14ac:dyDescent="0.3">
      <c r="A245" s="25">
        <v>153</v>
      </c>
      <c r="B245" s="26"/>
      <c r="C245" s="20"/>
      <c r="D245" s="20"/>
      <c r="E245" s="86"/>
      <c r="F245" s="33"/>
      <c r="G245" s="27"/>
      <c r="H245" s="102"/>
      <c r="I245" s="122"/>
      <c r="J245" s="103"/>
      <c r="K245" s="28">
        <v>0</v>
      </c>
      <c r="L245" s="29">
        <v>0</v>
      </c>
      <c r="M245" s="30">
        <f t="shared" si="9"/>
        <v>0</v>
      </c>
      <c r="N245" s="20"/>
      <c r="O245" s="127"/>
      <c r="P245" s="127"/>
      <c r="Q245" s="127"/>
      <c r="R245" s="31"/>
    </row>
    <row r="246" spans="1:18" s="15" customFormat="1" x14ac:dyDescent="0.3">
      <c r="A246" s="25">
        <v>154</v>
      </c>
      <c r="B246" s="26"/>
      <c r="C246" s="20"/>
      <c r="D246" s="20"/>
      <c r="E246" s="86"/>
      <c r="F246" s="33"/>
      <c r="G246" s="27"/>
      <c r="H246" s="102"/>
      <c r="I246" s="122"/>
      <c r="J246" s="103"/>
      <c r="K246" s="28">
        <v>0</v>
      </c>
      <c r="L246" s="29">
        <v>0</v>
      </c>
      <c r="M246" s="30">
        <f t="shared" si="9"/>
        <v>0</v>
      </c>
      <c r="N246" s="20"/>
      <c r="O246" s="127"/>
      <c r="P246" s="127"/>
      <c r="Q246" s="127"/>
      <c r="R246" s="31"/>
    </row>
    <row r="247" spans="1:18" s="15" customFormat="1" x14ac:dyDescent="0.3">
      <c r="A247" s="25">
        <v>155</v>
      </c>
      <c r="B247" s="26"/>
      <c r="C247" s="20"/>
      <c r="D247" s="20"/>
      <c r="E247" s="86"/>
      <c r="F247" s="33"/>
      <c r="G247" s="27"/>
      <c r="H247" s="102"/>
      <c r="I247" s="122"/>
      <c r="J247" s="103"/>
      <c r="K247" s="28">
        <v>0</v>
      </c>
      <c r="L247" s="29">
        <v>0</v>
      </c>
      <c r="M247" s="30">
        <f t="shared" si="9"/>
        <v>0</v>
      </c>
      <c r="N247" s="20"/>
      <c r="O247" s="127"/>
      <c r="P247" s="127"/>
      <c r="Q247" s="127"/>
      <c r="R247" s="31"/>
    </row>
    <row r="248" spans="1:18" s="15" customFormat="1" x14ac:dyDescent="0.3">
      <c r="A248" s="25">
        <v>156</v>
      </c>
      <c r="B248" s="26"/>
      <c r="C248" s="20"/>
      <c r="D248" s="20"/>
      <c r="E248" s="86"/>
      <c r="F248" s="33"/>
      <c r="G248" s="27"/>
      <c r="H248" s="102"/>
      <c r="I248" s="122"/>
      <c r="J248" s="103"/>
      <c r="K248" s="28">
        <v>0</v>
      </c>
      <c r="L248" s="29">
        <v>0</v>
      </c>
      <c r="M248" s="30">
        <f t="shared" si="9"/>
        <v>0</v>
      </c>
      <c r="N248" s="20"/>
      <c r="O248" s="127"/>
      <c r="P248" s="127"/>
      <c r="Q248" s="127"/>
      <c r="R248" s="31"/>
    </row>
    <row r="249" spans="1:18" s="15" customFormat="1" x14ac:dyDescent="0.3">
      <c r="A249" s="25">
        <v>157</v>
      </c>
      <c r="B249" s="26"/>
      <c r="C249" s="20"/>
      <c r="D249" s="20"/>
      <c r="E249" s="86"/>
      <c r="F249" s="33"/>
      <c r="G249" s="27"/>
      <c r="H249" s="102"/>
      <c r="I249" s="122"/>
      <c r="J249" s="103"/>
      <c r="K249" s="28">
        <v>0</v>
      </c>
      <c r="L249" s="29">
        <v>0</v>
      </c>
      <c r="M249" s="30">
        <f t="shared" si="9"/>
        <v>0</v>
      </c>
      <c r="N249" s="20"/>
      <c r="O249" s="127"/>
      <c r="P249" s="127"/>
      <c r="Q249" s="127"/>
      <c r="R249" s="31"/>
    </row>
    <row r="250" spans="1:18" s="15" customFormat="1" x14ac:dyDescent="0.3">
      <c r="A250" s="25">
        <v>158</v>
      </c>
      <c r="B250" s="26"/>
      <c r="C250" s="20"/>
      <c r="D250" s="20"/>
      <c r="E250" s="86"/>
      <c r="F250" s="33"/>
      <c r="G250" s="27"/>
      <c r="H250" s="102"/>
      <c r="I250" s="122"/>
      <c r="J250" s="103"/>
      <c r="K250" s="28">
        <v>0</v>
      </c>
      <c r="L250" s="29">
        <v>0</v>
      </c>
      <c r="M250" s="30">
        <f t="shared" si="9"/>
        <v>0</v>
      </c>
      <c r="N250" s="20"/>
      <c r="O250" s="127"/>
      <c r="P250" s="127"/>
      <c r="Q250" s="127"/>
      <c r="R250" s="31"/>
    </row>
    <row r="251" spans="1:18" s="15" customFormat="1" x14ac:dyDescent="0.3">
      <c r="A251" s="25">
        <v>159</v>
      </c>
      <c r="B251" s="26"/>
      <c r="C251" s="20"/>
      <c r="D251" s="20"/>
      <c r="E251" s="86"/>
      <c r="F251" s="33"/>
      <c r="G251" s="27"/>
      <c r="H251" s="102"/>
      <c r="I251" s="122"/>
      <c r="J251" s="103"/>
      <c r="K251" s="28">
        <v>0</v>
      </c>
      <c r="L251" s="29">
        <v>0</v>
      </c>
      <c r="M251" s="30">
        <f t="shared" si="9"/>
        <v>0</v>
      </c>
      <c r="N251" s="20"/>
      <c r="O251" s="127"/>
      <c r="P251" s="127"/>
      <c r="Q251" s="127"/>
      <c r="R251" s="31"/>
    </row>
    <row r="252" spans="1:18" s="15" customFormat="1" x14ac:dyDescent="0.3">
      <c r="A252" s="25">
        <v>160</v>
      </c>
      <c r="B252" s="26"/>
      <c r="C252" s="20"/>
      <c r="D252" s="20"/>
      <c r="E252" s="86"/>
      <c r="F252" s="33"/>
      <c r="G252" s="27"/>
      <c r="H252" s="102"/>
      <c r="I252" s="122"/>
      <c r="J252" s="103"/>
      <c r="K252" s="28">
        <v>0</v>
      </c>
      <c r="L252" s="29">
        <v>0</v>
      </c>
      <c r="M252" s="30">
        <f t="shared" si="9"/>
        <v>0</v>
      </c>
      <c r="N252" s="20"/>
      <c r="O252" s="127"/>
      <c r="P252" s="127"/>
      <c r="Q252" s="127"/>
      <c r="R252" s="31"/>
    </row>
    <row r="253" spans="1:18" s="15" customFormat="1" x14ac:dyDescent="0.3">
      <c r="A253" s="25">
        <v>161</v>
      </c>
      <c r="B253" s="26"/>
      <c r="C253" s="20"/>
      <c r="D253" s="20"/>
      <c r="E253" s="86"/>
      <c r="F253" s="33"/>
      <c r="G253" s="27"/>
      <c r="H253" s="102"/>
      <c r="I253" s="122"/>
      <c r="J253" s="103"/>
      <c r="K253" s="28">
        <v>0</v>
      </c>
      <c r="L253" s="29">
        <v>0</v>
      </c>
      <c r="M253" s="30">
        <f t="shared" si="9"/>
        <v>0</v>
      </c>
      <c r="N253" s="20"/>
      <c r="O253" s="127"/>
      <c r="P253" s="127"/>
      <c r="Q253" s="127"/>
      <c r="R253" s="31"/>
    </row>
    <row r="254" spans="1:18" s="15" customFormat="1" x14ac:dyDescent="0.3">
      <c r="A254" s="25">
        <v>162</v>
      </c>
      <c r="B254" s="26"/>
      <c r="C254" s="20"/>
      <c r="D254" s="20"/>
      <c r="E254" s="86"/>
      <c r="F254" s="33"/>
      <c r="G254" s="27"/>
      <c r="H254" s="102"/>
      <c r="I254" s="122"/>
      <c r="J254" s="103"/>
      <c r="K254" s="28">
        <v>0</v>
      </c>
      <c r="L254" s="29">
        <v>0</v>
      </c>
      <c r="M254" s="30">
        <f t="shared" si="9"/>
        <v>0</v>
      </c>
      <c r="N254" s="20"/>
      <c r="O254" s="127"/>
      <c r="P254" s="127"/>
      <c r="Q254" s="127"/>
      <c r="R254" s="31"/>
    </row>
    <row r="255" spans="1:18" s="15" customFormat="1" x14ac:dyDescent="0.3">
      <c r="A255" s="25">
        <v>163</v>
      </c>
      <c r="B255" s="26"/>
      <c r="C255" s="20"/>
      <c r="D255" s="20"/>
      <c r="E255" s="86"/>
      <c r="F255" s="33"/>
      <c r="G255" s="27"/>
      <c r="H255" s="102"/>
      <c r="I255" s="122"/>
      <c r="J255" s="103"/>
      <c r="K255" s="28">
        <v>0</v>
      </c>
      <c r="L255" s="29">
        <v>0</v>
      </c>
      <c r="M255" s="30">
        <f t="shared" si="9"/>
        <v>0</v>
      </c>
      <c r="N255" s="20"/>
      <c r="O255" s="127"/>
      <c r="P255" s="127"/>
      <c r="Q255" s="127"/>
      <c r="R255" s="31"/>
    </row>
    <row r="256" spans="1:18" s="15" customFormat="1" x14ac:dyDescent="0.3">
      <c r="A256" s="25">
        <v>164</v>
      </c>
      <c r="B256" s="26"/>
      <c r="C256" s="20"/>
      <c r="D256" s="20"/>
      <c r="E256" s="86"/>
      <c r="F256" s="33"/>
      <c r="G256" s="27"/>
      <c r="H256" s="102"/>
      <c r="I256" s="122"/>
      <c r="J256" s="103"/>
      <c r="K256" s="28">
        <v>0</v>
      </c>
      <c r="L256" s="29">
        <v>0</v>
      </c>
      <c r="M256" s="30">
        <f t="shared" si="9"/>
        <v>0</v>
      </c>
      <c r="N256" s="20"/>
      <c r="O256" s="127"/>
      <c r="P256" s="127"/>
      <c r="Q256" s="127"/>
      <c r="R256" s="31"/>
    </row>
    <row r="257" spans="1:18" s="15" customFormat="1" x14ac:dyDescent="0.3">
      <c r="A257" s="25">
        <v>165</v>
      </c>
      <c r="B257" s="26"/>
      <c r="C257" s="20"/>
      <c r="D257" s="20"/>
      <c r="E257" s="86"/>
      <c r="F257" s="33"/>
      <c r="G257" s="27"/>
      <c r="H257" s="102"/>
      <c r="I257" s="122"/>
      <c r="J257" s="103"/>
      <c r="K257" s="28">
        <v>0</v>
      </c>
      <c r="L257" s="29">
        <v>0</v>
      </c>
      <c r="M257" s="30">
        <f t="shared" si="9"/>
        <v>0</v>
      </c>
      <c r="N257" s="20"/>
      <c r="O257" s="127"/>
      <c r="P257" s="127"/>
      <c r="Q257" s="127"/>
      <c r="R257" s="31"/>
    </row>
    <row r="258" spans="1:18" s="15" customFormat="1" x14ac:dyDescent="0.3">
      <c r="A258" s="25">
        <v>166</v>
      </c>
      <c r="B258" s="26"/>
      <c r="C258" s="20"/>
      <c r="D258" s="20"/>
      <c r="E258" s="86"/>
      <c r="F258" s="33"/>
      <c r="G258" s="27"/>
      <c r="H258" s="102"/>
      <c r="I258" s="122"/>
      <c r="J258" s="103"/>
      <c r="K258" s="28">
        <v>0</v>
      </c>
      <c r="L258" s="29">
        <v>0</v>
      </c>
      <c r="M258" s="30">
        <f t="shared" si="9"/>
        <v>0</v>
      </c>
      <c r="N258" s="20"/>
      <c r="O258" s="127"/>
      <c r="P258" s="127"/>
      <c r="Q258" s="127"/>
      <c r="R258" s="31"/>
    </row>
    <row r="259" spans="1:18" s="15" customFormat="1" x14ac:dyDescent="0.3">
      <c r="A259" s="25">
        <v>167</v>
      </c>
      <c r="B259" s="26"/>
      <c r="C259" s="20"/>
      <c r="D259" s="20"/>
      <c r="E259" s="86"/>
      <c r="F259" s="33"/>
      <c r="G259" s="27"/>
      <c r="H259" s="102"/>
      <c r="I259" s="122"/>
      <c r="J259" s="103"/>
      <c r="K259" s="28">
        <v>0</v>
      </c>
      <c r="L259" s="29">
        <v>0</v>
      </c>
      <c r="M259" s="30">
        <f t="shared" si="9"/>
        <v>0</v>
      </c>
      <c r="N259" s="20"/>
      <c r="O259" s="127"/>
      <c r="P259" s="127"/>
      <c r="Q259" s="127"/>
      <c r="R259" s="31"/>
    </row>
    <row r="260" spans="1:18" s="15" customFormat="1" x14ac:dyDescent="0.3">
      <c r="A260" s="25">
        <v>168</v>
      </c>
      <c r="B260" s="26"/>
      <c r="C260" s="20"/>
      <c r="D260" s="20"/>
      <c r="E260" s="86"/>
      <c r="F260" s="33"/>
      <c r="G260" s="27"/>
      <c r="H260" s="102"/>
      <c r="I260" s="122"/>
      <c r="J260" s="103"/>
      <c r="K260" s="28">
        <v>0</v>
      </c>
      <c r="L260" s="29">
        <v>0</v>
      </c>
      <c r="M260" s="30">
        <f t="shared" si="9"/>
        <v>0</v>
      </c>
      <c r="N260" s="20"/>
      <c r="O260" s="127"/>
      <c r="P260" s="127"/>
      <c r="Q260" s="127"/>
      <c r="R260" s="31"/>
    </row>
    <row r="261" spans="1:18" s="15" customFormat="1" x14ac:dyDescent="0.3">
      <c r="A261" s="25">
        <v>169</v>
      </c>
      <c r="B261" s="26"/>
      <c r="C261" s="20"/>
      <c r="D261" s="20"/>
      <c r="E261" s="86"/>
      <c r="F261" s="33"/>
      <c r="G261" s="27"/>
      <c r="H261" s="102"/>
      <c r="I261" s="122"/>
      <c r="J261" s="103"/>
      <c r="K261" s="28">
        <v>0</v>
      </c>
      <c r="L261" s="29">
        <v>0</v>
      </c>
      <c r="M261" s="30">
        <f t="shared" si="9"/>
        <v>0</v>
      </c>
      <c r="N261" s="20"/>
      <c r="O261" s="127"/>
      <c r="P261" s="127"/>
      <c r="Q261" s="127"/>
      <c r="R261" s="31"/>
    </row>
    <row r="262" spans="1:18" s="15" customFormat="1" x14ac:dyDescent="0.3">
      <c r="A262" s="25">
        <v>170</v>
      </c>
      <c r="B262" s="26"/>
      <c r="C262" s="20"/>
      <c r="D262" s="20"/>
      <c r="E262" s="86"/>
      <c r="F262" s="33"/>
      <c r="G262" s="27"/>
      <c r="H262" s="102"/>
      <c r="I262" s="122"/>
      <c r="J262" s="103"/>
      <c r="K262" s="28">
        <v>0</v>
      </c>
      <c r="L262" s="29">
        <v>0</v>
      </c>
      <c r="M262" s="30">
        <f t="shared" si="9"/>
        <v>0</v>
      </c>
      <c r="N262" s="20"/>
      <c r="O262" s="127"/>
      <c r="P262" s="127"/>
      <c r="Q262" s="127"/>
      <c r="R262" s="31"/>
    </row>
    <row r="263" spans="1:18" s="15" customFormat="1" x14ac:dyDescent="0.3">
      <c r="A263" s="25">
        <v>171</v>
      </c>
      <c r="B263" s="26"/>
      <c r="C263" s="20"/>
      <c r="D263" s="20"/>
      <c r="E263" s="86"/>
      <c r="F263" s="33"/>
      <c r="G263" s="27"/>
      <c r="H263" s="102"/>
      <c r="I263" s="122"/>
      <c r="J263" s="103"/>
      <c r="K263" s="28">
        <v>0</v>
      </c>
      <c r="L263" s="29">
        <v>0</v>
      </c>
      <c r="M263" s="30">
        <f t="shared" si="9"/>
        <v>0</v>
      </c>
      <c r="N263" s="20"/>
      <c r="O263" s="127"/>
      <c r="P263" s="127"/>
      <c r="Q263" s="127"/>
      <c r="R263" s="31"/>
    </row>
    <row r="264" spans="1:18" s="15" customFormat="1" x14ac:dyDescent="0.3">
      <c r="A264" s="25">
        <v>172</v>
      </c>
      <c r="B264" s="26"/>
      <c r="C264" s="20"/>
      <c r="D264" s="20"/>
      <c r="E264" s="86"/>
      <c r="F264" s="33"/>
      <c r="G264" s="27"/>
      <c r="H264" s="102"/>
      <c r="I264" s="122"/>
      <c r="J264" s="103"/>
      <c r="K264" s="28">
        <v>0</v>
      </c>
      <c r="L264" s="29">
        <v>0</v>
      </c>
      <c r="M264" s="30">
        <f t="shared" si="9"/>
        <v>0</v>
      </c>
      <c r="N264" s="20"/>
      <c r="O264" s="127"/>
      <c r="P264" s="127"/>
      <c r="Q264" s="127"/>
      <c r="R264" s="31"/>
    </row>
    <row r="265" spans="1:18" s="15" customFormat="1" x14ac:dyDescent="0.3">
      <c r="A265" s="25">
        <v>173</v>
      </c>
      <c r="B265" s="26"/>
      <c r="C265" s="20"/>
      <c r="D265" s="20"/>
      <c r="E265" s="86"/>
      <c r="F265" s="33"/>
      <c r="G265" s="27"/>
      <c r="H265" s="102"/>
      <c r="I265" s="122"/>
      <c r="J265" s="103"/>
      <c r="K265" s="28">
        <v>0</v>
      </c>
      <c r="L265" s="29">
        <v>0</v>
      </c>
      <c r="M265" s="30">
        <f t="shared" si="9"/>
        <v>0</v>
      </c>
      <c r="N265" s="20"/>
      <c r="O265" s="127"/>
      <c r="P265" s="127"/>
      <c r="Q265" s="127"/>
      <c r="R265" s="31"/>
    </row>
    <row r="266" spans="1:18" s="15" customFormat="1" x14ac:dyDescent="0.3">
      <c r="A266" s="25">
        <v>174</v>
      </c>
      <c r="B266" s="26"/>
      <c r="C266" s="20"/>
      <c r="D266" s="20"/>
      <c r="E266" s="86"/>
      <c r="F266" s="33"/>
      <c r="G266" s="27"/>
      <c r="H266" s="102"/>
      <c r="I266" s="122"/>
      <c r="J266" s="103"/>
      <c r="K266" s="28">
        <v>0</v>
      </c>
      <c r="L266" s="29">
        <v>0</v>
      </c>
      <c r="M266" s="30">
        <f t="shared" si="9"/>
        <v>0</v>
      </c>
      <c r="N266" s="20"/>
      <c r="O266" s="127"/>
      <c r="P266" s="127"/>
      <c r="Q266" s="127"/>
      <c r="R266" s="31"/>
    </row>
    <row r="267" spans="1:18" s="15" customFormat="1" x14ac:dyDescent="0.3">
      <c r="A267" s="25">
        <v>175</v>
      </c>
      <c r="B267" s="26"/>
      <c r="C267" s="20"/>
      <c r="D267" s="20"/>
      <c r="E267" s="86"/>
      <c r="F267" s="33"/>
      <c r="G267" s="27"/>
      <c r="H267" s="102"/>
      <c r="I267" s="122"/>
      <c r="J267" s="103"/>
      <c r="K267" s="28">
        <v>0</v>
      </c>
      <c r="L267" s="29">
        <v>0</v>
      </c>
      <c r="M267" s="30">
        <f t="shared" si="9"/>
        <v>0</v>
      </c>
      <c r="N267" s="20"/>
      <c r="O267" s="127"/>
      <c r="P267" s="127"/>
      <c r="Q267" s="127"/>
      <c r="R267" s="31"/>
    </row>
    <row r="268" spans="1:18" s="15" customFormat="1" x14ac:dyDescent="0.3">
      <c r="A268" s="25">
        <v>176</v>
      </c>
      <c r="B268" s="26"/>
      <c r="C268" s="20"/>
      <c r="D268" s="20"/>
      <c r="E268" s="86"/>
      <c r="F268" s="33"/>
      <c r="G268" s="27"/>
      <c r="H268" s="102"/>
      <c r="I268" s="122"/>
      <c r="J268" s="103"/>
      <c r="K268" s="28">
        <v>0</v>
      </c>
      <c r="L268" s="29">
        <v>0</v>
      </c>
      <c r="M268" s="30">
        <f t="shared" si="9"/>
        <v>0</v>
      </c>
      <c r="N268" s="20"/>
      <c r="O268" s="127"/>
      <c r="P268" s="127"/>
      <c r="Q268" s="127"/>
      <c r="R268" s="31"/>
    </row>
    <row r="269" spans="1:18" s="15" customFormat="1" x14ac:dyDescent="0.3">
      <c r="A269" s="25">
        <v>177</v>
      </c>
      <c r="B269" s="26"/>
      <c r="C269" s="20"/>
      <c r="D269" s="20"/>
      <c r="E269" s="86"/>
      <c r="F269" s="33"/>
      <c r="G269" s="27"/>
      <c r="H269" s="102"/>
      <c r="I269" s="122"/>
      <c r="J269" s="103"/>
      <c r="K269" s="28">
        <v>0</v>
      </c>
      <c r="L269" s="29">
        <v>0</v>
      </c>
      <c r="M269" s="30">
        <f t="shared" si="9"/>
        <v>0</v>
      </c>
      <c r="N269" s="20"/>
      <c r="O269" s="127"/>
      <c r="P269" s="127"/>
      <c r="Q269" s="127"/>
      <c r="R269" s="31"/>
    </row>
    <row r="270" spans="1:18" s="15" customFormat="1" x14ac:dyDescent="0.3">
      <c r="A270" s="25">
        <v>178</v>
      </c>
      <c r="B270" s="26"/>
      <c r="C270" s="20"/>
      <c r="D270" s="20"/>
      <c r="E270" s="86"/>
      <c r="F270" s="33"/>
      <c r="G270" s="27"/>
      <c r="H270" s="102"/>
      <c r="I270" s="122"/>
      <c r="J270" s="103"/>
      <c r="K270" s="28">
        <v>0</v>
      </c>
      <c r="L270" s="29">
        <v>0</v>
      </c>
      <c r="M270" s="30">
        <f t="shared" si="9"/>
        <v>0</v>
      </c>
      <c r="N270" s="20"/>
      <c r="O270" s="127"/>
      <c r="P270" s="127"/>
      <c r="Q270" s="127"/>
      <c r="R270" s="31"/>
    </row>
    <row r="271" spans="1:18" s="15" customFormat="1" x14ac:dyDescent="0.3">
      <c r="A271" s="25">
        <v>179</v>
      </c>
      <c r="B271" s="26"/>
      <c r="C271" s="20"/>
      <c r="D271" s="20"/>
      <c r="E271" s="86"/>
      <c r="F271" s="33"/>
      <c r="G271" s="27"/>
      <c r="H271" s="102"/>
      <c r="I271" s="122"/>
      <c r="J271" s="103"/>
      <c r="K271" s="28">
        <v>0</v>
      </c>
      <c r="L271" s="29">
        <v>0</v>
      </c>
      <c r="M271" s="30">
        <f t="shared" si="9"/>
        <v>0</v>
      </c>
      <c r="N271" s="20"/>
      <c r="O271" s="127"/>
      <c r="P271" s="127"/>
      <c r="Q271" s="127"/>
      <c r="R271" s="31"/>
    </row>
    <row r="272" spans="1:18" s="15" customFormat="1" x14ac:dyDescent="0.3">
      <c r="A272" s="25">
        <v>180</v>
      </c>
      <c r="B272" s="26"/>
      <c r="C272" s="20"/>
      <c r="D272" s="20"/>
      <c r="E272" s="86"/>
      <c r="F272" s="33"/>
      <c r="G272" s="27"/>
      <c r="H272" s="102"/>
      <c r="I272" s="122"/>
      <c r="J272" s="103"/>
      <c r="K272" s="28">
        <v>0</v>
      </c>
      <c r="L272" s="29">
        <v>0</v>
      </c>
      <c r="M272" s="30">
        <f t="shared" si="9"/>
        <v>0</v>
      </c>
      <c r="N272" s="20"/>
      <c r="O272" s="127"/>
      <c r="P272" s="127"/>
      <c r="Q272" s="127"/>
      <c r="R272" s="31"/>
    </row>
    <row r="273" spans="1:18" s="15" customFormat="1" x14ac:dyDescent="0.3">
      <c r="A273" s="25">
        <v>181</v>
      </c>
      <c r="B273" s="26"/>
      <c r="C273" s="20"/>
      <c r="D273" s="20"/>
      <c r="E273" s="86"/>
      <c r="F273" s="33"/>
      <c r="G273" s="27"/>
      <c r="H273" s="102"/>
      <c r="I273" s="122"/>
      <c r="J273" s="103"/>
      <c r="K273" s="28">
        <v>0</v>
      </c>
      <c r="L273" s="29">
        <v>0</v>
      </c>
      <c r="M273" s="30">
        <f t="shared" si="9"/>
        <v>0</v>
      </c>
      <c r="N273" s="20"/>
      <c r="O273" s="127"/>
      <c r="P273" s="127"/>
      <c r="Q273" s="127"/>
      <c r="R273" s="31"/>
    </row>
    <row r="274" spans="1:18" s="15" customFormat="1" x14ac:dyDescent="0.3">
      <c r="A274" s="25">
        <v>182</v>
      </c>
      <c r="B274" s="26"/>
      <c r="C274" s="20"/>
      <c r="D274" s="20"/>
      <c r="E274" s="86"/>
      <c r="F274" s="33"/>
      <c r="G274" s="27"/>
      <c r="H274" s="102"/>
      <c r="I274" s="122"/>
      <c r="J274" s="103"/>
      <c r="K274" s="28">
        <v>0</v>
      </c>
      <c r="L274" s="29">
        <v>0</v>
      </c>
      <c r="M274" s="30">
        <f t="shared" si="9"/>
        <v>0</v>
      </c>
      <c r="N274" s="20"/>
      <c r="O274" s="127"/>
      <c r="P274" s="127"/>
      <c r="Q274" s="127"/>
      <c r="R274" s="31"/>
    </row>
    <row r="275" spans="1:18" s="15" customFormat="1" x14ac:dyDescent="0.3">
      <c r="A275" s="25">
        <v>183</v>
      </c>
      <c r="B275" s="26"/>
      <c r="C275" s="20"/>
      <c r="D275" s="20"/>
      <c r="E275" s="86"/>
      <c r="F275" s="33"/>
      <c r="G275" s="27"/>
      <c r="H275" s="102"/>
      <c r="I275" s="122"/>
      <c r="J275" s="103"/>
      <c r="K275" s="28">
        <v>0</v>
      </c>
      <c r="L275" s="29">
        <v>0</v>
      </c>
      <c r="M275" s="30">
        <f t="shared" si="9"/>
        <v>0</v>
      </c>
      <c r="N275" s="20"/>
      <c r="O275" s="127"/>
      <c r="P275" s="127"/>
      <c r="Q275" s="127"/>
      <c r="R275" s="31"/>
    </row>
    <row r="276" spans="1:18" s="15" customFormat="1" x14ac:dyDescent="0.3">
      <c r="A276" s="25">
        <v>184</v>
      </c>
      <c r="B276" s="26"/>
      <c r="C276" s="20"/>
      <c r="D276" s="20"/>
      <c r="E276" s="121"/>
      <c r="F276" s="33"/>
      <c r="G276" s="27"/>
      <c r="H276" s="102"/>
      <c r="I276" s="122"/>
      <c r="J276" s="103"/>
      <c r="K276" s="28">
        <v>0</v>
      </c>
      <c r="L276" s="29">
        <v>0</v>
      </c>
      <c r="M276" s="30">
        <f t="shared" si="9"/>
        <v>0</v>
      </c>
      <c r="N276" s="20"/>
      <c r="O276" s="127"/>
      <c r="P276" s="127"/>
      <c r="Q276" s="127"/>
      <c r="R276" s="31"/>
    </row>
    <row r="277" spans="1:18" s="15" customFormat="1" x14ac:dyDescent="0.3">
      <c r="A277" s="25">
        <v>185</v>
      </c>
      <c r="B277" s="26"/>
      <c r="C277" s="20"/>
      <c r="D277" s="20"/>
      <c r="E277" s="86"/>
      <c r="F277" s="33"/>
      <c r="G277" s="27"/>
      <c r="H277" s="102"/>
      <c r="I277" s="122"/>
      <c r="J277" s="103"/>
      <c r="K277" s="28">
        <v>0</v>
      </c>
      <c r="L277" s="29">
        <v>0</v>
      </c>
      <c r="M277" s="30">
        <f t="shared" si="9"/>
        <v>0</v>
      </c>
      <c r="N277" s="20"/>
      <c r="O277" s="127"/>
      <c r="P277" s="127"/>
      <c r="Q277" s="127"/>
      <c r="R277" s="31"/>
    </row>
    <row r="278" spans="1:18" s="15" customFormat="1" x14ac:dyDescent="0.3">
      <c r="A278" s="25">
        <v>186</v>
      </c>
      <c r="B278" s="26"/>
      <c r="C278" s="20"/>
      <c r="D278" s="20"/>
      <c r="E278" s="86"/>
      <c r="F278" s="33"/>
      <c r="G278" s="27"/>
      <c r="H278" s="102"/>
      <c r="I278" s="122"/>
      <c r="J278" s="103"/>
      <c r="K278" s="28">
        <v>0</v>
      </c>
      <c r="L278" s="29">
        <v>0</v>
      </c>
      <c r="M278" s="30">
        <f t="shared" si="9"/>
        <v>0</v>
      </c>
      <c r="N278" s="20"/>
      <c r="O278" s="127"/>
      <c r="P278" s="127"/>
      <c r="Q278" s="127"/>
      <c r="R278" s="31"/>
    </row>
    <row r="279" spans="1:18" s="15" customFormat="1" x14ac:dyDescent="0.3">
      <c r="A279" s="25">
        <v>187</v>
      </c>
      <c r="B279" s="26"/>
      <c r="C279" s="20"/>
      <c r="D279" s="20"/>
      <c r="E279" s="86"/>
      <c r="F279" s="33"/>
      <c r="G279" s="27"/>
      <c r="H279" s="102"/>
      <c r="I279" s="122"/>
      <c r="J279" s="103"/>
      <c r="K279" s="28">
        <v>0</v>
      </c>
      <c r="L279" s="29">
        <v>0</v>
      </c>
      <c r="M279" s="30">
        <f t="shared" si="9"/>
        <v>0</v>
      </c>
      <c r="N279" s="20"/>
      <c r="O279" s="127"/>
      <c r="P279" s="127"/>
      <c r="Q279" s="127"/>
      <c r="R279" s="31"/>
    </row>
    <row r="280" spans="1:18" s="15" customFormat="1" x14ac:dyDescent="0.3">
      <c r="A280" s="25">
        <v>188</v>
      </c>
      <c r="B280" s="26"/>
      <c r="C280" s="20"/>
      <c r="D280" s="20"/>
      <c r="E280" s="86"/>
      <c r="F280" s="33"/>
      <c r="G280" s="27"/>
      <c r="H280" s="102"/>
      <c r="I280" s="122"/>
      <c r="J280" s="103"/>
      <c r="K280" s="28">
        <v>0</v>
      </c>
      <c r="L280" s="29">
        <v>0</v>
      </c>
      <c r="M280" s="30">
        <f t="shared" si="9"/>
        <v>0</v>
      </c>
      <c r="N280" s="20"/>
      <c r="O280" s="127"/>
      <c r="P280" s="127"/>
      <c r="Q280" s="127"/>
      <c r="R280" s="31"/>
    </row>
    <row r="281" spans="1:18" s="15" customFormat="1" x14ac:dyDescent="0.3">
      <c r="A281" s="25">
        <v>189</v>
      </c>
      <c r="B281" s="26"/>
      <c r="C281" s="20"/>
      <c r="D281" s="20"/>
      <c r="E281" s="86"/>
      <c r="F281" s="33"/>
      <c r="G281" s="27"/>
      <c r="H281" s="102"/>
      <c r="I281" s="122"/>
      <c r="J281" s="103"/>
      <c r="K281" s="28">
        <v>0</v>
      </c>
      <c r="L281" s="29">
        <v>0</v>
      </c>
      <c r="M281" s="30">
        <f t="shared" si="9"/>
        <v>0</v>
      </c>
      <c r="N281" s="20"/>
      <c r="O281" s="127"/>
      <c r="P281" s="127"/>
      <c r="Q281" s="127"/>
      <c r="R281" s="31"/>
    </row>
    <row r="282" spans="1:18" s="15" customFormat="1" x14ac:dyDescent="0.3">
      <c r="A282" s="25">
        <v>190</v>
      </c>
      <c r="B282" s="26"/>
      <c r="C282" s="20"/>
      <c r="D282" s="20"/>
      <c r="E282" s="86"/>
      <c r="F282" s="33"/>
      <c r="G282" s="27"/>
      <c r="H282" s="102"/>
      <c r="I282" s="122"/>
      <c r="J282" s="103"/>
      <c r="K282" s="28">
        <v>0</v>
      </c>
      <c r="L282" s="29">
        <v>0</v>
      </c>
      <c r="M282" s="30">
        <f t="shared" si="9"/>
        <v>0</v>
      </c>
      <c r="N282" s="20"/>
      <c r="O282" s="127"/>
      <c r="P282" s="127"/>
      <c r="Q282" s="127"/>
      <c r="R282" s="31"/>
    </row>
    <row r="283" spans="1:18" s="15" customFormat="1" x14ac:dyDescent="0.3">
      <c r="A283" s="25">
        <v>191</v>
      </c>
      <c r="B283" s="26"/>
      <c r="C283" s="20"/>
      <c r="D283" s="20"/>
      <c r="E283" s="86"/>
      <c r="F283" s="33"/>
      <c r="G283" s="27"/>
      <c r="H283" s="102"/>
      <c r="I283" s="122"/>
      <c r="J283" s="103"/>
      <c r="K283" s="28">
        <v>0</v>
      </c>
      <c r="L283" s="29">
        <v>0</v>
      </c>
      <c r="M283" s="30">
        <f t="shared" si="9"/>
        <v>0</v>
      </c>
      <c r="N283" s="20"/>
      <c r="O283" s="127"/>
      <c r="P283" s="127"/>
      <c r="Q283" s="127"/>
      <c r="R283" s="31"/>
    </row>
    <row r="284" spans="1:18" s="15" customFormat="1" x14ac:dyDescent="0.3">
      <c r="A284" s="25">
        <v>192</v>
      </c>
      <c r="B284" s="26"/>
      <c r="C284" s="20"/>
      <c r="D284" s="20"/>
      <c r="E284" s="86"/>
      <c r="F284" s="33"/>
      <c r="G284" s="27"/>
      <c r="H284" s="102"/>
      <c r="I284" s="122"/>
      <c r="J284" s="103"/>
      <c r="K284" s="28">
        <v>0</v>
      </c>
      <c r="L284" s="29">
        <v>0</v>
      </c>
      <c r="M284" s="30">
        <f t="shared" si="9"/>
        <v>0</v>
      </c>
      <c r="N284" s="20"/>
      <c r="O284" s="127"/>
      <c r="P284" s="127"/>
      <c r="Q284" s="127"/>
      <c r="R284" s="31"/>
    </row>
    <row r="285" spans="1:18" s="15" customFormat="1" x14ac:dyDescent="0.3">
      <c r="A285" s="25">
        <v>193</v>
      </c>
      <c r="B285" s="26"/>
      <c r="C285" s="20"/>
      <c r="D285" s="20"/>
      <c r="E285" s="86"/>
      <c r="F285" s="33"/>
      <c r="G285" s="27"/>
      <c r="H285" s="102"/>
      <c r="I285" s="122"/>
      <c r="J285" s="103"/>
      <c r="K285" s="28">
        <v>0</v>
      </c>
      <c r="L285" s="29">
        <v>0</v>
      </c>
      <c r="M285" s="30">
        <f t="shared" si="9"/>
        <v>0</v>
      </c>
      <c r="N285" s="20"/>
      <c r="O285" s="127"/>
      <c r="P285" s="127"/>
      <c r="Q285" s="127"/>
      <c r="R285" s="31"/>
    </row>
    <row r="286" spans="1:18" s="15" customFormat="1" x14ac:dyDescent="0.3">
      <c r="A286" s="25">
        <v>194</v>
      </c>
      <c r="B286" s="26"/>
      <c r="C286" s="20"/>
      <c r="D286" s="20"/>
      <c r="E286" s="86"/>
      <c r="F286" s="33"/>
      <c r="G286" s="27"/>
      <c r="H286" s="102"/>
      <c r="I286" s="122"/>
      <c r="J286" s="103"/>
      <c r="K286" s="28">
        <v>0</v>
      </c>
      <c r="L286" s="29">
        <v>0</v>
      </c>
      <c r="M286" s="30">
        <f t="shared" si="9"/>
        <v>0</v>
      </c>
      <c r="N286" s="20"/>
      <c r="O286" s="127"/>
      <c r="P286" s="127"/>
      <c r="Q286" s="127"/>
      <c r="R286" s="31"/>
    </row>
    <row r="287" spans="1:18" s="15" customFormat="1" x14ac:dyDescent="0.3">
      <c r="A287" s="25">
        <v>195</v>
      </c>
      <c r="B287" s="26"/>
      <c r="C287" s="20"/>
      <c r="D287" s="20"/>
      <c r="E287" s="86"/>
      <c r="F287" s="33"/>
      <c r="G287" s="27"/>
      <c r="H287" s="102"/>
      <c r="I287" s="122"/>
      <c r="J287" s="103"/>
      <c r="K287" s="28">
        <v>0</v>
      </c>
      <c r="L287" s="29">
        <v>0</v>
      </c>
      <c r="M287" s="30">
        <f t="shared" si="9"/>
        <v>0</v>
      </c>
      <c r="N287" s="20"/>
      <c r="O287" s="127"/>
      <c r="P287" s="127"/>
      <c r="Q287" s="127"/>
      <c r="R287" s="31"/>
    </row>
    <row r="288" spans="1:18" s="15" customFormat="1" x14ac:dyDescent="0.3">
      <c r="A288" s="25">
        <v>196</v>
      </c>
      <c r="B288" s="26"/>
      <c r="C288" s="20"/>
      <c r="D288" s="20"/>
      <c r="E288" s="86"/>
      <c r="F288" s="33"/>
      <c r="G288" s="27"/>
      <c r="H288" s="102"/>
      <c r="I288" s="122"/>
      <c r="J288" s="103"/>
      <c r="K288" s="28">
        <v>0</v>
      </c>
      <c r="L288" s="29">
        <v>0</v>
      </c>
      <c r="M288" s="30">
        <f t="shared" si="9"/>
        <v>0</v>
      </c>
      <c r="N288" s="20"/>
      <c r="O288" s="127"/>
      <c r="P288" s="127"/>
      <c r="Q288" s="127"/>
      <c r="R288" s="31"/>
    </row>
    <row r="289" spans="1:18" s="15" customFormat="1" x14ac:dyDescent="0.3">
      <c r="A289" s="25">
        <v>197</v>
      </c>
      <c r="B289" s="26"/>
      <c r="C289" s="20"/>
      <c r="D289" s="20"/>
      <c r="E289" s="86"/>
      <c r="F289" s="33"/>
      <c r="G289" s="27"/>
      <c r="H289" s="102"/>
      <c r="I289" s="122"/>
      <c r="J289" s="103"/>
      <c r="K289" s="28">
        <v>0</v>
      </c>
      <c r="L289" s="29">
        <v>0</v>
      </c>
      <c r="M289" s="30">
        <f t="shared" si="9"/>
        <v>0</v>
      </c>
      <c r="N289" s="20"/>
      <c r="O289" s="127"/>
      <c r="P289" s="127"/>
      <c r="Q289" s="127"/>
      <c r="R289" s="31"/>
    </row>
    <row r="290" spans="1:18" s="15" customFormat="1" x14ac:dyDescent="0.3">
      <c r="A290" s="25">
        <v>198</v>
      </c>
      <c r="B290" s="26"/>
      <c r="C290" s="20"/>
      <c r="D290" s="20"/>
      <c r="E290" s="86"/>
      <c r="F290" s="33"/>
      <c r="G290" s="27"/>
      <c r="H290" s="102"/>
      <c r="I290" s="122"/>
      <c r="J290" s="103"/>
      <c r="K290" s="28">
        <v>0</v>
      </c>
      <c r="L290" s="29">
        <v>0</v>
      </c>
      <c r="M290" s="30">
        <f t="shared" si="9"/>
        <v>0</v>
      </c>
      <c r="N290" s="20"/>
      <c r="O290" s="127"/>
      <c r="P290" s="127"/>
      <c r="Q290" s="127"/>
      <c r="R290" s="31"/>
    </row>
    <row r="291" spans="1:18" s="15" customFormat="1" x14ac:dyDescent="0.3">
      <c r="A291" s="25">
        <v>199</v>
      </c>
      <c r="B291" s="26"/>
      <c r="C291" s="20"/>
      <c r="D291" s="20"/>
      <c r="E291" s="86"/>
      <c r="F291" s="33"/>
      <c r="G291" s="27"/>
      <c r="H291" s="102"/>
      <c r="I291" s="122"/>
      <c r="J291" s="103"/>
      <c r="K291" s="28">
        <v>0</v>
      </c>
      <c r="L291" s="29">
        <v>0</v>
      </c>
      <c r="M291" s="30">
        <f t="shared" si="9"/>
        <v>0</v>
      </c>
      <c r="N291" s="20"/>
      <c r="O291" s="127"/>
      <c r="P291" s="127"/>
      <c r="Q291" s="127"/>
      <c r="R291" s="31"/>
    </row>
    <row r="292" spans="1:18" s="15" customFormat="1" x14ac:dyDescent="0.3">
      <c r="A292" s="25">
        <v>200</v>
      </c>
      <c r="B292" s="26"/>
      <c r="C292" s="20"/>
      <c r="D292" s="20"/>
      <c r="E292" s="86"/>
      <c r="F292" s="33"/>
      <c r="G292" s="27"/>
      <c r="H292" s="102"/>
      <c r="I292" s="122"/>
      <c r="J292" s="103"/>
      <c r="K292" s="28">
        <v>0</v>
      </c>
      <c r="L292" s="29">
        <v>0</v>
      </c>
      <c r="M292" s="30">
        <f t="shared" si="9"/>
        <v>0</v>
      </c>
      <c r="N292" s="20"/>
      <c r="O292" s="127"/>
      <c r="P292" s="127"/>
      <c r="Q292" s="127"/>
      <c r="R292" s="31"/>
    </row>
    <row r="293" spans="1:18" s="15" customFormat="1" x14ac:dyDescent="0.3">
      <c r="A293" s="25">
        <v>201</v>
      </c>
      <c r="B293" s="26"/>
      <c r="C293" s="20"/>
      <c r="D293" s="20"/>
      <c r="E293" s="86"/>
      <c r="F293" s="33"/>
      <c r="G293" s="27"/>
      <c r="H293" s="102"/>
      <c r="I293" s="122"/>
      <c r="J293" s="103"/>
      <c r="K293" s="28">
        <v>0</v>
      </c>
      <c r="L293" s="29">
        <v>0</v>
      </c>
      <c r="M293" s="30">
        <f t="shared" si="9"/>
        <v>0</v>
      </c>
      <c r="N293" s="20"/>
      <c r="O293" s="127"/>
      <c r="P293" s="127"/>
      <c r="Q293" s="127"/>
      <c r="R293" s="31"/>
    </row>
    <row r="294" spans="1:18" s="15" customFormat="1" x14ac:dyDescent="0.3">
      <c r="A294" s="25">
        <v>202</v>
      </c>
      <c r="B294" s="26"/>
      <c r="C294" s="20"/>
      <c r="D294" s="20"/>
      <c r="E294" s="86"/>
      <c r="F294" s="33"/>
      <c r="G294" s="27"/>
      <c r="H294" s="102"/>
      <c r="I294" s="122"/>
      <c r="J294" s="103"/>
      <c r="K294" s="28">
        <v>0</v>
      </c>
      <c r="L294" s="29">
        <v>0</v>
      </c>
      <c r="M294" s="30">
        <f t="shared" si="9"/>
        <v>0</v>
      </c>
      <c r="N294" s="20"/>
      <c r="O294" s="127"/>
      <c r="P294" s="127"/>
      <c r="Q294" s="127"/>
      <c r="R294" s="31"/>
    </row>
    <row r="295" spans="1:18" s="15" customFormat="1" x14ac:dyDescent="0.3">
      <c r="A295" s="25">
        <v>203</v>
      </c>
      <c r="B295" s="26"/>
      <c r="C295" s="20"/>
      <c r="D295" s="20"/>
      <c r="E295" s="86"/>
      <c r="F295" s="33"/>
      <c r="G295" s="27"/>
      <c r="H295" s="102"/>
      <c r="I295" s="122"/>
      <c r="J295" s="103"/>
      <c r="K295" s="28">
        <v>0</v>
      </c>
      <c r="L295" s="29">
        <v>0</v>
      </c>
      <c r="M295" s="30">
        <f t="shared" si="9"/>
        <v>0</v>
      </c>
      <c r="N295" s="20"/>
      <c r="O295" s="127"/>
      <c r="P295" s="127"/>
      <c r="Q295" s="127"/>
      <c r="R295" s="31"/>
    </row>
    <row r="296" spans="1:18" s="15" customFormat="1" x14ac:dyDescent="0.3">
      <c r="A296" s="25">
        <v>204</v>
      </c>
      <c r="B296" s="26"/>
      <c r="C296" s="20"/>
      <c r="D296" s="20"/>
      <c r="E296" s="86"/>
      <c r="F296" s="33"/>
      <c r="G296" s="27"/>
      <c r="H296" s="102"/>
      <c r="I296" s="122"/>
      <c r="J296" s="103"/>
      <c r="K296" s="28">
        <v>0</v>
      </c>
      <c r="L296" s="29">
        <v>0</v>
      </c>
      <c r="M296" s="30">
        <f t="shared" si="9"/>
        <v>0</v>
      </c>
      <c r="N296" s="20"/>
      <c r="O296" s="127"/>
      <c r="P296" s="127"/>
      <c r="Q296" s="127"/>
      <c r="R296" s="31"/>
    </row>
    <row r="297" spans="1:18" s="15" customFormat="1" x14ac:dyDescent="0.3">
      <c r="A297" s="25">
        <v>205</v>
      </c>
      <c r="B297" s="26"/>
      <c r="C297" s="20"/>
      <c r="D297" s="20"/>
      <c r="E297" s="86"/>
      <c r="F297" s="33"/>
      <c r="G297" s="27"/>
      <c r="H297" s="102"/>
      <c r="I297" s="122"/>
      <c r="J297" s="103"/>
      <c r="K297" s="28">
        <v>0</v>
      </c>
      <c r="L297" s="29">
        <v>0</v>
      </c>
      <c r="M297" s="30">
        <f t="shared" si="9"/>
        <v>0</v>
      </c>
      <c r="N297" s="20"/>
      <c r="O297" s="127"/>
      <c r="P297" s="127"/>
      <c r="Q297" s="127"/>
      <c r="R297" s="31"/>
    </row>
    <row r="298" spans="1:18" s="15" customFormat="1" x14ac:dyDescent="0.3">
      <c r="A298" s="25">
        <v>206</v>
      </c>
      <c r="B298" s="26"/>
      <c r="C298" s="20"/>
      <c r="D298" s="20"/>
      <c r="E298" s="86"/>
      <c r="F298" s="33"/>
      <c r="G298" s="27"/>
      <c r="H298" s="102"/>
      <c r="I298" s="122"/>
      <c r="J298" s="103"/>
      <c r="K298" s="28">
        <v>0</v>
      </c>
      <c r="L298" s="29">
        <v>0</v>
      </c>
      <c r="M298" s="30">
        <f t="shared" si="9"/>
        <v>0</v>
      </c>
      <c r="N298" s="20"/>
      <c r="O298" s="127"/>
      <c r="P298" s="127"/>
      <c r="Q298" s="127"/>
      <c r="R298" s="31"/>
    </row>
    <row r="299" spans="1:18" s="15" customFormat="1" x14ac:dyDescent="0.3">
      <c r="A299" s="25">
        <v>207</v>
      </c>
      <c r="B299" s="26"/>
      <c r="C299" s="20"/>
      <c r="D299" s="20"/>
      <c r="E299" s="86"/>
      <c r="F299" s="33"/>
      <c r="G299" s="27"/>
      <c r="H299" s="102"/>
      <c r="I299" s="122"/>
      <c r="J299" s="103"/>
      <c r="K299" s="28">
        <v>0</v>
      </c>
      <c r="L299" s="29">
        <v>0</v>
      </c>
      <c r="M299" s="30">
        <f t="shared" si="9"/>
        <v>0</v>
      </c>
      <c r="N299" s="20"/>
      <c r="O299" s="127"/>
      <c r="P299" s="127"/>
      <c r="Q299" s="127"/>
      <c r="R299" s="31"/>
    </row>
    <row r="300" spans="1:18" s="15" customFormat="1" x14ac:dyDescent="0.3">
      <c r="A300" s="25">
        <v>208</v>
      </c>
      <c r="B300" s="26"/>
      <c r="C300" s="20"/>
      <c r="D300" s="20"/>
      <c r="E300" s="86"/>
      <c r="F300" s="33"/>
      <c r="G300" s="27"/>
      <c r="H300" s="102"/>
      <c r="I300" s="122"/>
      <c r="J300" s="103"/>
      <c r="K300" s="28">
        <v>0</v>
      </c>
      <c r="L300" s="29">
        <v>0</v>
      </c>
      <c r="M300" s="30">
        <f t="shared" si="9"/>
        <v>0</v>
      </c>
      <c r="N300" s="20"/>
      <c r="O300" s="127"/>
      <c r="P300" s="127"/>
      <c r="Q300" s="127"/>
      <c r="R300" s="31"/>
    </row>
    <row r="301" spans="1:18" s="15" customFormat="1" x14ac:dyDescent="0.3">
      <c r="A301" s="25">
        <v>209</v>
      </c>
      <c r="B301" s="26"/>
      <c r="C301" s="20"/>
      <c r="D301" s="20"/>
      <c r="E301" s="86"/>
      <c r="F301" s="33"/>
      <c r="G301" s="27"/>
      <c r="H301" s="102"/>
      <c r="I301" s="122"/>
      <c r="J301" s="103"/>
      <c r="K301" s="28">
        <v>0</v>
      </c>
      <c r="L301" s="29">
        <v>0</v>
      </c>
      <c r="M301" s="30">
        <f t="shared" si="9"/>
        <v>0</v>
      </c>
      <c r="N301" s="20"/>
      <c r="O301" s="127"/>
      <c r="P301" s="127"/>
      <c r="Q301" s="127"/>
      <c r="R301" s="31"/>
    </row>
    <row r="302" spans="1:18" s="15" customFormat="1" x14ac:dyDescent="0.3">
      <c r="A302" s="25">
        <v>210</v>
      </c>
      <c r="B302" s="26"/>
      <c r="C302" s="20"/>
      <c r="D302" s="20"/>
      <c r="E302" s="86"/>
      <c r="F302" s="33"/>
      <c r="G302" s="27"/>
      <c r="H302" s="102"/>
      <c r="I302" s="122"/>
      <c r="J302" s="103"/>
      <c r="K302" s="28">
        <v>0</v>
      </c>
      <c r="L302" s="29">
        <v>0</v>
      </c>
      <c r="M302" s="30">
        <f t="shared" si="9"/>
        <v>0</v>
      </c>
      <c r="N302" s="20"/>
      <c r="O302" s="127"/>
      <c r="P302" s="127"/>
      <c r="Q302" s="127"/>
      <c r="R302" s="31"/>
    </row>
    <row r="303" spans="1:18" s="15" customFormat="1" x14ac:dyDescent="0.3">
      <c r="A303" s="25">
        <v>211</v>
      </c>
      <c r="B303" s="26"/>
      <c r="C303" s="20"/>
      <c r="D303" s="20"/>
      <c r="E303" s="86"/>
      <c r="F303" s="33"/>
      <c r="G303" s="27"/>
      <c r="H303" s="102"/>
      <c r="I303" s="122"/>
      <c r="J303" s="103"/>
      <c r="K303" s="28">
        <v>0</v>
      </c>
      <c r="L303" s="29">
        <v>0</v>
      </c>
      <c r="M303" s="30">
        <f t="shared" si="9"/>
        <v>0</v>
      </c>
      <c r="N303" s="20"/>
      <c r="O303" s="127"/>
      <c r="P303" s="127"/>
      <c r="Q303" s="127"/>
      <c r="R303" s="31"/>
    </row>
    <row r="304" spans="1:18" s="15" customFormat="1" x14ac:dyDescent="0.3">
      <c r="A304" s="25">
        <v>212</v>
      </c>
      <c r="B304" s="26"/>
      <c r="C304" s="20"/>
      <c r="D304" s="20"/>
      <c r="E304" s="86"/>
      <c r="F304" s="33"/>
      <c r="G304" s="27"/>
      <c r="H304" s="102"/>
      <c r="I304" s="122"/>
      <c r="J304" s="103"/>
      <c r="K304" s="28">
        <v>0</v>
      </c>
      <c r="L304" s="29">
        <v>0</v>
      </c>
      <c r="M304" s="30">
        <f t="shared" si="9"/>
        <v>0</v>
      </c>
      <c r="N304" s="20"/>
      <c r="O304" s="127"/>
      <c r="P304" s="127"/>
      <c r="Q304" s="127"/>
      <c r="R304" s="31"/>
    </row>
    <row r="305" spans="1:18" s="15" customFormat="1" x14ac:dyDescent="0.3">
      <c r="A305" s="25">
        <v>213</v>
      </c>
      <c r="B305" s="26"/>
      <c r="C305" s="20"/>
      <c r="D305" s="20"/>
      <c r="E305" s="86"/>
      <c r="F305" s="33"/>
      <c r="G305" s="27"/>
      <c r="H305" s="102"/>
      <c r="I305" s="122"/>
      <c r="J305" s="103"/>
      <c r="K305" s="28">
        <v>0</v>
      </c>
      <c r="L305" s="29">
        <v>0</v>
      </c>
      <c r="M305" s="30">
        <f t="shared" ref="M305:M368" si="10">K305-L305</f>
        <v>0</v>
      </c>
      <c r="N305" s="20"/>
      <c r="O305" s="127"/>
      <c r="P305" s="127"/>
      <c r="Q305" s="127"/>
      <c r="R305" s="31"/>
    </row>
    <row r="306" spans="1:18" s="15" customFormat="1" x14ac:dyDescent="0.3">
      <c r="A306" s="25">
        <v>214</v>
      </c>
      <c r="B306" s="26"/>
      <c r="C306" s="20"/>
      <c r="D306" s="20"/>
      <c r="E306" s="86"/>
      <c r="F306" s="33"/>
      <c r="G306" s="27"/>
      <c r="H306" s="102"/>
      <c r="I306" s="122"/>
      <c r="J306" s="103"/>
      <c r="K306" s="28">
        <v>0</v>
      </c>
      <c r="L306" s="29">
        <v>0</v>
      </c>
      <c r="M306" s="30">
        <f t="shared" si="10"/>
        <v>0</v>
      </c>
      <c r="N306" s="20"/>
      <c r="O306" s="127"/>
      <c r="P306" s="127"/>
      <c r="Q306" s="127"/>
      <c r="R306" s="31"/>
    </row>
    <row r="307" spans="1:18" s="15" customFormat="1" x14ac:dyDescent="0.3">
      <c r="A307" s="25">
        <v>215</v>
      </c>
      <c r="B307" s="26"/>
      <c r="C307" s="20"/>
      <c r="D307" s="20"/>
      <c r="E307" s="86"/>
      <c r="F307" s="33"/>
      <c r="G307" s="27"/>
      <c r="H307" s="102"/>
      <c r="I307" s="122"/>
      <c r="J307" s="103"/>
      <c r="K307" s="28">
        <v>0</v>
      </c>
      <c r="L307" s="29">
        <v>0</v>
      </c>
      <c r="M307" s="30">
        <f t="shared" si="10"/>
        <v>0</v>
      </c>
      <c r="N307" s="20"/>
      <c r="O307" s="127"/>
      <c r="P307" s="127"/>
      <c r="Q307" s="127"/>
      <c r="R307" s="31"/>
    </row>
    <row r="308" spans="1:18" s="15" customFormat="1" x14ac:dyDescent="0.3">
      <c r="A308" s="25">
        <v>216</v>
      </c>
      <c r="B308" s="26"/>
      <c r="C308" s="20"/>
      <c r="D308" s="20"/>
      <c r="E308" s="86"/>
      <c r="F308" s="33"/>
      <c r="G308" s="27"/>
      <c r="H308" s="102"/>
      <c r="I308" s="122"/>
      <c r="J308" s="103"/>
      <c r="K308" s="28">
        <v>0</v>
      </c>
      <c r="L308" s="29">
        <v>0</v>
      </c>
      <c r="M308" s="30">
        <f t="shared" si="10"/>
        <v>0</v>
      </c>
      <c r="N308" s="20"/>
      <c r="O308" s="127"/>
      <c r="P308" s="127"/>
      <c r="Q308" s="127"/>
      <c r="R308" s="31"/>
    </row>
    <row r="309" spans="1:18" s="15" customFormat="1" x14ac:dyDescent="0.3">
      <c r="A309" s="25">
        <v>217</v>
      </c>
      <c r="B309" s="26"/>
      <c r="C309" s="20"/>
      <c r="D309" s="20"/>
      <c r="E309" s="86"/>
      <c r="F309" s="33"/>
      <c r="G309" s="27"/>
      <c r="H309" s="102"/>
      <c r="I309" s="122"/>
      <c r="J309" s="103"/>
      <c r="K309" s="28">
        <v>0</v>
      </c>
      <c r="L309" s="29">
        <v>0</v>
      </c>
      <c r="M309" s="30">
        <f t="shared" si="10"/>
        <v>0</v>
      </c>
      <c r="N309" s="20"/>
      <c r="O309" s="127"/>
      <c r="P309" s="127"/>
      <c r="Q309" s="127"/>
      <c r="R309" s="31"/>
    </row>
    <row r="310" spans="1:18" s="15" customFormat="1" x14ac:dyDescent="0.3">
      <c r="A310" s="25">
        <v>218</v>
      </c>
      <c r="B310" s="26"/>
      <c r="C310" s="20"/>
      <c r="D310" s="20"/>
      <c r="E310" s="86"/>
      <c r="F310" s="33"/>
      <c r="G310" s="27"/>
      <c r="H310" s="102"/>
      <c r="I310" s="122"/>
      <c r="J310" s="103"/>
      <c r="K310" s="28">
        <v>0</v>
      </c>
      <c r="L310" s="29">
        <v>0</v>
      </c>
      <c r="M310" s="30">
        <f t="shared" si="10"/>
        <v>0</v>
      </c>
      <c r="N310" s="20"/>
      <c r="O310" s="127"/>
      <c r="P310" s="127"/>
      <c r="Q310" s="127"/>
      <c r="R310" s="31"/>
    </row>
    <row r="311" spans="1:18" s="15" customFormat="1" x14ac:dyDescent="0.3">
      <c r="A311" s="25">
        <v>219</v>
      </c>
      <c r="B311" s="26"/>
      <c r="C311" s="20"/>
      <c r="D311" s="20"/>
      <c r="E311" s="86"/>
      <c r="F311" s="33"/>
      <c r="G311" s="27"/>
      <c r="H311" s="102"/>
      <c r="I311" s="122"/>
      <c r="J311" s="103"/>
      <c r="K311" s="28">
        <v>0</v>
      </c>
      <c r="L311" s="29">
        <v>0</v>
      </c>
      <c r="M311" s="30">
        <f t="shared" si="10"/>
        <v>0</v>
      </c>
      <c r="N311" s="20"/>
      <c r="O311" s="127"/>
      <c r="P311" s="127"/>
      <c r="Q311" s="127"/>
      <c r="R311" s="31"/>
    </row>
    <row r="312" spans="1:18" s="15" customFormat="1" x14ac:dyDescent="0.3">
      <c r="A312" s="25">
        <v>220</v>
      </c>
      <c r="B312" s="26"/>
      <c r="C312" s="20"/>
      <c r="D312" s="20"/>
      <c r="E312" s="86"/>
      <c r="F312" s="33"/>
      <c r="G312" s="27"/>
      <c r="H312" s="102"/>
      <c r="I312" s="122"/>
      <c r="J312" s="103"/>
      <c r="K312" s="28">
        <v>0</v>
      </c>
      <c r="L312" s="29">
        <v>0</v>
      </c>
      <c r="M312" s="30">
        <f t="shared" si="10"/>
        <v>0</v>
      </c>
      <c r="N312" s="20"/>
      <c r="O312" s="127"/>
      <c r="P312" s="127"/>
      <c r="Q312" s="127"/>
      <c r="R312" s="31"/>
    </row>
    <row r="313" spans="1:18" s="15" customFormat="1" x14ac:dyDescent="0.3">
      <c r="A313" s="25">
        <v>221</v>
      </c>
      <c r="B313" s="26"/>
      <c r="C313" s="20"/>
      <c r="D313" s="20"/>
      <c r="E313" s="86"/>
      <c r="F313" s="33"/>
      <c r="G313" s="27"/>
      <c r="H313" s="102"/>
      <c r="I313" s="122"/>
      <c r="J313" s="103"/>
      <c r="K313" s="28">
        <v>0</v>
      </c>
      <c r="L313" s="29">
        <v>0</v>
      </c>
      <c r="M313" s="30">
        <f t="shared" si="10"/>
        <v>0</v>
      </c>
      <c r="N313" s="20"/>
      <c r="O313" s="127"/>
      <c r="P313" s="127"/>
      <c r="Q313" s="127"/>
      <c r="R313" s="31"/>
    </row>
    <row r="314" spans="1:18" s="15" customFormat="1" x14ac:dyDescent="0.3">
      <c r="A314" s="25">
        <v>222</v>
      </c>
      <c r="B314" s="26"/>
      <c r="C314" s="20"/>
      <c r="D314" s="20"/>
      <c r="E314" s="86"/>
      <c r="F314" s="33"/>
      <c r="G314" s="27"/>
      <c r="H314" s="102"/>
      <c r="I314" s="122"/>
      <c r="J314" s="103"/>
      <c r="K314" s="28">
        <v>0</v>
      </c>
      <c r="L314" s="29">
        <v>0</v>
      </c>
      <c r="M314" s="30">
        <f t="shared" si="10"/>
        <v>0</v>
      </c>
      <c r="N314" s="20"/>
      <c r="O314" s="127"/>
      <c r="P314" s="127"/>
      <c r="Q314" s="127"/>
      <c r="R314" s="31"/>
    </row>
    <row r="315" spans="1:18" s="15" customFormat="1" x14ac:dyDescent="0.3">
      <c r="A315" s="25">
        <v>223</v>
      </c>
      <c r="B315" s="26"/>
      <c r="C315" s="20"/>
      <c r="D315" s="20"/>
      <c r="E315" s="86"/>
      <c r="F315" s="33"/>
      <c r="G315" s="27"/>
      <c r="H315" s="102"/>
      <c r="I315" s="122"/>
      <c r="J315" s="103"/>
      <c r="K315" s="28">
        <v>0</v>
      </c>
      <c r="L315" s="29">
        <v>0</v>
      </c>
      <c r="M315" s="30">
        <f t="shared" si="10"/>
        <v>0</v>
      </c>
      <c r="N315" s="20"/>
      <c r="O315" s="127"/>
      <c r="P315" s="127"/>
      <c r="Q315" s="127"/>
      <c r="R315" s="31"/>
    </row>
    <row r="316" spans="1:18" s="15" customFormat="1" x14ac:dyDescent="0.3">
      <c r="A316" s="25">
        <v>224</v>
      </c>
      <c r="B316" s="26"/>
      <c r="C316" s="20"/>
      <c r="D316" s="20"/>
      <c r="E316" s="86"/>
      <c r="F316" s="33"/>
      <c r="G316" s="27"/>
      <c r="H316" s="102"/>
      <c r="I316" s="122"/>
      <c r="J316" s="103"/>
      <c r="K316" s="28">
        <v>0</v>
      </c>
      <c r="L316" s="29">
        <v>0</v>
      </c>
      <c r="M316" s="30">
        <f t="shared" si="10"/>
        <v>0</v>
      </c>
      <c r="N316" s="20"/>
      <c r="O316" s="127"/>
      <c r="P316" s="127"/>
      <c r="Q316" s="127"/>
      <c r="R316" s="31"/>
    </row>
    <row r="317" spans="1:18" s="15" customFormat="1" x14ac:dyDescent="0.3">
      <c r="A317" s="25">
        <v>225</v>
      </c>
      <c r="B317" s="26"/>
      <c r="C317" s="20"/>
      <c r="D317" s="20"/>
      <c r="E317" s="86"/>
      <c r="F317" s="33"/>
      <c r="G317" s="27"/>
      <c r="H317" s="102"/>
      <c r="I317" s="122"/>
      <c r="J317" s="103"/>
      <c r="K317" s="28">
        <v>0</v>
      </c>
      <c r="L317" s="29">
        <v>0</v>
      </c>
      <c r="M317" s="30">
        <f t="shared" si="10"/>
        <v>0</v>
      </c>
      <c r="N317" s="20"/>
      <c r="O317" s="127"/>
      <c r="P317" s="127"/>
      <c r="Q317" s="127"/>
      <c r="R317" s="31"/>
    </row>
    <row r="318" spans="1:18" s="15" customFormat="1" x14ac:dyDescent="0.3">
      <c r="A318" s="25">
        <v>226</v>
      </c>
      <c r="B318" s="26"/>
      <c r="C318" s="20"/>
      <c r="D318" s="20"/>
      <c r="E318" s="86"/>
      <c r="F318" s="33"/>
      <c r="G318" s="27"/>
      <c r="H318" s="102"/>
      <c r="I318" s="122"/>
      <c r="J318" s="103"/>
      <c r="K318" s="28">
        <v>0</v>
      </c>
      <c r="L318" s="29">
        <v>0</v>
      </c>
      <c r="M318" s="30">
        <f t="shared" si="10"/>
        <v>0</v>
      </c>
      <c r="N318" s="20"/>
      <c r="O318" s="127"/>
      <c r="P318" s="127"/>
      <c r="Q318" s="127"/>
      <c r="R318" s="31"/>
    </row>
    <row r="319" spans="1:18" s="15" customFormat="1" x14ac:dyDescent="0.3">
      <c r="A319" s="25">
        <v>227</v>
      </c>
      <c r="B319" s="26"/>
      <c r="C319" s="20"/>
      <c r="D319" s="20"/>
      <c r="E319" s="86"/>
      <c r="F319" s="33"/>
      <c r="G319" s="27"/>
      <c r="H319" s="102"/>
      <c r="I319" s="122"/>
      <c r="J319" s="103"/>
      <c r="K319" s="28">
        <v>0</v>
      </c>
      <c r="L319" s="29">
        <v>0</v>
      </c>
      <c r="M319" s="30">
        <f t="shared" si="10"/>
        <v>0</v>
      </c>
      <c r="N319" s="20"/>
      <c r="O319" s="127"/>
      <c r="P319" s="127"/>
      <c r="Q319" s="127"/>
      <c r="R319" s="31"/>
    </row>
    <row r="320" spans="1:18" s="15" customFormat="1" x14ac:dyDescent="0.3">
      <c r="A320" s="25">
        <v>228</v>
      </c>
      <c r="B320" s="26"/>
      <c r="C320" s="20"/>
      <c r="D320" s="20"/>
      <c r="E320" s="86"/>
      <c r="F320" s="33"/>
      <c r="G320" s="27"/>
      <c r="H320" s="102"/>
      <c r="I320" s="122"/>
      <c r="J320" s="103"/>
      <c r="K320" s="28">
        <v>0</v>
      </c>
      <c r="L320" s="29">
        <v>0</v>
      </c>
      <c r="M320" s="30">
        <f t="shared" si="10"/>
        <v>0</v>
      </c>
      <c r="N320" s="20"/>
      <c r="O320" s="127"/>
      <c r="P320" s="127"/>
      <c r="Q320" s="127"/>
      <c r="R320" s="31"/>
    </row>
    <row r="321" spans="1:18" s="15" customFormat="1" x14ac:dyDescent="0.3">
      <c r="A321" s="25">
        <v>229</v>
      </c>
      <c r="B321" s="26"/>
      <c r="C321" s="20"/>
      <c r="D321" s="20"/>
      <c r="E321" s="86"/>
      <c r="F321" s="33"/>
      <c r="G321" s="27"/>
      <c r="H321" s="102"/>
      <c r="I321" s="122"/>
      <c r="J321" s="103"/>
      <c r="K321" s="28">
        <v>0</v>
      </c>
      <c r="L321" s="29">
        <v>0</v>
      </c>
      <c r="M321" s="30">
        <f t="shared" si="10"/>
        <v>0</v>
      </c>
      <c r="N321" s="20"/>
      <c r="O321" s="127"/>
      <c r="P321" s="127"/>
      <c r="Q321" s="127"/>
      <c r="R321" s="31"/>
    </row>
    <row r="322" spans="1:18" s="15" customFormat="1" x14ac:dyDescent="0.3">
      <c r="A322" s="25">
        <v>230</v>
      </c>
      <c r="B322" s="26"/>
      <c r="C322" s="20"/>
      <c r="D322" s="20"/>
      <c r="E322" s="86"/>
      <c r="F322" s="33"/>
      <c r="G322" s="27"/>
      <c r="H322" s="102"/>
      <c r="I322" s="122"/>
      <c r="J322" s="103"/>
      <c r="K322" s="28">
        <v>0</v>
      </c>
      <c r="L322" s="29">
        <v>0</v>
      </c>
      <c r="M322" s="30">
        <f t="shared" si="10"/>
        <v>0</v>
      </c>
      <c r="N322" s="20"/>
      <c r="O322" s="127"/>
      <c r="P322" s="127"/>
      <c r="Q322" s="127"/>
      <c r="R322" s="31"/>
    </row>
    <row r="323" spans="1:18" s="15" customFormat="1" x14ac:dyDescent="0.3">
      <c r="A323" s="25">
        <v>231</v>
      </c>
      <c r="B323" s="26"/>
      <c r="C323" s="20"/>
      <c r="D323" s="20"/>
      <c r="E323" s="86"/>
      <c r="F323" s="33"/>
      <c r="G323" s="27"/>
      <c r="H323" s="102"/>
      <c r="I323" s="122"/>
      <c r="J323" s="103"/>
      <c r="K323" s="28">
        <v>0</v>
      </c>
      <c r="L323" s="29">
        <v>0</v>
      </c>
      <c r="M323" s="30">
        <f t="shared" si="10"/>
        <v>0</v>
      </c>
      <c r="N323" s="20"/>
      <c r="O323" s="127"/>
      <c r="P323" s="127"/>
      <c r="Q323" s="127"/>
      <c r="R323" s="31"/>
    </row>
    <row r="324" spans="1:18" s="15" customFormat="1" x14ac:dyDescent="0.3">
      <c r="A324" s="25">
        <v>232</v>
      </c>
      <c r="B324" s="26"/>
      <c r="C324" s="20"/>
      <c r="D324" s="20"/>
      <c r="E324" s="86"/>
      <c r="F324" s="33"/>
      <c r="G324" s="27"/>
      <c r="H324" s="102"/>
      <c r="I324" s="122"/>
      <c r="J324" s="103"/>
      <c r="K324" s="28">
        <v>0</v>
      </c>
      <c r="L324" s="29">
        <v>0</v>
      </c>
      <c r="M324" s="30">
        <f t="shared" si="10"/>
        <v>0</v>
      </c>
      <c r="N324" s="20"/>
      <c r="O324" s="127"/>
      <c r="P324" s="127"/>
      <c r="Q324" s="127"/>
      <c r="R324" s="31"/>
    </row>
    <row r="325" spans="1:18" s="15" customFormat="1" x14ac:dyDescent="0.3">
      <c r="A325" s="25">
        <v>233</v>
      </c>
      <c r="B325" s="26"/>
      <c r="C325" s="20"/>
      <c r="D325" s="20"/>
      <c r="E325" s="86"/>
      <c r="F325" s="33"/>
      <c r="G325" s="27"/>
      <c r="H325" s="102"/>
      <c r="I325" s="122"/>
      <c r="J325" s="103"/>
      <c r="K325" s="28">
        <v>0</v>
      </c>
      <c r="L325" s="29">
        <v>0</v>
      </c>
      <c r="M325" s="30">
        <f t="shared" si="10"/>
        <v>0</v>
      </c>
      <c r="N325" s="20"/>
      <c r="O325" s="127"/>
      <c r="P325" s="127"/>
      <c r="Q325" s="127"/>
      <c r="R325" s="31"/>
    </row>
    <row r="326" spans="1:18" s="15" customFormat="1" x14ac:dyDescent="0.3">
      <c r="A326" s="25">
        <v>234</v>
      </c>
      <c r="B326" s="26"/>
      <c r="C326" s="20"/>
      <c r="D326" s="20"/>
      <c r="E326" s="86"/>
      <c r="F326" s="33"/>
      <c r="G326" s="27"/>
      <c r="H326" s="102"/>
      <c r="I326" s="122"/>
      <c r="J326" s="103"/>
      <c r="K326" s="28">
        <v>0</v>
      </c>
      <c r="L326" s="29">
        <v>0</v>
      </c>
      <c r="M326" s="30">
        <f t="shared" si="10"/>
        <v>0</v>
      </c>
      <c r="N326" s="20"/>
      <c r="O326" s="127"/>
      <c r="P326" s="127"/>
      <c r="Q326" s="127"/>
      <c r="R326" s="31"/>
    </row>
    <row r="327" spans="1:18" s="15" customFormat="1" x14ac:dyDescent="0.3">
      <c r="A327" s="25">
        <v>235</v>
      </c>
      <c r="B327" s="26"/>
      <c r="C327" s="20"/>
      <c r="D327" s="20"/>
      <c r="E327" s="86"/>
      <c r="F327" s="33"/>
      <c r="G327" s="27"/>
      <c r="H327" s="102"/>
      <c r="I327" s="122"/>
      <c r="J327" s="103"/>
      <c r="K327" s="28">
        <v>0</v>
      </c>
      <c r="L327" s="29">
        <v>0</v>
      </c>
      <c r="M327" s="30">
        <f t="shared" si="10"/>
        <v>0</v>
      </c>
      <c r="N327" s="20"/>
      <c r="O327" s="127"/>
      <c r="P327" s="127"/>
      <c r="Q327" s="127"/>
      <c r="R327" s="31"/>
    </row>
    <row r="328" spans="1:18" s="15" customFormat="1" x14ac:dyDescent="0.3">
      <c r="A328" s="25">
        <v>236</v>
      </c>
      <c r="B328" s="26"/>
      <c r="C328" s="20"/>
      <c r="D328" s="20"/>
      <c r="E328" s="86"/>
      <c r="F328" s="33"/>
      <c r="G328" s="27"/>
      <c r="H328" s="102"/>
      <c r="I328" s="122"/>
      <c r="J328" s="103"/>
      <c r="K328" s="28">
        <v>0</v>
      </c>
      <c r="L328" s="29">
        <v>0</v>
      </c>
      <c r="M328" s="30">
        <f t="shared" si="10"/>
        <v>0</v>
      </c>
      <c r="N328" s="20"/>
      <c r="O328" s="127"/>
      <c r="P328" s="127"/>
      <c r="Q328" s="127"/>
      <c r="R328" s="31"/>
    </row>
    <row r="329" spans="1:18" s="15" customFormat="1" x14ac:dyDescent="0.3">
      <c r="A329" s="25">
        <v>237</v>
      </c>
      <c r="B329" s="26"/>
      <c r="C329" s="20"/>
      <c r="D329" s="20"/>
      <c r="E329" s="86"/>
      <c r="F329" s="33"/>
      <c r="G329" s="27"/>
      <c r="H329" s="102"/>
      <c r="I329" s="122"/>
      <c r="J329" s="103"/>
      <c r="K329" s="28">
        <v>0</v>
      </c>
      <c r="L329" s="29">
        <v>0</v>
      </c>
      <c r="M329" s="30">
        <f t="shared" si="10"/>
        <v>0</v>
      </c>
      <c r="N329" s="20"/>
      <c r="O329" s="127"/>
      <c r="P329" s="127"/>
      <c r="Q329" s="127"/>
      <c r="R329" s="31"/>
    </row>
    <row r="330" spans="1:18" s="15" customFormat="1" x14ac:dyDescent="0.3">
      <c r="A330" s="25">
        <v>238</v>
      </c>
      <c r="B330" s="26"/>
      <c r="C330" s="20"/>
      <c r="D330" s="20"/>
      <c r="E330" s="86"/>
      <c r="F330" s="33"/>
      <c r="G330" s="27"/>
      <c r="H330" s="102"/>
      <c r="I330" s="122"/>
      <c r="J330" s="103"/>
      <c r="K330" s="28">
        <v>0</v>
      </c>
      <c r="L330" s="29">
        <v>0</v>
      </c>
      <c r="M330" s="30">
        <f t="shared" si="10"/>
        <v>0</v>
      </c>
      <c r="N330" s="20"/>
      <c r="O330" s="127"/>
      <c r="P330" s="127"/>
      <c r="Q330" s="127"/>
      <c r="R330" s="31"/>
    </row>
    <row r="331" spans="1:18" s="15" customFormat="1" x14ac:dyDescent="0.3">
      <c r="A331" s="25">
        <v>239</v>
      </c>
      <c r="B331" s="26"/>
      <c r="C331" s="20"/>
      <c r="D331" s="20"/>
      <c r="E331" s="86"/>
      <c r="F331" s="33"/>
      <c r="G331" s="27"/>
      <c r="H331" s="102"/>
      <c r="I331" s="122"/>
      <c r="J331" s="103"/>
      <c r="K331" s="28">
        <v>0</v>
      </c>
      <c r="L331" s="29">
        <v>0</v>
      </c>
      <c r="M331" s="30">
        <f t="shared" si="10"/>
        <v>0</v>
      </c>
      <c r="N331" s="20"/>
      <c r="O331" s="127"/>
      <c r="P331" s="127"/>
      <c r="Q331" s="127"/>
      <c r="R331" s="31"/>
    </row>
    <row r="332" spans="1:18" s="15" customFormat="1" x14ac:dyDescent="0.3">
      <c r="A332" s="25">
        <v>240</v>
      </c>
      <c r="B332" s="26"/>
      <c r="C332" s="20"/>
      <c r="D332" s="20"/>
      <c r="E332" s="86"/>
      <c r="F332" s="33"/>
      <c r="G332" s="27"/>
      <c r="H332" s="102"/>
      <c r="I332" s="122"/>
      <c r="J332" s="103"/>
      <c r="K332" s="28">
        <v>0</v>
      </c>
      <c r="L332" s="29">
        <v>0</v>
      </c>
      <c r="M332" s="30">
        <f t="shared" si="10"/>
        <v>0</v>
      </c>
      <c r="N332" s="20"/>
      <c r="O332" s="127"/>
      <c r="P332" s="127"/>
      <c r="Q332" s="127"/>
      <c r="R332" s="31"/>
    </row>
    <row r="333" spans="1:18" s="15" customFormat="1" x14ac:dyDescent="0.3">
      <c r="A333" s="25">
        <v>241</v>
      </c>
      <c r="B333" s="26"/>
      <c r="C333" s="20"/>
      <c r="D333" s="20"/>
      <c r="E333" s="86"/>
      <c r="F333" s="33"/>
      <c r="G333" s="27"/>
      <c r="H333" s="102"/>
      <c r="I333" s="122"/>
      <c r="J333" s="103"/>
      <c r="K333" s="28">
        <v>0</v>
      </c>
      <c r="L333" s="29">
        <v>0</v>
      </c>
      <c r="M333" s="30">
        <f t="shared" si="10"/>
        <v>0</v>
      </c>
      <c r="N333" s="20"/>
      <c r="O333" s="127"/>
      <c r="P333" s="127"/>
      <c r="Q333" s="127"/>
      <c r="R333" s="31"/>
    </row>
    <row r="334" spans="1:18" s="15" customFormat="1" x14ac:dyDescent="0.3">
      <c r="A334" s="25">
        <v>242</v>
      </c>
      <c r="B334" s="26"/>
      <c r="C334" s="20"/>
      <c r="D334" s="20"/>
      <c r="E334" s="86"/>
      <c r="F334" s="33"/>
      <c r="G334" s="27"/>
      <c r="H334" s="102"/>
      <c r="I334" s="122"/>
      <c r="J334" s="103"/>
      <c r="K334" s="28">
        <v>0</v>
      </c>
      <c r="L334" s="29">
        <v>0</v>
      </c>
      <c r="M334" s="30">
        <f t="shared" si="10"/>
        <v>0</v>
      </c>
      <c r="N334" s="20"/>
      <c r="O334" s="127"/>
      <c r="P334" s="127"/>
      <c r="Q334" s="127"/>
      <c r="R334" s="31"/>
    </row>
    <row r="335" spans="1:18" s="15" customFormat="1" x14ac:dyDescent="0.3">
      <c r="A335" s="25">
        <v>243</v>
      </c>
      <c r="B335" s="26"/>
      <c r="C335" s="20"/>
      <c r="D335" s="20"/>
      <c r="E335" s="86"/>
      <c r="F335" s="33"/>
      <c r="G335" s="27"/>
      <c r="H335" s="102"/>
      <c r="I335" s="122"/>
      <c r="J335" s="103"/>
      <c r="K335" s="28">
        <v>0</v>
      </c>
      <c r="L335" s="29">
        <v>0</v>
      </c>
      <c r="M335" s="30">
        <f t="shared" si="10"/>
        <v>0</v>
      </c>
      <c r="N335" s="20"/>
      <c r="O335" s="127"/>
      <c r="P335" s="127"/>
      <c r="Q335" s="127"/>
      <c r="R335" s="31"/>
    </row>
    <row r="336" spans="1:18" s="15" customFormat="1" x14ac:dyDescent="0.3">
      <c r="A336" s="25">
        <v>244</v>
      </c>
      <c r="B336" s="26"/>
      <c r="C336" s="20"/>
      <c r="D336" s="20"/>
      <c r="E336" s="86"/>
      <c r="F336" s="33"/>
      <c r="G336" s="27"/>
      <c r="H336" s="102"/>
      <c r="I336" s="122"/>
      <c r="J336" s="103"/>
      <c r="K336" s="28">
        <v>0</v>
      </c>
      <c r="L336" s="29">
        <v>0</v>
      </c>
      <c r="M336" s="30">
        <f t="shared" si="10"/>
        <v>0</v>
      </c>
      <c r="N336" s="20"/>
      <c r="O336" s="127"/>
      <c r="P336" s="127"/>
      <c r="Q336" s="127"/>
      <c r="R336" s="31"/>
    </row>
    <row r="337" spans="1:18" s="15" customFormat="1" x14ac:dyDescent="0.3">
      <c r="A337" s="25">
        <v>245</v>
      </c>
      <c r="B337" s="26"/>
      <c r="C337" s="20"/>
      <c r="D337" s="20"/>
      <c r="E337" s="86"/>
      <c r="F337" s="33"/>
      <c r="G337" s="27"/>
      <c r="H337" s="102"/>
      <c r="I337" s="122"/>
      <c r="J337" s="103"/>
      <c r="K337" s="28">
        <v>0</v>
      </c>
      <c r="L337" s="29">
        <v>0</v>
      </c>
      <c r="M337" s="30">
        <f t="shared" si="10"/>
        <v>0</v>
      </c>
      <c r="N337" s="20"/>
      <c r="O337" s="127"/>
      <c r="P337" s="127"/>
      <c r="Q337" s="127"/>
      <c r="R337" s="31"/>
    </row>
    <row r="338" spans="1:18" s="15" customFormat="1" x14ac:dyDescent="0.3">
      <c r="A338" s="25">
        <v>246</v>
      </c>
      <c r="B338" s="26"/>
      <c r="C338" s="20"/>
      <c r="D338" s="20"/>
      <c r="E338" s="86"/>
      <c r="F338" s="33"/>
      <c r="G338" s="27"/>
      <c r="H338" s="102"/>
      <c r="I338" s="122"/>
      <c r="J338" s="103"/>
      <c r="K338" s="28">
        <v>0</v>
      </c>
      <c r="L338" s="29">
        <v>0</v>
      </c>
      <c r="M338" s="30">
        <f t="shared" si="10"/>
        <v>0</v>
      </c>
      <c r="N338" s="20"/>
      <c r="O338" s="127"/>
      <c r="P338" s="127"/>
      <c r="Q338" s="127"/>
      <c r="R338" s="31"/>
    </row>
    <row r="339" spans="1:18" s="15" customFormat="1" x14ac:dyDescent="0.3">
      <c r="A339" s="25">
        <v>247</v>
      </c>
      <c r="B339" s="26"/>
      <c r="C339" s="20"/>
      <c r="D339" s="20"/>
      <c r="E339" s="86"/>
      <c r="F339" s="33"/>
      <c r="G339" s="27"/>
      <c r="H339" s="102"/>
      <c r="I339" s="122"/>
      <c r="J339" s="103"/>
      <c r="K339" s="28">
        <v>0</v>
      </c>
      <c r="L339" s="29">
        <v>0</v>
      </c>
      <c r="M339" s="30">
        <f t="shared" si="10"/>
        <v>0</v>
      </c>
      <c r="N339" s="20"/>
      <c r="O339" s="127"/>
      <c r="P339" s="127"/>
      <c r="Q339" s="127"/>
      <c r="R339" s="31"/>
    </row>
    <row r="340" spans="1:18" s="15" customFormat="1" x14ac:dyDescent="0.3">
      <c r="A340" s="25">
        <v>248</v>
      </c>
      <c r="B340" s="26"/>
      <c r="C340" s="20"/>
      <c r="D340" s="20"/>
      <c r="E340" s="86"/>
      <c r="F340" s="33"/>
      <c r="G340" s="27"/>
      <c r="H340" s="102"/>
      <c r="I340" s="122"/>
      <c r="J340" s="103"/>
      <c r="K340" s="28">
        <v>0</v>
      </c>
      <c r="L340" s="29">
        <v>0</v>
      </c>
      <c r="M340" s="30">
        <f t="shared" si="10"/>
        <v>0</v>
      </c>
      <c r="N340" s="20"/>
      <c r="O340" s="127"/>
      <c r="P340" s="127"/>
      <c r="Q340" s="127"/>
      <c r="R340" s="31"/>
    </row>
    <row r="341" spans="1:18" s="15" customFormat="1" x14ac:dyDescent="0.3">
      <c r="A341" s="25">
        <v>249</v>
      </c>
      <c r="B341" s="26"/>
      <c r="C341" s="20"/>
      <c r="D341" s="20"/>
      <c r="E341" s="86"/>
      <c r="F341" s="33"/>
      <c r="G341" s="27"/>
      <c r="H341" s="102"/>
      <c r="I341" s="122"/>
      <c r="J341" s="103"/>
      <c r="K341" s="28">
        <v>0</v>
      </c>
      <c r="L341" s="29">
        <v>0</v>
      </c>
      <c r="M341" s="30">
        <f t="shared" si="10"/>
        <v>0</v>
      </c>
      <c r="N341" s="20"/>
      <c r="O341" s="127"/>
      <c r="P341" s="127"/>
      <c r="Q341" s="127"/>
      <c r="R341" s="31"/>
    </row>
    <row r="342" spans="1:18" s="15" customFormat="1" x14ac:dyDescent="0.3">
      <c r="A342" s="25">
        <v>250</v>
      </c>
      <c r="B342" s="26"/>
      <c r="C342" s="20"/>
      <c r="D342" s="20"/>
      <c r="E342" s="86"/>
      <c r="F342" s="33"/>
      <c r="G342" s="27"/>
      <c r="H342" s="102"/>
      <c r="I342" s="122"/>
      <c r="J342" s="103"/>
      <c r="K342" s="28">
        <v>0</v>
      </c>
      <c r="L342" s="29">
        <v>0</v>
      </c>
      <c r="M342" s="30">
        <f t="shared" si="10"/>
        <v>0</v>
      </c>
      <c r="N342" s="20"/>
      <c r="O342" s="127"/>
      <c r="P342" s="127"/>
      <c r="Q342" s="127"/>
      <c r="R342" s="31"/>
    </row>
    <row r="343" spans="1:18" s="15" customFormat="1" x14ac:dyDescent="0.3">
      <c r="A343" s="25">
        <v>251</v>
      </c>
      <c r="B343" s="26"/>
      <c r="C343" s="20"/>
      <c r="D343" s="20"/>
      <c r="E343" s="86"/>
      <c r="F343" s="33"/>
      <c r="G343" s="27"/>
      <c r="H343" s="102"/>
      <c r="I343" s="122"/>
      <c r="J343" s="103"/>
      <c r="K343" s="28">
        <v>0</v>
      </c>
      <c r="L343" s="29">
        <v>0</v>
      </c>
      <c r="M343" s="30">
        <f t="shared" si="10"/>
        <v>0</v>
      </c>
      <c r="N343" s="20"/>
      <c r="O343" s="127"/>
      <c r="P343" s="127"/>
      <c r="Q343" s="127"/>
      <c r="R343" s="31"/>
    </row>
    <row r="344" spans="1:18" s="15" customFormat="1" x14ac:dyDescent="0.3">
      <c r="A344" s="25">
        <v>252</v>
      </c>
      <c r="B344" s="26"/>
      <c r="C344" s="20"/>
      <c r="D344" s="20"/>
      <c r="E344" s="86"/>
      <c r="F344" s="33"/>
      <c r="G344" s="27"/>
      <c r="H344" s="102"/>
      <c r="I344" s="122"/>
      <c r="J344" s="103"/>
      <c r="K344" s="28">
        <v>0</v>
      </c>
      <c r="L344" s="29">
        <v>0</v>
      </c>
      <c r="M344" s="30">
        <f t="shared" si="10"/>
        <v>0</v>
      </c>
      <c r="N344" s="20"/>
      <c r="O344" s="127"/>
      <c r="P344" s="127"/>
      <c r="Q344" s="127"/>
      <c r="R344" s="31"/>
    </row>
    <row r="345" spans="1:18" s="15" customFormat="1" x14ac:dyDescent="0.3">
      <c r="A345" s="25">
        <v>253</v>
      </c>
      <c r="B345" s="26"/>
      <c r="C345" s="20"/>
      <c r="D345" s="20"/>
      <c r="E345" s="86"/>
      <c r="F345" s="33"/>
      <c r="G345" s="27"/>
      <c r="H345" s="102"/>
      <c r="I345" s="122"/>
      <c r="J345" s="103"/>
      <c r="K345" s="28">
        <v>0</v>
      </c>
      <c r="L345" s="29">
        <v>0</v>
      </c>
      <c r="M345" s="30">
        <f t="shared" si="10"/>
        <v>0</v>
      </c>
      <c r="N345" s="20"/>
      <c r="O345" s="127"/>
      <c r="P345" s="127"/>
      <c r="Q345" s="127"/>
      <c r="R345" s="31"/>
    </row>
    <row r="346" spans="1:18" s="15" customFormat="1" x14ac:dyDescent="0.3">
      <c r="A346" s="25">
        <v>254</v>
      </c>
      <c r="B346" s="26"/>
      <c r="C346" s="20"/>
      <c r="D346" s="20"/>
      <c r="E346" s="86"/>
      <c r="F346" s="33"/>
      <c r="G346" s="27"/>
      <c r="H346" s="102"/>
      <c r="I346" s="122"/>
      <c r="J346" s="103"/>
      <c r="K346" s="28">
        <v>0</v>
      </c>
      <c r="L346" s="29">
        <v>0</v>
      </c>
      <c r="M346" s="30">
        <f t="shared" si="10"/>
        <v>0</v>
      </c>
      <c r="N346" s="20"/>
      <c r="O346" s="127"/>
      <c r="P346" s="127"/>
      <c r="Q346" s="127"/>
      <c r="R346" s="31"/>
    </row>
    <row r="347" spans="1:18" s="15" customFormat="1" x14ac:dyDescent="0.3">
      <c r="A347" s="25">
        <v>255</v>
      </c>
      <c r="B347" s="26"/>
      <c r="C347" s="20"/>
      <c r="D347" s="20"/>
      <c r="E347" s="86"/>
      <c r="F347" s="33"/>
      <c r="G347" s="27"/>
      <c r="H347" s="102"/>
      <c r="I347" s="122"/>
      <c r="J347" s="103"/>
      <c r="K347" s="28">
        <v>0</v>
      </c>
      <c r="L347" s="29">
        <v>0</v>
      </c>
      <c r="M347" s="30">
        <f t="shared" si="10"/>
        <v>0</v>
      </c>
      <c r="N347" s="20"/>
      <c r="O347" s="127"/>
      <c r="P347" s="127"/>
      <c r="Q347" s="127"/>
      <c r="R347" s="31"/>
    </row>
    <row r="348" spans="1:18" s="15" customFormat="1" x14ac:dyDescent="0.3">
      <c r="A348" s="25">
        <v>256</v>
      </c>
      <c r="B348" s="26"/>
      <c r="C348" s="20"/>
      <c r="D348" s="20"/>
      <c r="E348" s="86"/>
      <c r="F348" s="33"/>
      <c r="G348" s="27"/>
      <c r="H348" s="102"/>
      <c r="I348" s="122"/>
      <c r="J348" s="103"/>
      <c r="K348" s="28">
        <v>0</v>
      </c>
      <c r="L348" s="29">
        <v>0</v>
      </c>
      <c r="M348" s="30">
        <f t="shared" si="10"/>
        <v>0</v>
      </c>
      <c r="N348" s="20"/>
      <c r="O348" s="127"/>
      <c r="P348" s="127"/>
      <c r="Q348" s="127"/>
      <c r="R348" s="31"/>
    </row>
    <row r="349" spans="1:18" s="15" customFormat="1" x14ac:dyDescent="0.3">
      <c r="A349" s="25">
        <v>257</v>
      </c>
      <c r="B349" s="26"/>
      <c r="C349" s="20"/>
      <c r="D349" s="20"/>
      <c r="E349" s="86"/>
      <c r="F349" s="33"/>
      <c r="G349" s="27"/>
      <c r="H349" s="102"/>
      <c r="I349" s="122"/>
      <c r="J349" s="103"/>
      <c r="K349" s="28">
        <v>0</v>
      </c>
      <c r="L349" s="29">
        <v>0</v>
      </c>
      <c r="M349" s="30">
        <f t="shared" si="10"/>
        <v>0</v>
      </c>
      <c r="N349" s="20"/>
      <c r="O349" s="127"/>
      <c r="P349" s="127"/>
      <c r="Q349" s="127"/>
      <c r="R349" s="31"/>
    </row>
    <row r="350" spans="1:18" s="15" customFormat="1" x14ac:dyDescent="0.3">
      <c r="A350" s="25">
        <v>258</v>
      </c>
      <c r="B350" s="26"/>
      <c r="C350" s="20"/>
      <c r="D350" s="20"/>
      <c r="E350" s="86"/>
      <c r="F350" s="33"/>
      <c r="G350" s="27"/>
      <c r="H350" s="102"/>
      <c r="I350" s="122"/>
      <c r="J350" s="103"/>
      <c r="K350" s="28">
        <v>0</v>
      </c>
      <c r="L350" s="29">
        <v>0</v>
      </c>
      <c r="M350" s="30">
        <f t="shared" si="10"/>
        <v>0</v>
      </c>
      <c r="N350" s="20"/>
      <c r="O350" s="127"/>
      <c r="P350" s="127"/>
      <c r="Q350" s="127"/>
      <c r="R350" s="31"/>
    </row>
    <row r="351" spans="1:18" s="15" customFormat="1" x14ac:dyDescent="0.3">
      <c r="A351" s="25">
        <v>259</v>
      </c>
      <c r="B351" s="26"/>
      <c r="C351" s="20"/>
      <c r="D351" s="20"/>
      <c r="E351" s="86"/>
      <c r="F351" s="33"/>
      <c r="G351" s="27"/>
      <c r="H351" s="102"/>
      <c r="I351" s="122"/>
      <c r="J351" s="103"/>
      <c r="K351" s="28">
        <v>0</v>
      </c>
      <c r="L351" s="29">
        <v>0</v>
      </c>
      <c r="M351" s="30">
        <f t="shared" si="10"/>
        <v>0</v>
      </c>
      <c r="N351" s="20"/>
      <c r="O351" s="127"/>
      <c r="P351" s="127"/>
      <c r="Q351" s="127"/>
      <c r="R351" s="31"/>
    </row>
    <row r="352" spans="1:18" s="15" customFormat="1" x14ac:dyDescent="0.3">
      <c r="A352" s="25">
        <v>260</v>
      </c>
      <c r="B352" s="26"/>
      <c r="C352" s="20"/>
      <c r="D352" s="20"/>
      <c r="E352" s="86"/>
      <c r="F352" s="33"/>
      <c r="G352" s="27"/>
      <c r="H352" s="102"/>
      <c r="I352" s="122"/>
      <c r="J352" s="103"/>
      <c r="K352" s="28">
        <v>0</v>
      </c>
      <c r="L352" s="29">
        <v>0</v>
      </c>
      <c r="M352" s="30">
        <f t="shared" si="10"/>
        <v>0</v>
      </c>
      <c r="N352" s="20"/>
      <c r="O352" s="127"/>
      <c r="P352" s="127"/>
      <c r="Q352" s="127"/>
      <c r="R352" s="31"/>
    </row>
    <row r="353" spans="1:18" s="15" customFormat="1" x14ac:dyDescent="0.3">
      <c r="A353" s="25">
        <v>261</v>
      </c>
      <c r="B353" s="26"/>
      <c r="C353" s="20"/>
      <c r="D353" s="20"/>
      <c r="E353" s="86"/>
      <c r="F353" s="33"/>
      <c r="G353" s="27"/>
      <c r="H353" s="102"/>
      <c r="I353" s="122"/>
      <c r="J353" s="103"/>
      <c r="K353" s="28">
        <v>0</v>
      </c>
      <c r="L353" s="29">
        <v>0</v>
      </c>
      <c r="M353" s="30">
        <f t="shared" si="10"/>
        <v>0</v>
      </c>
      <c r="N353" s="20"/>
      <c r="O353" s="127"/>
      <c r="P353" s="127"/>
      <c r="Q353" s="127"/>
      <c r="R353" s="31"/>
    </row>
    <row r="354" spans="1:18" s="15" customFormat="1" x14ac:dyDescent="0.3">
      <c r="A354" s="25">
        <v>262</v>
      </c>
      <c r="B354" s="26"/>
      <c r="C354" s="20"/>
      <c r="D354" s="20"/>
      <c r="E354" s="86"/>
      <c r="F354" s="33"/>
      <c r="G354" s="27"/>
      <c r="H354" s="102"/>
      <c r="I354" s="122"/>
      <c r="J354" s="103"/>
      <c r="K354" s="28">
        <v>0</v>
      </c>
      <c r="L354" s="29">
        <v>0</v>
      </c>
      <c r="M354" s="30">
        <f t="shared" si="10"/>
        <v>0</v>
      </c>
      <c r="N354" s="20"/>
      <c r="O354" s="127"/>
      <c r="P354" s="127"/>
      <c r="Q354" s="127"/>
      <c r="R354" s="31"/>
    </row>
    <row r="355" spans="1:18" s="15" customFormat="1" x14ac:dyDescent="0.3">
      <c r="A355" s="25">
        <v>263</v>
      </c>
      <c r="B355" s="26"/>
      <c r="C355" s="20"/>
      <c r="D355" s="20"/>
      <c r="E355" s="86"/>
      <c r="F355" s="33"/>
      <c r="G355" s="27"/>
      <c r="H355" s="102"/>
      <c r="I355" s="122"/>
      <c r="J355" s="103"/>
      <c r="K355" s="28">
        <v>0</v>
      </c>
      <c r="L355" s="29">
        <v>0</v>
      </c>
      <c r="M355" s="30">
        <f t="shared" si="10"/>
        <v>0</v>
      </c>
      <c r="N355" s="20"/>
      <c r="O355" s="127"/>
      <c r="P355" s="127"/>
      <c r="Q355" s="127"/>
      <c r="R355" s="31"/>
    </row>
    <row r="356" spans="1:18" s="15" customFormat="1" x14ac:dyDescent="0.3">
      <c r="A356" s="25">
        <v>264</v>
      </c>
      <c r="B356" s="26"/>
      <c r="C356" s="20"/>
      <c r="D356" s="20"/>
      <c r="E356" s="86"/>
      <c r="F356" s="33"/>
      <c r="G356" s="27"/>
      <c r="H356" s="102"/>
      <c r="I356" s="122"/>
      <c r="J356" s="103"/>
      <c r="K356" s="28">
        <v>0</v>
      </c>
      <c r="L356" s="29">
        <v>0</v>
      </c>
      <c r="M356" s="30">
        <f t="shared" si="10"/>
        <v>0</v>
      </c>
      <c r="N356" s="20"/>
      <c r="O356" s="127"/>
      <c r="P356" s="127"/>
      <c r="Q356" s="127"/>
      <c r="R356" s="31"/>
    </row>
    <row r="357" spans="1:18" s="15" customFormat="1" x14ac:dyDescent="0.3">
      <c r="A357" s="25">
        <v>265</v>
      </c>
      <c r="B357" s="26"/>
      <c r="C357" s="20"/>
      <c r="D357" s="20"/>
      <c r="E357" s="86"/>
      <c r="F357" s="33"/>
      <c r="G357" s="27"/>
      <c r="H357" s="102"/>
      <c r="I357" s="122"/>
      <c r="J357" s="103"/>
      <c r="K357" s="28">
        <v>0</v>
      </c>
      <c r="L357" s="29">
        <v>0</v>
      </c>
      <c r="M357" s="30">
        <f t="shared" si="10"/>
        <v>0</v>
      </c>
      <c r="N357" s="20"/>
      <c r="O357" s="127"/>
      <c r="P357" s="127"/>
      <c r="Q357" s="127"/>
      <c r="R357" s="31"/>
    </row>
    <row r="358" spans="1:18" s="15" customFormat="1" x14ac:dyDescent="0.3">
      <c r="A358" s="25">
        <v>266</v>
      </c>
      <c r="B358" s="26"/>
      <c r="C358" s="20"/>
      <c r="D358" s="20"/>
      <c r="E358" s="86"/>
      <c r="F358" s="33"/>
      <c r="G358" s="27"/>
      <c r="H358" s="102"/>
      <c r="I358" s="122"/>
      <c r="J358" s="103"/>
      <c r="K358" s="28">
        <v>0</v>
      </c>
      <c r="L358" s="29">
        <v>0</v>
      </c>
      <c r="M358" s="30">
        <f t="shared" si="10"/>
        <v>0</v>
      </c>
      <c r="N358" s="20"/>
      <c r="O358" s="127"/>
      <c r="P358" s="127"/>
      <c r="Q358" s="127"/>
      <c r="R358" s="31"/>
    </row>
    <row r="359" spans="1:18" s="15" customFormat="1" x14ac:dyDescent="0.3">
      <c r="A359" s="25">
        <v>267</v>
      </c>
      <c r="B359" s="26"/>
      <c r="C359" s="20"/>
      <c r="D359" s="20"/>
      <c r="E359" s="86"/>
      <c r="F359" s="33"/>
      <c r="G359" s="27"/>
      <c r="H359" s="102"/>
      <c r="I359" s="122"/>
      <c r="J359" s="103"/>
      <c r="K359" s="28">
        <v>0</v>
      </c>
      <c r="L359" s="29">
        <v>0</v>
      </c>
      <c r="M359" s="30">
        <f t="shared" si="10"/>
        <v>0</v>
      </c>
      <c r="N359" s="20"/>
      <c r="O359" s="127"/>
      <c r="P359" s="127"/>
      <c r="Q359" s="127"/>
      <c r="R359" s="31"/>
    </row>
    <row r="360" spans="1:18" s="15" customFormat="1" x14ac:dyDescent="0.3">
      <c r="A360" s="25">
        <v>268</v>
      </c>
      <c r="B360" s="26"/>
      <c r="C360" s="20"/>
      <c r="D360" s="20"/>
      <c r="E360" s="86"/>
      <c r="F360" s="33"/>
      <c r="G360" s="27"/>
      <c r="H360" s="102"/>
      <c r="I360" s="122"/>
      <c r="J360" s="103"/>
      <c r="K360" s="28">
        <v>0</v>
      </c>
      <c r="L360" s="29">
        <v>0</v>
      </c>
      <c r="M360" s="30">
        <f t="shared" si="10"/>
        <v>0</v>
      </c>
      <c r="N360" s="20"/>
      <c r="O360" s="127"/>
      <c r="P360" s="127"/>
      <c r="Q360" s="127"/>
      <c r="R360" s="31"/>
    </row>
    <row r="361" spans="1:18" s="15" customFormat="1" x14ac:dyDescent="0.3">
      <c r="A361" s="25">
        <v>269</v>
      </c>
      <c r="B361" s="26"/>
      <c r="C361" s="20"/>
      <c r="D361" s="20"/>
      <c r="E361" s="86"/>
      <c r="F361" s="33"/>
      <c r="G361" s="27"/>
      <c r="H361" s="102"/>
      <c r="I361" s="122"/>
      <c r="J361" s="103"/>
      <c r="K361" s="28">
        <v>0</v>
      </c>
      <c r="L361" s="29">
        <v>0</v>
      </c>
      <c r="M361" s="30">
        <f t="shared" si="10"/>
        <v>0</v>
      </c>
      <c r="N361" s="20"/>
      <c r="O361" s="127"/>
      <c r="P361" s="127"/>
      <c r="Q361" s="127"/>
      <c r="R361" s="31"/>
    </row>
    <row r="362" spans="1:18" s="15" customFormat="1" x14ac:dyDescent="0.3">
      <c r="A362" s="25">
        <v>270</v>
      </c>
      <c r="B362" s="26"/>
      <c r="C362" s="20"/>
      <c r="D362" s="20"/>
      <c r="E362" s="86"/>
      <c r="F362" s="33"/>
      <c r="G362" s="27"/>
      <c r="H362" s="102"/>
      <c r="I362" s="122"/>
      <c r="J362" s="103"/>
      <c r="K362" s="28">
        <v>0</v>
      </c>
      <c r="L362" s="29">
        <v>0</v>
      </c>
      <c r="M362" s="30">
        <f t="shared" si="10"/>
        <v>0</v>
      </c>
      <c r="N362" s="20"/>
      <c r="O362" s="127"/>
      <c r="P362" s="127"/>
      <c r="Q362" s="127"/>
      <c r="R362" s="31"/>
    </row>
    <row r="363" spans="1:18" s="15" customFormat="1" x14ac:dyDescent="0.3">
      <c r="A363" s="25">
        <v>271</v>
      </c>
      <c r="B363" s="26"/>
      <c r="C363" s="20"/>
      <c r="D363" s="20"/>
      <c r="E363" s="86"/>
      <c r="F363" s="33"/>
      <c r="G363" s="27"/>
      <c r="H363" s="102"/>
      <c r="I363" s="122"/>
      <c r="J363" s="103"/>
      <c r="K363" s="28">
        <v>0</v>
      </c>
      <c r="L363" s="29">
        <v>0</v>
      </c>
      <c r="M363" s="30">
        <f t="shared" si="10"/>
        <v>0</v>
      </c>
      <c r="N363" s="20"/>
      <c r="O363" s="127"/>
      <c r="P363" s="127"/>
      <c r="Q363" s="127"/>
      <c r="R363" s="31"/>
    </row>
    <row r="364" spans="1:18" s="15" customFormat="1" x14ac:dyDescent="0.3">
      <c r="A364" s="25">
        <v>272</v>
      </c>
      <c r="B364" s="26"/>
      <c r="C364" s="20"/>
      <c r="D364" s="20"/>
      <c r="E364" s="86"/>
      <c r="F364" s="33"/>
      <c r="G364" s="27"/>
      <c r="H364" s="102"/>
      <c r="I364" s="122"/>
      <c r="J364" s="103"/>
      <c r="K364" s="28">
        <v>0</v>
      </c>
      <c r="L364" s="29">
        <v>0</v>
      </c>
      <c r="M364" s="30">
        <f t="shared" si="10"/>
        <v>0</v>
      </c>
      <c r="N364" s="20"/>
      <c r="O364" s="127"/>
      <c r="P364" s="127"/>
      <c r="Q364" s="127"/>
      <c r="R364" s="31"/>
    </row>
    <row r="365" spans="1:18" s="15" customFormat="1" x14ac:dyDescent="0.3">
      <c r="A365" s="25">
        <v>273</v>
      </c>
      <c r="B365" s="26"/>
      <c r="C365" s="20"/>
      <c r="D365" s="20"/>
      <c r="E365" s="86"/>
      <c r="F365" s="33"/>
      <c r="G365" s="27"/>
      <c r="H365" s="102"/>
      <c r="I365" s="122"/>
      <c r="J365" s="103"/>
      <c r="K365" s="28">
        <v>0</v>
      </c>
      <c r="L365" s="29">
        <v>0</v>
      </c>
      <c r="M365" s="30">
        <f t="shared" si="10"/>
        <v>0</v>
      </c>
      <c r="N365" s="20"/>
      <c r="O365" s="127"/>
      <c r="P365" s="127"/>
      <c r="Q365" s="127"/>
      <c r="R365" s="31"/>
    </row>
    <row r="366" spans="1:18" s="15" customFormat="1" x14ac:dyDescent="0.3">
      <c r="A366" s="25">
        <v>274</v>
      </c>
      <c r="B366" s="26"/>
      <c r="C366" s="20"/>
      <c r="D366" s="20"/>
      <c r="E366" s="86"/>
      <c r="F366" s="33"/>
      <c r="G366" s="27"/>
      <c r="H366" s="102"/>
      <c r="I366" s="122"/>
      <c r="J366" s="103"/>
      <c r="K366" s="28">
        <v>0</v>
      </c>
      <c r="L366" s="29">
        <v>0</v>
      </c>
      <c r="M366" s="30">
        <f t="shared" si="10"/>
        <v>0</v>
      </c>
      <c r="N366" s="20"/>
      <c r="O366" s="127"/>
      <c r="P366" s="127"/>
      <c r="Q366" s="127"/>
      <c r="R366" s="31"/>
    </row>
    <row r="367" spans="1:18" s="15" customFormat="1" x14ac:dyDescent="0.3">
      <c r="A367" s="25">
        <v>275</v>
      </c>
      <c r="B367" s="26"/>
      <c r="C367" s="20"/>
      <c r="D367" s="20"/>
      <c r="E367" s="86"/>
      <c r="F367" s="33"/>
      <c r="G367" s="27"/>
      <c r="H367" s="102"/>
      <c r="I367" s="122"/>
      <c r="J367" s="103"/>
      <c r="K367" s="28">
        <v>0</v>
      </c>
      <c r="L367" s="29">
        <v>0</v>
      </c>
      <c r="M367" s="30">
        <f t="shared" si="10"/>
        <v>0</v>
      </c>
      <c r="N367" s="20"/>
      <c r="O367" s="127"/>
      <c r="P367" s="127"/>
      <c r="Q367" s="127"/>
      <c r="R367" s="31"/>
    </row>
    <row r="368" spans="1:18" s="15" customFormat="1" x14ac:dyDescent="0.3">
      <c r="A368" s="25">
        <v>276</v>
      </c>
      <c r="B368" s="26"/>
      <c r="C368" s="20"/>
      <c r="D368" s="20"/>
      <c r="E368" s="86"/>
      <c r="F368" s="33"/>
      <c r="G368" s="27"/>
      <c r="H368" s="102"/>
      <c r="I368" s="122"/>
      <c r="J368" s="103"/>
      <c r="K368" s="28">
        <v>0</v>
      </c>
      <c r="L368" s="29">
        <v>0</v>
      </c>
      <c r="M368" s="30">
        <f t="shared" si="10"/>
        <v>0</v>
      </c>
      <c r="N368" s="20"/>
      <c r="O368" s="127"/>
      <c r="P368" s="127"/>
      <c r="Q368" s="127"/>
      <c r="R368" s="31"/>
    </row>
    <row r="369" spans="1:18" s="15" customFormat="1" x14ac:dyDescent="0.3">
      <c r="A369" s="25">
        <v>277</v>
      </c>
      <c r="B369" s="26"/>
      <c r="C369" s="20"/>
      <c r="D369" s="20"/>
      <c r="E369" s="86"/>
      <c r="F369" s="33"/>
      <c r="G369" s="27"/>
      <c r="H369" s="102"/>
      <c r="I369" s="122"/>
      <c r="J369" s="103"/>
      <c r="K369" s="28">
        <v>0</v>
      </c>
      <c r="L369" s="29">
        <v>0</v>
      </c>
      <c r="M369" s="30">
        <f t="shared" ref="M369:M387" si="11">K369-L369</f>
        <v>0</v>
      </c>
      <c r="N369" s="20"/>
      <c r="O369" s="127"/>
      <c r="P369" s="127"/>
      <c r="Q369" s="127"/>
      <c r="R369" s="31"/>
    </row>
    <row r="370" spans="1:18" s="15" customFormat="1" x14ac:dyDescent="0.3">
      <c r="A370" s="25">
        <v>278</v>
      </c>
      <c r="B370" s="26"/>
      <c r="C370" s="20"/>
      <c r="D370" s="20"/>
      <c r="E370" s="86"/>
      <c r="F370" s="33"/>
      <c r="G370" s="27"/>
      <c r="H370" s="102"/>
      <c r="I370" s="122"/>
      <c r="J370" s="103"/>
      <c r="K370" s="28">
        <v>0</v>
      </c>
      <c r="L370" s="29">
        <v>0</v>
      </c>
      <c r="M370" s="30">
        <f t="shared" si="11"/>
        <v>0</v>
      </c>
      <c r="N370" s="20"/>
      <c r="O370" s="127"/>
      <c r="P370" s="127"/>
      <c r="Q370" s="127"/>
      <c r="R370" s="31"/>
    </row>
    <row r="371" spans="1:18" s="15" customFormat="1" x14ac:dyDescent="0.3">
      <c r="A371" s="25">
        <v>279</v>
      </c>
      <c r="B371" s="26"/>
      <c r="C371" s="20"/>
      <c r="D371" s="20"/>
      <c r="E371" s="86"/>
      <c r="F371" s="33"/>
      <c r="G371" s="27"/>
      <c r="H371" s="102"/>
      <c r="I371" s="122"/>
      <c r="J371" s="103"/>
      <c r="K371" s="28">
        <v>0</v>
      </c>
      <c r="L371" s="29">
        <v>0</v>
      </c>
      <c r="M371" s="30">
        <f t="shared" si="11"/>
        <v>0</v>
      </c>
      <c r="N371" s="20"/>
      <c r="O371" s="127"/>
      <c r="P371" s="127"/>
      <c r="Q371" s="127"/>
      <c r="R371" s="31"/>
    </row>
    <row r="372" spans="1:18" s="15" customFormat="1" x14ac:dyDescent="0.3">
      <c r="A372" s="25">
        <v>280</v>
      </c>
      <c r="B372" s="26"/>
      <c r="C372" s="20"/>
      <c r="D372" s="20"/>
      <c r="E372" s="86"/>
      <c r="F372" s="33"/>
      <c r="G372" s="27"/>
      <c r="H372" s="102"/>
      <c r="I372" s="122"/>
      <c r="J372" s="103"/>
      <c r="K372" s="28">
        <v>0</v>
      </c>
      <c r="L372" s="29">
        <v>0</v>
      </c>
      <c r="M372" s="30">
        <f t="shared" si="11"/>
        <v>0</v>
      </c>
      <c r="N372" s="20"/>
      <c r="O372" s="127"/>
      <c r="P372" s="127"/>
      <c r="Q372" s="127"/>
      <c r="R372" s="31"/>
    </row>
    <row r="373" spans="1:18" s="15" customFormat="1" x14ac:dyDescent="0.3">
      <c r="A373" s="25">
        <v>281</v>
      </c>
      <c r="B373" s="26"/>
      <c r="C373" s="20"/>
      <c r="D373" s="20"/>
      <c r="E373" s="86"/>
      <c r="F373" s="33"/>
      <c r="G373" s="27"/>
      <c r="H373" s="102"/>
      <c r="I373" s="122"/>
      <c r="J373" s="103"/>
      <c r="K373" s="28">
        <v>0</v>
      </c>
      <c r="L373" s="29">
        <v>0</v>
      </c>
      <c r="M373" s="30">
        <f t="shared" si="11"/>
        <v>0</v>
      </c>
      <c r="N373" s="20"/>
      <c r="O373" s="127"/>
      <c r="P373" s="127"/>
      <c r="Q373" s="127"/>
      <c r="R373" s="31"/>
    </row>
    <row r="374" spans="1:18" s="15" customFormat="1" x14ac:dyDescent="0.3">
      <c r="A374" s="25">
        <v>282</v>
      </c>
      <c r="B374" s="26"/>
      <c r="C374" s="20"/>
      <c r="D374" s="20"/>
      <c r="E374" s="86"/>
      <c r="F374" s="33"/>
      <c r="G374" s="27"/>
      <c r="H374" s="102"/>
      <c r="I374" s="122"/>
      <c r="J374" s="103"/>
      <c r="K374" s="28">
        <v>0</v>
      </c>
      <c r="L374" s="29">
        <v>0</v>
      </c>
      <c r="M374" s="30">
        <f t="shared" si="11"/>
        <v>0</v>
      </c>
      <c r="N374" s="20"/>
      <c r="O374" s="127"/>
      <c r="P374" s="127"/>
      <c r="Q374" s="127"/>
      <c r="R374" s="31"/>
    </row>
    <row r="375" spans="1:18" s="15" customFormat="1" x14ac:dyDescent="0.3">
      <c r="A375" s="25">
        <v>283</v>
      </c>
      <c r="B375" s="26"/>
      <c r="C375" s="20"/>
      <c r="D375" s="20"/>
      <c r="E375" s="86"/>
      <c r="F375" s="33"/>
      <c r="G375" s="27"/>
      <c r="H375" s="102"/>
      <c r="I375" s="122"/>
      <c r="J375" s="103"/>
      <c r="K375" s="28">
        <v>0</v>
      </c>
      <c r="L375" s="29">
        <v>0</v>
      </c>
      <c r="M375" s="30">
        <f t="shared" si="11"/>
        <v>0</v>
      </c>
      <c r="N375" s="20"/>
      <c r="O375" s="127"/>
      <c r="P375" s="127"/>
      <c r="Q375" s="127"/>
      <c r="R375" s="31"/>
    </row>
    <row r="376" spans="1:18" s="15" customFormat="1" x14ac:dyDescent="0.3">
      <c r="A376" s="25">
        <v>284</v>
      </c>
      <c r="B376" s="26"/>
      <c r="C376" s="20"/>
      <c r="D376" s="20"/>
      <c r="E376" s="86"/>
      <c r="F376" s="33"/>
      <c r="G376" s="27"/>
      <c r="H376" s="102"/>
      <c r="I376" s="122"/>
      <c r="J376" s="103"/>
      <c r="K376" s="28">
        <v>0</v>
      </c>
      <c r="L376" s="29">
        <v>0</v>
      </c>
      <c r="M376" s="30">
        <f t="shared" si="11"/>
        <v>0</v>
      </c>
      <c r="N376" s="20"/>
      <c r="O376" s="127"/>
      <c r="P376" s="127"/>
      <c r="Q376" s="127"/>
      <c r="R376" s="31"/>
    </row>
    <row r="377" spans="1:18" s="15" customFormat="1" x14ac:dyDescent="0.3">
      <c r="A377" s="25">
        <v>285</v>
      </c>
      <c r="B377" s="26"/>
      <c r="C377" s="20"/>
      <c r="D377" s="20"/>
      <c r="E377" s="86"/>
      <c r="F377" s="33"/>
      <c r="G377" s="27"/>
      <c r="H377" s="102"/>
      <c r="I377" s="122"/>
      <c r="J377" s="103"/>
      <c r="K377" s="28">
        <v>0</v>
      </c>
      <c r="L377" s="29">
        <v>0</v>
      </c>
      <c r="M377" s="30">
        <f t="shared" si="11"/>
        <v>0</v>
      </c>
      <c r="N377" s="20"/>
      <c r="O377" s="127"/>
      <c r="P377" s="127"/>
      <c r="Q377" s="127"/>
      <c r="R377" s="31"/>
    </row>
    <row r="378" spans="1:18" s="15" customFormat="1" x14ac:dyDescent="0.3">
      <c r="A378" s="25">
        <v>286</v>
      </c>
      <c r="B378" s="26"/>
      <c r="C378" s="20"/>
      <c r="D378" s="20"/>
      <c r="E378" s="86"/>
      <c r="F378" s="33"/>
      <c r="G378" s="27"/>
      <c r="H378" s="102"/>
      <c r="I378" s="122"/>
      <c r="J378" s="103"/>
      <c r="K378" s="28">
        <v>0</v>
      </c>
      <c r="L378" s="29">
        <v>0</v>
      </c>
      <c r="M378" s="30">
        <f t="shared" si="11"/>
        <v>0</v>
      </c>
      <c r="N378" s="20"/>
      <c r="O378" s="127"/>
      <c r="P378" s="127"/>
      <c r="Q378" s="127"/>
      <c r="R378" s="31"/>
    </row>
    <row r="379" spans="1:18" s="15" customFormat="1" x14ac:dyDescent="0.3">
      <c r="A379" s="25">
        <v>287</v>
      </c>
      <c r="B379" s="26"/>
      <c r="C379" s="20"/>
      <c r="D379" s="20"/>
      <c r="E379" s="86"/>
      <c r="F379" s="33"/>
      <c r="G379" s="27"/>
      <c r="H379" s="102"/>
      <c r="I379" s="122"/>
      <c r="J379" s="103"/>
      <c r="K379" s="28">
        <v>0</v>
      </c>
      <c r="L379" s="29">
        <v>0</v>
      </c>
      <c r="M379" s="30">
        <f t="shared" si="11"/>
        <v>0</v>
      </c>
      <c r="N379" s="20"/>
      <c r="O379" s="127"/>
      <c r="P379" s="127"/>
      <c r="Q379" s="127"/>
      <c r="R379" s="31"/>
    </row>
    <row r="380" spans="1:18" s="15" customFormat="1" x14ac:dyDescent="0.3">
      <c r="A380" s="25">
        <v>288</v>
      </c>
      <c r="B380" s="26"/>
      <c r="C380" s="20"/>
      <c r="D380" s="20"/>
      <c r="E380" s="86"/>
      <c r="F380" s="33"/>
      <c r="G380" s="27"/>
      <c r="H380" s="102"/>
      <c r="I380" s="122"/>
      <c r="J380" s="103"/>
      <c r="K380" s="28">
        <v>0</v>
      </c>
      <c r="L380" s="29">
        <v>0</v>
      </c>
      <c r="M380" s="30">
        <f t="shared" si="11"/>
        <v>0</v>
      </c>
      <c r="N380" s="20"/>
      <c r="O380" s="127"/>
      <c r="P380" s="127"/>
      <c r="Q380" s="127"/>
      <c r="R380" s="31"/>
    </row>
    <row r="381" spans="1:18" s="15" customFormat="1" x14ac:dyDescent="0.3">
      <c r="A381" s="25">
        <v>289</v>
      </c>
      <c r="B381" s="26"/>
      <c r="C381" s="20"/>
      <c r="D381" s="20"/>
      <c r="E381" s="86"/>
      <c r="F381" s="33"/>
      <c r="G381" s="27"/>
      <c r="H381" s="102"/>
      <c r="I381" s="122"/>
      <c r="J381" s="103"/>
      <c r="K381" s="28">
        <v>0</v>
      </c>
      <c r="L381" s="29">
        <v>0</v>
      </c>
      <c r="M381" s="30">
        <f t="shared" si="11"/>
        <v>0</v>
      </c>
      <c r="N381" s="20"/>
      <c r="O381" s="127"/>
      <c r="P381" s="127"/>
      <c r="Q381" s="127"/>
      <c r="R381" s="31"/>
    </row>
    <row r="382" spans="1:18" s="15" customFormat="1" x14ac:dyDescent="0.3">
      <c r="A382" s="25">
        <v>290</v>
      </c>
      <c r="B382" s="26"/>
      <c r="C382" s="20"/>
      <c r="D382" s="20"/>
      <c r="E382" s="86"/>
      <c r="F382" s="33"/>
      <c r="G382" s="27"/>
      <c r="H382" s="102"/>
      <c r="I382" s="122"/>
      <c r="J382" s="103"/>
      <c r="K382" s="28">
        <v>0</v>
      </c>
      <c r="L382" s="29">
        <v>0</v>
      </c>
      <c r="M382" s="30">
        <f t="shared" si="11"/>
        <v>0</v>
      </c>
      <c r="N382" s="20"/>
      <c r="O382" s="127"/>
      <c r="P382" s="127"/>
      <c r="Q382" s="127"/>
      <c r="R382" s="31"/>
    </row>
    <row r="383" spans="1:18" s="15" customFormat="1" x14ac:dyDescent="0.3">
      <c r="A383" s="25">
        <v>291</v>
      </c>
      <c r="B383" s="26"/>
      <c r="C383" s="20"/>
      <c r="D383" s="20"/>
      <c r="E383" s="86"/>
      <c r="F383" s="33"/>
      <c r="G383" s="27"/>
      <c r="H383" s="102"/>
      <c r="I383" s="122"/>
      <c r="J383" s="103"/>
      <c r="K383" s="28">
        <v>0</v>
      </c>
      <c r="L383" s="29">
        <v>0</v>
      </c>
      <c r="M383" s="30">
        <f t="shared" si="11"/>
        <v>0</v>
      </c>
      <c r="N383" s="20"/>
      <c r="O383" s="127"/>
      <c r="P383" s="127"/>
      <c r="Q383" s="127"/>
      <c r="R383" s="31"/>
    </row>
    <row r="384" spans="1:18" s="15" customFormat="1" x14ac:dyDescent="0.3">
      <c r="A384" s="25">
        <v>292</v>
      </c>
      <c r="B384" s="26"/>
      <c r="C384" s="20"/>
      <c r="D384" s="20"/>
      <c r="E384" s="86"/>
      <c r="F384" s="33"/>
      <c r="G384" s="27"/>
      <c r="H384" s="102"/>
      <c r="I384" s="122"/>
      <c r="J384" s="103"/>
      <c r="K384" s="28">
        <v>0</v>
      </c>
      <c r="L384" s="29">
        <v>0</v>
      </c>
      <c r="M384" s="30">
        <f t="shared" si="11"/>
        <v>0</v>
      </c>
      <c r="N384" s="20"/>
      <c r="O384" s="127"/>
      <c r="P384" s="127"/>
      <c r="Q384" s="127"/>
      <c r="R384" s="31"/>
    </row>
    <row r="385" spans="1:18" s="15" customFormat="1" x14ac:dyDescent="0.3">
      <c r="A385" s="25">
        <v>293</v>
      </c>
      <c r="B385" s="26"/>
      <c r="C385" s="20"/>
      <c r="D385" s="20"/>
      <c r="E385" s="86"/>
      <c r="F385" s="33"/>
      <c r="G385" s="27"/>
      <c r="H385" s="102"/>
      <c r="I385" s="122"/>
      <c r="J385" s="103"/>
      <c r="K385" s="28">
        <v>0</v>
      </c>
      <c r="L385" s="29">
        <v>0</v>
      </c>
      <c r="M385" s="30">
        <f t="shared" si="11"/>
        <v>0</v>
      </c>
      <c r="N385" s="20"/>
      <c r="O385" s="127"/>
      <c r="P385" s="127"/>
      <c r="Q385" s="127"/>
      <c r="R385" s="31"/>
    </row>
    <row r="386" spans="1:18" s="15" customFormat="1" x14ac:dyDescent="0.3">
      <c r="A386" s="25">
        <v>294</v>
      </c>
      <c r="B386" s="26"/>
      <c r="C386" s="20"/>
      <c r="D386" s="20"/>
      <c r="E386" s="86"/>
      <c r="F386" s="33"/>
      <c r="G386" s="27"/>
      <c r="H386" s="102"/>
      <c r="I386" s="122"/>
      <c r="J386" s="103"/>
      <c r="K386" s="28">
        <v>0</v>
      </c>
      <c r="L386" s="29">
        <v>0</v>
      </c>
      <c r="M386" s="30">
        <f t="shared" si="11"/>
        <v>0</v>
      </c>
      <c r="N386" s="20"/>
      <c r="O386" s="127"/>
      <c r="P386" s="127"/>
      <c r="Q386" s="127"/>
      <c r="R386" s="31"/>
    </row>
    <row r="387" spans="1:18" s="15" customFormat="1" x14ac:dyDescent="0.3">
      <c r="A387" s="25">
        <v>295</v>
      </c>
      <c r="B387" s="26"/>
      <c r="C387" s="20"/>
      <c r="D387" s="20"/>
      <c r="E387" s="86"/>
      <c r="F387" s="33"/>
      <c r="G387" s="27"/>
      <c r="H387" s="128"/>
      <c r="I387" s="129"/>
      <c r="J387" s="130"/>
      <c r="K387" s="28">
        <v>0</v>
      </c>
      <c r="L387" s="29">
        <v>0</v>
      </c>
      <c r="M387" s="30">
        <f t="shared" si="11"/>
        <v>0</v>
      </c>
      <c r="N387" s="20"/>
      <c r="O387" s="127"/>
      <c r="P387" s="127"/>
      <c r="Q387" s="127"/>
      <c r="R387" s="31"/>
    </row>
    <row r="388" spans="1:18" x14ac:dyDescent="0.3">
      <c r="A388" s="6"/>
      <c r="B388" s="6"/>
      <c r="C388" s="6"/>
      <c r="D388" s="6"/>
      <c r="E388" s="88"/>
      <c r="F388" s="6"/>
      <c r="G388" s="6"/>
      <c r="H388" s="6"/>
      <c r="I388" s="6"/>
      <c r="J388" s="97"/>
      <c r="K388" s="16"/>
      <c r="L388" s="3"/>
      <c r="N388" s="7"/>
      <c r="O388" s="7"/>
      <c r="P388" s="7"/>
      <c r="Q388" s="7"/>
      <c r="R388" s="8"/>
    </row>
    <row r="389" spans="1:18" customFormat="1" ht="24" x14ac:dyDescent="0.35">
      <c r="A389" s="74" t="s">
        <v>53</v>
      </c>
      <c r="B389" s="75"/>
      <c r="C389" s="75"/>
      <c r="D389" s="75"/>
      <c r="E389" s="89"/>
      <c r="F389" s="76"/>
      <c r="G389" s="73" t="s">
        <v>579</v>
      </c>
      <c r="J389" s="98"/>
      <c r="L389" s="9"/>
      <c r="M389" s="9"/>
      <c r="N389" s="3"/>
      <c r="O389" s="3"/>
      <c r="P389" s="6"/>
      <c r="Q389" s="6"/>
      <c r="R389" s="3"/>
    </row>
    <row r="390" spans="1:18" ht="18" x14ac:dyDescent="0.3">
      <c r="A390" s="38" t="s">
        <v>50</v>
      </c>
      <c r="B390" s="39"/>
      <c r="C390" s="39"/>
      <c r="D390" s="39"/>
      <c r="E390" s="90"/>
      <c r="F390" s="40">
        <f>SUMIF($N$6:$N$387,"CHEQUE",$L$6:$L$387)</f>
        <v>0</v>
      </c>
      <c r="G390" s="73" t="s">
        <v>580</v>
      </c>
      <c r="H390"/>
      <c r="I390"/>
      <c r="J390" s="99"/>
      <c r="N390" s="17"/>
    </row>
    <row r="391" spans="1:18" ht="18" x14ac:dyDescent="0.3">
      <c r="A391" s="41" t="s">
        <v>51</v>
      </c>
      <c r="B391" s="10"/>
      <c r="E391" s="91"/>
      <c r="F391" s="42">
        <f>SUMIF($N$6:$N$387,"DEPÓSITO",$L$6:$L$387)</f>
        <v>0</v>
      </c>
      <c r="G391" s="73" t="s">
        <v>581</v>
      </c>
      <c r="H391"/>
      <c r="I391"/>
      <c r="J391" s="99"/>
      <c r="N391" s="17"/>
    </row>
    <row r="392" spans="1:18" ht="18" x14ac:dyDescent="0.3">
      <c r="A392" s="41" t="s">
        <v>49</v>
      </c>
      <c r="B392" s="10"/>
      <c r="C392" s="5"/>
      <c r="D392" s="5"/>
      <c r="E392" s="91"/>
      <c r="F392" s="42">
        <f>SUMIF($N$6:$N$387,"EFECTIVO",$L$6:$L$387)</f>
        <v>0</v>
      </c>
      <c r="G392" s="73" t="s">
        <v>590</v>
      </c>
      <c r="H392"/>
      <c r="I392"/>
      <c r="J392" s="99"/>
      <c r="L392" s="17"/>
    </row>
    <row r="393" spans="1:18" ht="18" x14ac:dyDescent="0.3">
      <c r="A393" s="41" t="s">
        <v>52</v>
      </c>
      <c r="B393" s="10"/>
      <c r="C393" s="5"/>
      <c r="D393" s="5"/>
      <c r="E393" s="91"/>
      <c r="F393" s="42">
        <f>SUMIF($N$6:$N$387,"TARJETA",$L$6:$L$387)</f>
        <v>0</v>
      </c>
      <c r="G393" s="73"/>
      <c r="H393"/>
      <c r="I393"/>
      <c r="J393" s="99"/>
      <c r="L393" s="17"/>
    </row>
    <row r="394" spans="1:18" ht="18" x14ac:dyDescent="0.3">
      <c r="A394" s="41" t="s">
        <v>81</v>
      </c>
      <c r="B394" s="10"/>
      <c r="C394" s="5"/>
      <c r="D394" s="5"/>
      <c r="E394" s="91"/>
      <c r="F394" s="42">
        <f>SUMIF($N$6:$N$387,"NOTA DE CRÉDITO",$L$6:$L$387)</f>
        <v>0</v>
      </c>
      <c r="H394"/>
      <c r="I394"/>
      <c r="J394" s="99"/>
      <c r="L394" s="17"/>
    </row>
    <row r="395" spans="1:18" ht="23.4" x14ac:dyDescent="0.45">
      <c r="A395" s="43"/>
      <c r="B395" s="18"/>
      <c r="C395" s="18"/>
      <c r="D395" s="125" t="s">
        <v>53</v>
      </c>
      <c r="E395" s="125"/>
      <c r="F395" s="46">
        <f>SUM(F390:F394)</f>
        <v>0</v>
      </c>
      <c r="H395"/>
      <c r="I395"/>
      <c r="J395" s="99"/>
    </row>
    <row r="396" spans="1:18" x14ac:dyDescent="0.3">
      <c r="A396" s="44"/>
      <c r="C396" s="5"/>
      <c r="D396" s="5"/>
      <c r="E396" s="91"/>
      <c r="F396" s="45"/>
      <c r="H396"/>
      <c r="I396"/>
      <c r="J396" s="99"/>
    </row>
    <row r="397" spans="1:18" ht="24" x14ac:dyDescent="0.35">
      <c r="A397" s="74" t="s">
        <v>82</v>
      </c>
      <c r="B397" s="75"/>
      <c r="C397" s="75"/>
      <c r="D397" s="75"/>
      <c r="E397" s="89"/>
      <c r="F397" s="77">
        <f>SUM(F390:F393)</f>
        <v>0</v>
      </c>
      <c r="H397"/>
      <c r="I397"/>
      <c r="J397" s="99"/>
    </row>
    <row r="398" spans="1:18" x14ac:dyDescent="0.3">
      <c r="C398" s="5"/>
      <c r="D398" s="5"/>
      <c r="E398" s="91"/>
      <c r="H398"/>
      <c r="I398"/>
      <c r="J398" s="98"/>
      <c r="K398"/>
    </row>
    <row r="399" spans="1:18" s="70" customFormat="1" x14ac:dyDescent="0.3">
      <c r="E399" s="92"/>
      <c r="J399" s="100"/>
    </row>
    <row r="400" spans="1:18" s="70" customFormat="1" ht="40.200000000000003" customHeight="1" x14ac:dyDescent="0.3">
      <c r="A400" s="160" t="s">
        <v>587</v>
      </c>
      <c r="B400" s="160"/>
      <c r="C400" s="160"/>
      <c r="D400" s="160"/>
      <c r="E400" s="160"/>
      <c r="F400" s="160"/>
      <c r="G400" s="160"/>
      <c r="H400" s="160"/>
      <c r="I400" s="160"/>
      <c r="J400" s="100"/>
    </row>
    <row r="401" spans="1:10" s="70" customFormat="1" ht="24" x14ac:dyDescent="0.35">
      <c r="A401" s="63" t="s">
        <v>586</v>
      </c>
      <c r="B401" s="64"/>
      <c r="C401" s="64"/>
      <c r="D401" s="64"/>
      <c r="E401" s="87"/>
      <c r="F401" s="120" t="s">
        <v>579</v>
      </c>
      <c r="G401" s="114" t="s">
        <v>580</v>
      </c>
      <c r="H401" s="110" t="s">
        <v>581</v>
      </c>
      <c r="I401" s="110" t="s">
        <v>590</v>
      </c>
    </row>
    <row r="402" spans="1:10" s="70" customFormat="1" ht="18" x14ac:dyDescent="0.3">
      <c r="A402" s="41" t="s">
        <v>50</v>
      </c>
      <c r="B402" s="10"/>
      <c r="C402" s="10"/>
      <c r="D402" s="10"/>
      <c r="E402" s="91"/>
      <c r="F402" s="116">
        <f>SUMIFS(L6:L387, G6:G387, "LA TERCERA", N6:N387, "Cheque")</f>
        <v>0</v>
      </c>
      <c r="G402" s="112">
        <f>SUMIFS(L6:L387, G6:G387, "LA PLAZA", N6:N387, "Cheque")</f>
        <v>0</v>
      </c>
      <c r="H402" s="112">
        <f>SUMIFS(L6:L387, G6:G387, "DUEÑAS", N6:N387, "Cheque")</f>
        <v>0</v>
      </c>
      <c r="I402" s="116">
        <f>SUMIFS(L6:L387, G6:G387, "CIUDAD VIEJA", N6:N387, "Cheque")</f>
        <v>0</v>
      </c>
    </row>
    <row r="403" spans="1:10" s="70" customFormat="1" ht="18" x14ac:dyDescent="0.3">
      <c r="A403" s="41" t="s">
        <v>51</v>
      </c>
      <c r="B403" s="10"/>
      <c r="C403"/>
      <c r="D403"/>
      <c r="E403" s="91"/>
      <c r="F403" s="117">
        <f>SUMIFS(L6:L387, G6:G387, "LA TERCERA", N6:N387, "Depósito")</f>
        <v>0</v>
      </c>
      <c r="G403" s="117">
        <f>SUMIFS(L6:L387, G6:G387, "LA PLAZA", N6:N387, "Depósito")</f>
        <v>0</v>
      </c>
      <c r="H403" s="117">
        <f>SUMIFS(L6:L387, G6:G387, "DUEÑAS", N6:N387, "Depósito")</f>
        <v>0</v>
      </c>
      <c r="I403" s="117">
        <f>SUMIFS(L6:L387, G6:G387, "CIUDAD VIEJA", N6:N387, "Depósito")</f>
        <v>0</v>
      </c>
    </row>
    <row r="404" spans="1:10" s="70" customFormat="1" ht="18" x14ac:dyDescent="0.3">
      <c r="A404" s="41" t="s">
        <v>49</v>
      </c>
      <c r="B404" s="10"/>
      <c r="C404" s="5"/>
      <c r="D404" s="5"/>
      <c r="E404" s="91"/>
      <c r="F404" s="117">
        <f>SUMIFS(L6:L387, G6:G387, "LA TERCERA", N6:N387, "Efectivo")</f>
        <v>0</v>
      </c>
      <c r="G404" s="117">
        <f>SUMIFS(L6:L387, G6:G387, "LA PLAZA", N6:N387, "Efectivo")</f>
        <v>0</v>
      </c>
      <c r="H404" s="117">
        <f>SUMIFS(L6:L387, G6:G387, "DUEÑAS", N6:N387, "Efectivo")</f>
        <v>0</v>
      </c>
      <c r="I404" s="117">
        <f>SUMIFS(L6:L387, G6:G387, "CIUDAD VIEJA", N6:N387, "Efectivo")</f>
        <v>0</v>
      </c>
    </row>
    <row r="405" spans="1:10" s="70" customFormat="1" ht="18" x14ac:dyDescent="0.3">
      <c r="A405" s="41" t="s">
        <v>52</v>
      </c>
      <c r="B405" s="10"/>
      <c r="C405" s="5"/>
      <c r="D405" s="5"/>
      <c r="E405" s="91"/>
      <c r="F405" s="117">
        <f>SUMIFS(L6:L387, G6:G387, "LA TERCERA", N6:N387, "Tarjeta")</f>
        <v>0</v>
      </c>
      <c r="G405" s="117">
        <f>SUMIFS(L6:L387, G6:G387, "LA PLAZA", N6:N387, "Tarjeta")</f>
        <v>0</v>
      </c>
      <c r="H405" s="117">
        <f>SUMIFS(L6:L387, G6:G387, "DUEÑAS", N6:N387, "Tarjeta")</f>
        <v>0</v>
      </c>
      <c r="I405" s="117">
        <f>SUMIFS(L6:L387, G6:G387, "CIUDAD VIEJA", N6:N387, "Tarjeta")</f>
        <v>0</v>
      </c>
    </row>
    <row r="406" spans="1:10" s="70" customFormat="1" ht="18" x14ac:dyDescent="0.3">
      <c r="A406" s="41" t="s">
        <v>81</v>
      </c>
      <c r="B406" s="10"/>
      <c r="C406" s="5"/>
      <c r="D406" s="5"/>
      <c r="E406" s="91"/>
      <c r="F406" s="117">
        <f>SUMIFS(L6:L387, G6:G387, "LA TERCERA", N6:N387, "Nota de crédito")</f>
        <v>0</v>
      </c>
      <c r="G406" s="117">
        <f>SUMIFS(L6:L387, G6:G387, "LA PLAZA", N6:N387, "Nota de crédito")</f>
        <v>0</v>
      </c>
      <c r="H406" s="117">
        <f>SUMIFS(L6:L387, G6:G387, "DUEÑAS", N6:N387, "Nota de crédito")</f>
        <v>0</v>
      </c>
      <c r="I406" s="117">
        <f>SUMIFS(L6:L387, G6:G387, "CIUDAD VIEJA", N6:N387, "Nota de crédito")</f>
        <v>0</v>
      </c>
    </row>
    <row r="407" spans="1:10" s="70" customFormat="1" ht="23.4" x14ac:dyDescent="0.45">
      <c r="A407" s="43"/>
      <c r="B407" s="18"/>
      <c r="C407" s="18"/>
      <c r="D407" s="125" t="s">
        <v>53</v>
      </c>
      <c r="E407" s="126"/>
      <c r="F407" s="118">
        <f>SUM(F402:F406)</f>
        <v>0</v>
      </c>
      <c r="G407" s="111">
        <f>SUM(G402:G406)</f>
        <v>0</v>
      </c>
      <c r="H407" s="111">
        <f>SUM(H402:H406)</f>
        <v>0</v>
      </c>
      <c r="I407" s="111">
        <f>SUM(I402:I406)</f>
        <v>0</v>
      </c>
    </row>
    <row r="408" spans="1:10" s="70" customFormat="1" x14ac:dyDescent="0.3">
      <c r="A408" s="44"/>
      <c r="B408" s="5"/>
      <c r="C408" s="5"/>
      <c r="D408" s="5"/>
      <c r="E408" s="91"/>
      <c r="F408" s="119"/>
      <c r="G408" s="113"/>
      <c r="H408" s="113"/>
      <c r="I408" s="113"/>
    </row>
    <row r="409" spans="1:10" s="70" customFormat="1" ht="24" x14ac:dyDescent="0.35">
      <c r="A409" s="63" t="s">
        <v>82</v>
      </c>
      <c r="B409" s="64"/>
      <c r="C409" s="64"/>
      <c r="D409" s="64"/>
      <c r="E409" s="87"/>
      <c r="F409" s="123">
        <f>SUM(F402:F405)</f>
        <v>0</v>
      </c>
      <c r="G409" s="115">
        <f>SUM(G402:G405)</f>
        <v>0</v>
      </c>
      <c r="H409" s="115">
        <f>SUM(H402:H405)</f>
        <v>0</v>
      </c>
      <c r="I409" s="115">
        <f>SUM(I402:I405)</f>
        <v>0</v>
      </c>
    </row>
    <row r="410" spans="1:10" s="70" customFormat="1" x14ac:dyDescent="0.3">
      <c r="E410" s="92"/>
      <c r="J410" s="100"/>
    </row>
    <row r="411" spans="1:10" s="70" customFormat="1" x14ac:dyDescent="0.3">
      <c r="E411" s="92"/>
      <c r="J411" s="100"/>
    </row>
    <row r="412" spans="1:10" s="70" customFormat="1" x14ac:dyDescent="0.3">
      <c r="E412" s="92"/>
      <c r="J412" s="100"/>
    </row>
    <row r="413" spans="1:10" s="70" customFormat="1" ht="34.799999999999997" customHeight="1" x14ac:dyDescent="0.35">
      <c r="A413" s="82" t="s">
        <v>582</v>
      </c>
      <c r="B413" s="79"/>
      <c r="C413" s="79"/>
      <c r="D413" s="79"/>
      <c r="E413" s="93"/>
      <c r="F413" s="80"/>
      <c r="J413" s="100"/>
    </row>
    <row r="414" spans="1:10" s="70" customFormat="1" ht="18" x14ac:dyDescent="0.3">
      <c r="A414" s="38" t="s">
        <v>579</v>
      </c>
      <c r="B414" s="39"/>
      <c r="C414" s="39"/>
      <c r="D414" s="39"/>
      <c r="E414" s="90"/>
      <c r="F414" s="40">
        <f>SUMIF(G6:G89, "LA TERCERA",K6:K89)</f>
        <v>0</v>
      </c>
      <c r="J414" s="100"/>
    </row>
    <row r="415" spans="1:10" s="70" customFormat="1" ht="18" x14ac:dyDescent="0.3">
      <c r="A415" s="41" t="s">
        <v>580</v>
      </c>
      <c r="B415" s="10"/>
      <c r="C415"/>
      <c r="D415"/>
      <c r="E415" s="91"/>
      <c r="F415" s="42">
        <f>SUMIF(G6:G89, "LA PLAZA",K6:K89)</f>
        <v>0</v>
      </c>
      <c r="J415" s="100"/>
    </row>
    <row r="416" spans="1:10" s="70" customFormat="1" ht="18" x14ac:dyDescent="0.3">
      <c r="A416" s="41" t="s">
        <v>581</v>
      </c>
      <c r="B416" s="10"/>
      <c r="C416" s="5"/>
      <c r="D416" s="5"/>
      <c r="E416" s="91"/>
      <c r="F416" s="42">
        <f>SUMIF(G6:G89, "DUEÑAS",K6:K89)</f>
        <v>0</v>
      </c>
      <c r="J416" s="100"/>
    </row>
    <row r="417" spans="1:10" s="70" customFormat="1" ht="18" x14ac:dyDescent="0.3">
      <c r="A417" s="41" t="s">
        <v>590</v>
      </c>
      <c r="B417" s="10"/>
      <c r="C417" s="5"/>
      <c r="D417" s="5"/>
      <c r="E417" s="91"/>
      <c r="F417" s="42">
        <f>SUMIF(G6:G89, "CIUDAD VIEJA",K6:K89)</f>
        <v>0</v>
      </c>
      <c r="J417" s="100"/>
    </row>
    <row r="418" spans="1:10" s="70" customFormat="1" ht="23.4" x14ac:dyDescent="0.45">
      <c r="A418" s="43"/>
      <c r="B418" s="18"/>
      <c r="C418" s="18"/>
      <c r="D418" s="125" t="s">
        <v>53</v>
      </c>
      <c r="E418" s="125"/>
      <c r="F418" s="46">
        <f>SUM(F414:F417)</f>
        <v>0</v>
      </c>
      <c r="J418" s="100"/>
    </row>
    <row r="419" spans="1:10" s="70" customFormat="1" x14ac:dyDescent="0.3">
      <c r="A419" s="44"/>
      <c r="B419" s="5"/>
      <c r="C419" s="5"/>
      <c r="D419" s="5"/>
      <c r="E419" s="91"/>
      <c r="F419" s="45"/>
      <c r="J419" s="100"/>
    </row>
    <row r="420" spans="1:10" s="70" customFormat="1" ht="24" x14ac:dyDescent="0.35">
      <c r="A420" s="78" t="s">
        <v>82</v>
      </c>
      <c r="B420" s="79"/>
      <c r="C420" s="79"/>
      <c r="D420" s="79"/>
      <c r="E420" s="93"/>
      <c r="F420" s="81">
        <f>SUM(F414:F417)</f>
        <v>0</v>
      </c>
      <c r="J420" s="100"/>
    </row>
    <row r="421" spans="1:10" s="70" customFormat="1" x14ac:dyDescent="0.3">
      <c r="E421" s="92"/>
      <c r="J421" s="100"/>
    </row>
    <row r="422" spans="1:10" s="70" customFormat="1" x14ac:dyDescent="0.3">
      <c r="E422" s="92"/>
      <c r="J422" s="100"/>
    </row>
    <row r="423" spans="1:10" s="70" customFormat="1" ht="34.799999999999997" customHeight="1" x14ac:dyDescent="0.35">
      <c r="A423" s="104" t="s">
        <v>585</v>
      </c>
      <c r="B423" s="105"/>
      <c r="C423" s="105"/>
      <c r="D423" s="105"/>
      <c r="E423" s="106"/>
      <c r="F423" s="107"/>
      <c r="J423" s="100"/>
    </row>
    <row r="424" spans="1:10" s="70" customFormat="1" ht="18" x14ac:dyDescent="0.3">
      <c r="A424" s="38" t="s">
        <v>579</v>
      </c>
      <c r="B424" s="39"/>
      <c r="C424" s="39"/>
      <c r="D424" s="39"/>
      <c r="E424" s="90"/>
      <c r="F424" s="40">
        <f>F409</f>
        <v>0</v>
      </c>
      <c r="J424" s="100"/>
    </row>
    <row r="425" spans="1:10" s="70" customFormat="1" ht="18" x14ac:dyDescent="0.3">
      <c r="A425" s="41" t="s">
        <v>580</v>
      </c>
      <c r="B425" s="10"/>
      <c r="C425"/>
      <c r="D425"/>
      <c r="E425" s="91"/>
      <c r="F425" s="42">
        <f>G409</f>
        <v>0</v>
      </c>
      <c r="J425" s="100"/>
    </row>
    <row r="426" spans="1:10" s="70" customFormat="1" ht="18" x14ac:dyDescent="0.3">
      <c r="A426" s="41" t="s">
        <v>581</v>
      </c>
      <c r="B426" s="10"/>
      <c r="C426" s="5"/>
      <c r="D426" s="5"/>
      <c r="E426" s="91"/>
      <c r="F426" s="42">
        <f>H409</f>
        <v>0</v>
      </c>
      <c r="J426" s="100"/>
    </row>
    <row r="427" spans="1:10" s="70" customFormat="1" ht="18" x14ac:dyDescent="0.3">
      <c r="A427" s="41" t="s">
        <v>590</v>
      </c>
      <c r="B427" s="10"/>
      <c r="C427" s="5"/>
      <c r="D427" s="5"/>
      <c r="E427" s="91"/>
      <c r="F427" s="42">
        <f>I409</f>
        <v>0</v>
      </c>
      <c r="J427" s="100"/>
    </row>
    <row r="428" spans="1:10" s="70" customFormat="1" ht="23.4" x14ac:dyDescent="0.45">
      <c r="A428" s="43"/>
      <c r="B428" s="18"/>
      <c r="C428" s="18"/>
      <c r="D428" s="125" t="s">
        <v>53</v>
      </c>
      <c r="E428" s="125"/>
      <c r="F428" s="46">
        <f>SUM(F424:F427)</f>
        <v>0</v>
      </c>
      <c r="J428" s="100"/>
    </row>
    <row r="429" spans="1:10" s="70" customFormat="1" x14ac:dyDescent="0.3">
      <c r="A429" s="44"/>
      <c r="B429" s="5"/>
      <c r="C429" s="5"/>
      <c r="D429" s="5"/>
      <c r="E429" s="91"/>
      <c r="F429" s="45"/>
      <c r="J429" s="100"/>
    </row>
    <row r="430" spans="1:10" s="70" customFormat="1" ht="24" x14ac:dyDescent="0.35">
      <c r="A430" s="108" t="s">
        <v>82</v>
      </c>
      <c r="B430" s="105"/>
      <c r="C430" s="105"/>
      <c r="D430" s="105"/>
      <c r="E430" s="106"/>
      <c r="F430" s="109">
        <f>SUM(F424:F427)</f>
        <v>0</v>
      </c>
      <c r="J430" s="100"/>
    </row>
    <row r="431" spans="1:10" s="70" customFormat="1" x14ac:dyDescent="0.3">
      <c r="E431" s="92"/>
      <c r="J431" s="100"/>
    </row>
    <row r="432" spans="1:10" s="70" customFormat="1" x14ac:dyDescent="0.3">
      <c r="E432" s="92"/>
      <c r="J432" s="100"/>
    </row>
    <row r="433" spans="2:10" s="70" customFormat="1" x14ac:dyDescent="0.3">
      <c r="E433" s="92"/>
      <c r="J433" s="100"/>
    </row>
    <row r="434" spans="2:10" s="70" customFormat="1" x14ac:dyDescent="0.3">
      <c r="B434" s="73"/>
      <c r="C434" s="73"/>
      <c r="D434" s="73"/>
      <c r="E434" s="124"/>
      <c r="F434"/>
      <c r="J434" s="100"/>
    </row>
    <row r="435" spans="2:10" s="70" customFormat="1" x14ac:dyDescent="0.3">
      <c r="B435" s="73"/>
      <c r="C435" s="73"/>
      <c r="D435" s="73"/>
      <c r="E435" s="124"/>
      <c r="F435"/>
      <c r="G435"/>
      <c r="H435"/>
      <c r="I435"/>
      <c r="J435" s="98"/>
    </row>
    <row r="436" spans="2:10" x14ac:dyDescent="0.3">
      <c r="B436" s="73" t="s">
        <v>565</v>
      </c>
      <c r="C436" s="73" t="s">
        <v>566</v>
      </c>
      <c r="D436" s="73"/>
      <c r="E436" s="124"/>
      <c r="H436"/>
      <c r="I436"/>
      <c r="J436" s="98"/>
    </row>
    <row r="437" spans="2:10" x14ac:dyDescent="0.3">
      <c r="B437" s="73" t="s">
        <v>568</v>
      </c>
      <c r="C437" s="73" t="s">
        <v>570</v>
      </c>
      <c r="D437" s="73"/>
      <c r="E437" s="124"/>
      <c r="H437"/>
      <c r="I437"/>
      <c r="J437" s="98"/>
    </row>
    <row r="438" spans="2:10" x14ac:dyDescent="0.3">
      <c r="B438" s="73" t="s">
        <v>569</v>
      </c>
      <c r="C438" s="73" t="s">
        <v>588</v>
      </c>
      <c r="D438" s="73"/>
      <c r="E438" s="124"/>
      <c r="H438"/>
      <c r="I438"/>
      <c r="J438" s="98"/>
    </row>
    <row r="439" spans="2:10" x14ac:dyDescent="0.3">
      <c r="B439" s="73" t="s">
        <v>577</v>
      </c>
      <c r="C439" s="73" t="s">
        <v>583</v>
      </c>
      <c r="D439" s="73"/>
      <c r="E439" s="124"/>
      <c r="H439"/>
      <c r="I439"/>
      <c r="J439" s="98"/>
    </row>
    <row r="440" spans="2:10" x14ac:dyDescent="0.3">
      <c r="B440" s="73" t="s">
        <v>567</v>
      </c>
      <c r="C440" s="73" t="s">
        <v>571</v>
      </c>
      <c r="D440" s="73"/>
      <c r="E440" s="124"/>
      <c r="H440"/>
      <c r="I440"/>
      <c r="J440" s="98"/>
    </row>
    <row r="441" spans="2:10" x14ac:dyDescent="0.3">
      <c r="B441" s="73" t="s">
        <v>573</v>
      </c>
      <c r="C441" s="73" t="s">
        <v>572</v>
      </c>
      <c r="D441" s="73"/>
      <c r="E441" s="124"/>
      <c r="H441"/>
      <c r="I441"/>
      <c r="J441" s="98"/>
    </row>
    <row r="442" spans="2:10" x14ac:dyDescent="0.3">
      <c r="B442" s="73" t="s">
        <v>576</v>
      </c>
      <c r="C442" s="73" t="s">
        <v>584</v>
      </c>
      <c r="D442" s="73"/>
      <c r="E442" s="124"/>
      <c r="H442"/>
      <c r="I442"/>
      <c r="J442" s="98"/>
    </row>
    <row r="443" spans="2:10" x14ac:dyDescent="0.3">
      <c r="B443" s="73"/>
      <c r="C443" s="73" t="s">
        <v>589</v>
      </c>
      <c r="D443" s="73"/>
      <c r="E443" s="124"/>
      <c r="H443"/>
      <c r="I443"/>
      <c r="J443" s="98"/>
    </row>
    <row r="444" spans="2:10" x14ac:dyDescent="0.3">
      <c r="B444" s="73"/>
      <c r="C444" s="73" t="s">
        <v>576</v>
      </c>
      <c r="D444" s="73"/>
      <c r="E444" s="124"/>
      <c r="H444"/>
      <c r="I444"/>
      <c r="J444" s="98"/>
    </row>
    <row r="445" spans="2:10" x14ac:dyDescent="0.3">
      <c r="B445" s="73"/>
      <c r="C445" s="73"/>
      <c r="D445" s="73"/>
      <c r="E445" s="124"/>
      <c r="H445"/>
      <c r="I445"/>
      <c r="J445" s="98"/>
    </row>
    <row r="446" spans="2:10" x14ac:dyDescent="0.3">
      <c r="B446" s="73"/>
      <c r="C446" s="73"/>
      <c r="D446" s="73"/>
      <c r="E446" s="124"/>
      <c r="H446"/>
      <c r="I446"/>
      <c r="J446" s="98"/>
    </row>
    <row r="447" spans="2:10" x14ac:dyDescent="0.3">
      <c r="B447" s="73"/>
      <c r="C447" s="73"/>
      <c r="D447" s="73"/>
      <c r="E447" s="124"/>
      <c r="H447"/>
      <c r="I447"/>
      <c r="J447" s="98"/>
    </row>
    <row r="448" spans="2:10" x14ac:dyDescent="0.3">
      <c r="B448" s="73"/>
      <c r="C448" s="73"/>
      <c r="D448" s="73"/>
      <c r="E448" s="124"/>
      <c r="H448"/>
      <c r="I448"/>
      <c r="J448" s="98"/>
    </row>
    <row r="449" spans="2:10" x14ac:dyDescent="0.3">
      <c r="B449" s="73"/>
      <c r="C449" s="73"/>
      <c r="D449" s="73"/>
      <c r="E449" s="124"/>
      <c r="H449"/>
      <c r="I449"/>
      <c r="J449" s="98"/>
    </row>
    <row r="450" spans="2:10" x14ac:dyDescent="0.3">
      <c r="B450" s="73"/>
      <c r="C450" s="73"/>
      <c r="D450" s="73"/>
      <c r="E450" s="124"/>
      <c r="H450"/>
      <c r="I450"/>
      <c r="J450" s="98"/>
    </row>
    <row r="451" spans="2:10" x14ac:dyDescent="0.3">
      <c r="B451" s="73"/>
      <c r="C451" s="73"/>
      <c r="D451" s="73"/>
      <c r="E451" s="124"/>
      <c r="H451"/>
      <c r="I451"/>
      <c r="J451" s="98"/>
    </row>
    <row r="452" spans="2:10" x14ac:dyDescent="0.3">
      <c r="B452" s="73"/>
      <c r="C452" s="73"/>
      <c r="D452" s="73"/>
      <c r="E452" s="124"/>
      <c r="H452"/>
      <c r="I452"/>
      <c r="J452" s="98"/>
    </row>
    <row r="453" spans="2:10" x14ac:dyDescent="0.3">
      <c r="B453"/>
      <c r="H453"/>
      <c r="I453"/>
      <c r="J453" s="98"/>
    </row>
    <row r="454" spans="2:10" x14ac:dyDescent="0.3">
      <c r="B454"/>
      <c r="H454"/>
      <c r="I454"/>
      <c r="J454" s="98"/>
    </row>
    <row r="455" spans="2:10" x14ac:dyDescent="0.3">
      <c r="B455"/>
      <c r="H455"/>
      <c r="I455"/>
      <c r="J455" s="98"/>
    </row>
    <row r="456" spans="2:10" x14ac:dyDescent="0.3">
      <c r="B456"/>
      <c r="H456"/>
      <c r="I456"/>
      <c r="J456" s="98"/>
    </row>
    <row r="457" spans="2:10" x14ac:dyDescent="0.3">
      <c r="B457"/>
      <c r="H457"/>
      <c r="I457"/>
      <c r="J457" s="98"/>
    </row>
    <row r="458" spans="2:10" x14ac:dyDescent="0.3">
      <c r="B458"/>
      <c r="H458"/>
      <c r="I458"/>
      <c r="J458" s="98"/>
    </row>
    <row r="459" spans="2:10" x14ac:dyDescent="0.3">
      <c r="B459"/>
      <c r="H459"/>
      <c r="I459"/>
      <c r="J459" s="98"/>
    </row>
    <row r="460" spans="2:10" x14ac:dyDescent="0.3">
      <c r="B460"/>
      <c r="H460"/>
      <c r="I460"/>
      <c r="J460" s="98"/>
    </row>
    <row r="461" spans="2:10" x14ac:dyDescent="0.3">
      <c r="B461"/>
      <c r="H461"/>
      <c r="I461"/>
      <c r="J461" s="98"/>
    </row>
    <row r="462" spans="2:10" x14ac:dyDescent="0.3">
      <c r="B462"/>
      <c r="H462"/>
      <c r="I462"/>
      <c r="J462" s="98"/>
    </row>
    <row r="463" spans="2:10" x14ac:dyDescent="0.3">
      <c r="B463"/>
      <c r="H463"/>
      <c r="I463"/>
      <c r="J463" s="98"/>
    </row>
    <row r="464" spans="2:10" x14ac:dyDescent="0.3">
      <c r="B464"/>
      <c r="H464"/>
      <c r="I464"/>
      <c r="J464" s="98"/>
    </row>
    <row r="465" spans="2:10" x14ac:dyDescent="0.3">
      <c r="B465"/>
      <c r="H465"/>
      <c r="I465"/>
      <c r="J465" s="98"/>
    </row>
    <row r="466" spans="2:10" x14ac:dyDescent="0.3">
      <c r="B466"/>
      <c r="H466"/>
      <c r="I466"/>
      <c r="J466" s="98"/>
    </row>
    <row r="467" spans="2:10" x14ac:dyDescent="0.3">
      <c r="B467"/>
      <c r="H467"/>
      <c r="I467"/>
      <c r="J467" s="98"/>
    </row>
    <row r="468" spans="2:10" x14ac:dyDescent="0.3">
      <c r="B468"/>
      <c r="H468"/>
      <c r="I468"/>
      <c r="J468" s="98"/>
    </row>
    <row r="469" spans="2:10" x14ac:dyDescent="0.3">
      <c r="B469"/>
      <c r="H469"/>
      <c r="I469"/>
      <c r="J469" s="98"/>
    </row>
    <row r="470" spans="2:10" x14ac:dyDescent="0.3">
      <c r="B470"/>
      <c r="H470"/>
      <c r="I470"/>
      <c r="J470" s="98"/>
    </row>
    <row r="471" spans="2:10" x14ac:dyDescent="0.3">
      <c r="B471"/>
      <c r="H471"/>
      <c r="I471"/>
      <c r="J471" s="98"/>
    </row>
    <row r="472" spans="2:10" x14ac:dyDescent="0.3">
      <c r="B472"/>
      <c r="H472"/>
      <c r="I472"/>
      <c r="J472" s="98"/>
    </row>
    <row r="473" spans="2:10" x14ac:dyDescent="0.3">
      <c r="B473"/>
      <c r="H473"/>
      <c r="I473"/>
      <c r="J473" s="98"/>
    </row>
    <row r="474" spans="2:10" x14ac:dyDescent="0.3">
      <c r="B474"/>
      <c r="H474"/>
      <c r="I474"/>
      <c r="J474" s="98"/>
    </row>
    <row r="475" spans="2:10" x14ac:dyDescent="0.3">
      <c r="B475"/>
      <c r="H475"/>
      <c r="I475"/>
      <c r="J475" s="98"/>
    </row>
    <row r="476" spans="2:10" x14ac:dyDescent="0.3">
      <c r="B476"/>
      <c r="H476"/>
      <c r="I476"/>
      <c r="J476" s="98"/>
    </row>
    <row r="477" spans="2:10" x14ac:dyDescent="0.3">
      <c r="B477"/>
      <c r="H477"/>
      <c r="I477"/>
      <c r="J477" s="98"/>
    </row>
    <row r="478" spans="2:10" x14ac:dyDescent="0.3">
      <c r="B478"/>
      <c r="H478"/>
      <c r="I478"/>
      <c r="J478" s="98"/>
    </row>
    <row r="479" spans="2:10" x14ac:dyDescent="0.3">
      <c r="B479"/>
      <c r="H479"/>
      <c r="I479"/>
      <c r="J479" s="98"/>
    </row>
    <row r="480" spans="2:10" x14ac:dyDescent="0.3">
      <c r="B480"/>
      <c r="H480"/>
      <c r="I480"/>
      <c r="J480" s="98"/>
    </row>
    <row r="481" spans="2:10" x14ac:dyDescent="0.3">
      <c r="B481"/>
      <c r="H481"/>
      <c r="I481"/>
      <c r="J481" s="98"/>
    </row>
    <row r="482" spans="2:10" x14ac:dyDescent="0.3">
      <c r="B482"/>
      <c r="H482"/>
      <c r="I482"/>
      <c r="J482" s="98"/>
    </row>
    <row r="483" spans="2:10" x14ac:dyDescent="0.3">
      <c r="B483"/>
      <c r="H483"/>
      <c r="I483"/>
      <c r="J483" s="98"/>
    </row>
    <row r="484" spans="2:10" x14ac:dyDescent="0.3">
      <c r="B484"/>
      <c r="H484"/>
      <c r="I484"/>
      <c r="J484" s="98"/>
    </row>
    <row r="485" spans="2:10" x14ac:dyDescent="0.3">
      <c r="B485"/>
      <c r="H485"/>
      <c r="I485"/>
      <c r="J485" s="98"/>
    </row>
    <row r="486" spans="2:10" x14ac:dyDescent="0.3">
      <c r="B486"/>
      <c r="H486"/>
      <c r="I486"/>
      <c r="J486" s="98"/>
    </row>
    <row r="487" spans="2:10" x14ac:dyDescent="0.3">
      <c r="B487"/>
      <c r="H487"/>
      <c r="I487"/>
      <c r="J487" s="98"/>
    </row>
    <row r="488" spans="2:10" x14ac:dyDescent="0.3">
      <c r="B488"/>
      <c r="H488"/>
      <c r="I488"/>
      <c r="J488" s="98"/>
    </row>
    <row r="489" spans="2:10" x14ac:dyDescent="0.3">
      <c r="B489"/>
      <c r="H489"/>
      <c r="I489"/>
      <c r="J489" s="98"/>
    </row>
    <row r="490" spans="2:10" x14ac:dyDescent="0.3">
      <c r="B490"/>
      <c r="H490"/>
      <c r="I490"/>
      <c r="J490" s="98"/>
    </row>
    <row r="491" spans="2:10" x14ac:dyDescent="0.3">
      <c r="B491"/>
      <c r="H491"/>
      <c r="I491"/>
      <c r="J491" s="98"/>
    </row>
    <row r="492" spans="2:10" x14ac:dyDescent="0.3">
      <c r="B492"/>
      <c r="H492"/>
      <c r="I492"/>
      <c r="J492" s="98"/>
    </row>
    <row r="493" spans="2:10" x14ac:dyDescent="0.3">
      <c r="B493"/>
      <c r="H493"/>
      <c r="I493"/>
      <c r="J493" s="98"/>
    </row>
    <row r="494" spans="2:10" x14ac:dyDescent="0.3">
      <c r="B494"/>
      <c r="H494"/>
      <c r="I494"/>
      <c r="J494" s="98"/>
    </row>
    <row r="495" spans="2:10" x14ac:dyDescent="0.3">
      <c r="B495"/>
      <c r="H495"/>
      <c r="I495"/>
      <c r="J495" s="98"/>
    </row>
    <row r="496" spans="2:10" x14ac:dyDescent="0.3">
      <c r="B496"/>
      <c r="H496"/>
      <c r="I496"/>
      <c r="J496" s="98"/>
    </row>
    <row r="497" spans="2:10" x14ac:dyDescent="0.3">
      <c r="B497"/>
      <c r="H497"/>
      <c r="I497"/>
      <c r="J497" s="98"/>
    </row>
    <row r="498" spans="2:10" x14ac:dyDescent="0.3">
      <c r="B498"/>
      <c r="H498"/>
      <c r="I498"/>
      <c r="J498" s="98"/>
    </row>
    <row r="499" spans="2:10" x14ac:dyDescent="0.3">
      <c r="B499"/>
      <c r="H499"/>
      <c r="I499"/>
      <c r="J499" s="98"/>
    </row>
    <row r="500" spans="2:10" x14ac:dyDescent="0.3">
      <c r="B500"/>
      <c r="H500"/>
      <c r="I500"/>
      <c r="J500" s="98"/>
    </row>
    <row r="501" spans="2:10" x14ac:dyDescent="0.3">
      <c r="B501"/>
      <c r="H501"/>
      <c r="I501"/>
      <c r="J501" s="98"/>
    </row>
    <row r="502" spans="2:10" x14ac:dyDescent="0.3">
      <c r="B502"/>
      <c r="H502"/>
      <c r="I502"/>
      <c r="J502" s="98"/>
    </row>
    <row r="503" spans="2:10" x14ac:dyDescent="0.3">
      <c r="B503"/>
      <c r="H503"/>
      <c r="I503"/>
      <c r="J503" s="98"/>
    </row>
    <row r="504" spans="2:10" x14ac:dyDescent="0.3">
      <c r="B504"/>
      <c r="H504"/>
      <c r="I504"/>
      <c r="J504" s="98"/>
    </row>
    <row r="505" spans="2:10" x14ac:dyDescent="0.3">
      <c r="B505"/>
      <c r="H505"/>
      <c r="I505"/>
      <c r="J505" s="98"/>
    </row>
    <row r="506" spans="2:10" x14ac:dyDescent="0.3">
      <c r="B506"/>
      <c r="H506"/>
      <c r="I506"/>
      <c r="J506" s="98"/>
    </row>
    <row r="507" spans="2:10" x14ac:dyDescent="0.3">
      <c r="B507"/>
      <c r="H507"/>
      <c r="I507"/>
      <c r="J507" s="98"/>
    </row>
    <row r="508" spans="2:10" x14ac:dyDescent="0.3">
      <c r="B508"/>
      <c r="H508"/>
      <c r="I508"/>
      <c r="J508" s="98"/>
    </row>
    <row r="509" spans="2:10" x14ac:dyDescent="0.3">
      <c r="B509"/>
      <c r="H509"/>
      <c r="I509"/>
      <c r="J509" s="98"/>
    </row>
    <row r="510" spans="2:10" x14ac:dyDescent="0.3">
      <c r="B510"/>
      <c r="H510"/>
      <c r="I510"/>
      <c r="J510" s="98"/>
    </row>
    <row r="511" spans="2:10" x14ac:dyDescent="0.3">
      <c r="B511"/>
      <c r="H511"/>
      <c r="I511"/>
      <c r="J511" s="98"/>
    </row>
  </sheetData>
  <sheetProtection algorithmName="SHA-512" hashValue="TzC6VYo1tUSlYlSgGK7KH3U7qgJJkBVuj78e9uZ6LIAAPSnEHOss6Zxi2RiI82F0tq/+KQB3NoxJKSzrORNDDg==" saltValue="wlQXBiCVrQsgZ7A/y7D5qw==" spinCount="100000" sheet="1" objects="1" scenarios="1"/>
  <mergeCells count="578">
    <mergeCell ref="I86:J86"/>
    <mergeCell ref="I87:J87"/>
    <mergeCell ref="I88:J88"/>
    <mergeCell ref="I89:J89"/>
    <mergeCell ref="A400:I400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H159:J159"/>
    <mergeCell ref="H160:J160"/>
    <mergeCell ref="H161:J161"/>
    <mergeCell ref="H171:J171"/>
    <mergeCell ref="H157:J157"/>
    <mergeCell ref="H149:J149"/>
    <mergeCell ref="H150:J150"/>
    <mergeCell ref="H151:J151"/>
    <mergeCell ref="I68:J68"/>
    <mergeCell ref="I69:J69"/>
    <mergeCell ref="I70:J70"/>
    <mergeCell ref="I71:J71"/>
    <mergeCell ref="I72:J72"/>
    <mergeCell ref="I73:J73"/>
    <mergeCell ref="I74:J74"/>
    <mergeCell ref="I84:J84"/>
    <mergeCell ref="I85:J85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O86:Q86"/>
    <mergeCell ref="O68:Q68"/>
    <mergeCell ref="O69:Q69"/>
    <mergeCell ref="O70:Q70"/>
    <mergeCell ref="O71:Q71"/>
    <mergeCell ref="O72:Q72"/>
    <mergeCell ref="O73:Q73"/>
    <mergeCell ref="O74:Q74"/>
    <mergeCell ref="O75:Q75"/>
    <mergeCell ref="O76:Q76"/>
    <mergeCell ref="O79:Q79"/>
    <mergeCell ref="O80:Q80"/>
    <mergeCell ref="O81:Q81"/>
    <mergeCell ref="O82:Q82"/>
    <mergeCell ref="O83:Q83"/>
    <mergeCell ref="O84:Q84"/>
    <mergeCell ref="O85:Q85"/>
    <mergeCell ref="I4:J4"/>
    <mergeCell ref="I5:J5"/>
    <mergeCell ref="I6:J6"/>
    <mergeCell ref="I7:J7"/>
    <mergeCell ref="I8:J8"/>
    <mergeCell ref="I9:J9"/>
    <mergeCell ref="I10:J10"/>
    <mergeCell ref="I11:J11"/>
    <mergeCell ref="O31:Q31"/>
    <mergeCell ref="O32:Q32"/>
    <mergeCell ref="O33:Q33"/>
    <mergeCell ref="O34:Q34"/>
    <mergeCell ref="O35:Q35"/>
    <mergeCell ref="O36:Q36"/>
    <mergeCell ref="I12:J12"/>
    <mergeCell ref="I13:J13"/>
    <mergeCell ref="I14:J14"/>
    <mergeCell ref="O384:Q384"/>
    <mergeCell ref="O385:Q385"/>
    <mergeCell ref="O386:Q386"/>
    <mergeCell ref="O375:Q375"/>
    <mergeCell ref="O376:Q376"/>
    <mergeCell ref="O377:Q377"/>
    <mergeCell ref="O378:Q378"/>
    <mergeCell ref="O379:Q379"/>
    <mergeCell ref="O380:Q380"/>
    <mergeCell ref="O381:Q381"/>
    <mergeCell ref="O382:Q382"/>
    <mergeCell ref="O383:Q383"/>
    <mergeCell ref="O366:Q366"/>
    <mergeCell ref="O367:Q367"/>
    <mergeCell ref="O368:Q368"/>
    <mergeCell ref="O369:Q369"/>
    <mergeCell ref="O370:Q370"/>
    <mergeCell ref="O371:Q371"/>
    <mergeCell ref="O372:Q372"/>
    <mergeCell ref="O373:Q373"/>
    <mergeCell ref="O374:Q374"/>
    <mergeCell ref="O357:Q357"/>
    <mergeCell ref="O358:Q358"/>
    <mergeCell ref="O359:Q359"/>
    <mergeCell ref="O360:Q360"/>
    <mergeCell ref="O361:Q361"/>
    <mergeCell ref="O362:Q362"/>
    <mergeCell ref="O363:Q363"/>
    <mergeCell ref="O364:Q364"/>
    <mergeCell ref="O365:Q365"/>
    <mergeCell ref="O348:Q348"/>
    <mergeCell ref="O349:Q349"/>
    <mergeCell ref="O350:Q350"/>
    <mergeCell ref="O351:Q351"/>
    <mergeCell ref="O352:Q352"/>
    <mergeCell ref="O353:Q353"/>
    <mergeCell ref="O354:Q354"/>
    <mergeCell ref="O355:Q355"/>
    <mergeCell ref="O356:Q356"/>
    <mergeCell ref="O339:Q339"/>
    <mergeCell ref="O340:Q340"/>
    <mergeCell ref="O341:Q341"/>
    <mergeCell ref="O342:Q342"/>
    <mergeCell ref="O343:Q343"/>
    <mergeCell ref="O344:Q344"/>
    <mergeCell ref="O345:Q345"/>
    <mergeCell ref="O346:Q346"/>
    <mergeCell ref="O347:Q347"/>
    <mergeCell ref="O330:Q330"/>
    <mergeCell ref="O331:Q331"/>
    <mergeCell ref="O332:Q332"/>
    <mergeCell ref="O333:Q333"/>
    <mergeCell ref="O334:Q334"/>
    <mergeCell ref="O335:Q335"/>
    <mergeCell ref="O336:Q336"/>
    <mergeCell ref="O337:Q337"/>
    <mergeCell ref="O338:Q338"/>
    <mergeCell ref="O321:Q321"/>
    <mergeCell ref="O322:Q322"/>
    <mergeCell ref="O323:Q323"/>
    <mergeCell ref="O324:Q324"/>
    <mergeCell ref="O325:Q325"/>
    <mergeCell ref="O326:Q326"/>
    <mergeCell ref="O327:Q327"/>
    <mergeCell ref="O328:Q328"/>
    <mergeCell ref="O329:Q329"/>
    <mergeCell ref="O312:Q312"/>
    <mergeCell ref="O313:Q313"/>
    <mergeCell ref="O314:Q314"/>
    <mergeCell ref="O315:Q315"/>
    <mergeCell ref="O316:Q316"/>
    <mergeCell ref="O317:Q317"/>
    <mergeCell ref="O318:Q318"/>
    <mergeCell ref="O319:Q319"/>
    <mergeCell ref="O320:Q320"/>
    <mergeCell ref="O303:Q303"/>
    <mergeCell ref="O304:Q304"/>
    <mergeCell ref="O305:Q305"/>
    <mergeCell ref="O306:Q306"/>
    <mergeCell ref="O307:Q307"/>
    <mergeCell ref="O308:Q308"/>
    <mergeCell ref="O309:Q309"/>
    <mergeCell ref="O310:Q310"/>
    <mergeCell ref="O311:Q311"/>
    <mergeCell ref="O294:Q294"/>
    <mergeCell ref="O295:Q295"/>
    <mergeCell ref="O296:Q296"/>
    <mergeCell ref="O297:Q297"/>
    <mergeCell ref="O298:Q298"/>
    <mergeCell ref="O299:Q299"/>
    <mergeCell ref="O300:Q300"/>
    <mergeCell ref="O301:Q301"/>
    <mergeCell ref="O302:Q302"/>
    <mergeCell ref="O285:Q285"/>
    <mergeCell ref="O286:Q286"/>
    <mergeCell ref="O287:Q287"/>
    <mergeCell ref="O288:Q288"/>
    <mergeCell ref="O289:Q289"/>
    <mergeCell ref="O290:Q290"/>
    <mergeCell ref="O291:Q291"/>
    <mergeCell ref="O292:Q292"/>
    <mergeCell ref="O293:Q293"/>
    <mergeCell ref="O276:Q276"/>
    <mergeCell ref="O277:Q277"/>
    <mergeCell ref="O278:Q278"/>
    <mergeCell ref="O279:Q279"/>
    <mergeCell ref="O280:Q280"/>
    <mergeCell ref="O281:Q281"/>
    <mergeCell ref="O282:Q282"/>
    <mergeCell ref="O283:Q283"/>
    <mergeCell ref="O284:Q284"/>
    <mergeCell ref="O267:Q267"/>
    <mergeCell ref="O268:Q268"/>
    <mergeCell ref="O269:Q269"/>
    <mergeCell ref="O270:Q270"/>
    <mergeCell ref="O271:Q271"/>
    <mergeCell ref="O272:Q272"/>
    <mergeCell ref="O273:Q273"/>
    <mergeCell ref="O274:Q274"/>
    <mergeCell ref="O275:Q275"/>
    <mergeCell ref="O258:Q258"/>
    <mergeCell ref="O259:Q259"/>
    <mergeCell ref="O260:Q260"/>
    <mergeCell ref="O261:Q261"/>
    <mergeCell ref="O262:Q262"/>
    <mergeCell ref="O263:Q263"/>
    <mergeCell ref="O264:Q264"/>
    <mergeCell ref="O265:Q265"/>
    <mergeCell ref="O266:Q266"/>
    <mergeCell ref="O249:Q249"/>
    <mergeCell ref="O250:Q250"/>
    <mergeCell ref="O251:Q251"/>
    <mergeCell ref="O252:Q252"/>
    <mergeCell ref="O253:Q253"/>
    <mergeCell ref="O254:Q254"/>
    <mergeCell ref="O255:Q255"/>
    <mergeCell ref="O256:Q256"/>
    <mergeCell ref="O257:Q257"/>
    <mergeCell ref="O240:Q240"/>
    <mergeCell ref="O241:Q241"/>
    <mergeCell ref="O242:Q242"/>
    <mergeCell ref="O243:Q243"/>
    <mergeCell ref="O244:Q244"/>
    <mergeCell ref="O245:Q245"/>
    <mergeCell ref="O246:Q246"/>
    <mergeCell ref="O247:Q247"/>
    <mergeCell ref="O248:Q248"/>
    <mergeCell ref="O231:Q231"/>
    <mergeCell ref="O232:Q232"/>
    <mergeCell ref="O233:Q233"/>
    <mergeCell ref="O234:Q234"/>
    <mergeCell ref="O235:Q235"/>
    <mergeCell ref="O236:Q236"/>
    <mergeCell ref="O237:Q237"/>
    <mergeCell ref="O238:Q238"/>
    <mergeCell ref="O239:Q239"/>
    <mergeCell ref="O222:Q222"/>
    <mergeCell ref="O223:Q223"/>
    <mergeCell ref="O224:Q224"/>
    <mergeCell ref="O225:Q225"/>
    <mergeCell ref="O226:Q226"/>
    <mergeCell ref="O227:Q227"/>
    <mergeCell ref="O228:Q228"/>
    <mergeCell ref="O229:Q229"/>
    <mergeCell ref="O230:Q230"/>
    <mergeCell ref="O213:Q213"/>
    <mergeCell ref="O214:Q214"/>
    <mergeCell ref="O215:Q215"/>
    <mergeCell ref="O216:Q216"/>
    <mergeCell ref="O217:Q217"/>
    <mergeCell ref="O218:Q218"/>
    <mergeCell ref="O219:Q219"/>
    <mergeCell ref="O220:Q220"/>
    <mergeCell ref="O221:Q221"/>
    <mergeCell ref="O204:Q204"/>
    <mergeCell ref="O205:Q205"/>
    <mergeCell ref="O206:Q206"/>
    <mergeCell ref="O207:Q207"/>
    <mergeCell ref="O208:Q208"/>
    <mergeCell ref="O209:Q209"/>
    <mergeCell ref="O210:Q210"/>
    <mergeCell ref="O211:Q211"/>
    <mergeCell ref="O212:Q212"/>
    <mergeCell ref="O195:Q195"/>
    <mergeCell ref="O196:Q196"/>
    <mergeCell ref="O197:Q197"/>
    <mergeCell ref="O198:Q198"/>
    <mergeCell ref="O199:Q199"/>
    <mergeCell ref="O200:Q200"/>
    <mergeCell ref="O201:Q201"/>
    <mergeCell ref="O202:Q202"/>
    <mergeCell ref="O203:Q203"/>
    <mergeCell ref="O162:Q162"/>
    <mergeCell ref="O163:Q163"/>
    <mergeCell ref="O164:Q164"/>
    <mergeCell ref="O165:Q165"/>
    <mergeCell ref="O166:Q166"/>
    <mergeCell ref="O167:Q167"/>
    <mergeCell ref="O182:Q182"/>
    <mergeCell ref="O183:Q183"/>
    <mergeCell ref="O184:Q184"/>
    <mergeCell ref="O177:Q177"/>
    <mergeCell ref="O178:Q178"/>
    <mergeCell ref="O179:Q179"/>
    <mergeCell ref="O180:Q180"/>
    <mergeCell ref="O181:Q181"/>
    <mergeCell ref="O190:Q190"/>
    <mergeCell ref="O191:Q191"/>
    <mergeCell ref="O192:Q192"/>
    <mergeCell ref="O193:Q193"/>
    <mergeCell ref="O194:Q194"/>
    <mergeCell ref="O185:Q185"/>
    <mergeCell ref="O186:Q186"/>
    <mergeCell ref="O187:Q187"/>
    <mergeCell ref="O188:Q188"/>
    <mergeCell ref="O189:Q189"/>
    <mergeCell ref="O152:Q152"/>
    <mergeCell ref="O153:Q153"/>
    <mergeCell ref="O154:Q154"/>
    <mergeCell ref="H156:J156"/>
    <mergeCell ref="H129:J129"/>
    <mergeCell ref="H130:J130"/>
    <mergeCell ref="H131:J131"/>
    <mergeCell ref="H132:J132"/>
    <mergeCell ref="H133:J133"/>
    <mergeCell ref="H134:J134"/>
    <mergeCell ref="H135:J135"/>
    <mergeCell ref="H136:J136"/>
    <mergeCell ref="H137:J137"/>
    <mergeCell ref="H154:J154"/>
    <mergeCell ref="H155:J155"/>
    <mergeCell ref="H138:J138"/>
    <mergeCell ref="H139:J139"/>
    <mergeCell ref="H145:J145"/>
    <mergeCell ref="H146:J146"/>
    <mergeCell ref="O129:Q129"/>
    <mergeCell ref="O130:Q130"/>
    <mergeCell ref="O145:Q145"/>
    <mergeCell ref="O150:Q150"/>
    <mergeCell ref="O151:Q151"/>
    <mergeCell ref="O121:Q121"/>
    <mergeCell ref="O122:Q122"/>
    <mergeCell ref="O123:Q123"/>
    <mergeCell ref="O124:Q124"/>
    <mergeCell ref="O125:Q125"/>
    <mergeCell ref="O120:Q120"/>
    <mergeCell ref="O147:Q147"/>
    <mergeCell ref="O148:Q148"/>
    <mergeCell ref="O149:Q149"/>
    <mergeCell ref="O146:Q146"/>
    <mergeCell ref="O133:Q133"/>
    <mergeCell ref="O140:Q140"/>
    <mergeCell ref="O141:Q141"/>
    <mergeCell ref="O142:Q142"/>
    <mergeCell ref="O143:Q143"/>
    <mergeCell ref="O144:Q144"/>
    <mergeCell ref="O136:Q136"/>
    <mergeCell ref="O137:Q137"/>
    <mergeCell ref="O138:Q138"/>
    <mergeCell ref="O139:Q139"/>
    <mergeCell ref="O135:Q135"/>
    <mergeCell ref="O108:Q108"/>
    <mergeCell ref="O109:Q109"/>
    <mergeCell ref="O110:Q110"/>
    <mergeCell ref="O111:Q111"/>
    <mergeCell ref="H140:J140"/>
    <mergeCell ref="H141:J141"/>
    <mergeCell ref="H142:J142"/>
    <mergeCell ref="H143:J143"/>
    <mergeCell ref="H114:J114"/>
    <mergeCell ref="H115:J115"/>
    <mergeCell ref="H116:J116"/>
    <mergeCell ref="H120:J120"/>
    <mergeCell ref="H121:J121"/>
    <mergeCell ref="H122:J122"/>
    <mergeCell ref="H123:J123"/>
    <mergeCell ref="H124:J124"/>
    <mergeCell ref="H125:J125"/>
    <mergeCell ref="H126:J126"/>
    <mergeCell ref="O127:Q127"/>
    <mergeCell ref="O128:Q128"/>
    <mergeCell ref="O112:Q112"/>
    <mergeCell ref="O113:Q113"/>
    <mergeCell ref="O114:Q114"/>
    <mergeCell ref="O115:Q115"/>
    <mergeCell ref="E1:G1"/>
    <mergeCell ref="O17:Q17"/>
    <mergeCell ref="O18:Q18"/>
    <mergeCell ref="O20:Q20"/>
    <mergeCell ref="O21:Q21"/>
    <mergeCell ref="O22:Q22"/>
    <mergeCell ref="O12:Q12"/>
    <mergeCell ref="O13:Q13"/>
    <mergeCell ref="G4:G5"/>
    <mergeCell ref="L1:P2"/>
    <mergeCell ref="I1:J2"/>
    <mergeCell ref="I15:J15"/>
    <mergeCell ref="I16:J16"/>
    <mergeCell ref="I17:J17"/>
    <mergeCell ref="I18:J18"/>
    <mergeCell ref="I19:J19"/>
    <mergeCell ref="I20:J20"/>
    <mergeCell ref="I21:J21"/>
    <mergeCell ref="I22:J22"/>
    <mergeCell ref="O11:Q11"/>
    <mergeCell ref="O19:Q19"/>
    <mergeCell ref="O4:Q5"/>
    <mergeCell ref="O6:Q6"/>
    <mergeCell ref="O7:Q7"/>
    <mergeCell ref="O8:Q8"/>
    <mergeCell ref="K91:K92"/>
    <mergeCell ref="O9:Q9"/>
    <mergeCell ref="O91:Q92"/>
    <mergeCell ref="O14:Q14"/>
    <mergeCell ref="O15:Q15"/>
    <mergeCell ref="O16:Q16"/>
    <mergeCell ref="O28:Q28"/>
    <mergeCell ref="O29:Q29"/>
    <mergeCell ref="O67:Q67"/>
    <mergeCell ref="O88:Q88"/>
    <mergeCell ref="O89:Q89"/>
    <mergeCell ref="O23:Q23"/>
    <mergeCell ref="O24:Q24"/>
    <mergeCell ref="O25:Q25"/>
    <mergeCell ref="O30:Q30"/>
    <mergeCell ref="O87:Q87"/>
    <mergeCell ref="O77:Q77"/>
    <mergeCell ref="O78:Q78"/>
    <mergeCell ref="O37:Q37"/>
    <mergeCell ref="O38:Q38"/>
    <mergeCell ref="O39:Q39"/>
    <mergeCell ref="O40:Q40"/>
    <mergeCell ref="O387:Q387"/>
    <mergeCell ref="A4:A5"/>
    <mergeCell ref="K4:K5"/>
    <mergeCell ref="F4:F5"/>
    <mergeCell ref="E4:E5"/>
    <mergeCell ref="B4:B5"/>
    <mergeCell ref="A91:A92"/>
    <mergeCell ref="F91:F92"/>
    <mergeCell ref="E91:E92"/>
    <mergeCell ref="B91:B92"/>
    <mergeCell ref="C4:C5"/>
    <mergeCell ref="C91:C92"/>
    <mergeCell ref="H91:J91"/>
    <mergeCell ref="H92:J92"/>
    <mergeCell ref="G91:G92"/>
    <mergeCell ref="O168:Q168"/>
    <mergeCell ref="O169:Q169"/>
    <mergeCell ref="O170:Q170"/>
    <mergeCell ref="O171:Q171"/>
    <mergeCell ref="O172:Q172"/>
    <mergeCell ref="O26:Q26"/>
    <mergeCell ref="O27:Q27"/>
    <mergeCell ref="O10:Q10"/>
    <mergeCell ref="O175:Q175"/>
    <mergeCell ref="O176:Q176"/>
    <mergeCell ref="O101:Q101"/>
    <mergeCell ref="O102:Q102"/>
    <mergeCell ref="O155:Q155"/>
    <mergeCell ref="O95:Q95"/>
    <mergeCell ref="O96:Q96"/>
    <mergeCell ref="O97:Q97"/>
    <mergeCell ref="O98:Q98"/>
    <mergeCell ref="O99:Q99"/>
    <mergeCell ref="O100:Q100"/>
    <mergeCell ref="O156:Q156"/>
    <mergeCell ref="O157:Q157"/>
    <mergeCell ref="O116:Q116"/>
    <mergeCell ref="O117:Q117"/>
    <mergeCell ref="O118:Q118"/>
    <mergeCell ref="O119:Q119"/>
    <mergeCell ref="O134:Q134"/>
    <mergeCell ref="O126:Q126"/>
    <mergeCell ref="O173:Q173"/>
    <mergeCell ref="O158:Q158"/>
    <mergeCell ref="O159:Q159"/>
    <mergeCell ref="O160:Q160"/>
    <mergeCell ref="O103:Q103"/>
    <mergeCell ref="H173:J173"/>
    <mergeCell ref="H174:J174"/>
    <mergeCell ref="O48:Q48"/>
    <mergeCell ref="O49:Q49"/>
    <mergeCell ref="O50:Q50"/>
    <mergeCell ref="O51:Q51"/>
    <mergeCell ref="O52:Q52"/>
    <mergeCell ref="O53:Q53"/>
    <mergeCell ref="O54:Q54"/>
    <mergeCell ref="O55:Q55"/>
    <mergeCell ref="O56:Q56"/>
    <mergeCell ref="H94:J94"/>
    <mergeCell ref="H95:J95"/>
    <mergeCell ref="H96:J96"/>
    <mergeCell ref="H97:J97"/>
    <mergeCell ref="H98:J98"/>
    <mergeCell ref="H99:J99"/>
    <mergeCell ref="O174:Q174"/>
    <mergeCell ref="H127:J127"/>
    <mergeCell ref="H128:J128"/>
    <mergeCell ref="H158:J158"/>
    <mergeCell ref="O41:Q41"/>
    <mergeCell ref="O42:Q42"/>
    <mergeCell ref="O43:Q43"/>
    <mergeCell ref="O44:Q44"/>
    <mergeCell ref="O45:Q45"/>
    <mergeCell ref="O46:Q46"/>
    <mergeCell ref="O47:Q47"/>
    <mergeCell ref="H147:J147"/>
    <mergeCell ref="H148:J148"/>
    <mergeCell ref="O104:Q104"/>
    <mergeCell ref="O105:Q105"/>
    <mergeCell ref="O106:Q106"/>
    <mergeCell ref="O107:Q107"/>
    <mergeCell ref="H101:J101"/>
    <mergeCell ref="H102:J102"/>
    <mergeCell ref="H103:J103"/>
    <mergeCell ref="H144:J144"/>
    <mergeCell ref="O131:Q131"/>
    <mergeCell ref="O132:Q132"/>
    <mergeCell ref="O93:Q93"/>
    <mergeCell ref="O94:Q94"/>
    <mergeCell ref="H93:J93"/>
    <mergeCell ref="L91:L92"/>
    <mergeCell ref="M91:M92"/>
    <mergeCell ref="D418:E418"/>
    <mergeCell ref="H175:J175"/>
    <mergeCell ref="H176:J176"/>
    <mergeCell ref="H387:J387"/>
    <mergeCell ref="H104:J104"/>
    <mergeCell ref="H105:J105"/>
    <mergeCell ref="H106:J106"/>
    <mergeCell ref="H107:J107"/>
    <mergeCell ref="H117:J117"/>
    <mergeCell ref="H118:J118"/>
    <mergeCell ref="H119:J119"/>
    <mergeCell ref="H108:J108"/>
    <mergeCell ref="H109:J109"/>
    <mergeCell ref="H110:J110"/>
    <mergeCell ref="H111:J111"/>
    <mergeCell ref="H112:J112"/>
    <mergeCell ref="H113:J113"/>
    <mergeCell ref="H172:J172"/>
    <mergeCell ref="H152:J152"/>
    <mergeCell ref="H153:J153"/>
    <mergeCell ref="D428:E428"/>
    <mergeCell ref="D407:E407"/>
    <mergeCell ref="D395:E395"/>
    <mergeCell ref="O66:Q66"/>
    <mergeCell ref="O57:Q57"/>
    <mergeCell ref="O58:Q58"/>
    <mergeCell ref="O59:Q59"/>
    <mergeCell ref="O60:Q60"/>
    <mergeCell ref="O61:Q61"/>
    <mergeCell ref="O62:Q62"/>
    <mergeCell ref="O63:Q63"/>
    <mergeCell ref="O64:Q64"/>
    <mergeCell ref="O65:Q65"/>
    <mergeCell ref="H162:J162"/>
    <mergeCell ref="H163:J163"/>
    <mergeCell ref="H164:J164"/>
    <mergeCell ref="H165:J165"/>
    <mergeCell ref="H166:J166"/>
    <mergeCell ref="H167:J167"/>
    <mergeCell ref="H168:J168"/>
    <mergeCell ref="H169:J169"/>
    <mergeCell ref="H170:J170"/>
    <mergeCell ref="H100:J100"/>
    <mergeCell ref="O161:Q161"/>
  </mergeCells>
  <phoneticPr fontId="4" type="noConversion"/>
  <conditionalFormatting sqref="N6:N89 N93:N387">
    <cfRule type="expression" dxfId="3" priority="36">
      <formula>$Q6="Grecia Flores"</formula>
    </cfRule>
  </conditionalFormatting>
  <conditionalFormatting sqref="N6:O89 A93:A387 C93:F387 K93:N387 O103:O154 N155:O157 O158:O172 N173:O176 O177:O386 N387:O387">
    <cfRule type="expression" dxfId="2" priority="15">
      <formula>$Q6="Sergio Rodriguez"</formula>
    </cfRule>
  </conditionalFormatting>
  <conditionalFormatting sqref="N94:O102">
    <cfRule type="expression" dxfId="1" priority="66">
      <formula>$Q94="Sergio Rodriguez"</formula>
    </cfRule>
  </conditionalFormatting>
  <conditionalFormatting sqref="O93">
    <cfRule type="expression" dxfId="0" priority="9">
      <formula>$Q93="Sergio Rodriguez"</formula>
    </cfRule>
  </conditionalFormatting>
  <dataValidations count="3">
    <dataValidation type="list" allowBlank="1" showInputMessage="1" showErrorMessage="1" sqref="H6:H89" xr:uid="{57B19617-D867-490C-ABD2-E7EDEC61AAB8}">
      <formula1>$B$437:$B$444</formula1>
    </dataValidation>
    <dataValidation type="list" allowBlank="1" showInputMessage="1" showErrorMessage="1" sqref="R6:R89 R93:R387" xr:uid="{F683BED8-CEC3-4218-AD7C-B343383BC6B6}">
      <formula1>$C$437:$C$444</formula1>
    </dataValidation>
    <dataValidation type="list" allowBlank="1" showInputMessage="1" showErrorMessage="1" sqref="G6:G89 G93:G387" xr:uid="{196C800A-37D6-4C6D-A857-AC221FB533DC}">
      <formula1>$G$389:$G$392</formula1>
    </dataValidation>
  </dataValidations>
  <pageMargins left="0.25" right="0.25" top="0.75" bottom="0.75" header="0.3" footer="0.3"/>
  <pageSetup scale="3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VARIOS!$B$4:$B$9</xm:f>
          </x14:formula1>
          <xm:sqref>N6:N89 N93:N387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4"/>
  <sheetViews>
    <sheetView topLeftCell="A246" workbookViewId="0">
      <selection activeCell="B259" sqref="B259"/>
    </sheetView>
  </sheetViews>
  <sheetFormatPr baseColWidth="10" defaultRowHeight="15.6" x14ac:dyDescent="0.3"/>
  <cols>
    <col min="1" max="1" width="32.44140625" customWidth="1"/>
    <col min="2" max="2" width="85.33203125" style="56" customWidth="1"/>
  </cols>
  <sheetData>
    <row r="1" spans="1:2" ht="21" x14ac:dyDescent="0.3">
      <c r="A1" s="57">
        <v>2164</v>
      </c>
      <c r="B1" s="54" t="s">
        <v>83</v>
      </c>
    </row>
    <row r="2" spans="1:2" ht="21" x14ac:dyDescent="0.3">
      <c r="A2" s="57">
        <v>417013</v>
      </c>
      <c r="B2" s="54" t="s">
        <v>84</v>
      </c>
    </row>
    <row r="3" spans="1:2" ht="21" x14ac:dyDescent="0.3">
      <c r="A3" s="57" t="s">
        <v>85</v>
      </c>
      <c r="B3" s="54" t="s">
        <v>86</v>
      </c>
    </row>
    <row r="4" spans="1:2" ht="21" x14ac:dyDescent="0.3">
      <c r="A4" s="57" t="s">
        <v>512</v>
      </c>
      <c r="B4" s="54" t="s">
        <v>86</v>
      </c>
    </row>
    <row r="5" spans="1:2" ht="21" x14ac:dyDescent="0.3">
      <c r="A5" s="57" t="s">
        <v>464</v>
      </c>
      <c r="B5" s="54" t="s">
        <v>88</v>
      </c>
    </row>
    <row r="6" spans="1:2" ht="21" x14ac:dyDescent="0.3">
      <c r="A6" s="57" t="s">
        <v>87</v>
      </c>
      <c r="B6" s="54" t="s">
        <v>88</v>
      </c>
    </row>
    <row r="7" spans="1:2" ht="21" x14ac:dyDescent="0.3">
      <c r="A7" s="57" t="s">
        <v>89</v>
      </c>
      <c r="B7" s="54" t="s">
        <v>90</v>
      </c>
    </row>
    <row r="8" spans="1:2" ht="21" x14ac:dyDescent="0.3">
      <c r="A8" s="51" t="s">
        <v>91</v>
      </c>
      <c r="B8" s="52" t="s">
        <v>92</v>
      </c>
    </row>
    <row r="9" spans="1:2" ht="21" x14ac:dyDescent="0.3">
      <c r="A9" s="50" t="s">
        <v>532</v>
      </c>
      <c r="B9" s="62" t="s">
        <v>533</v>
      </c>
    </row>
    <row r="10" spans="1:2" ht="21" x14ac:dyDescent="0.3">
      <c r="A10" s="51" t="s">
        <v>93</v>
      </c>
      <c r="B10" s="52" t="s">
        <v>471</v>
      </c>
    </row>
    <row r="11" spans="1:2" ht="14.4" x14ac:dyDescent="0.3">
      <c r="A11" s="47" t="s">
        <v>94</v>
      </c>
      <c r="B11" s="48" t="s">
        <v>470</v>
      </c>
    </row>
    <row r="12" spans="1:2" ht="21" x14ac:dyDescent="0.3">
      <c r="A12" s="51" t="s">
        <v>94</v>
      </c>
      <c r="B12" s="52" t="s">
        <v>470</v>
      </c>
    </row>
    <row r="13" spans="1:2" ht="21" x14ac:dyDescent="0.3">
      <c r="A13" s="51" t="s">
        <v>95</v>
      </c>
      <c r="B13" s="52" t="s">
        <v>472</v>
      </c>
    </row>
    <row r="14" spans="1:2" ht="21" x14ac:dyDescent="0.3">
      <c r="A14" s="51" t="s">
        <v>513</v>
      </c>
      <c r="B14" s="52" t="s">
        <v>514</v>
      </c>
    </row>
    <row r="15" spans="1:2" ht="21" x14ac:dyDescent="0.3">
      <c r="A15" s="51" t="s">
        <v>97</v>
      </c>
      <c r="B15" s="52" t="s">
        <v>96</v>
      </c>
    </row>
    <row r="16" spans="1:2" ht="21" x14ac:dyDescent="0.3">
      <c r="A16" s="51" t="s">
        <v>98</v>
      </c>
      <c r="B16" s="52" t="s">
        <v>99</v>
      </c>
    </row>
    <row r="17" spans="1:2" ht="21" x14ac:dyDescent="0.3">
      <c r="A17" s="51" t="s">
        <v>100</v>
      </c>
      <c r="B17" s="52" t="s">
        <v>101</v>
      </c>
    </row>
    <row r="18" spans="1:2" ht="21" x14ac:dyDescent="0.3">
      <c r="A18" s="51" t="s">
        <v>102</v>
      </c>
      <c r="B18" s="52" t="s">
        <v>103</v>
      </c>
    </row>
    <row r="19" spans="1:2" ht="21" x14ac:dyDescent="0.3">
      <c r="A19" s="51" t="s">
        <v>515</v>
      </c>
      <c r="B19" s="52" t="s">
        <v>518</v>
      </c>
    </row>
    <row r="20" spans="1:2" ht="21" x14ac:dyDescent="0.3">
      <c r="A20" s="51" t="s">
        <v>516</v>
      </c>
      <c r="B20" s="52" t="s">
        <v>517</v>
      </c>
    </row>
    <row r="21" spans="1:2" ht="21" x14ac:dyDescent="0.3">
      <c r="A21" s="51" t="s">
        <v>104</v>
      </c>
      <c r="B21" s="52" t="s">
        <v>105</v>
      </c>
    </row>
    <row r="22" spans="1:2" ht="21" x14ac:dyDescent="0.3">
      <c r="A22" s="51" t="s">
        <v>106</v>
      </c>
      <c r="B22" s="52" t="s">
        <v>107</v>
      </c>
    </row>
    <row r="23" spans="1:2" ht="21" x14ac:dyDescent="0.3">
      <c r="A23" s="51" t="s">
        <v>519</v>
      </c>
      <c r="B23" s="52" t="s">
        <v>520</v>
      </c>
    </row>
    <row r="24" spans="1:2" ht="21" x14ac:dyDescent="0.3">
      <c r="A24" s="51" t="s">
        <v>108</v>
      </c>
      <c r="B24" s="52" t="s">
        <v>109</v>
      </c>
    </row>
    <row r="25" spans="1:2" ht="21" x14ac:dyDescent="0.3">
      <c r="A25" s="51" t="s">
        <v>110</v>
      </c>
      <c r="B25" s="52" t="s">
        <v>111</v>
      </c>
    </row>
    <row r="26" spans="1:2" ht="21" x14ac:dyDescent="0.3">
      <c r="A26" s="51" t="s">
        <v>112</v>
      </c>
      <c r="B26" s="52" t="s">
        <v>113</v>
      </c>
    </row>
    <row r="27" spans="1:2" ht="21" x14ac:dyDescent="0.3">
      <c r="A27" s="51" t="s">
        <v>563</v>
      </c>
      <c r="B27" s="52" t="s">
        <v>564</v>
      </c>
    </row>
    <row r="28" spans="1:2" ht="21" x14ac:dyDescent="0.3">
      <c r="A28" s="51" t="s">
        <v>114</v>
      </c>
      <c r="B28" s="52" t="s">
        <v>463</v>
      </c>
    </row>
    <row r="29" spans="1:2" ht="21" x14ac:dyDescent="0.3">
      <c r="A29" s="51" t="s">
        <v>115</v>
      </c>
      <c r="B29" s="52" t="s">
        <v>116</v>
      </c>
    </row>
    <row r="30" spans="1:2" ht="21" x14ac:dyDescent="0.3">
      <c r="A30" s="51" t="s">
        <v>117</v>
      </c>
      <c r="B30" s="52" t="s">
        <v>118</v>
      </c>
    </row>
    <row r="31" spans="1:2" ht="21" x14ac:dyDescent="0.3">
      <c r="A31" s="51" t="s">
        <v>119</v>
      </c>
      <c r="B31" s="53" t="s">
        <v>120</v>
      </c>
    </row>
    <row r="32" spans="1:2" ht="21" x14ac:dyDescent="0.3">
      <c r="A32" s="51" t="s">
        <v>121</v>
      </c>
      <c r="B32" s="52" t="s">
        <v>122</v>
      </c>
    </row>
    <row r="33" spans="1:2" ht="21" x14ac:dyDescent="0.3">
      <c r="A33" s="51" t="s">
        <v>123</v>
      </c>
      <c r="B33" s="53" t="s">
        <v>124</v>
      </c>
    </row>
    <row r="34" spans="1:2" ht="21" x14ac:dyDescent="0.3">
      <c r="A34" s="51" t="s">
        <v>125</v>
      </c>
      <c r="B34" s="52" t="s">
        <v>126</v>
      </c>
    </row>
    <row r="35" spans="1:2" ht="21" x14ac:dyDescent="0.3">
      <c r="A35" s="51" t="s">
        <v>127</v>
      </c>
      <c r="B35" s="53" t="s">
        <v>128</v>
      </c>
    </row>
    <row r="36" spans="1:2" ht="21" x14ac:dyDescent="0.3">
      <c r="A36" s="51" t="s">
        <v>129</v>
      </c>
      <c r="B36" s="52" t="s">
        <v>130</v>
      </c>
    </row>
    <row r="37" spans="1:2" ht="21" x14ac:dyDescent="0.3">
      <c r="A37" s="51" t="s">
        <v>131</v>
      </c>
      <c r="B37" s="52" t="s">
        <v>32</v>
      </c>
    </row>
    <row r="38" spans="1:2" ht="21" x14ac:dyDescent="0.3">
      <c r="A38" s="51" t="s">
        <v>132</v>
      </c>
      <c r="B38" s="52" t="s">
        <v>133</v>
      </c>
    </row>
    <row r="39" spans="1:2" ht="21" x14ac:dyDescent="0.3">
      <c r="A39" s="51" t="s">
        <v>489</v>
      </c>
      <c r="B39" s="52" t="s">
        <v>490</v>
      </c>
    </row>
    <row r="40" spans="1:2" ht="21" x14ac:dyDescent="0.3">
      <c r="A40" s="51" t="s">
        <v>134</v>
      </c>
      <c r="B40" s="52" t="s">
        <v>135</v>
      </c>
    </row>
    <row r="41" spans="1:2" ht="21" x14ac:dyDescent="0.3">
      <c r="A41" s="51" t="s">
        <v>136</v>
      </c>
      <c r="B41" s="52" t="s">
        <v>137</v>
      </c>
    </row>
    <row r="42" spans="1:2" ht="21" x14ac:dyDescent="0.3">
      <c r="A42" s="51" t="s">
        <v>138</v>
      </c>
      <c r="B42" s="52" t="s">
        <v>139</v>
      </c>
    </row>
    <row r="43" spans="1:2" ht="21" x14ac:dyDescent="0.3">
      <c r="A43" s="51" t="s">
        <v>140</v>
      </c>
      <c r="B43" s="52" t="s">
        <v>141</v>
      </c>
    </row>
    <row r="44" spans="1:2" ht="21" x14ac:dyDescent="0.3">
      <c r="A44" s="51" t="s">
        <v>142</v>
      </c>
      <c r="B44" s="52" t="s">
        <v>143</v>
      </c>
    </row>
    <row r="45" spans="1:2" ht="21" x14ac:dyDescent="0.3">
      <c r="A45" s="51" t="s">
        <v>144</v>
      </c>
      <c r="B45" s="52" t="s">
        <v>145</v>
      </c>
    </row>
    <row r="46" spans="1:2" ht="21" x14ac:dyDescent="0.3">
      <c r="A46" s="51" t="s">
        <v>485</v>
      </c>
      <c r="B46" s="52" t="s">
        <v>486</v>
      </c>
    </row>
    <row r="47" spans="1:2" ht="21" x14ac:dyDescent="0.3">
      <c r="A47" s="51" t="s">
        <v>481</v>
      </c>
      <c r="B47" s="52" t="s">
        <v>482</v>
      </c>
    </row>
    <row r="48" spans="1:2" ht="31.2" x14ac:dyDescent="0.3">
      <c r="A48" s="51" t="s">
        <v>549</v>
      </c>
      <c r="B48" s="53" t="s">
        <v>550</v>
      </c>
    </row>
    <row r="49" spans="1:2" ht="21" x14ac:dyDescent="0.3">
      <c r="A49" s="51" t="s">
        <v>146</v>
      </c>
      <c r="B49" s="52" t="s">
        <v>147</v>
      </c>
    </row>
    <row r="50" spans="1:2" ht="21" x14ac:dyDescent="0.3">
      <c r="A50" s="51" t="s">
        <v>148</v>
      </c>
      <c r="B50" s="52" t="s">
        <v>149</v>
      </c>
    </row>
    <row r="51" spans="1:2" ht="21" x14ac:dyDescent="0.3">
      <c r="A51" s="51" t="s">
        <v>150</v>
      </c>
      <c r="B51" s="52" t="s">
        <v>151</v>
      </c>
    </row>
    <row r="52" spans="1:2" ht="21" x14ac:dyDescent="0.3">
      <c r="A52" s="51" t="s">
        <v>152</v>
      </c>
      <c r="B52" s="52" t="s">
        <v>153</v>
      </c>
    </row>
    <row r="53" spans="1:2" ht="21" x14ac:dyDescent="0.3">
      <c r="A53" s="51" t="s">
        <v>493</v>
      </c>
      <c r="B53" s="52" t="s">
        <v>494</v>
      </c>
    </row>
    <row r="54" spans="1:2" ht="21" x14ac:dyDescent="0.3">
      <c r="A54" s="51" t="s">
        <v>497</v>
      </c>
      <c r="B54" s="52" t="s">
        <v>498</v>
      </c>
    </row>
    <row r="55" spans="1:2" ht="21" x14ac:dyDescent="0.3">
      <c r="A55" s="51" t="s">
        <v>501</v>
      </c>
      <c r="B55" s="52" t="s">
        <v>502</v>
      </c>
    </row>
    <row r="56" spans="1:2" ht="21" x14ac:dyDescent="0.3">
      <c r="A56" s="51" t="s">
        <v>505</v>
      </c>
      <c r="B56" s="52" t="s">
        <v>506</v>
      </c>
    </row>
    <row r="57" spans="1:2" ht="21" x14ac:dyDescent="0.3">
      <c r="A57" s="51" t="s">
        <v>477</v>
      </c>
      <c r="B57" s="52" t="s">
        <v>478</v>
      </c>
    </row>
    <row r="58" spans="1:2" ht="21" x14ac:dyDescent="0.3">
      <c r="A58" s="51" t="s">
        <v>545</v>
      </c>
      <c r="B58" s="53" t="s">
        <v>546</v>
      </c>
    </row>
    <row r="59" spans="1:2" ht="21" x14ac:dyDescent="0.3">
      <c r="A59" s="51" t="s">
        <v>553</v>
      </c>
      <c r="B59" s="53" t="s">
        <v>554</v>
      </c>
    </row>
    <row r="60" spans="1:2" ht="21" x14ac:dyDescent="0.3">
      <c r="A60" s="51" t="s">
        <v>557</v>
      </c>
      <c r="B60" s="53" t="s">
        <v>558</v>
      </c>
    </row>
    <row r="61" spans="1:2" ht="21" x14ac:dyDescent="0.3">
      <c r="A61" s="51" t="s">
        <v>511</v>
      </c>
      <c r="B61" s="52" t="s">
        <v>561</v>
      </c>
    </row>
    <row r="62" spans="1:2" ht="21" x14ac:dyDescent="0.3">
      <c r="A62" s="51" t="s">
        <v>154</v>
      </c>
      <c r="B62" s="52" t="s">
        <v>155</v>
      </c>
    </row>
    <row r="63" spans="1:2" ht="21" x14ac:dyDescent="0.3">
      <c r="A63" s="51" t="s">
        <v>156</v>
      </c>
      <c r="B63" s="52" t="s">
        <v>157</v>
      </c>
    </row>
    <row r="64" spans="1:2" ht="21" x14ac:dyDescent="0.3">
      <c r="A64" s="51" t="s">
        <v>158</v>
      </c>
      <c r="B64" s="52" t="s">
        <v>159</v>
      </c>
    </row>
    <row r="65" spans="1:2" ht="31.2" x14ac:dyDescent="0.3">
      <c r="A65" s="51" t="s">
        <v>160</v>
      </c>
      <c r="B65" s="52" t="s">
        <v>161</v>
      </c>
    </row>
    <row r="66" spans="1:2" ht="21" x14ac:dyDescent="0.3">
      <c r="A66" s="51" t="s">
        <v>162</v>
      </c>
      <c r="B66" s="52" t="s">
        <v>163</v>
      </c>
    </row>
    <row r="67" spans="1:2" ht="21" x14ac:dyDescent="0.3">
      <c r="A67" s="51" t="s">
        <v>164</v>
      </c>
      <c r="B67" s="52" t="s">
        <v>165</v>
      </c>
    </row>
    <row r="68" spans="1:2" ht="21" x14ac:dyDescent="0.3">
      <c r="A68" s="51" t="s">
        <v>164</v>
      </c>
      <c r="B68" s="52" t="s">
        <v>562</v>
      </c>
    </row>
    <row r="69" spans="1:2" ht="21" x14ac:dyDescent="0.3">
      <c r="A69" s="51" t="s">
        <v>166</v>
      </c>
      <c r="B69" s="52" t="s">
        <v>167</v>
      </c>
    </row>
    <row r="70" spans="1:2" ht="21" x14ac:dyDescent="0.3">
      <c r="A70" s="51" t="s">
        <v>168</v>
      </c>
      <c r="B70" s="52" t="s">
        <v>169</v>
      </c>
    </row>
    <row r="71" spans="1:2" ht="21" x14ac:dyDescent="0.3">
      <c r="A71" s="51" t="s">
        <v>170</v>
      </c>
      <c r="B71" s="52" t="s">
        <v>171</v>
      </c>
    </row>
    <row r="72" spans="1:2" ht="21" x14ac:dyDescent="0.3">
      <c r="A72" s="51" t="s">
        <v>172</v>
      </c>
      <c r="B72" s="52" t="s">
        <v>173</v>
      </c>
    </row>
    <row r="73" spans="1:2" ht="21" x14ac:dyDescent="0.3">
      <c r="A73" s="51" t="s">
        <v>174</v>
      </c>
      <c r="B73" s="52" t="s">
        <v>175</v>
      </c>
    </row>
    <row r="74" spans="1:2" ht="21" x14ac:dyDescent="0.3">
      <c r="A74" s="51" t="s">
        <v>176</v>
      </c>
      <c r="B74" s="52" t="s">
        <v>31</v>
      </c>
    </row>
    <row r="75" spans="1:2" ht="21" x14ac:dyDescent="0.3">
      <c r="A75" s="51" t="s">
        <v>177</v>
      </c>
      <c r="B75" s="52" t="s">
        <v>178</v>
      </c>
    </row>
    <row r="76" spans="1:2" ht="21" x14ac:dyDescent="0.3">
      <c r="A76" s="51" t="s">
        <v>179</v>
      </c>
      <c r="B76" s="52" t="s">
        <v>180</v>
      </c>
    </row>
    <row r="77" spans="1:2" ht="21" x14ac:dyDescent="0.3">
      <c r="A77" s="51" t="s">
        <v>181</v>
      </c>
      <c r="B77" s="52" t="s">
        <v>180</v>
      </c>
    </row>
    <row r="78" spans="1:2" ht="21" x14ac:dyDescent="0.3">
      <c r="A78" s="51" t="s">
        <v>182</v>
      </c>
      <c r="B78" s="52" t="s">
        <v>180</v>
      </c>
    </row>
    <row r="79" spans="1:2" ht="21" x14ac:dyDescent="0.3">
      <c r="A79" s="51" t="s">
        <v>183</v>
      </c>
      <c r="B79" s="52" t="s">
        <v>184</v>
      </c>
    </row>
    <row r="80" spans="1:2" ht="21" x14ac:dyDescent="0.3">
      <c r="A80" s="51" t="s">
        <v>185</v>
      </c>
      <c r="B80" s="52" t="s">
        <v>184</v>
      </c>
    </row>
    <row r="81" spans="1:2" ht="21" x14ac:dyDescent="0.3">
      <c r="A81" s="51" t="s">
        <v>186</v>
      </c>
      <c r="B81" s="52" t="s">
        <v>187</v>
      </c>
    </row>
    <row r="82" spans="1:2" ht="21" x14ac:dyDescent="0.3">
      <c r="A82" s="51" t="s">
        <v>188</v>
      </c>
      <c r="B82" s="52" t="s">
        <v>184</v>
      </c>
    </row>
    <row r="83" spans="1:2" ht="21" x14ac:dyDescent="0.3">
      <c r="A83" s="51" t="s">
        <v>189</v>
      </c>
      <c r="B83" s="52" t="s">
        <v>190</v>
      </c>
    </row>
    <row r="84" spans="1:2" ht="21" x14ac:dyDescent="0.3">
      <c r="A84" s="51" t="s">
        <v>191</v>
      </c>
      <c r="B84" s="52" t="s">
        <v>190</v>
      </c>
    </row>
    <row r="85" spans="1:2" ht="21" x14ac:dyDescent="0.3">
      <c r="A85" s="51" t="s">
        <v>192</v>
      </c>
      <c r="B85" s="52" t="s">
        <v>190</v>
      </c>
    </row>
    <row r="86" spans="1:2" ht="21" x14ac:dyDescent="0.3">
      <c r="A86" s="51" t="s">
        <v>193</v>
      </c>
      <c r="B86" s="52" t="s">
        <v>194</v>
      </c>
    </row>
    <row r="87" spans="1:2" ht="21" x14ac:dyDescent="0.3">
      <c r="A87" s="51" t="s">
        <v>195</v>
      </c>
      <c r="B87" s="52" t="s">
        <v>196</v>
      </c>
    </row>
    <row r="88" spans="1:2" ht="21" x14ac:dyDescent="0.3">
      <c r="A88" s="51" t="s">
        <v>197</v>
      </c>
      <c r="B88" s="52" t="s">
        <v>198</v>
      </c>
    </row>
    <row r="89" spans="1:2" ht="21" x14ac:dyDescent="0.3">
      <c r="A89" s="51" t="s">
        <v>199</v>
      </c>
      <c r="B89" s="52" t="s">
        <v>200</v>
      </c>
    </row>
    <row r="90" spans="1:2" ht="21" x14ac:dyDescent="0.3">
      <c r="A90" s="51" t="s">
        <v>201</v>
      </c>
      <c r="B90" s="52" t="s">
        <v>202</v>
      </c>
    </row>
    <row r="91" spans="1:2" ht="21" x14ac:dyDescent="0.3">
      <c r="A91" s="51" t="s">
        <v>203</v>
      </c>
      <c r="B91" s="52" t="s">
        <v>204</v>
      </c>
    </row>
    <row r="92" spans="1:2" ht="21" x14ac:dyDescent="0.3">
      <c r="A92" s="51" t="s">
        <v>205</v>
      </c>
      <c r="B92" s="52" t="s">
        <v>206</v>
      </c>
    </row>
    <row r="93" spans="1:2" ht="21" x14ac:dyDescent="0.3">
      <c r="A93" s="51" t="s">
        <v>207</v>
      </c>
      <c r="B93" s="52" t="s">
        <v>208</v>
      </c>
    </row>
    <row r="94" spans="1:2" ht="21" x14ac:dyDescent="0.3">
      <c r="A94" s="51" t="s">
        <v>209</v>
      </c>
      <c r="B94" s="52" t="s">
        <v>210</v>
      </c>
    </row>
    <row r="95" spans="1:2" ht="21" x14ac:dyDescent="0.3">
      <c r="A95" s="51" t="s">
        <v>211</v>
      </c>
      <c r="B95" s="52" t="s">
        <v>212</v>
      </c>
    </row>
    <row r="96" spans="1:2" ht="21" x14ac:dyDescent="0.3">
      <c r="A96" s="51" t="s">
        <v>213</v>
      </c>
      <c r="B96" s="52" t="s">
        <v>214</v>
      </c>
    </row>
    <row r="97" spans="1:2" ht="21" x14ac:dyDescent="0.3">
      <c r="A97" s="51" t="s">
        <v>215</v>
      </c>
      <c r="B97" s="52" t="s">
        <v>216</v>
      </c>
    </row>
    <row r="98" spans="1:2" ht="21" x14ac:dyDescent="0.3">
      <c r="A98" s="51" t="s">
        <v>217</v>
      </c>
      <c r="B98" s="52" t="s">
        <v>218</v>
      </c>
    </row>
    <row r="99" spans="1:2" ht="21" x14ac:dyDescent="0.3">
      <c r="A99" s="51" t="s">
        <v>219</v>
      </c>
      <c r="B99" s="52" t="s">
        <v>220</v>
      </c>
    </row>
    <row r="100" spans="1:2" ht="21" x14ac:dyDescent="0.3">
      <c r="A100" s="51" t="s">
        <v>221</v>
      </c>
      <c r="B100" s="53" t="s">
        <v>222</v>
      </c>
    </row>
    <row r="101" spans="1:2" ht="21" x14ac:dyDescent="0.3">
      <c r="A101" s="51" t="s">
        <v>223</v>
      </c>
      <c r="B101" s="52" t="s">
        <v>224</v>
      </c>
    </row>
    <row r="102" spans="1:2" ht="21" x14ac:dyDescent="0.3">
      <c r="A102" s="51" t="s">
        <v>225</v>
      </c>
      <c r="B102" s="53" t="s">
        <v>226</v>
      </c>
    </row>
    <row r="103" spans="1:2" ht="21" x14ac:dyDescent="0.3">
      <c r="A103" s="51" t="s">
        <v>227</v>
      </c>
      <c r="B103" s="52" t="s">
        <v>228</v>
      </c>
    </row>
    <row r="104" spans="1:2" ht="21" x14ac:dyDescent="0.3">
      <c r="A104" s="51" t="s">
        <v>229</v>
      </c>
      <c r="B104" s="53" t="s">
        <v>230</v>
      </c>
    </row>
    <row r="105" spans="1:2" ht="21" x14ac:dyDescent="0.3">
      <c r="A105" s="51" t="s">
        <v>231</v>
      </c>
      <c r="B105" s="52" t="s">
        <v>232</v>
      </c>
    </row>
    <row r="106" spans="1:2" ht="21" x14ac:dyDescent="0.3">
      <c r="A106" s="51" t="s">
        <v>233</v>
      </c>
      <c r="B106" s="52" t="s">
        <v>234</v>
      </c>
    </row>
    <row r="107" spans="1:2" ht="21" x14ac:dyDescent="0.3">
      <c r="A107" s="51" t="s">
        <v>235</v>
      </c>
      <c r="B107" s="52" t="s">
        <v>236</v>
      </c>
    </row>
    <row r="108" spans="1:2" ht="21" x14ac:dyDescent="0.3">
      <c r="A108" s="51" t="s">
        <v>491</v>
      </c>
      <c r="B108" s="52" t="s">
        <v>492</v>
      </c>
    </row>
    <row r="109" spans="1:2" ht="31.2" x14ac:dyDescent="0.3">
      <c r="A109" s="51" t="s">
        <v>237</v>
      </c>
      <c r="B109" s="52" t="s">
        <v>238</v>
      </c>
    </row>
    <row r="110" spans="1:2" ht="21" x14ac:dyDescent="0.3">
      <c r="A110" s="51" t="s">
        <v>239</v>
      </c>
      <c r="B110" s="52" t="s">
        <v>240</v>
      </c>
    </row>
    <row r="111" spans="1:2" ht="21" x14ac:dyDescent="0.3">
      <c r="A111" s="51" t="s">
        <v>241</v>
      </c>
      <c r="B111" s="52" t="s">
        <v>242</v>
      </c>
    </row>
    <row r="112" spans="1:2" ht="31.2" x14ac:dyDescent="0.3">
      <c r="A112" s="51" t="s">
        <v>243</v>
      </c>
      <c r="B112" s="52" t="s">
        <v>244</v>
      </c>
    </row>
    <row r="113" spans="1:2" ht="21" x14ac:dyDescent="0.3">
      <c r="A113" s="51" t="s">
        <v>245</v>
      </c>
      <c r="B113" s="52" t="s">
        <v>246</v>
      </c>
    </row>
    <row r="114" spans="1:2" ht="21" x14ac:dyDescent="0.3">
      <c r="A114" s="51" t="s">
        <v>247</v>
      </c>
      <c r="B114" s="52" t="s">
        <v>248</v>
      </c>
    </row>
    <row r="115" spans="1:2" ht="21" x14ac:dyDescent="0.3">
      <c r="A115" s="51" t="s">
        <v>487</v>
      </c>
      <c r="B115" s="52" t="s">
        <v>488</v>
      </c>
    </row>
    <row r="116" spans="1:2" ht="21" x14ac:dyDescent="0.3">
      <c r="A116" s="51" t="s">
        <v>483</v>
      </c>
      <c r="B116" s="52" t="s">
        <v>484</v>
      </c>
    </row>
    <row r="117" spans="1:2" ht="31.2" x14ac:dyDescent="0.3">
      <c r="A117" s="51" t="s">
        <v>551</v>
      </c>
      <c r="B117" s="53" t="s">
        <v>552</v>
      </c>
    </row>
    <row r="118" spans="1:2" ht="21" x14ac:dyDescent="0.3">
      <c r="A118" s="51" t="s">
        <v>249</v>
      </c>
      <c r="B118" s="52" t="s">
        <v>250</v>
      </c>
    </row>
    <row r="119" spans="1:2" ht="31.2" x14ac:dyDescent="0.3">
      <c r="A119" s="51" t="s">
        <v>251</v>
      </c>
      <c r="B119" s="52" t="s">
        <v>252</v>
      </c>
    </row>
    <row r="120" spans="1:2" ht="21" x14ac:dyDescent="0.3">
      <c r="A120" s="51" t="s">
        <v>253</v>
      </c>
      <c r="B120" s="52" t="s">
        <v>254</v>
      </c>
    </row>
    <row r="121" spans="1:2" ht="31.2" x14ac:dyDescent="0.3">
      <c r="A121" s="51" t="s">
        <v>255</v>
      </c>
      <c r="B121" s="52" t="s">
        <v>256</v>
      </c>
    </row>
    <row r="122" spans="1:2" ht="21" x14ac:dyDescent="0.3">
      <c r="A122" s="51" t="s">
        <v>257</v>
      </c>
      <c r="B122" s="52" t="s">
        <v>258</v>
      </c>
    </row>
    <row r="123" spans="1:2" ht="31.2" x14ac:dyDescent="0.3">
      <c r="A123" s="51" t="s">
        <v>495</v>
      </c>
      <c r="B123" s="52" t="s">
        <v>496</v>
      </c>
    </row>
    <row r="124" spans="1:2" ht="31.2" x14ac:dyDescent="0.3">
      <c r="A124" s="51" t="s">
        <v>499</v>
      </c>
      <c r="B124" s="52" t="s">
        <v>500</v>
      </c>
    </row>
    <row r="125" spans="1:2" ht="21" x14ac:dyDescent="0.3">
      <c r="A125" s="51" t="s">
        <v>503</v>
      </c>
      <c r="B125" s="52" t="s">
        <v>504</v>
      </c>
    </row>
    <row r="126" spans="1:2" ht="21" x14ac:dyDescent="0.3">
      <c r="A126" s="51" t="s">
        <v>507</v>
      </c>
      <c r="B126" s="52" t="s">
        <v>508</v>
      </c>
    </row>
    <row r="127" spans="1:2" ht="21" x14ac:dyDescent="0.3">
      <c r="A127" s="51" t="s">
        <v>479</v>
      </c>
      <c r="B127" s="52" t="s">
        <v>480</v>
      </c>
    </row>
    <row r="128" spans="1:2" ht="21" x14ac:dyDescent="0.3">
      <c r="A128" s="51" t="s">
        <v>547</v>
      </c>
      <c r="B128" s="53" t="s">
        <v>548</v>
      </c>
    </row>
    <row r="129" spans="1:2" ht="21" x14ac:dyDescent="0.3">
      <c r="A129" s="51" t="s">
        <v>555</v>
      </c>
      <c r="B129" s="53" t="s">
        <v>556</v>
      </c>
    </row>
    <row r="130" spans="1:2" ht="21" x14ac:dyDescent="0.3">
      <c r="A130" s="51" t="s">
        <v>559</v>
      </c>
      <c r="B130" s="53" t="s">
        <v>560</v>
      </c>
    </row>
    <row r="131" spans="1:2" ht="21" x14ac:dyDescent="0.3">
      <c r="A131" s="51" t="s">
        <v>259</v>
      </c>
      <c r="B131" s="52" t="s">
        <v>260</v>
      </c>
    </row>
    <row r="132" spans="1:2" ht="21" x14ac:dyDescent="0.3">
      <c r="A132" s="51" t="s">
        <v>261</v>
      </c>
      <c r="B132" s="52" t="s">
        <v>262</v>
      </c>
    </row>
    <row r="133" spans="1:2" ht="21" x14ac:dyDescent="0.3">
      <c r="A133" s="51" t="s">
        <v>263</v>
      </c>
      <c r="B133" s="52" t="s">
        <v>264</v>
      </c>
    </row>
    <row r="134" spans="1:2" ht="21" x14ac:dyDescent="0.3">
      <c r="A134" s="51" t="s">
        <v>265</v>
      </c>
      <c r="B134" s="52" t="s">
        <v>266</v>
      </c>
    </row>
    <row r="135" spans="1:2" ht="21" x14ac:dyDescent="0.3">
      <c r="A135" s="51" t="s">
        <v>267</v>
      </c>
      <c r="B135" s="52" t="s">
        <v>268</v>
      </c>
    </row>
    <row r="136" spans="1:2" ht="21" x14ac:dyDescent="0.3">
      <c r="A136" s="51" t="s">
        <v>269</v>
      </c>
      <c r="B136" s="52" t="s">
        <v>270</v>
      </c>
    </row>
    <row r="137" spans="1:2" ht="21" x14ac:dyDescent="0.3">
      <c r="A137" s="51" t="s">
        <v>271</v>
      </c>
      <c r="B137" s="52" t="s">
        <v>272</v>
      </c>
    </row>
    <row r="138" spans="1:2" ht="21" x14ac:dyDescent="0.3">
      <c r="A138" s="51" t="s">
        <v>273</v>
      </c>
      <c r="B138" s="52" t="s">
        <v>274</v>
      </c>
    </row>
    <row r="139" spans="1:2" ht="21" x14ac:dyDescent="0.3">
      <c r="A139" s="51" t="s">
        <v>275</v>
      </c>
      <c r="B139" s="52" t="s">
        <v>276</v>
      </c>
    </row>
    <row r="140" spans="1:2" ht="21" x14ac:dyDescent="0.3">
      <c r="A140" s="51" t="s">
        <v>277</v>
      </c>
      <c r="B140" s="52" t="s">
        <v>278</v>
      </c>
    </row>
    <row r="141" spans="1:2" ht="21" x14ac:dyDescent="0.3">
      <c r="A141" s="51" t="s">
        <v>521</v>
      </c>
      <c r="B141" s="52" t="s">
        <v>540</v>
      </c>
    </row>
    <row r="142" spans="1:2" ht="21" x14ac:dyDescent="0.3">
      <c r="A142" s="51" t="s">
        <v>279</v>
      </c>
      <c r="B142" s="52" t="s">
        <v>280</v>
      </c>
    </row>
    <row r="143" spans="1:2" ht="21" x14ac:dyDescent="0.3">
      <c r="A143" s="51" t="s">
        <v>281</v>
      </c>
      <c r="B143" s="52" t="s">
        <v>282</v>
      </c>
    </row>
    <row r="144" spans="1:2" ht="21" x14ac:dyDescent="0.3">
      <c r="A144" s="51" t="s">
        <v>283</v>
      </c>
      <c r="B144" s="52" t="s">
        <v>284</v>
      </c>
    </row>
    <row r="145" spans="1:2" ht="21" x14ac:dyDescent="0.3">
      <c r="A145" s="51" t="s">
        <v>285</v>
      </c>
      <c r="B145" s="52" t="s">
        <v>286</v>
      </c>
    </row>
    <row r="146" spans="1:2" ht="21" x14ac:dyDescent="0.3">
      <c r="A146" s="51" t="s">
        <v>287</v>
      </c>
      <c r="B146" s="52" t="s">
        <v>286</v>
      </c>
    </row>
    <row r="147" spans="1:2" ht="21" x14ac:dyDescent="0.3">
      <c r="A147" s="51" t="s">
        <v>288</v>
      </c>
      <c r="B147" s="52" t="s">
        <v>289</v>
      </c>
    </row>
    <row r="148" spans="1:2" ht="21" x14ac:dyDescent="0.3">
      <c r="A148" s="51" t="s">
        <v>290</v>
      </c>
      <c r="B148" s="52" t="s">
        <v>289</v>
      </c>
    </row>
    <row r="149" spans="1:2" ht="21" x14ac:dyDescent="0.3">
      <c r="A149" s="51" t="s">
        <v>291</v>
      </c>
      <c r="B149" s="52" t="s">
        <v>292</v>
      </c>
    </row>
    <row r="150" spans="1:2" ht="21" x14ac:dyDescent="0.3">
      <c r="A150" s="51" t="s">
        <v>293</v>
      </c>
      <c r="B150" s="52" t="s">
        <v>294</v>
      </c>
    </row>
    <row r="151" spans="1:2" ht="21" x14ac:dyDescent="0.3">
      <c r="A151" s="51" t="s">
        <v>295</v>
      </c>
      <c r="B151" s="52" t="s">
        <v>296</v>
      </c>
    </row>
    <row r="152" spans="1:2" ht="21" x14ac:dyDescent="0.3">
      <c r="A152" s="51" t="s">
        <v>297</v>
      </c>
      <c r="B152" s="52" t="s">
        <v>298</v>
      </c>
    </row>
    <row r="153" spans="1:2" ht="21" x14ac:dyDescent="0.3">
      <c r="A153" s="51" t="s">
        <v>299</v>
      </c>
      <c r="B153" s="52" t="s">
        <v>300</v>
      </c>
    </row>
    <row r="154" spans="1:2" ht="21" x14ac:dyDescent="0.3">
      <c r="A154" s="51" t="s">
        <v>301</v>
      </c>
      <c r="B154" s="52" t="s">
        <v>302</v>
      </c>
    </row>
    <row r="155" spans="1:2" ht="21" x14ac:dyDescent="0.3">
      <c r="A155" s="51" t="s">
        <v>303</v>
      </c>
      <c r="B155" s="52" t="s">
        <v>302</v>
      </c>
    </row>
    <row r="156" spans="1:2" ht="21" x14ac:dyDescent="0.3">
      <c r="A156" s="51" t="s">
        <v>304</v>
      </c>
      <c r="B156" s="52" t="s">
        <v>302</v>
      </c>
    </row>
    <row r="157" spans="1:2" ht="21" x14ac:dyDescent="0.3">
      <c r="A157" s="51" t="s">
        <v>305</v>
      </c>
      <c r="B157" s="52" t="s">
        <v>302</v>
      </c>
    </row>
    <row r="158" spans="1:2" ht="21" x14ac:dyDescent="0.3">
      <c r="A158" s="51" t="s">
        <v>306</v>
      </c>
      <c r="B158" s="52" t="s">
        <v>302</v>
      </c>
    </row>
    <row r="159" spans="1:2" ht="21" x14ac:dyDescent="0.3">
      <c r="A159" s="51" t="s">
        <v>307</v>
      </c>
      <c r="B159" s="52" t="s">
        <v>308</v>
      </c>
    </row>
    <row r="160" spans="1:2" ht="21" x14ac:dyDescent="0.3">
      <c r="A160" s="51" t="s">
        <v>309</v>
      </c>
      <c r="B160" s="52" t="s">
        <v>310</v>
      </c>
    </row>
    <row r="161" spans="1:2" ht="21" x14ac:dyDescent="0.3">
      <c r="A161" s="51" t="s">
        <v>311</v>
      </c>
      <c r="B161" s="52" t="s">
        <v>310</v>
      </c>
    </row>
    <row r="162" spans="1:2" ht="21" x14ac:dyDescent="0.3">
      <c r="A162" s="51" t="s">
        <v>312</v>
      </c>
      <c r="B162" s="52" t="s">
        <v>313</v>
      </c>
    </row>
    <row r="163" spans="1:2" ht="21" x14ac:dyDescent="0.3">
      <c r="A163" s="51" t="s">
        <v>314</v>
      </c>
      <c r="B163" s="52" t="s">
        <v>313</v>
      </c>
    </row>
    <row r="164" spans="1:2" ht="21" x14ac:dyDescent="0.3">
      <c r="A164" s="51" t="s">
        <v>315</v>
      </c>
      <c r="B164" s="52" t="s">
        <v>313</v>
      </c>
    </row>
    <row r="165" spans="1:2" ht="21" x14ac:dyDescent="0.3">
      <c r="A165" s="51" t="s">
        <v>316</v>
      </c>
      <c r="B165" s="52" t="s">
        <v>313</v>
      </c>
    </row>
    <row r="166" spans="1:2" ht="21" x14ac:dyDescent="0.3">
      <c r="A166" s="51" t="s">
        <v>317</v>
      </c>
      <c r="B166" s="52" t="s">
        <v>313</v>
      </c>
    </row>
    <row r="167" spans="1:2" ht="21" x14ac:dyDescent="0.3">
      <c r="A167" s="51" t="s">
        <v>318</v>
      </c>
      <c r="B167" s="52" t="s">
        <v>319</v>
      </c>
    </row>
    <row r="168" spans="1:2" ht="21" x14ac:dyDescent="0.3">
      <c r="A168" s="51" t="s">
        <v>320</v>
      </c>
      <c r="B168" s="52" t="s">
        <v>321</v>
      </c>
    </row>
    <row r="169" spans="1:2" ht="21" x14ac:dyDescent="0.3">
      <c r="A169" s="51" t="s">
        <v>322</v>
      </c>
      <c r="B169" s="52" t="s">
        <v>323</v>
      </c>
    </row>
    <row r="170" spans="1:2" ht="21" x14ac:dyDescent="0.3">
      <c r="A170" s="51" t="s">
        <v>324</v>
      </c>
      <c r="B170" s="52" t="s">
        <v>325</v>
      </c>
    </row>
    <row r="171" spans="1:2" ht="21" x14ac:dyDescent="0.3">
      <c r="A171" s="51" t="s">
        <v>326</v>
      </c>
      <c r="B171" s="52" t="s">
        <v>327</v>
      </c>
    </row>
    <row r="172" spans="1:2" ht="21" x14ac:dyDescent="0.3">
      <c r="A172" s="51" t="s">
        <v>328</v>
      </c>
      <c r="B172" s="52" t="s">
        <v>329</v>
      </c>
    </row>
    <row r="173" spans="1:2" ht="21" x14ac:dyDescent="0.3">
      <c r="A173" s="51" t="s">
        <v>330</v>
      </c>
      <c r="B173" s="52" t="s">
        <v>331</v>
      </c>
    </row>
    <row r="174" spans="1:2" ht="21" x14ac:dyDescent="0.3">
      <c r="A174" s="51" t="s">
        <v>332</v>
      </c>
      <c r="B174" s="52" t="s">
        <v>333</v>
      </c>
    </row>
    <row r="175" spans="1:2" ht="21" x14ac:dyDescent="0.3">
      <c r="A175" s="51" t="s">
        <v>334</v>
      </c>
      <c r="B175" s="52" t="s">
        <v>335</v>
      </c>
    </row>
    <row r="176" spans="1:2" ht="21" x14ac:dyDescent="0.3">
      <c r="A176" s="51" t="s">
        <v>534</v>
      </c>
      <c r="B176" s="53" t="s">
        <v>535</v>
      </c>
    </row>
    <row r="177" spans="1:2" ht="21" x14ac:dyDescent="0.3">
      <c r="A177" s="51" t="s">
        <v>336</v>
      </c>
      <c r="B177" s="52" t="s">
        <v>337</v>
      </c>
    </row>
    <row r="178" spans="1:2" ht="21" x14ac:dyDescent="0.3">
      <c r="A178" s="51" t="s">
        <v>338</v>
      </c>
      <c r="B178" s="52" t="s">
        <v>339</v>
      </c>
    </row>
    <row r="179" spans="1:2" ht="21" x14ac:dyDescent="0.3">
      <c r="A179" s="51" t="s">
        <v>340</v>
      </c>
      <c r="B179" s="52" t="s">
        <v>341</v>
      </c>
    </row>
    <row r="180" spans="1:2" ht="21" x14ac:dyDescent="0.3">
      <c r="A180" s="51" t="s">
        <v>342</v>
      </c>
      <c r="B180" s="52" t="s">
        <v>343</v>
      </c>
    </row>
    <row r="181" spans="1:2" ht="21" x14ac:dyDescent="0.3">
      <c r="A181" s="51" t="s">
        <v>344</v>
      </c>
      <c r="B181" s="52" t="s">
        <v>345</v>
      </c>
    </row>
    <row r="182" spans="1:2" ht="21" x14ac:dyDescent="0.3">
      <c r="A182" s="51" t="s">
        <v>346</v>
      </c>
      <c r="B182" s="52" t="s">
        <v>347</v>
      </c>
    </row>
    <row r="183" spans="1:2" ht="21" x14ac:dyDescent="0.3">
      <c r="A183" s="51" t="s">
        <v>348</v>
      </c>
      <c r="B183" s="52" t="s">
        <v>349</v>
      </c>
    </row>
    <row r="184" spans="1:2" ht="21" x14ac:dyDescent="0.3">
      <c r="A184" s="51" t="s">
        <v>350</v>
      </c>
      <c r="B184" s="52" t="s">
        <v>351</v>
      </c>
    </row>
    <row r="185" spans="1:2" ht="21" x14ac:dyDescent="0.3">
      <c r="A185" s="51" t="s">
        <v>352</v>
      </c>
      <c r="B185" s="52" t="s">
        <v>353</v>
      </c>
    </row>
    <row r="186" spans="1:2" ht="21" x14ac:dyDescent="0.3">
      <c r="A186" s="51" t="s">
        <v>354</v>
      </c>
      <c r="B186" s="52" t="s">
        <v>355</v>
      </c>
    </row>
    <row r="187" spans="1:2" ht="21" x14ac:dyDescent="0.3">
      <c r="A187" s="51" t="s">
        <v>475</v>
      </c>
      <c r="B187" s="52" t="s">
        <v>476</v>
      </c>
    </row>
    <row r="188" spans="1:2" ht="21" x14ac:dyDescent="0.3">
      <c r="A188" s="51" t="s">
        <v>543</v>
      </c>
      <c r="B188" s="52" t="s">
        <v>544</v>
      </c>
    </row>
    <row r="189" spans="1:2" ht="21" x14ac:dyDescent="0.3">
      <c r="A189" s="51" t="s">
        <v>356</v>
      </c>
      <c r="B189" s="52" t="s">
        <v>357</v>
      </c>
    </row>
    <row r="190" spans="1:2" ht="21" x14ac:dyDescent="0.3">
      <c r="A190" s="51" t="s">
        <v>358</v>
      </c>
      <c r="B190" s="52" t="s">
        <v>359</v>
      </c>
    </row>
    <row r="191" spans="1:2" ht="21" x14ac:dyDescent="0.3">
      <c r="A191" s="51" t="s">
        <v>360</v>
      </c>
      <c r="B191" s="52" t="s">
        <v>361</v>
      </c>
    </row>
    <row r="192" spans="1:2" ht="21" x14ac:dyDescent="0.3">
      <c r="A192" s="51" t="s">
        <v>536</v>
      </c>
      <c r="B192" s="53" t="s">
        <v>537</v>
      </c>
    </row>
    <row r="193" spans="1:2" ht="21" x14ac:dyDescent="0.3">
      <c r="A193" s="51" t="s">
        <v>362</v>
      </c>
      <c r="B193" s="52" t="s">
        <v>363</v>
      </c>
    </row>
    <row r="194" spans="1:2" ht="21" x14ac:dyDescent="0.3">
      <c r="A194" s="51" t="s">
        <v>364</v>
      </c>
      <c r="B194" s="52" t="s">
        <v>365</v>
      </c>
    </row>
    <row r="195" spans="1:2" ht="21" x14ac:dyDescent="0.3">
      <c r="A195" s="51" t="s">
        <v>366</v>
      </c>
      <c r="B195" s="52" t="s">
        <v>473</v>
      </c>
    </row>
    <row r="196" spans="1:2" ht="21" x14ac:dyDescent="0.3">
      <c r="A196" s="51" t="s">
        <v>367</v>
      </c>
      <c r="B196" s="52" t="s">
        <v>474</v>
      </c>
    </row>
    <row r="197" spans="1:2" ht="21" x14ac:dyDescent="0.3">
      <c r="A197" s="51" t="s">
        <v>368</v>
      </c>
      <c r="B197" s="52" t="s">
        <v>369</v>
      </c>
    </row>
    <row r="198" spans="1:2" ht="21" x14ac:dyDescent="0.3">
      <c r="A198" s="51" t="s">
        <v>370</v>
      </c>
      <c r="B198" s="52" t="s">
        <v>371</v>
      </c>
    </row>
    <row r="199" spans="1:2" ht="21" x14ac:dyDescent="0.3">
      <c r="A199" s="51" t="s">
        <v>372</v>
      </c>
      <c r="B199" s="52" t="s">
        <v>373</v>
      </c>
    </row>
    <row r="200" spans="1:2" ht="21" x14ac:dyDescent="0.3">
      <c r="A200" s="51" t="s">
        <v>374</v>
      </c>
      <c r="B200" s="52" t="s">
        <v>375</v>
      </c>
    </row>
    <row r="201" spans="1:2" ht="21" x14ac:dyDescent="0.3">
      <c r="A201" s="51" t="s">
        <v>376</v>
      </c>
      <c r="B201" s="52" t="s">
        <v>377</v>
      </c>
    </row>
    <row r="202" spans="1:2" ht="21" x14ac:dyDescent="0.3">
      <c r="A202" s="51" t="s">
        <v>378</v>
      </c>
      <c r="B202" s="52" t="s">
        <v>379</v>
      </c>
    </row>
    <row r="203" spans="1:2" ht="21" x14ac:dyDescent="0.3">
      <c r="A203" s="51" t="s">
        <v>380</v>
      </c>
      <c r="B203" s="52" t="s">
        <v>381</v>
      </c>
    </row>
    <row r="204" spans="1:2" ht="21" x14ac:dyDescent="0.3">
      <c r="A204" s="51" t="s">
        <v>382</v>
      </c>
      <c r="B204" s="52" t="s">
        <v>383</v>
      </c>
    </row>
    <row r="205" spans="1:2" ht="21" x14ac:dyDescent="0.3">
      <c r="A205" s="51" t="s">
        <v>509</v>
      </c>
      <c r="B205" s="52" t="s">
        <v>510</v>
      </c>
    </row>
    <row r="206" spans="1:2" ht="21" x14ac:dyDescent="0.3">
      <c r="A206" s="51" t="s">
        <v>384</v>
      </c>
      <c r="B206" s="52" t="s">
        <v>385</v>
      </c>
    </row>
    <row r="207" spans="1:2" ht="21" x14ac:dyDescent="0.3">
      <c r="A207" s="51" t="s">
        <v>386</v>
      </c>
      <c r="B207" s="52" t="s">
        <v>387</v>
      </c>
    </row>
    <row r="208" spans="1:2" ht="21" x14ac:dyDescent="0.3">
      <c r="A208" s="51" t="s">
        <v>388</v>
      </c>
      <c r="B208" s="52" t="s">
        <v>19</v>
      </c>
    </row>
    <row r="209" spans="1:2" ht="21" x14ac:dyDescent="0.3">
      <c r="A209" s="51" t="s">
        <v>389</v>
      </c>
      <c r="B209" s="52" t="s">
        <v>390</v>
      </c>
    </row>
    <row r="210" spans="1:2" ht="21" x14ac:dyDescent="0.3">
      <c r="A210" s="51" t="s">
        <v>391</v>
      </c>
      <c r="B210" s="52" t="s">
        <v>392</v>
      </c>
    </row>
    <row r="211" spans="1:2" ht="21" x14ac:dyDescent="0.3">
      <c r="A211" s="51" t="s">
        <v>393</v>
      </c>
      <c r="B211" s="52" t="s">
        <v>29</v>
      </c>
    </row>
    <row r="212" spans="1:2" ht="21" x14ac:dyDescent="0.3">
      <c r="A212" s="51" t="s">
        <v>394</v>
      </c>
      <c r="B212" s="52" t="s">
        <v>395</v>
      </c>
    </row>
    <row r="213" spans="1:2" ht="21" x14ac:dyDescent="0.3">
      <c r="A213" s="51" t="s">
        <v>396</v>
      </c>
      <c r="B213" s="55" t="s">
        <v>397</v>
      </c>
    </row>
    <row r="214" spans="1:2" ht="21" x14ac:dyDescent="0.3">
      <c r="A214" s="51" t="s">
        <v>398</v>
      </c>
      <c r="B214" s="52" t="s">
        <v>399</v>
      </c>
    </row>
    <row r="215" spans="1:2" ht="21" x14ac:dyDescent="0.3">
      <c r="A215" s="51" t="s">
        <v>524</v>
      </c>
      <c r="B215" s="53" t="s">
        <v>525</v>
      </c>
    </row>
    <row r="216" spans="1:2" ht="21" x14ac:dyDescent="0.3">
      <c r="A216" s="51" t="s">
        <v>526</v>
      </c>
      <c r="B216" s="53" t="s">
        <v>527</v>
      </c>
    </row>
    <row r="217" spans="1:2" ht="21" x14ac:dyDescent="0.3">
      <c r="A217" s="51" t="s">
        <v>400</v>
      </c>
      <c r="B217" s="52" t="s">
        <v>401</v>
      </c>
    </row>
    <row r="218" spans="1:2" ht="21" x14ac:dyDescent="0.3">
      <c r="A218" s="51" t="s">
        <v>402</v>
      </c>
      <c r="B218" s="52" t="s">
        <v>403</v>
      </c>
    </row>
    <row r="219" spans="1:2" ht="21" x14ac:dyDescent="0.3">
      <c r="A219" s="51" t="s">
        <v>404</v>
      </c>
      <c r="B219" s="52" t="s">
        <v>405</v>
      </c>
    </row>
    <row r="220" spans="1:2" ht="31.2" x14ac:dyDescent="0.3">
      <c r="A220" s="51" t="s">
        <v>406</v>
      </c>
      <c r="B220" s="52" t="s">
        <v>407</v>
      </c>
    </row>
    <row r="221" spans="1:2" ht="21" x14ac:dyDescent="0.3">
      <c r="A221" s="51" t="s">
        <v>408</v>
      </c>
      <c r="B221" s="52" t="s">
        <v>409</v>
      </c>
    </row>
    <row r="222" spans="1:2" ht="21" x14ac:dyDescent="0.3">
      <c r="A222" s="51" t="s">
        <v>410</v>
      </c>
      <c r="B222" s="52" t="s">
        <v>411</v>
      </c>
    </row>
    <row r="223" spans="1:2" ht="31.2" x14ac:dyDescent="0.3">
      <c r="A223" s="51" t="s">
        <v>412</v>
      </c>
      <c r="B223" s="52" t="s">
        <v>413</v>
      </c>
    </row>
    <row r="224" spans="1:2" ht="21" x14ac:dyDescent="0.3">
      <c r="A224" s="51" t="s">
        <v>414</v>
      </c>
      <c r="B224" s="52" t="s">
        <v>415</v>
      </c>
    </row>
    <row r="225" spans="1:2" ht="21" x14ac:dyDescent="0.3">
      <c r="A225" s="51" t="s">
        <v>528</v>
      </c>
      <c r="B225" s="52" t="s">
        <v>529</v>
      </c>
    </row>
    <row r="226" spans="1:2" ht="21" x14ac:dyDescent="0.3">
      <c r="A226" s="51" t="s">
        <v>530</v>
      </c>
      <c r="B226" s="52" t="s">
        <v>531</v>
      </c>
    </row>
    <row r="227" spans="1:2" ht="21" x14ac:dyDescent="0.3">
      <c r="A227" s="51" t="s">
        <v>416</v>
      </c>
      <c r="B227" s="52" t="s">
        <v>417</v>
      </c>
    </row>
    <row r="228" spans="1:2" ht="21" x14ac:dyDescent="0.3">
      <c r="A228" s="51" t="s">
        <v>418</v>
      </c>
      <c r="B228" s="52" t="s">
        <v>419</v>
      </c>
    </row>
    <row r="229" spans="1:2" ht="21" x14ac:dyDescent="0.3">
      <c r="A229" s="51" t="s">
        <v>420</v>
      </c>
      <c r="B229" s="52" t="s">
        <v>421</v>
      </c>
    </row>
    <row r="230" spans="1:2" ht="21" x14ac:dyDescent="0.3">
      <c r="A230" s="51" t="s">
        <v>422</v>
      </c>
      <c r="B230" s="52" t="s">
        <v>423</v>
      </c>
    </row>
    <row r="231" spans="1:2" ht="21" x14ac:dyDescent="0.3">
      <c r="A231" s="51" t="s">
        <v>424</v>
      </c>
      <c r="B231" s="52" t="s">
        <v>425</v>
      </c>
    </row>
    <row r="232" spans="1:2" ht="21" x14ac:dyDescent="0.3">
      <c r="A232" s="51" t="s">
        <v>426</v>
      </c>
      <c r="B232" s="52" t="s">
        <v>427</v>
      </c>
    </row>
    <row r="233" spans="1:2" ht="21" x14ac:dyDescent="0.3">
      <c r="A233" s="51" t="s">
        <v>428</v>
      </c>
      <c r="B233" s="52" t="s">
        <v>429</v>
      </c>
    </row>
    <row r="234" spans="1:2" ht="21" x14ac:dyDescent="0.3">
      <c r="A234" s="51" t="s">
        <v>430</v>
      </c>
      <c r="B234" s="52" t="s">
        <v>431</v>
      </c>
    </row>
    <row r="235" spans="1:2" ht="21" x14ac:dyDescent="0.3">
      <c r="A235" s="51" t="s">
        <v>432</v>
      </c>
      <c r="B235" s="52" t="s">
        <v>433</v>
      </c>
    </row>
    <row r="236" spans="1:2" ht="21" x14ac:dyDescent="0.3">
      <c r="A236" s="51" t="s">
        <v>434</v>
      </c>
      <c r="B236" s="52" t="s">
        <v>435</v>
      </c>
    </row>
    <row r="237" spans="1:2" ht="21" x14ac:dyDescent="0.3">
      <c r="A237" s="51" t="s">
        <v>436</v>
      </c>
      <c r="B237" s="52" t="s">
        <v>437</v>
      </c>
    </row>
    <row r="238" spans="1:2" ht="21" x14ac:dyDescent="0.3">
      <c r="A238" s="51" t="s">
        <v>467</v>
      </c>
      <c r="B238" s="52" t="s">
        <v>21</v>
      </c>
    </row>
    <row r="239" spans="1:2" ht="21" x14ac:dyDescent="0.3">
      <c r="A239" s="51" t="s">
        <v>438</v>
      </c>
      <c r="B239" s="52" t="s">
        <v>439</v>
      </c>
    </row>
    <row r="240" spans="1:2" ht="21" x14ac:dyDescent="0.3">
      <c r="A240" s="51" t="s">
        <v>468</v>
      </c>
      <c r="B240" s="52" t="s">
        <v>469</v>
      </c>
    </row>
    <row r="241" spans="1:2" ht="21" x14ac:dyDescent="0.3">
      <c r="A241" s="51" t="s">
        <v>541</v>
      </c>
      <c r="B241" s="52" t="s">
        <v>542</v>
      </c>
    </row>
    <row r="242" spans="1:2" ht="21" x14ac:dyDescent="0.3">
      <c r="A242" s="51" t="s">
        <v>440</v>
      </c>
      <c r="B242" s="52" t="s">
        <v>441</v>
      </c>
    </row>
    <row r="243" spans="1:2" ht="21" x14ac:dyDescent="0.3">
      <c r="A243" s="51" t="s">
        <v>442</v>
      </c>
      <c r="B243" s="52" t="s">
        <v>443</v>
      </c>
    </row>
    <row r="244" spans="1:2" ht="21" x14ac:dyDescent="0.3">
      <c r="A244" s="51" t="s">
        <v>444</v>
      </c>
      <c r="B244" s="52" t="s">
        <v>445</v>
      </c>
    </row>
    <row r="245" spans="1:2" ht="21" x14ac:dyDescent="0.3">
      <c r="A245" s="51" t="s">
        <v>446</v>
      </c>
      <c r="B245" s="52" t="s">
        <v>25</v>
      </c>
    </row>
    <row r="246" spans="1:2" ht="21" x14ac:dyDescent="0.3">
      <c r="A246" s="51" t="s">
        <v>447</v>
      </c>
      <c r="B246" s="52" t="s">
        <v>26</v>
      </c>
    </row>
    <row r="247" spans="1:2" ht="21" x14ac:dyDescent="0.3">
      <c r="A247" s="51" t="s">
        <v>448</v>
      </c>
      <c r="B247" s="52" t="s">
        <v>449</v>
      </c>
    </row>
    <row r="248" spans="1:2" ht="21" x14ac:dyDescent="0.3">
      <c r="A248" s="51" t="s">
        <v>450</v>
      </c>
      <c r="B248" s="52" t="s">
        <v>451</v>
      </c>
    </row>
    <row r="249" spans="1:2" ht="21" x14ac:dyDescent="0.3">
      <c r="A249" s="51" t="s">
        <v>538</v>
      </c>
      <c r="B249" s="53" t="s">
        <v>539</v>
      </c>
    </row>
    <row r="250" spans="1:2" ht="21" x14ac:dyDescent="0.3">
      <c r="A250" s="51" t="s">
        <v>452</v>
      </c>
      <c r="B250" s="52" t="s">
        <v>453</v>
      </c>
    </row>
    <row r="251" spans="1:2" ht="21" x14ac:dyDescent="0.3">
      <c r="A251" s="51" t="s">
        <v>454</v>
      </c>
      <c r="B251" s="52" t="s">
        <v>20</v>
      </c>
    </row>
    <row r="252" spans="1:2" ht="21" x14ac:dyDescent="0.3">
      <c r="A252" s="51" t="s">
        <v>465</v>
      </c>
      <c r="B252" s="52" t="s">
        <v>466</v>
      </c>
    </row>
    <row r="253" spans="1:2" ht="21" x14ac:dyDescent="0.3">
      <c r="A253" s="51" t="s">
        <v>522</v>
      </c>
      <c r="B253" s="52" t="s">
        <v>523</v>
      </c>
    </row>
    <row r="254" spans="1:2" ht="21" x14ac:dyDescent="0.3">
      <c r="A254" s="51" t="s">
        <v>455</v>
      </c>
      <c r="B254" s="52" t="s">
        <v>456</v>
      </c>
    </row>
    <row r="255" spans="1:2" ht="21" x14ac:dyDescent="0.3">
      <c r="A255" s="51" t="s">
        <v>457</v>
      </c>
      <c r="B255" s="52" t="s">
        <v>458</v>
      </c>
    </row>
    <row r="256" spans="1:2" ht="21" x14ac:dyDescent="0.3">
      <c r="A256" s="51" t="s">
        <v>459</v>
      </c>
      <c r="B256" s="52" t="s">
        <v>460</v>
      </c>
    </row>
    <row r="257" spans="1:2" ht="21" x14ac:dyDescent="0.3">
      <c r="A257" s="51" t="s">
        <v>461</v>
      </c>
      <c r="B257" s="52" t="s">
        <v>462</v>
      </c>
    </row>
    <row r="258" spans="1:2" x14ac:dyDescent="0.3">
      <c r="A258" s="58"/>
      <c r="B258" s="60"/>
    </row>
    <row r="259" spans="1:2" x14ac:dyDescent="0.3">
      <c r="A259" s="58"/>
      <c r="B259" s="60"/>
    </row>
    <row r="260" spans="1:2" x14ac:dyDescent="0.3">
      <c r="A260" s="58"/>
      <c r="B260" s="60"/>
    </row>
    <row r="261" spans="1:2" x14ac:dyDescent="0.3">
      <c r="A261" s="58"/>
      <c r="B261" s="60"/>
    </row>
    <row r="262" spans="1:2" x14ac:dyDescent="0.3">
      <c r="A262" s="58"/>
      <c r="B262" s="60"/>
    </row>
    <row r="263" spans="1:2" x14ac:dyDescent="0.3">
      <c r="A263" s="58"/>
      <c r="B263" s="60"/>
    </row>
    <row r="264" spans="1:2" ht="28.8" x14ac:dyDescent="0.3">
      <c r="A264" s="59"/>
      <c r="B264" s="61"/>
    </row>
  </sheetData>
  <sortState xmlns:xlrd2="http://schemas.microsoft.com/office/spreadsheetml/2017/richdata2" ref="A1:B264">
    <sortCondition ref="A1:A2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C14" sqref="C14"/>
    </sheetView>
  </sheetViews>
  <sheetFormatPr baseColWidth="10" defaultColWidth="10.88671875" defaultRowHeight="14.4" x14ac:dyDescent="0.3"/>
  <cols>
    <col min="1" max="1" width="19.6640625" customWidth="1"/>
    <col min="2" max="2" width="20.6640625" customWidth="1"/>
    <col min="3" max="3" width="17.44140625" customWidth="1"/>
  </cols>
  <sheetData>
    <row r="1" spans="1:6" x14ac:dyDescent="0.3">
      <c r="A1" s="161" t="s">
        <v>10</v>
      </c>
    </row>
    <row r="2" spans="1:6" x14ac:dyDescent="0.3">
      <c r="A2" s="162"/>
      <c r="B2" t="s">
        <v>41</v>
      </c>
      <c r="C2" s="4" t="s">
        <v>9</v>
      </c>
      <c r="D2" s="4" t="s">
        <v>22</v>
      </c>
      <c r="E2" t="s">
        <v>35</v>
      </c>
      <c r="F2" s="2">
        <v>0.05</v>
      </c>
    </row>
    <row r="3" spans="1:6" x14ac:dyDescent="0.3">
      <c r="A3" t="s">
        <v>13</v>
      </c>
      <c r="B3" t="s">
        <v>43</v>
      </c>
      <c r="C3" t="s">
        <v>27</v>
      </c>
      <c r="D3" s="1">
        <v>1500</v>
      </c>
      <c r="E3" t="s">
        <v>58</v>
      </c>
      <c r="F3" s="2">
        <v>0.1</v>
      </c>
    </row>
    <row r="4" spans="1:6" x14ac:dyDescent="0.3">
      <c r="A4" t="s">
        <v>0</v>
      </c>
      <c r="B4" t="s">
        <v>42</v>
      </c>
      <c r="C4" t="s">
        <v>15</v>
      </c>
      <c r="D4" s="1">
        <v>500</v>
      </c>
      <c r="E4" t="s">
        <v>59</v>
      </c>
      <c r="F4" s="2">
        <v>0.15</v>
      </c>
    </row>
    <row r="5" spans="1:6" x14ac:dyDescent="0.3">
      <c r="A5" t="s">
        <v>23</v>
      </c>
      <c r="B5" t="s">
        <v>44</v>
      </c>
      <c r="C5" t="s">
        <v>72</v>
      </c>
      <c r="D5" s="1">
        <v>1000</v>
      </c>
      <c r="E5" t="s">
        <v>60</v>
      </c>
    </row>
    <row r="6" spans="1:6" x14ac:dyDescent="0.3">
      <c r="A6" t="s">
        <v>12</v>
      </c>
      <c r="B6" t="s">
        <v>46</v>
      </c>
      <c r="C6" t="s">
        <v>16</v>
      </c>
      <c r="D6" s="1">
        <v>500</v>
      </c>
      <c r="E6" t="s">
        <v>61</v>
      </c>
    </row>
    <row r="7" spans="1:6" x14ac:dyDescent="0.3">
      <c r="A7" t="s">
        <v>57</v>
      </c>
      <c r="B7" t="s">
        <v>45</v>
      </c>
      <c r="C7" t="s">
        <v>24</v>
      </c>
      <c r="D7" s="1">
        <v>500</v>
      </c>
      <c r="E7" t="s">
        <v>76</v>
      </c>
    </row>
    <row r="8" spans="1:6" x14ac:dyDescent="0.3">
      <c r="A8" t="s">
        <v>68</v>
      </c>
      <c r="B8" t="s">
        <v>74</v>
      </c>
      <c r="C8" t="s">
        <v>2</v>
      </c>
      <c r="D8" s="1">
        <v>4000</v>
      </c>
    </row>
    <row r="9" spans="1:6" x14ac:dyDescent="0.3">
      <c r="A9" t="s">
        <v>69</v>
      </c>
      <c r="B9" t="s">
        <v>75</v>
      </c>
      <c r="C9" t="s">
        <v>71</v>
      </c>
      <c r="D9" s="1">
        <v>500</v>
      </c>
      <c r="E9" t="s">
        <v>62</v>
      </c>
    </row>
    <row r="10" spans="1:6" x14ac:dyDescent="0.3">
      <c r="C10" t="s">
        <v>3</v>
      </c>
      <c r="D10" s="1">
        <v>1000</v>
      </c>
      <c r="E10" t="s">
        <v>63</v>
      </c>
    </row>
    <row r="11" spans="1:6" x14ac:dyDescent="0.3">
      <c r="C11" t="s">
        <v>1</v>
      </c>
      <c r="D11" s="1">
        <v>2000</v>
      </c>
      <c r="E11" t="s">
        <v>64</v>
      </c>
    </row>
    <row r="12" spans="1:6" x14ac:dyDescent="0.3">
      <c r="C12" t="s">
        <v>28</v>
      </c>
      <c r="D12" s="1">
        <v>0</v>
      </c>
      <c r="E12" t="s">
        <v>65</v>
      </c>
    </row>
    <row r="13" spans="1:6" x14ac:dyDescent="0.3">
      <c r="C13" t="s">
        <v>30</v>
      </c>
      <c r="D13" s="1">
        <v>0</v>
      </c>
      <c r="E13" t="s">
        <v>66</v>
      </c>
    </row>
    <row r="14" spans="1:6" x14ac:dyDescent="0.3">
      <c r="C14" t="s">
        <v>73</v>
      </c>
      <c r="D14" s="1">
        <v>500</v>
      </c>
      <c r="E14" t="s">
        <v>77</v>
      </c>
    </row>
    <row r="15" spans="1:6" x14ac:dyDescent="0.3">
      <c r="D15" s="1">
        <v>500</v>
      </c>
      <c r="E15" t="s">
        <v>78</v>
      </c>
    </row>
    <row r="16" spans="1:6" x14ac:dyDescent="0.3">
      <c r="E16" t="s">
        <v>79</v>
      </c>
    </row>
    <row r="17" spans="5:5" x14ac:dyDescent="0.3">
      <c r="E17" t="s">
        <v>80</v>
      </c>
    </row>
  </sheetData>
  <sortState xmlns:xlrd2="http://schemas.microsoft.com/office/spreadsheetml/2017/richdata2" ref="C3:D14">
    <sortCondition ref="C3"/>
  </sortState>
  <mergeCells count="1">
    <mergeCell ref="A1:A2"/>
  </mergeCells>
  <pageMargins left="0.7" right="0.7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 DE CAJA DIARIO</vt:lpstr>
      <vt:lpstr>CATALOGO DE PRODUCTOS</vt:lpstr>
      <vt:lpstr>VARIOS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</dc:creator>
  <cp:keywords/>
  <dc:description/>
  <cp:lastModifiedBy>2414558 - DEYSI MARIELA XULU TAJ</cp:lastModifiedBy>
  <cp:revision/>
  <cp:lastPrinted>2020-12-01T00:13:03Z</cp:lastPrinted>
  <dcterms:created xsi:type="dcterms:W3CDTF">2017-12-01T15:20:48Z</dcterms:created>
  <dcterms:modified xsi:type="dcterms:W3CDTF">2024-10-02T23:02:03Z</dcterms:modified>
  <cp:category/>
  <cp:contentStatus/>
</cp:coreProperties>
</file>