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npz4\OneDrive - KMITL\ปี 3 เทอม 1\Time Series\"/>
    </mc:Choice>
  </mc:AlternateContent>
  <xr:revisionPtr revIDLastSave="0" documentId="13_ncr:1_{1A690762-0221-4B7F-B702-477898F8D93C}" xr6:coauthVersionLast="47" xr6:coauthVersionMax="47" xr10:uidLastSave="{00000000-0000-0000-0000-000000000000}"/>
  <bookViews>
    <workbookView xWindow="-108" yWindow="-108" windowWidth="23256" windowHeight="12456" xr2:uid="{89ED4ACC-3DA4-48A9-9D05-9C3174371A4A}"/>
  </bookViews>
  <sheets>
    <sheet name="Homework" sheetId="4" r:id="rId1"/>
  </sheets>
  <definedNames>
    <definedName name="solver_adj" localSheetId="0" hidden="1">Homework!$M$3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Homework!$M$3</definedName>
    <definedName name="solver_lhs2" localSheetId="0" hidden="1">Homework!$M$3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Homework!$J$39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/>
  <c r="Q2" i="4" s="1"/>
  <c r="F2" i="4"/>
  <c r="E2" i="4"/>
  <c r="O2" i="4" s="1"/>
  <c r="M6" i="4"/>
  <c r="D44" i="4" l="1" a="1"/>
  <c r="D44" i="4" s="1"/>
  <c r="E3" i="4" l="1"/>
  <c r="O3" i="4" s="1"/>
  <c r="P2" i="4"/>
  <c r="E4" i="4"/>
  <c r="O4" i="4" s="1"/>
  <c r="F3" i="4"/>
  <c r="G3" i="4" s="1"/>
  <c r="Q3" i="4" s="1"/>
  <c r="R2" i="4" l="1"/>
  <c r="H2" i="4"/>
  <c r="I3" i="4" s="1"/>
  <c r="J3" i="4" s="1"/>
  <c r="E5" i="4"/>
  <c r="O5" i="4" s="1"/>
  <c r="P3" i="4"/>
  <c r="F4" i="4"/>
  <c r="E6" i="4" l="1"/>
  <c r="O6" i="4" s="1"/>
  <c r="E7" i="4"/>
  <c r="O7" i="4" s="1"/>
  <c r="F5" i="4"/>
  <c r="P4" i="4"/>
  <c r="R3" i="4"/>
  <c r="G4" i="4"/>
  <c r="Q4" i="4" s="1"/>
  <c r="R4" i="4" l="1"/>
  <c r="G5" i="4"/>
  <c r="Q5" i="4" s="1"/>
  <c r="H3" i="4"/>
  <c r="P5" i="4"/>
  <c r="F6" i="4"/>
  <c r="E8" i="4"/>
  <c r="O8" i="4" s="1"/>
  <c r="I4" i="4" l="1"/>
  <c r="J4" i="4" s="1"/>
  <c r="H4" i="4"/>
  <c r="I5" i="4" s="1"/>
  <c r="J5" i="4" s="1"/>
  <c r="E9" i="4"/>
  <c r="O9" i="4" s="1"/>
  <c r="F7" i="4"/>
  <c r="P6" i="4"/>
  <c r="G6" i="4"/>
  <c r="Q6" i="4" s="1"/>
  <c r="H5" i="4"/>
  <c r="I6" i="4" s="1"/>
  <c r="J6" i="4" s="1"/>
  <c r="R5" i="4" l="1"/>
  <c r="H6" i="4"/>
  <c r="I7" i="4" s="1"/>
  <c r="J7" i="4" s="1"/>
  <c r="G7" i="4"/>
  <c r="Q7" i="4" s="1"/>
  <c r="P7" i="4"/>
  <c r="F8" i="4"/>
  <c r="E10" i="4"/>
  <c r="O10" i="4" s="1"/>
  <c r="R6" i="4" l="1"/>
  <c r="G8" i="4"/>
  <c r="Q8" i="4" s="1"/>
  <c r="R7" i="4"/>
  <c r="E11" i="4"/>
  <c r="O11" i="4" s="1"/>
  <c r="F9" i="4"/>
  <c r="P8" i="4"/>
  <c r="F10" i="4" l="1"/>
  <c r="P9" i="4"/>
  <c r="E12" i="4"/>
  <c r="O12" i="4" s="1"/>
  <c r="G9" i="4"/>
  <c r="Q9" i="4" s="1"/>
  <c r="H7" i="4"/>
  <c r="I8" i="4" s="1"/>
  <c r="J8" i="4" s="1"/>
  <c r="G10" i="4" l="1"/>
  <c r="Q10" i="4" s="1"/>
  <c r="H9" i="4"/>
  <c r="I10" i="4" s="1"/>
  <c r="J10" i="4" s="1"/>
  <c r="R8" i="4"/>
  <c r="H8" i="4"/>
  <c r="E13" i="4"/>
  <c r="O13" i="4" s="1"/>
  <c r="P10" i="4"/>
  <c r="F11" i="4"/>
  <c r="I9" i="4" l="1"/>
  <c r="J9" i="4" s="1"/>
  <c r="R9" i="4"/>
  <c r="P11" i="4"/>
  <c r="F12" i="4"/>
  <c r="E14" i="4"/>
  <c r="O14" i="4" s="1"/>
  <c r="H10" i="4"/>
  <c r="I11" i="4" s="1"/>
  <c r="J11" i="4" s="1"/>
  <c r="G11" i="4"/>
  <c r="Q11" i="4" s="1"/>
  <c r="R11" i="4" l="1"/>
  <c r="G12" i="4"/>
  <c r="Q12" i="4" s="1"/>
  <c r="E15" i="4"/>
  <c r="O15" i="4" s="1"/>
  <c r="F13" i="4"/>
  <c r="P12" i="4"/>
  <c r="R10" i="4"/>
  <c r="H11" i="4" l="1"/>
  <c r="I12" i="4" s="1"/>
  <c r="J12" i="4" s="1"/>
  <c r="G13" i="4"/>
  <c r="Q13" i="4" s="1"/>
  <c r="P13" i="4"/>
  <c r="F14" i="4"/>
  <c r="E16" i="4"/>
  <c r="O16" i="4" s="1"/>
  <c r="E17" i="4" l="1"/>
  <c r="O17" i="4" s="1"/>
  <c r="H12" i="4"/>
  <c r="I13" i="4" s="1"/>
  <c r="J13" i="4" s="1"/>
  <c r="R12" i="4"/>
  <c r="P14" i="4"/>
  <c r="F15" i="4"/>
  <c r="G14" i="4"/>
  <c r="Q14" i="4" s="1"/>
  <c r="H13" i="4"/>
  <c r="I14" i="4" s="1"/>
  <c r="J14" i="4" s="1"/>
  <c r="G15" i="4" l="1"/>
  <c r="Q15" i="4" s="1"/>
  <c r="R13" i="4"/>
  <c r="F16" i="4"/>
  <c r="P15" i="4"/>
  <c r="E18" i="4"/>
  <c r="O18" i="4" s="1"/>
  <c r="F17" i="4" l="1"/>
  <c r="P16" i="4"/>
  <c r="E19" i="4"/>
  <c r="O19" i="4" s="1"/>
  <c r="R14" i="4"/>
  <c r="H14" i="4"/>
  <c r="I15" i="4" s="1"/>
  <c r="J15" i="4" s="1"/>
  <c r="G16" i="4"/>
  <c r="Q16" i="4" s="1"/>
  <c r="G17" i="4" l="1"/>
  <c r="Q17" i="4" s="1"/>
  <c r="H15" i="4"/>
  <c r="I16" i="4" s="1"/>
  <c r="J16" i="4" s="1"/>
  <c r="R15" i="4"/>
  <c r="E20" i="4"/>
  <c r="O20" i="4" s="1"/>
  <c r="F18" i="4"/>
  <c r="P17" i="4"/>
  <c r="E21" i="4" l="1"/>
  <c r="O21" i="4" s="1"/>
  <c r="F19" i="4"/>
  <c r="P18" i="4"/>
  <c r="R16" i="4"/>
  <c r="H16" i="4"/>
  <c r="I17" i="4" s="1"/>
  <c r="J17" i="4" s="1"/>
  <c r="G18" i="4"/>
  <c r="Q18" i="4" s="1"/>
  <c r="G19" i="4" l="1"/>
  <c r="Q19" i="4" s="1"/>
  <c r="H18" i="4"/>
  <c r="I19" i="4" s="1"/>
  <c r="J19" i="4" s="1"/>
  <c r="P19" i="4"/>
  <c r="F20" i="4"/>
  <c r="R17" i="4"/>
  <c r="H17" i="4"/>
  <c r="I18" i="4" s="1"/>
  <c r="J18" i="4" s="1"/>
  <c r="E22" i="4"/>
  <c r="O22" i="4" s="1"/>
  <c r="R18" i="4" l="1"/>
  <c r="P20" i="4"/>
  <c r="F21" i="4"/>
  <c r="E23" i="4"/>
  <c r="O23" i="4" s="1"/>
  <c r="G20" i="4"/>
  <c r="Q20" i="4" s="1"/>
  <c r="G21" i="4" l="1"/>
  <c r="Q21" i="4" s="1"/>
  <c r="P21" i="4"/>
  <c r="F22" i="4"/>
  <c r="R19" i="4"/>
  <c r="H19" i="4"/>
  <c r="I20" i="4" s="1"/>
  <c r="J20" i="4" s="1"/>
  <c r="E24" i="4"/>
  <c r="O24" i="4" s="1"/>
  <c r="H20" i="4"/>
  <c r="I21" i="4" s="1"/>
  <c r="J21" i="4" s="1"/>
  <c r="R20" i="4"/>
  <c r="E25" i="4" l="1"/>
  <c r="O25" i="4" s="1"/>
  <c r="P22" i="4"/>
  <c r="F23" i="4"/>
  <c r="R21" i="4"/>
  <c r="G22" i="4"/>
  <c r="Q22" i="4" s="1"/>
  <c r="H21" i="4" l="1"/>
  <c r="I22" i="4" s="1"/>
  <c r="J22" i="4" s="1"/>
  <c r="E26" i="4"/>
  <c r="O26" i="4" s="1"/>
  <c r="G23" i="4"/>
  <c r="Q23" i="4" s="1"/>
  <c r="P23" i="4"/>
  <c r="F24" i="4"/>
  <c r="P24" i="4" l="1"/>
  <c r="F25" i="4"/>
  <c r="G24" i="4"/>
  <c r="Q24" i="4" s="1"/>
  <c r="R22" i="4"/>
  <c r="H22" i="4"/>
  <c r="I23" i="4" s="1"/>
  <c r="J23" i="4" s="1"/>
  <c r="E27" i="4"/>
  <c r="O27" i="4" s="1"/>
  <c r="E28" i="4" l="1"/>
  <c r="O28" i="4" s="1"/>
  <c r="G25" i="4"/>
  <c r="Q25" i="4" s="1"/>
  <c r="P25" i="4"/>
  <c r="F26" i="4"/>
  <c r="H23" i="4"/>
  <c r="I24" i="4" s="1"/>
  <c r="J24" i="4" s="1"/>
  <c r="R23" i="4"/>
  <c r="F27" i="4" l="1"/>
  <c r="P26" i="4"/>
  <c r="R24" i="4"/>
  <c r="H24" i="4"/>
  <c r="I25" i="4" s="1"/>
  <c r="J25" i="4" s="1"/>
  <c r="G26" i="4"/>
  <c r="Q26" i="4" s="1"/>
  <c r="E29" i="4"/>
  <c r="O29" i="4" s="1"/>
  <c r="E30" i="4" l="1"/>
  <c r="O30" i="4" s="1"/>
  <c r="R26" i="4"/>
  <c r="G27" i="4"/>
  <c r="Q27" i="4" s="1"/>
  <c r="R25" i="4"/>
  <c r="H25" i="4"/>
  <c r="I26" i="4" s="1"/>
  <c r="J26" i="4" s="1"/>
  <c r="P27" i="4"/>
  <c r="F28" i="4"/>
  <c r="H26" i="4" l="1"/>
  <c r="I27" i="4" s="1"/>
  <c r="J27" i="4" s="1"/>
  <c r="F29" i="4"/>
  <c r="P28" i="4"/>
  <c r="G28" i="4"/>
  <c r="Q28" i="4" s="1"/>
  <c r="R27" i="4"/>
  <c r="E31" i="4"/>
  <c r="O31" i="4" s="1"/>
  <c r="E32" i="4" l="1"/>
  <c r="O32" i="4" s="1"/>
  <c r="G29" i="4"/>
  <c r="Q29" i="4" s="1"/>
  <c r="F30" i="4"/>
  <c r="P29" i="4"/>
  <c r="H27" i="4"/>
  <c r="I28" i="4" s="1"/>
  <c r="J28" i="4" s="1"/>
  <c r="P30" i="4" l="1"/>
  <c r="F31" i="4"/>
  <c r="G30" i="4"/>
  <c r="Q30" i="4" s="1"/>
  <c r="R28" i="4"/>
  <c r="H28" i="4"/>
  <c r="I29" i="4" s="1"/>
  <c r="J29" i="4" s="1"/>
  <c r="E33" i="4"/>
  <c r="O33" i="4" s="1"/>
  <c r="E34" i="4" l="1"/>
  <c r="O34" i="4" s="1"/>
  <c r="G31" i="4"/>
  <c r="Q31" i="4" s="1"/>
  <c r="H30" i="4"/>
  <c r="I31" i="4" s="1"/>
  <c r="J31" i="4" s="1"/>
  <c r="H29" i="4"/>
  <c r="I30" i="4" s="1"/>
  <c r="J30" i="4" s="1"/>
  <c r="R29" i="4"/>
  <c r="F32" i="4"/>
  <c r="P31" i="4"/>
  <c r="R30" i="4" l="1"/>
  <c r="P32" i="4"/>
  <c r="F33" i="4"/>
  <c r="E35" i="4"/>
  <c r="O35" i="4" s="1"/>
  <c r="G32" i="4"/>
  <c r="Q32" i="4" s="1"/>
  <c r="H31" i="4" l="1"/>
  <c r="I32" i="4" s="1"/>
  <c r="J32" i="4" s="1"/>
  <c r="R31" i="4"/>
  <c r="G33" i="4"/>
  <c r="Q33" i="4" s="1"/>
  <c r="R32" i="4"/>
  <c r="E36" i="4"/>
  <c r="O36" i="4" s="1"/>
  <c r="F34" i="4"/>
  <c r="P33" i="4"/>
  <c r="H32" i="4" l="1"/>
  <c r="I33" i="4" s="1"/>
  <c r="J33" i="4" s="1"/>
  <c r="E37" i="4"/>
  <c r="O37" i="4" s="1"/>
  <c r="F35" i="4"/>
  <c r="P34" i="4"/>
  <c r="G34" i="4"/>
  <c r="Q34" i="4" s="1"/>
  <c r="G35" i="4" l="1"/>
  <c r="Q35" i="4" s="1"/>
  <c r="H34" i="4"/>
  <c r="I35" i="4" s="1"/>
  <c r="J35" i="4" s="1"/>
  <c r="H33" i="4"/>
  <c r="I34" i="4" s="1"/>
  <c r="J34" i="4" s="1"/>
  <c r="R33" i="4"/>
  <c r="P35" i="4"/>
  <c r="F36" i="4"/>
  <c r="E38" i="4"/>
  <c r="O38" i="4" s="1"/>
  <c r="R34" i="4" l="1"/>
  <c r="F37" i="4"/>
  <c r="P36" i="4"/>
  <c r="G36" i="4"/>
  <c r="Q36" i="4" s="1"/>
  <c r="H35" i="4"/>
  <c r="I36" i="4" s="1"/>
  <c r="J36" i="4" s="1"/>
  <c r="G37" i="4" l="1"/>
  <c r="Q37" i="4" s="1"/>
  <c r="R36" i="4"/>
  <c r="F38" i="4"/>
  <c r="P38" i="4" s="1"/>
  <c r="P37" i="4"/>
  <c r="R35" i="4"/>
  <c r="H36" i="4" l="1"/>
  <c r="I37" i="4" s="1"/>
  <c r="J37" i="4" s="1"/>
  <c r="G38" i="4"/>
  <c r="Q38" i="4" s="1"/>
  <c r="H38" i="4" l="1"/>
  <c r="R38" i="4"/>
  <c r="R37" i="4"/>
  <c r="H37" i="4"/>
  <c r="I38" i="4" s="1"/>
  <c r="J38" i="4" s="1"/>
  <c r="J39" i="4" s="1"/>
  <c r="J4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<sst xmlns="http://schemas.openxmlformats.org/spreadsheetml/2006/main" count="19" uniqueCount="18">
  <si>
    <t>t</t>
  </si>
  <si>
    <t>Yt</t>
  </si>
  <si>
    <t>At</t>
  </si>
  <si>
    <t>At'</t>
  </si>
  <si>
    <t>At''</t>
  </si>
  <si>
    <t>Y^t+1(t)</t>
  </si>
  <si>
    <t>et</t>
  </si>
  <si>
    <t>et^2</t>
  </si>
  <si>
    <t>Term 1</t>
  </si>
  <si>
    <t>Term 2</t>
  </si>
  <si>
    <t>Term 3</t>
  </si>
  <si>
    <t>α =</t>
  </si>
  <si>
    <t xml:space="preserve">β0 = </t>
  </si>
  <si>
    <t xml:space="preserve">β1 = </t>
  </si>
  <si>
    <t>β2 =</t>
  </si>
  <si>
    <t>β'2 =</t>
  </si>
  <si>
    <t>การหาค่าเริ่มต้นจาก 12 ค่าแรก</t>
  </si>
  <si>
    <t xml:space="preserve">กำหนด Alpha ที่ 0.08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</si>
</sst>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7" x14ac:knownFonts="1">
    <font>
      <sz val="11"/>
      <color theme="1"/>
      <name val="Aptos Narrow"/>
      <family val="2"/>
      <charset val="222"/>
      <scheme val="minor"/>
    </font>
    <font>
      <sz val="11"/>
      <color theme="1"/>
      <name val="Tahoma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1"/>
      <name val="Aptos Narrow"/>
      <family val="2"/>
      <charset val="222"/>
      <scheme val="minor"/>
    </font>
    <font>
      <sz val="11"/>
      <color rgb="FF000000"/>
      <name val="Aptos Narrow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164" fontId="5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165" fontId="0" fillId="0" borderId="0" xfId="0" applyNumberFormat="1"/>
    <xf numFmtId="0" fontId="0" fillId="5" borderId="0" xfId="0" applyFill="1" applyAlignment="1">
      <alignment horizontal="center"/>
    </xf>
    <xf numFmtId="165" fontId="0" fillId="5" borderId="0" xfId="0" applyNumberForma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center"/>
    </xf>
    <xf numFmtId="164" fontId="0" fillId="2" borderId="0" xfId="2" applyFont="1" applyFill="1" applyAlignment="1">
      <alignment horizontal="center"/>
    </xf>
    <xf numFmtId="164" fontId="0" fillId="0" borderId="0" xfId="2" applyFont="1"/>
    <xf numFmtId="164" fontId="0" fillId="0" borderId="0" xfId="0" applyNumberFormat="1"/>
    <xf numFmtId="0" fontId="0" fillId="0" borderId="1" xfId="0" applyBorder="1"/>
    <xf numFmtId="164" fontId="0" fillId="0" borderId="1" xfId="2" applyFont="1" applyBorder="1"/>
    <xf numFmtId="0" fontId="6" fillId="0" borderId="1" xfId="0" applyFont="1" applyBorder="1"/>
    <xf numFmtId="0" fontId="0" fillId="2" borderId="2" xfId="0" applyFill="1" applyBorder="1" applyAlignment="1">
      <alignment horizontal="center"/>
    </xf>
    <xf numFmtId="164" fontId="4" fillId="7" borderId="1" xfId="2" applyFont="1" applyFill="1" applyBorder="1"/>
    <xf numFmtId="164" fontId="0" fillId="7" borderId="1" xfId="2" applyFont="1" applyFill="1" applyBorder="1"/>
    <xf numFmtId="164" fontId="3" fillId="3" borderId="1" xfId="2" applyFont="1" applyFill="1" applyBorder="1"/>
    <xf numFmtId="164" fontId="0" fillId="3" borderId="1" xfId="2" applyFont="1" applyFill="1" applyBorder="1"/>
    <xf numFmtId="164" fontId="0" fillId="6" borderId="1" xfId="0" applyNumberFormat="1" applyFill="1" applyBorder="1"/>
    <xf numFmtId="43" fontId="0" fillId="0" borderId="0" xfId="0" applyNumberFormat="1"/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Normal 2" xfId="1" xr:uid="{8CDB4D36-1577-492D-941A-8542A71CE5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2234251968503937"/>
                  <c:y val="-8.81372120151647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Homework!$D$44:$D$55</c:f>
              <c:numCache>
                <c:formatCode>_-* #,##0.00_-;\-* #,##0.00_-;_-* "-"??_-;_-@_-</c:formatCode>
                <c:ptCount val="12"/>
                <c:pt idx="0">
                  <c:v>31</c:v>
                </c:pt>
                <c:pt idx="1">
                  <c:v>36</c:v>
                </c:pt>
                <c:pt idx="2">
                  <c:v>42</c:v>
                </c:pt>
                <c:pt idx="3">
                  <c:v>48</c:v>
                </c:pt>
                <c:pt idx="4">
                  <c:v>44</c:v>
                </c:pt>
                <c:pt idx="5">
                  <c:v>42</c:v>
                </c:pt>
                <c:pt idx="6">
                  <c:v>46</c:v>
                </c:pt>
                <c:pt idx="7">
                  <c:v>52</c:v>
                </c:pt>
                <c:pt idx="8">
                  <c:v>50</c:v>
                </c:pt>
                <c:pt idx="9">
                  <c:v>53</c:v>
                </c:pt>
                <c:pt idx="10">
                  <c:v>52</c:v>
                </c:pt>
                <c:pt idx="11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B3-42C7-82E6-9DEF6D47A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374655"/>
        <c:axId val="1428837151"/>
      </c:lineChart>
      <c:catAx>
        <c:axId val="1532374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837151"/>
        <c:crosses val="autoZero"/>
        <c:auto val="1"/>
        <c:lblAlgn val="ctr"/>
        <c:lblOffset val="100"/>
        <c:noMultiLvlLbl val="0"/>
      </c:catAx>
      <c:valAx>
        <c:axId val="142883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37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643890</xdr:colOff>
      <xdr:row>41</xdr:row>
      <xdr:rowOff>205740</xdr:rowOff>
    </xdr:from>
    <xdr:to>
      <xdr:col>11</xdr:col>
      <xdr:colOff>521970</xdr:colOff>
      <xdr:row>54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462F1C-30F7-EEE3-01DD-7C2AD0373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586740</xdr:colOff>
      <xdr:row>0</xdr:row>
      <xdr:rowOff>0</xdr:rowOff>
    </xdr:from>
    <xdr:ext cx="65" cy="170239"/>
    <xdr:sp macro="" textlink="">
      <xdr:nvSpPr>
        <xdr:cNvPr id="5" name="กล่องข้อความ 49">
          <a:extLst>
            <a:ext uri="{FF2B5EF4-FFF2-40B4-BE49-F238E27FC236}">
              <a16:creationId xmlns:a16="http://schemas.microsoft.com/office/drawing/2014/main" id="{340552A2-E9C8-4A3D-A9B5-AC4FF98A5B51}"/>
            </a:ext>
          </a:extLst>
        </xdr:cNvPr>
        <xdr:cNvSpPr txBox="1"/>
      </xdr:nvSpPr>
      <xdr:spPr>
        <a:xfrm>
          <a:off x="329184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twoCellAnchor editAs="oneCell">
    <xdr:from>
      <xdr:col>11</xdr:col>
      <xdr:colOff>8825</xdr:colOff>
      <xdr:row>7</xdr:row>
      <xdr:rowOff>182549</xdr:rowOff>
    </xdr:from>
    <xdr:to>
      <xdr:col>13</xdr:col>
      <xdr:colOff>3115183</xdr:colOff>
      <xdr:row>27</xdr:row>
      <xdr:rowOff>140999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19D4E8A-FB44-42F1-A067-AE719DC6F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0408" y="1666792"/>
          <a:ext cx="4444826" cy="4199146"/>
        </a:xfrm>
        <a:prstGeom prst="rect">
          <a:avLst/>
        </a:prstGeom>
      </xdr:spPr>
    </xdr:pic>
    <xdr:clientData/>
  </xdr:twoCellAnchor>
  <xdr:oneCellAnchor>
    <xdr:from>
      <xdr:col>8</xdr:col>
      <xdr:colOff>68580</xdr:colOff>
      <xdr:row>2</xdr:row>
      <xdr:rowOff>3810</xdr:rowOff>
    </xdr:from>
    <xdr:ext cx="65" cy="170239"/>
    <xdr:sp macro="" textlink="">
      <xdr:nvSpPr>
        <xdr:cNvPr id="7" name="กล่องข้อความ 51">
          <a:extLst>
            <a:ext uri="{FF2B5EF4-FFF2-40B4-BE49-F238E27FC236}">
              <a16:creationId xmlns:a16="http://schemas.microsoft.com/office/drawing/2014/main" id="{2EFFE6DE-98B6-40A7-BDF5-CD07668CEDCF}"/>
            </a:ext>
          </a:extLst>
        </xdr:cNvPr>
        <xdr:cNvSpPr txBox="1"/>
      </xdr:nvSpPr>
      <xdr:spPr>
        <a:xfrm>
          <a:off x="6827520" y="43053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3</xdr:row>
      <xdr:rowOff>3810</xdr:rowOff>
    </xdr:from>
    <xdr:ext cx="65" cy="170239"/>
    <xdr:sp macro="" textlink="">
      <xdr:nvSpPr>
        <xdr:cNvPr id="8" name="กล่องข้อความ 51">
          <a:extLst>
            <a:ext uri="{FF2B5EF4-FFF2-40B4-BE49-F238E27FC236}">
              <a16:creationId xmlns:a16="http://schemas.microsoft.com/office/drawing/2014/main" id="{8F2D8427-6214-4B19-AED4-23B8BE701523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4</xdr:row>
      <xdr:rowOff>3810</xdr:rowOff>
    </xdr:from>
    <xdr:ext cx="65" cy="170239"/>
    <xdr:sp macro="" textlink="">
      <xdr:nvSpPr>
        <xdr:cNvPr id="9" name="กล่องข้อความ 51">
          <a:extLst>
            <a:ext uri="{FF2B5EF4-FFF2-40B4-BE49-F238E27FC236}">
              <a16:creationId xmlns:a16="http://schemas.microsoft.com/office/drawing/2014/main" id="{188B3B15-CE3A-43C0-9BDA-1C9E726E818B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5</xdr:row>
      <xdr:rowOff>3810</xdr:rowOff>
    </xdr:from>
    <xdr:ext cx="65" cy="170239"/>
    <xdr:sp macro="" textlink="">
      <xdr:nvSpPr>
        <xdr:cNvPr id="10" name="กล่องข้อความ 51">
          <a:extLst>
            <a:ext uri="{FF2B5EF4-FFF2-40B4-BE49-F238E27FC236}">
              <a16:creationId xmlns:a16="http://schemas.microsoft.com/office/drawing/2014/main" id="{8AB35523-B269-4AB4-8C5C-B6FBE5C95E1B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6</xdr:row>
      <xdr:rowOff>3810</xdr:rowOff>
    </xdr:from>
    <xdr:ext cx="65" cy="170239"/>
    <xdr:sp macro="" textlink="">
      <xdr:nvSpPr>
        <xdr:cNvPr id="11" name="กล่องข้อความ 51">
          <a:extLst>
            <a:ext uri="{FF2B5EF4-FFF2-40B4-BE49-F238E27FC236}">
              <a16:creationId xmlns:a16="http://schemas.microsoft.com/office/drawing/2014/main" id="{C386AB67-D52F-4CAF-92EC-AFE137A46E60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7</xdr:row>
      <xdr:rowOff>3810</xdr:rowOff>
    </xdr:from>
    <xdr:ext cx="65" cy="170239"/>
    <xdr:sp macro="" textlink="">
      <xdr:nvSpPr>
        <xdr:cNvPr id="12" name="กล่องข้อความ 51">
          <a:extLst>
            <a:ext uri="{FF2B5EF4-FFF2-40B4-BE49-F238E27FC236}">
              <a16:creationId xmlns:a16="http://schemas.microsoft.com/office/drawing/2014/main" id="{5B9AB6EE-CDC0-448F-9329-0712A8BD795D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8</xdr:row>
      <xdr:rowOff>3810</xdr:rowOff>
    </xdr:from>
    <xdr:ext cx="65" cy="170239"/>
    <xdr:sp macro="" textlink="">
      <xdr:nvSpPr>
        <xdr:cNvPr id="13" name="กล่องข้อความ 51">
          <a:extLst>
            <a:ext uri="{FF2B5EF4-FFF2-40B4-BE49-F238E27FC236}">
              <a16:creationId xmlns:a16="http://schemas.microsoft.com/office/drawing/2014/main" id="{F52FCDE5-F3E0-4AE4-BE30-3D0F0AE6A681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9</xdr:row>
      <xdr:rowOff>3810</xdr:rowOff>
    </xdr:from>
    <xdr:ext cx="65" cy="170239"/>
    <xdr:sp macro="" textlink="">
      <xdr:nvSpPr>
        <xdr:cNvPr id="14" name="กล่องข้อความ 51">
          <a:extLst>
            <a:ext uri="{FF2B5EF4-FFF2-40B4-BE49-F238E27FC236}">
              <a16:creationId xmlns:a16="http://schemas.microsoft.com/office/drawing/2014/main" id="{6FBD22BD-4DA7-4A3B-AF7B-1E4636A9BFF4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10</xdr:row>
      <xdr:rowOff>3810</xdr:rowOff>
    </xdr:from>
    <xdr:ext cx="65" cy="170239"/>
    <xdr:sp macro="" textlink="">
      <xdr:nvSpPr>
        <xdr:cNvPr id="15" name="กล่องข้อความ 51">
          <a:extLst>
            <a:ext uri="{FF2B5EF4-FFF2-40B4-BE49-F238E27FC236}">
              <a16:creationId xmlns:a16="http://schemas.microsoft.com/office/drawing/2014/main" id="{526C660F-9704-4E3F-9B44-1ECC8348833C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11</xdr:row>
      <xdr:rowOff>3810</xdr:rowOff>
    </xdr:from>
    <xdr:ext cx="65" cy="170239"/>
    <xdr:sp macro="" textlink="">
      <xdr:nvSpPr>
        <xdr:cNvPr id="16" name="กล่องข้อความ 51">
          <a:extLst>
            <a:ext uri="{FF2B5EF4-FFF2-40B4-BE49-F238E27FC236}">
              <a16:creationId xmlns:a16="http://schemas.microsoft.com/office/drawing/2014/main" id="{93B58132-4851-40AA-8A0D-FBED165E69B5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12</xdr:row>
      <xdr:rowOff>3810</xdr:rowOff>
    </xdr:from>
    <xdr:ext cx="65" cy="170239"/>
    <xdr:sp macro="" textlink="">
      <xdr:nvSpPr>
        <xdr:cNvPr id="17" name="กล่องข้อความ 51">
          <a:extLst>
            <a:ext uri="{FF2B5EF4-FFF2-40B4-BE49-F238E27FC236}">
              <a16:creationId xmlns:a16="http://schemas.microsoft.com/office/drawing/2014/main" id="{3C279035-C2C7-4F3B-896C-3CDEAF7CEA4C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13</xdr:row>
      <xdr:rowOff>3810</xdr:rowOff>
    </xdr:from>
    <xdr:ext cx="65" cy="170239"/>
    <xdr:sp macro="" textlink="">
      <xdr:nvSpPr>
        <xdr:cNvPr id="18" name="กล่องข้อความ 51">
          <a:extLst>
            <a:ext uri="{FF2B5EF4-FFF2-40B4-BE49-F238E27FC236}">
              <a16:creationId xmlns:a16="http://schemas.microsoft.com/office/drawing/2014/main" id="{085DAA24-43F0-4CBA-AB22-72316FB8632F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14</xdr:row>
      <xdr:rowOff>3810</xdr:rowOff>
    </xdr:from>
    <xdr:ext cx="65" cy="170239"/>
    <xdr:sp macro="" textlink="">
      <xdr:nvSpPr>
        <xdr:cNvPr id="19" name="กล่องข้อความ 51">
          <a:extLst>
            <a:ext uri="{FF2B5EF4-FFF2-40B4-BE49-F238E27FC236}">
              <a16:creationId xmlns:a16="http://schemas.microsoft.com/office/drawing/2014/main" id="{FA30D0D2-FCEC-4B9F-8882-110CE878783C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15</xdr:row>
      <xdr:rowOff>3810</xdr:rowOff>
    </xdr:from>
    <xdr:ext cx="65" cy="170239"/>
    <xdr:sp macro="" textlink="">
      <xdr:nvSpPr>
        <xdr:cNvPr id="20" name="กล่องข้อความ 51">
          <a:extLst>
            <a:ext uri="{FF2B5EF4-FFF2-40B4-BE49-F238E27FC236}">
              <a16:creationId xmlns:a16="http://schemas.microsoft.com/office/drawing/2014/main" id="{82DA975D-4EE2-4D33-8E3D-6C8F6631C9F8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16</xdr:row>
      <xdr:rowOff>3810</xdr:rowOff>
    </xdr:from>
    <xdr:ext cx="65" cy="170239"/>
    <xdr:sp macro="" textlink="">
      <xdr:nvSpPr>
        <xdr:cNvPr id="21" name="กล่องข้อความ 51">
          <a:extLst>
            <a:ext uri="{FF2B5EF4-FFF2-40B4-BE49-F238E27FC236}">
              <a16:creationId xmlns:a16="http://schemas.microsoft.com/office/drawing/2014/main" id="{8C5A18B5-F7CD-4EF7-B986-EACBDA0EC6AB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17</xdr:row>
      <xdr:rowOff>3810</xdr:rowOff>
    </xdr:from>
    <xdr:ext cx="65" cy="170239"/>
    <xdr:sp macro="" textlink="">
      <xdr:nvSpPr>
        <xdr:cNvPr id="22" name="กล่องข้อความ 51">
          <a:extLst>
            <a:ext uri="{FF2B5EF4-FFF2-40B4-BE49-F238E27FC236}">
              <a16:creationId xmlns:a16="http://schemas.microsoft.com/office/drawing/2014/main" id="{1C7E37AA-44A5-4951-A6C2-BAAE82297722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18</xdr:row>
      <xdr:rowOff>3810</xdr:rowOff>
    </xdr:from>
    <xdr:ext cx="65" cy="170239"/>
    <xdr:sp macro="" textlink="">
      <xdr:nvSpPr>
        <xdr:cNvPr id="23" name="กล่องข้อความ 51">
          <a:extLst>
            <a:ext uri="{FF2B5EF4-FFF2-40B4-BE49-F238E27FC236}">
              <a16:creationId xmlns:a16="http://schemas.microsoft.com/office/drawing/2014/main" id="{06ACBE2B-7A9C-4124-AEA1-9AA9246998C7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19</xdr:row>
      <xdr:rowOff>3810</xdr:rowOff>
    </xdr:from>
    <xdr:ext cx="65" cy="170239"/>
    <xdr:sp macro="" textlink="">
      <xdr:nvSpPr>
        <xdr:cNvPr id="24" name="กล่องข้อความ 51">
          <a:extLst>
            <a:ext uri="{FF2B5EF4-FFF2-40B4-BE49-F238E27FC236}">
              <a16:creationId xmlns:a16="http://schemas.microsoft.com/office/drawing/2014/main" id="{8A0EFE4F-3C83-4657-A37D-78E73545CD5B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20</xdr:row>
      <xdr:rowOff>3810</xdr:rowOff>
    </xdr:from>
    <xdr:ext cx="65" cy="170239"/>
    <xdr:sp macro="" textlink="">
      <xdr:nvSpPr>
        <xdr:cNvPr id="25" name="กล่องข้อความ 51">
          <a:extLst>
            <a:ext uri="{FF2B5EF4-FFF2-40B4-BE49-F238E27FC236}">
              <a16:creationId xmlns:a16="http://schemas.microsoft.com/office/drawing/2014/main" id="{DE833239-4300-4142-BD99-056BB22A49D4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21</xdr:row>
      <xdr:rowOff>3810</xdr:rowOff>
    </xdr:from>
    <xdr:ext cx="65" cy="170239"/>
    <xdr:sp macro="" textlink="">
      <xdr:nvSpPr>
        <xdr:cNvPr id="26" name="กล่องข้อความ 51">
          <a:extLst>
            <a:ext uri="{FF2B5EF4-FFF2-40B4-BE49-F238E27FC236}">
              <a16:creationId xmlns:a16="http://schemas.microsoft.com/office/drawing/2014/main" id="{86FDAE5E-DB3D-41B5-8468-7CDCB5AD46A8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22</xdr:row>
      <xdr:rowOff>3810</xdr:rowOff>
    </xdr:from>
    <xdr:ext cx="65" cy="170239"/>
    <xdr:sp macro="" textlink="">
      <xdr:nvSpPr>
        <xdr:cNvPr id="27" name="กล่องข้อความ 51">
          <a:extLst>
            <a:ext uri="{FF2B5EF4-FFF2-40B4-BE49-F238E27FC236}">
              <a16:creationId xmlns:a16="http://schemas.microsoft.com/office/drawing/2014/main" id="{F44B7494-58C5-49F6-BAE5-8370A9B11D7C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23</xdr:row>
      <xdr:rowOff>3810</xdr:rowOff>
    </xdr:from>
    <xdr:ext cx="65" cy="170239"/>
    <xdr:sp macro="" textlink="">
      <xdr:nvSpPr>
        <xdr:cNvPr id="28" name="กล่องข้อความ 51">
          <a:extLst>
            <a:ext uri="{FF2B5EF4-FFF2-40B4-BE49-F238E27FC236}">
              <a16:creationId xmlns:a16="http://schemas.microsoft.com/office/drawing/2014/main" id="{E0FB57FF-9346-4C2E-B5EC-DF7D3E040B06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24</xdr:row>
      <xdr:rowOff>3810</xdr:rowOff>
    </xdr:from>
    <xdr:ext cx="65" cy="170239"/>
    <xdr:sp macro="" textlink="">
      <xdr:nvSpPr>
        <xdr:cNvPr id="29" name="กล่องข้อความ 51">
          <a:extLst>
            <a:ext uri="{FF2B5EF4-FFF2-40B4-BE49-F238E27FC236}">
              <a16:creationId xmlns:a16="http://schemas.microsoft.com/office/drawing/2014/main" id="{FC6BAD71-0D8E-4175-9CB5-66E482D00778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25</xdr:row>
      <xdr:rowOff>3810</xdr:rowOff>
    </xdr:from>
    <xdr:ext cx="65" cy="170239"/>
    <xdr:sp macro="" textlink="">
      <xdr:nvSpPr>
        <xdr:cNvPr id="30" name="กล่องข้อความ 51">
          <a:extLst>
            <a:ext uri="{FF2B5EF4-FFF2-40B4-BE49-F238E27FC236}">
              <a16:creationId xmlns:a16="http://schemas.microsoft.com/office/drawing/2014/main" id="{182A1EAD-FF2E-421D-A269-957694C9CFD7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26</xdr:row>
      <xdr:rowOff>3810</xdr:rowOff>
    </xdr:from>
    <xdr:ext cx="65" cy="170239"/>
    <xdr:sp macro="" textlink="">
      <xdr:nvSpPr>
        <xdr:cNvPr id="31" name="กล่องข้อความ 51">
          <a:extLst>
            <a:ext uri="{FF2B5EF4-FFF2-40B4-BE49-F238E27FC236}">
              <a16:creationId xmlns:a16="http://schemas.microsoft.com/office/drawing/2014/main" id="{84613DE8-8ED3-4E08-A0ED-3D46BD47BA4D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27</xdr:row>
      <xdr:rowOff>3810</xdr:rowOff>
    </xdr:from>
    <xdr:ext cx="65" cy="170239"/>
    <xdr:sp macro="" textlink="">
      <xdr:nvSpPr>
        <xdr:cNvPr id="32" name="กล่องข้อความ 51">
          <a:extLst>
            <a:ext uri="{FF2B5EF4-FFF2-40B4-BE49-F238E27FC236}">
              <a16:creationId xmlns:a16="http://schemas.microsoft.com/office/drawing/2014/main" id="{07244265-8EBC-4F85-BA17-8DF37CE1703B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28</xdr:row>
      <xdr:rowOff>3810</xdr:rowOff>
    </xdr:from>
    <xdr:ext cx="65" cy="170239"/>
    <xdr:sp macro="" textlink="">
      <xdr:nvSpPr>
        <xdr:cNvPr id="33" name="กล่องข้อความ 51">
          <a:extLst>
            <a:ext uri="{FF2B5EF4-FFF2-40B4-BE49-F238E27FC236}">
              <a16:creationId xmlns:a16="http://schemas.microsoft.com/office/drawing/2014/main" id="{5860E8C5-5D99-442E-B644-1A4B079EAE1D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29</xdr:row>
      <xdr:rowOff>3810</xdr:rowOff>
    </xdr:from>
    <xdr:ext cx="65" cy="170239"/>
    <xdr:sp macro="" textlink="">
      <xdr:nvSpPr>
        <xdr:cNvPr id="34" name="กล่องข้อความ 51">
          <a:extLst>
            <a:ext uri="{FF2B5EF4-FFF2-40B4-BE49-F238E27FC236}">
              <a16:creationId xmlns:a16="http://schemas.microsoft.com/office/drawing/2014/main" id="{A874A79D-8C18-4C6A-9572-84CC975CBEC9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30</xdr:row>
      <xdr:rowOff>3810</xdr:rowOff>
    </xdr:from>
    <xdr:ext cx="65" cy="170239"/>
    <xdr:sp macro="" textlink="">
      <xdr:nvSpPr>
        <xdr:cNvPr id="35" name="กล่องข้อความ 51">
          <a:extLst>
            <a:ext uri="{FF2B5EF4-FFF2-40B4-BE49-F238E27FC236}">
              <a16:creationId xmlns:a16="http://schemas.microsoft.com/office/drawing/2014/main" id="{185264C7-9B3A-46DD-A704-3816825E0DF7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31</xdr:row>
      <xdr:rowOff>3810</xdr:rowOff>
    </xdr:from>
    <xdr:ext cx="65" cy="170239"/>
    <xdr:sp macro="" textlink="">
      <xdr:nvSpPr>
        <xdr:cNvPr id="36" name="กล่องข้อความ 51">
          <a:extLst>
            <a:ext uri="{FF2B5EF4-FFF2-40B4-BE49-F238E27FC236}">
              <a16:creationId xmlns:a16="http://schemas.microsoft.com/office/drawing/2014/main" id="{94C2DDF9-FD43-4CAD-9D8E-E3587DAC3E1C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32</xdr:row>
      <xdr:rowOff>3810</xdr:rowOff>
    </xdr:from>
    <xdr:ext cx="65" cy="170239"/>
    <xdr:sp macro="" textlink="">
      <xdr:nvSpPr>
        <xdr:cNvPr id="37" name="กล่องข้อความ 51">
          <a:extLst>
            <a:ext uri="{FF2B5EF4-FFF2-40B4-BE49-F238E27FC236}">
              <a16:creationId xmlns:a16="http://schemas.microsoft.com/office/drawing/2014/main" id="{58F71CEF-B900-4E38-ABB4-D3E039ECE4E2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33</xdr:row>
      <xdr:rowOff>3810</xdr:rowOff>
    </xdr:from>
    <xdr:ext cx="65" cy="170239"/>
    <xdr:sp macro="" textlink="">
      <xdr:nvSpPr>
        <xdr:cNvPr id="38" name="กล่องข้อความ 51">
          <a:extLst>
            <a:ext uri="{FF2B5EF4-FFF2-40B4-BE49-F238E27FC236}">
              <a16:creationId xmlns:a16="http://schemas.microsoft.com/office/drawing/2014/main" id="{EF46234E-4FCF-4652-BF94-D4981805DAED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34</xdr:row>
      <xdr:rowOff>3810</xdr:rowOff>
    </xdr:from>
    <xdr:ext cx="65" cy="170239"/>
    <xdr:sp macro="" textlink="">
      <xdr:nvSpPr>
        <xdr:cNvPr id="39" name="กล่องข้อความ 51">
          <a:extLst>
            <a:ext uri="{FF2B5EF4-FFF2-40B4-BE49-F238E27FC236}">
              <a16:creationId xmlns:a16="http://schemas.microsoft.com/office/drawing/2014/main" id="{05BD8421-6CAD-4AB8-806F-B5E08AFF9BF6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35</xdr:row>
      <xdr:rowOff>3810</xdr:rowOff>
    </xdr:from>
    <xdr:ext cx="65" cy="170239"/>
    <xdr:sp macro="" textlink="">
      <xdr:nvSpPr>
        <xdr:cNvPr id="40" name="กล่องข้อความ 51">
          <a:extLst>
            <a:ext uri="{FF2B5EF4-FFF2-40B4-BE49-F238E27FC236}">
              <a16:creationId xmlns:a16="http://schemas.microsoft.com/office/drawing/2014/main" id="{BEC55AF7-8079-43BA-95AD-049A97C43FF9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36</xdr:row>
      <xdr:rowOff>3810</xdr:rowOff>
    </xdr:from>
    <xdr:ext cx="65" cy="170239"/>
    <xdr:sp macro="" textlink="">
      <xdr:nvSpPr>
        <xdr:cNvPr id="41" name="กล่องข้อความ 51">
          <a:extLst>
            <a:ext uri="{FF2B5EF4-FFF2-40B4-BE49-F238E27FC236}">
              <a16:creationId xmlns:a16="http://schemas.microsoft.com/office/drawing/2014/main" id="{517F88CF-3D5D-439C-A192-13E1B22B8045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8</xdr:col>
      <xdr:colOff>68580</xdr:colOff>
      <xdr:row>37</xdr:row>
      <xdr:rowOff>3810</xdr:rowOff>
    </xdr:from>
    <xdr:ext cx="65" cy="170239"/>
    <xdr:sp macro="" textlink="">
      <xdr:nvSpPr>
        <xdr:cNvPr id="42" name="กล่องข้อความ 51">
          <a:extLst>
            <a:ext uri="{FF2B5EF4-FFF2-40B4-BE49-F238E27FC236}">
              <a16:creationId xmlns:a16="http://schemas.microsoft.com/office/drawing/2014/main" id="{7A71DFCB-0C25-4948-9956-F9018D92B6F0}"/>
            </a:ext>
          </a:extLst>
        </xdr:cNvPr>
        <xdr:cNvSpPr txBox="1"/>
      </xdr:nvSpPr>
      <xdr:spPr>
        <a:xfrm>
          <a:off x="5456368" y="434116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twoCellAnchor editAs="oneCell">
    <xdr:from>
      <xdr:col>11</xdr:col>
      <xdr:colOff>185057</xdr:colOff>
      <xdr:row>28</xdr:row>
      <xdr:rowOff>206829</xdr:rowOff>
    </xdr:from>
    <xdr:to>
      <xdr:col>13</xdr:col>
      <xdr:colOff>2979182</xdr:colOff>
      <xdr:row>38</xdr:row>
      <xdr:rowOff>182636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D62FF7-8A3E-A479-6293-C843609DA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92143" y="6302829"/>
          <a:ext cx="4143953" cy="215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3C30-FE3A-4ACB-98E3-D27991A7408C}">
  <dimension ref="B1:R55"/>
  <sheetViews>
    <sheetView tabSelected="1" topLeftCell="A22" zoomScale="70" zoomScaleNormal="70" workbookViewId="0">
      <selection activeCell="H31" sqref="H31"/>
    </sheetView>
  </sheetViews>
  <sheetFormatPr defaultRowHeight="16.8" x14ac:dyDescent="0.4"/>
  <cols>
    <col min="8" max="8" width="8.8984375" bestFit="1" customWidth="1"/>
    <col min="10" max="10" width="12.5" bestFit="1" customWidth="1"/>
    <col min="14" max="14" width="43.3984375" customWidth="1"/>
    <col min="15" max="17" width="9.5" bestFit="1" customWidth="1"/>
  </cols>
  <sheetData>
    <row r="1" spans="3:18" x14ac:dyDescent="0.4">
      <c r="C1" s="16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O1" s="9" t="s">
        <v>8</v>
      </c>
      <c r="P1" s="9" t="s">
        <v>9</v>
      </c>
      <c r="Q1" s="9" t="s">
        <v>10</v>
      </c>
      <c r="R1" s="1" t="s">
        <v>5</v>
      </c>
    </row>
    <row r="2" spans="3:18" x14ac:dyDescent="0.4">
      <c r="C2" s="13">
        <v>0</v>
      </c>
      <c r="D2" s="13"/>
      <c r="E2" s="19">
        <f>($M$4*0)-((1-$M$3)*($M$5*0))/($M$3)+((1-$M$3)*(2-$M$3)*M6)/(2*$M$3^2)</f>
        <v>-4.5365592332663764</v>
      </c>
      <c r="F2" s="19">
        <f>($M$4*0)-(2*(1-$M$3)*($M$5*0))/($M$3)+(2*(1-$M$3)*(3-2*$M$3)*M6)/(2*$M$3^2)</f>
        <v>-12.91680243824953</v>
      </c>
      <c r="G2" s="19">
        <f>($M$4*0)-(3*(1-$M$3)*($M$5*0))/($M$3)+(3*(3-$M$3)*(4-3*$M$3)*M6)/(2*$M$3^2)</f>
        <v>-93.549995122038766</v>
      </c>
      <c r="H2" s="20">
        <f>SUM(O2-P2+Q2)</f>
        <v>-80.990747320531852</v>
      </c>
      <c r="I2" s="14"/>
      <c r="J2" s="14"/>
      <c r="L2" s="8" t="s">
        <v>17</v>
      </c>
      <c r="O2" s="12">
        <f>(6*((1-$M$3)^2)+((6-5*$M$3)*$M$3*1)+($M$3^2)*(1^2))*(E2/(2*(1-$M$3)^2))</f>
        <v>-19.105988827379186</v>
      </c>
      <c r="P2" s="12">
        <f>(6*((1-$M$3)^2)+2*(5-4*$M$3)*$M$3+(2*($M$3^2)))*(F2/(2*((1-$M$3)^2)))</f>
        <v>-65.392503394366415</v>
      </c>
      <c r="Q2" s="12">
        <f>(2*((1-$M$3)^2)+(2-(3*$M$3))*$M$3+($M$3^2))*(G2/(2*(1-$M$3)^2))</f>
        <v>-127.27726188751909</v>
      </c>
      <c r="R2">
        <f>SUM(O2-P2+Q2)</f>
        <v>-80.990747320531852</v>
      </c>
    </row>
    <row r="3" spans="3:18" x14ac:dyDescent="0.4">
      <c r="C3" s="15">
        <v>1</v>
      </c>
      <c r="D3" s="15">
        <v>31</v>
      </c>
      <c r="E3" s="17">
        <f t="shared" ref="E3:E38" si="0">(1-$M$3)*E2+($M$3)*D3</f>
        <v>4.8802917848430791</v>
      </c>
      <c r="F3" s="17">
        <f t="shared" ref="F3:F38" si="1">(1-$M$3)*F2+($M$3)*E3</f>
        <v>-8.2007413318823925</v>
      </c>
      <c r="G3" s="17">
        <f>(1-$M$3)*G2+$M$3*F3</f>
        <v>-70.933252680177944</v>
      </c>
      <c r="H3" s="18">
        <f>SUM(O3-P3+Q3)</f>
        <v>-34.435932883254083</v>
      </c>
      <c r="I3" s="14">
        <f>D3-H2</f>
        <v>111.99074732053185</v>
      </c>
      <c r="J3" s="14">
        <f>I3^2</f>
        <v>12541.927485411212</v>
      </c>
      <c r="L3" s="4" t="s">
        <v>11</v>
      </c>
      <c r="M3" s="5">
        <v>0.26499051177960364</v>
      </c>
      <c r="O3" s="12">
        <f t="shared" ref="O3:O38" si="2">(6*((1-$M$3)^2)+((6-5*$M$3)*$M$3*1)+($M$3^2)*(1^2))*(E3/(2*(1-$M$3)^2))</f>
        <v>20.553638897033945</v>
      </c>
      <c r="P3" s="12">
        <f>(6*((1-$M$3)^2)+2*(5-4*$M$3)*$M$3+(2*($M$3^2)))*(F3/(2*((1-$M$3)^2)))</f>
        <v>-41.517009178172003</v>
      </c>
      <c r="Q3" s="12">
        <f t="shared" ref="Q3:Q38" si="3">(2*((1-$M$3)^2)+(2-(3*$M$3))*$M$3+($M$3^2))*(G3/(2*(1-$M$3)^2))</f>
        <v>-96.506580958460034</v>
      </c>
      <c r="R3">
        <f>SUM(O3-P3+Q3)</f>
        <v>-34.435932883254083</v>
      </c>
    </row>
    <row r="4" spans="3:18" x14ac:dyDescent="0.4">
      <c r="C4" s="15">
        <v>2</v>
      </c>
      <c r="D4" s="15">
        <v>36</v>
      </c>
      <c r="E4" s="17">
        <f t="shared" si="0"/>
        <v>13.126719191209448</v>
      </c>
      <c r="F4" s="17">
        <f t="shared" si="1"/>
        <v>-2.5491666529089927</v>
      </c>
      <c r="G4" s="17">
        <f t="shared" ref="G4:G38" si="4">(1-$M$3)*G3+$M$3*F4</f>
        <v>-52.812118726231496</v>
      </c>
      <c r="H4" s="18">
        <f t="shared" ref="H4:H38" si="5">SUM(O4-P4+Q4)</f>
        <v>-3.662945947636203</v>
      </c>
      <c r="I4" s="14">
        <f>D4-H3</f>
        <v>70.435932883254083</v>
      </c>
      <c r="J4" s="14">
        <f t="shared" ref="J4:J38" si="6">I4^2</f>
        <v>4961.220641134274</v>
      </c>
      <c r="L4" s="2" t="s">
        <v>12</v>
      </c>
      <c r="M4" s="6">
        <v>27.954999999999998</v>
      </c>
      <c r="O4" s="12">
        <f t="shared" si="2"/>
        <v>55.283958020055081</v>
      </c>
      <c r="P4" s="12">
        <f>(6*((1-$M$3)^2)+2*(5-4*$M$3)*$M$3+(2*($M$3^2)))*(F4/(2*((1-$M$3)^2)))</f>
        <v>-12.905391237504091</v>
      </c>
      <c r="Q4" s="12">
        <f t="shared" si="3"/>
        <v>-71.852295205195375</v>
      </c>
      <c r="R4">
        <f>SUM(O4-P4+Q4)</f>
        <v>-3.662945947636203</v>
      </c>
    </row>
    <row r="5" spans="3:18" x14ac:dyDescent="0.4">
      <c r="C5" s="15">
        <v>3</v>
      </c>
      <c r="D5" s="15">
        <v>42</v>
      </c>
      <c r="E5" s="17">
        <f t="shared" si="0"/>
        <v>20.777864649487064</v>
      </c>
      <c r="F5" s="17">
        <f t="shared" si="1"/>
        <v>3.6322753102117722</v>
      </c>
      <c r="G5" s="17">
        <f t="shared" si="4"/>
        <v>-37.854889863424788</v>
      </c>
      <c r="H5" s="18">
        <f t="shared" si="5"/>
        <v>17.615896491447927</v>
      </c>
      <c r="I5" s="14">
        <f t="shared" ref="I5:I38" si="7">D5-H4</f>
        <v>45.662945947636203</v>
      </c>
      <c r="J5" s="14">
        <f t="shared" si="6"/>
        <v>2085.1046326167457</v>
      </c>
      <c r="L5" s="2" t="s">
        <v>13</v>
      </c>
      <c r="M5" s="6">
        <v>4.7293000000000003</v>
      </c>
      <c r="O5" s="12">
        <f t="shared" si="2"/>
        <v>87.507211839944446</v>
      </c>
      <c r="P5" s="12">
        <f t="shared" ref="P5:P38" si="8">(6*((1-$M$3)^2)+2*(5-4*$M$3)*$M$3+(2*($M$3^2)))*(F5/(2*((1-$M$3)^2)))</f>
        <v>18.388728687909353</v>
      </c>
      <c r="Q5" s="12">
        <f t="shared" si="3"/>
        <v>-51.50258666058717</v>
      </c>
      <c r="R5">
        <f t="shared" ref="R5:R38" si="9">SUM(O5-P5+Q5)</f>
        <v>17.615896491447927</v>
      </c>
    </row>
    <row r="6" spans="3:18" x14ac:dyDescent="0.4">
      <c r="C6" s="15">
        <v>4</v>
      </c>
      <c r="D6" s="15">
        <v>48</v>
      </c>
      <c r="E6" s="17">
        <f t="shared" si="0"/>
        <v>27.991472227753128</v>
      </c>
      <c r="F6" s="17">
        <f t="shared" si="1"/>
        <v>10.087231367931199</v>
      </c>
      <c r="G6" s="17">
        <f t="shared" si="4"/>
        <v>-25.150682622527963</v>
      </c>
      <c r="H6" s="18">
        <f t="shared" si="5"/>
        <v>32.602035850994923</v>
      </c>
      <c r="I6" s="14">
        <f t="shared" si="7"/>
        <v>30.384103508552073</v>
      </c>
      <c r="J6" s="14">
        <f t="shared" si="6"/>
        <v>923.19374601840639</v>
      </c>
      <c r="L6" s="2" t="s">
        <v>14</v>
      </c>
      <c r="M6" s="6">
        <f>2*M7</f>
        <v>-0.49959999999999999</v>
      </c>
      <c r="O6" s="12">
        <f t="shared" si="2"/>
        <v>117.88774887444383</v>
      </c>
      <c r="P6" s="12">
        <f t="shared" si="8"/>
        <v>51.067538937801729</v>
      </c>
      <c r="Q6" s="12">
        <f t="shared" si="3"/>
        <v>-34.218174085647178</v>
      </c>
      <c r="R6">
        <f t="shared" si="9"/>
        <v>32.602035850994923</v>
      </c>
    </row>
    <row r="7" spans="3:18" x14ac:dyDescent="0.4">
      <c r="C7" s="15">
        <v>5</v>
      </c>
      <c r="D7" s="15">
        <v>44</v>
      </c>
      <c r="E7" s="17">
        <f t="shared" si="0"/>
        <v>32.233580194958826</v>
      </c>
      <c r="F7" s="17">
        <f t="shared" si="1"/>
        <v>15.955803677654874</v>
      </c>
      <c r="G7" s="17">
        <f t="shared" si="4"/>
        <v>-14.257853780381247</v>
      </c>
      <c r="H7" s="18">
        <f t="shared" si="5"/>
        <v>35.577721198126795</v>
      </c>
      <c r="I7" s="14">
        <f t="shared" si="7"/>
        <v>11.397964149005077</v>
      </c>
      <c r="J7" s="14">
        <f t="shared" si="6"/>
        <v>129.91358674200501</v>
      </c>
      <c r="L7" s="7" t="s">
        <v>15</v>
      </c>
      <c r="M7">
        <v>-0.24979999999999999</v>
      </c>
      <c r="O7" s="12">
        <f t="shared" si="2"/>
        <v>135.75363869500097</v>
      </c>
      <c r="P7" s="12">
        <f t="shared" si="8"/>
        <v>80.777727393366348</v>
      </c>
      <c r="Q7" s="12">
        <f t="shared" si="3"/>
        <v>-19.398190103507829</v>
      </c>
      <c r="R7">
        <f t="shared" si="9"/>
        <v>35.577721198126795</v>
      </c>
    </row>
    <row r="8" spans="3:18" x14ac:dyDescent="0.4">
      <c r="C8" s="15">
        <v>6</v>
      </c>
      <c r="D8" s="15">
        <v>42</v>
      </c>
      <c r="E8" s="17">
        <f t="shared" si="0"/>
        <v>34.821588777351145</v>
      </c>
      <c r="F8" s="17">
        <f t="shared" si="1"/>
        <v>20.955057726347409</v>
      </c>
      <c r="G8" s="17">
        <f t="shared" si="4"/>
        <v>-4.9267663389633265</v>
      </c>
      <c r="H8" s="18">
        <f t="shared" si="5"/>
        <v>33.863281732534645</v>
      </c>
      <c r="I8" s="14">
        <f t="shared" si="7"/>
        <v>6.4222788018732047</v>
      </c>
      <c r="J8" s="14">
        <f t="shared" si="6"/>
        <v>41.245665008989924</v>
      </c>
      <c r="O8" s="12">
        <f t="shared" si="2"/>
        <v>146.65319065009515</v>
      </c>
      <c r="P8" s="12">
        <f t="shared" si="8"/>
        <v>106.08691199313712</v>
      </c>
      <c r="Q8" s="12">
        <f t="shared" si="3"/>
        <v>-6.70299692442339</v>
      </c>
      <c r="R8">
        <f t="shared" si="9"/>
        <v>33.863281732534645</v>
      </c>
    </row>
    <row r="9" spans="3:18" x14ac:dyDescent="0.4">
      <c r="C9" s="15">
        <v>7</v>
      </c>
      <c r="D9" s="15">
        <v>46</v>
      </c>
      <c r="E9" s="17">
        <f t="shared" si="0"/>
        <v>37.783761688123732</v>
      </c>
      <c r="F9" s="17">
        <f t="shared" si="1"/>
        <v>25.414504601765959</v>
      </c>
      <c r="G9" s="17">
        <f t="shared" si="4"/>
        <v>3.1133825756641427</v>
      </c>
      <c r="H9" s="18">
        <f t="shared" si="5"/>
        <v>34.701124888265866</v>
      </c>
      <c r="I9" s="14">
        <f>D9-H8</f>
        <v>12.136718267465355</v>
      </c>
      <c r="J9" s="14">
        <f t="shared" si="6"/>
        <v>147.29993030382724</v>
      </c>
      <c r="O9" s="12">
        <f t="shared" si="2"/>
        <v>159.12855791147157</v>
      </c>
      <c r="P9" s="12">
        <f t="shared" si="8"/>
        <v>128.66327300290754</v>
      </c>
      <c r="Q9" s="12">
        <f t="shared" si="3"/>
        <v>4.2358399797018391</v>
      </c>
      <c r="R9">
        <f t="shared" si="9"/>
        <v>34.701124888265866</v>
      </c>
    </row>
    <row r="10" spans="3:18" x14ac:dyDescent="0.4">
      <c r="C10" s="15">
        <v>8</v>
      </c>
      <c r="D10" s="15">
        <v>52</v>
      </c>
      <c r="E10" s="17">
        <f t="shared" si="0"/>
        <v>41.550929953968634</v>
      </c>
      <c r="F10" s="17">
        <f t="shared" si="1"/>
        <v>29.690504214139516</v>
      </c>
      <c r="G10" s="17">
        <f t="shared" si="4"/>
        <v>10.156067640272511</v>
      </c>
      <c r="H10" s="18">
        <f t="shared" si="5"/>
        <v>38.500896354237469</v>
      </c>
      <c r="I10" s="14">
        <f t="shared" si="7"/>
        <v>17.298875111734134</v>
      </c>
      <c r="J10" s="14">
        <f t="shared" si="6"/>
        <v>299.25108013137464</v>
      </c>
      <c r="O10" s="12">
        <f t="shared" si="2"/>
        <v>174.99421095316393</v>
      </c>
      <c r="P10" s="12">
        <f t="shared" si="8"/>
        <v>150.31091532794883</v>
      </c>
      <c r="Q10" s="12">
        <f t="shared" si="3"/>
        <v>13.817600729022375</v>
      </c>
      <c r="R10">
        <f t="shared" si="9"/>
        <v>38.500896354237469</v>
      </c>
    </row>
    <row r="11" spans="3:18" x14ac:dyDescent="0.4">
      <c r="C11" s="15">
        <v>9</v>
      </c>
      <c r="D11" s="15">
        <v>50</v>
      </c>
      <c r="E11" s="17">
        <f t="shared" si="0"/>
        <v>43.789853349528208</v>
      </c>
      <c r="F11" s="17">
        <f t="shared" si="1"/>
        <v>33.426697957285477</v>
      </c>
      <c r="G11" s="17">
        <f t="shared" si="4"/>
        <v>16.322563877411739</v>
      </c>
      <c r="H11" s="18">
        <f t="shared" si="5"/>
        <v>37.405112456497051</v>
      </c>
      <c r="I11" s="14">
        <f t="shared" si="7"/>
        <v>11.499103645762531</v>
      </c>
      <c r="J11" s="14">
        <f t="shared" si="6"/>
        <v>132.22938465598915</v>
      </c>
      <c r="O11" s="12">
        <f t="shared" si="2"/>
        <v>184.42356989710507</v>
      </c>
      <c r="P11" s="12">
        <f t="shared" si="8"/>
        <v>169.22574066484489</v>
      </c>
      <c r="Q11" s="12">
        <f t="shared" si="3"/>
        <v>22.207283224236875</v>
      </c>
      <c r="R11">
        <f t="shared" si="9"/>
        <v>37.405112456497051</v>
      </c>
    </row>
    <row r="12" spans="3:18" x14ac:dyDescent="0.4">
      <c r="C12" s="15">
        <v>10</v>
      </c>
      <c r="D12" s="15">
        <v>53</v>
      </c>
      <c r="E12" s="17">
        <f t="shared" si="0"/>
        <v>46.230454824001932</v>
      </c>
      <c r="F12" s="17">
        <f t="shared" si="1"/>
        <v>36.819572042098287</v>
      </c>
      <c r="G12" s="17">
        <f t="shared" si="4"/>
        <v>21.754076560922741</v>
      </c>
      <c r="H12" s="18">
        <f t="shared" si="5"/>
        <v>37.896830486539884</v>
      </c>
      <c r="I12" s="14">
        <f t="shared" si="7"/>
        <v>15.594887543502949</v>
      </c>
      <c r="J12" s="14">
        <f t="shared" si="6"/>
        <v>243.20051749450346</v>
      </c>
      <c r="O12" s="12">
        <f t="shared" si="2"/>
        <v>194.70230805651093</v>
      </c>
      <c r="P12" s="12">
        <f t="shared" si="8"/>
        <v>186.40247857412635</v>
      </c>
      <c r="Q12" s="12">
        <f t="shared" si="3"/>
        <v>29.597001004155299</v>
      </c>
      <c r="R12">
        <f t="shared" si="9"/>
        <v>37.896830486539884</v>
      </c>
    </row>
    <row r="13" spans="3:18" x14ac:dyDescent="0.4">
      <c r="C13" s="15">
        <v>11</v>
      </c>
      <c r="D13" s="15">
        <v>52</v>
      </c>
      <c r="E13" s="17">
        <f t="shared" si="0"/>
        <v>47.759329552925209</v>
      </c>
      <c r="F13" s="17">
        <f t="shared" si="1"/>
        <v>39.718503983637078</v>
      </c>
      <c r="G13" s="17">
        <f t="shared" si="4"/>
        <v>26.514479377495359</v>
      </c>
      <c r="H13" s="18">
        <f t="shared" si="5"/>
        <v>36.136321926417395</v>
      </c>
      <c r="I13" s="14">
        <f t="shared" si="7"/>
        <v>14.103169513460116</v>
      </c>
      <c r="J13" s="14">
        <f t="shared" si="6"/>
        <v>198.89939032539087</v>
      </c>
      <c r="O13" s="12">
        <f t="shared" si="2"/>
        <v>201.14125484134956</v>
      </c>
      <c r="P13" s="12">
        <f t="shared" si="8"/>
        <v>201.07858883696954</v>
      </c>
      <c r="Q13" s="12">
        <f t="shared" si="3"/>
        <v>36.073655922037375</v>
      </c>
      <c r="R13">
        <f t="shared" si="9"/>
        <v>36.136321926417395</v>
      </c>
    </row>
    <row r="14" spans="3:18" x14ac:dyDescent="0.4">
      <c r="C14" s="15">
        <v>12</v>
      </c>
      <c r="D14" s="15">
        <v>46</v>
      </c>
      <c r="E14" s="17">
        <f t="shared" si="0"/>
        <v>47.293123914306577</v>
      </c>
      <c r="F14" s="17">
        <f t="shared" si="1"/>
        <v>41.725706395601172</v>
      </c>
      <c r="G14" s="17">
        <f t="shared" si="4"/>
        <v>30.54531020981895</v>
      </c>
      <c r="H14" s="18">
        <f t="shared" si="5"/>
        <v>29.495274665324416</v>
      </c>
      <c r="I14" s="14">
        <f t="shared" si="7"/>
        <v>9.8636780735826051</v>
      </c>
      <c r="J14" s="14">
        <f t="shared" si="6"/>
        <v>97.292145139274254</v>
      </c>
      <c r="O14" s="12">
        <f t="shared" si="2"/>
        <v>199.1778020868056</v>
      </c>
      <c r="P14" s="12">
        <f t="shared" si="8"/>
        <v>211.24023613048738</v>
      </c>
      <c r="Q14" s="12">
        <f t="shared" si="3"/>
        <v>41.557708709006192</v>
      </c>
      <c r="R14">
        <f t="shared" si="9"/>
        <v>29.495274665324416</v>
      </c>
    </row>
    <row r="15" spans="3:18" x14ac:dyDescent="0.4">
      <c r="C15" s="15">
        <v>13</v>
      </c>
      <c r="D15" s="15">
        <v>43</v>
      </c>
      <c r="E15" s="17">
        <f t="shared" si="0"/>
        <v>46.155486811121222</v>
      </c>
      <c r="F15" s="17">
        <f t="shared" si="1"/>
        <v>42.899556174981093</v>
      </c>
      <c r="G15" s="17">
        <f t="shared" si="4"/>
        <v>33.819068170778372</v>
      </c>
      <c r="H15" s="18">
        <f t="shared" si="5"/>
        <v>23.215360611297051</v>
      </c>
      <c r="I15" s="14">
        <f t="shared" si="7"/>
        <v>13.504725334675584</v>
      </c>
      <c r="J15" s="14">
        <f t="shared" si="6"/>
        <v>182.37760636502856</v>
      </c>
      <c r="O15" s="12">
        <f t="shared" si="2"/>
        <v>194.38657581477003</v>
      </c>
      <c r="P15" s="12">
        <f t="shared" si="8"/>
        <v>217.18295887859347</v>
      </c>
      <c r="Q15" s="12">
        <f t="shared" si="3"/>
        <v>46.011743675120492</v>
      </c>
      <c r="R15">
        <f t="shared" si="9"/>
        <v>23.215360611297051</v>
      </c>
    </row>
    <row r="16" spans="3:18" x14ac:dyDescent="0.4">
      <c r="C16" s="15">
        <v>14</v>
      </c>
      <c r="D16" s="15">
        <v>45</v>
      </c>
      <c r="E16" s="17">
        <f t="shared" si="0"/>
        <v>45.849293769687627</v>
      </c>
      <c r="F16" s="17">
        <f t="shared" si="1"/>
        <v>43.681208649817918</v>
      </c>
      <c r="G16" s="17">
        <f t="shared" si="4"/>
        <v>36.432441823561405</v>
      </c>
      <c r="H16" s="18">
        <f t="shared" si="5"/>
        <v>21.524187202738432</v>
      </c>
      <c r="I16" s="14">
        <f t="shared" si="7"/>
        <v>21.784639388702949</v>
      </c>
      <c r="J16" s="14">
        <f t="shared" si="6"/>
        <v>474.57051329582799</v>
      </c>
      <c r="O16" s="12">
        <f t="shared" si="2"/>
        <v>193.09702562312856</v>
      </c>
      <c r="P16" s="12">
        <f t="shared" si="8"/>
        <v>221.14014660816818</v>
      </c>
      <c r="Q16" s="12">
        <f t="shared" si="3"/>
        <v>49.567308187778053</v>
      </c>
      <c r="R16">
        <f t="shared" si="9"/>
        <v>21.524187202738432</v>
      </c>
    </row>
    <row r="17" spans="3:18" x14ac:dyDescent="0.4">
      <c r="C17" s="15">
        <v>15</v>
      </c>
      <c r="D17" s="15">
        <v>50</v>
      </c>
      <c r="E17" s="17">
        <f t="shared" si="0"/>
        <v>46.949191537904895</v>
      </c>
      <c r="F17" s="17">
        <f t="shared" si="1"/>
        <v>44.547193107819076</v>
      </c>
      <c r="G17" s="17">
        <f t="shared" si="4"/>
        <v>38.582773919341044</v>
      </c>
      <c r="H17" s="18">
        <f t="shared" si="5"/>
        <v>24.697929984322599</v>
      </c>
      <c r="I17" s="14">
        <f t="shared" si="7"/>
        <v>28.475812797261568</v>
      </c>
      <c r="J17" s="14">
        <f t="shared" si="6"/>
        <v>810.87191446468569</v>
      </c>
      <c r="O17" s="12">
        <f t="shared" si="2"/>
        <v>197.72931044302445</v>
      </c>
      <c r="P17" s="12">
        <f t="shared" si="8"/>
        <v>225.52427277871473</v>
      </c>
      <c r="Q17" s="12">
        <f t="shared" si="3"/>
        <v>52.492892320012885</v>
      </c>
      <c r="R17">
        <f t="shared" si="9"/>
        <v>24.697929984322599</v>
      </c>
    </row>
    <row r="18" spans="3:18" x14ac:dyDescent="0.4">
      <c r="C18" s="15">
        <v>16</v>
      </c>
      <c r="D18" s="15">
        <v>45</v>
      </c>
      <c r="E18" s="17">
        <f t="shared" si="0"/>
        <v>46.432674274719005</v>
      </c>
      <c r="F18" s="17">
        <f t="shared" si="1"/>
        <v>45.046827727186695</v>
      </c>
      <c r="G18" s="17">
        <f t="shared" si="4"/>
        <v>40.295686846052959</v>
      </c>
      <c r="H18" s="18">
        <f t="shared" si="5"/>
        <v>22.323604194783996</v>
      </c>
      <c r="I18" s="14">
        <f t="shared" si="7"/>
        <v>20.302070015677401</v>
      </c>
      <c r="J18" s="14">
        <f t="shared" si="6"/>
        <v>412.17404692146738</v>
      </c>
      <c r="O18" s="12">
        <f t="shared" si="2"/>
        <v>195.55396729149842</v>
      </c>
      <c r="P18" s="12">
        <f t="shared" si="8"/>
        <v>228.05371911027666</v>
      </c>
      <c r="Q18" s="12">
        <f t="shared" si="3"/>
        <v>54.823356013562233</v>
      </c>
      <c r="R18">
        <f t="shared" si="9"/>
        <v>22.323604194783996</v>
      </c>
    </row>
    <row r="19" spans="3:18" x14ac:dyDescent="0.4">
      <c r="C19" s="15">
        <v>17</v>
      </c>
      <c r="D19" s="15">
        <v>31</v>
      </c>
      <c r="E19" s="17">
        <f t="shared" si="0"/>
        <v>42.343162020533285</v>
      </c>
      <c r="F19" s="17">
        <f t="shared" si="1"/>
        <v>44.330381967899648</v>
      </c>
      <c r="G19" s="17">
        <f t="shared" si="4"/>
        <v>41.364842771265785</v>
      </c>
      <c r="H19" s="18">
        <f t="shared" si="5"/>
        <v>10.182068142118553</v>
      </c>
      <c r="I19" s="14">
        <f t="shared" si="7"/>
        <v>8.6763958052160035</v>
      </c>
      <c r="J19" s="14">
        <f t="shared" si="6"/>
        <v>75.279844168769856</v>
      </c>
      <c r="O19" s="12">
        <f t="shared" si="2"/>
        <v>178.3307433853829</v>
      </c>
      <c r="P19" s="12">
        <f t="shared" si="8"/>
        <v>224.42664639084541</v>
      </c>
      <c r="Q19" s="12">
        <f t="shared" si="3"/>
        <v>56.277971147581056</v>
      </c>
      <c r="R19">
        <f t="shared" si="9"/>
        <v>10.182068142118553</v>
      </c>
    </row>
    <row r="20" spans="3:18" x14ac:dyDescent="0.4">
      <c r="C20" s="15">
        <v>18</v>
      </c>
      <c r="D20" s="15">
        <v>35</v>
      </c>
      <c r="E20" s="17">
        <f t="shared" si="0"/>
        <v>40.397293758631619</v>
      </c>
      <c r="F20" s="17">
        <f t="shared" si="1"/>
        <v>43.288150910451385</v>
      </c>
      <c r="G20" s="17">
        <f t="shared" si="4"/>
        <v>41.874501179378456</v>
      </c>
      <c r="H20" s="18">
        <f t="shared" si="5"/>
        <v>7.9567229911563544</v>
      </c>
      <c r="I20" s="14">
        <f t="shared" si="7"/>
        <v>24.817931857881447</v>
      </c>
      <c r="J20" s="14">
        <f t="shared" si="6"/>
        <v>615.9297417024469</v>
      </c>
      <c r="O20" s="12">
        <f t="shared" si="2"/>
        <v>170.13560355367468</v>
      </c>
      <c r="P20" s="12">
        <f t="shared" si="8"/>
        <v>219.15025555900297</v>
      </c>
      <c r="Q20" s="12">
        <f t="shared" si="3"/>
        <v>56.971374996484641</v>
      </c>
      <c r="R20">
        <f t="shared" si="9"/>
        <v>7.9567229911563544</v>
      </c>
    </row>
    <row r="21" spans="3:18" x14ac:dyDescent="0.4">
      <c r="C21" s="15">
        <v>19</v>
      </c>
      <c r="D21" s="15">
        <v>55</v>
      </c>
      <c r="E21" s="17">
        <f t="shared" si="0"/>
        <v>44.266872358899036</v>
      </c>
      <c r="F21" s="17">
        <f t="shared" si="1"/>
        <v>43.547502807965202</v>
      </c>
      <c r="G21" s="17">
        <f t="shared" si="4"/>
        <v>42.317830737145769</v>
      </c>
      <c r="H21" s="18">
        <f t="shared" si="5"/>
        <v>23.543852026913434</v>
      </c>
      <c r="I21" s="14">
        <f t="shared" si="7"/>
        <v>47.043277008843646</v>
      </c>
      <c r="J21" s="14">
        <f t="shared" si="6"/>
        <v>2213.0699117307972</v>
      </c>
      <c r="O21" s="12">
        <f t="shared" si="2"/>
        <v>186.43256380523141</v>
      </c>
      <c r="P21" s="12">
        <f t="shared" si="8"/>
        <v>220.46324845485208</v>
      </c>
      <c r="Q21" s="12">
        <f t="shared" si="3"/>
        <v>57.574536676534102</v>
      </c>
      <c r="R21">
        <f t="shared" si="9"/>
        <v>23.543852026913434</v>
      </c>
    </row>
    <row r="22" spans="3:18" x14ac:dyDescent="0.4">
      <c r="C22" s="15">
        <v>20</v>
      </c>
      <c r="D22" s="15">
        <v>57</v>
      </c>
      <c r="E22" s="17">
        <f t="shared" si="0"/>
        <v>47.641030369069398</v>
      </c>
      <c r="F22" s="17">
        <f t="shared" si="1"/>
        <v>44.632248771366115</v>
      </c>
      <c r="G22" s="17">
        <f t="shared" si="4"/>
        <v>42.931129556505766</v>
      </c>
      <c r="H22" s="18">
        <f t="shared" si="5"/>
        <v>33.097101946855872</v>
      </c>
      <c r="I22" s="14">
        <f t="shared" si="7"/>
        <v>33.456147973086566</v>
      </c>
      <c r="J22" s="14">
        <f t="shared" si="6"/>
        <v>1119.3138371970642</v>
      </c>
      <c r="O22" s="12">
        <f t="shared" si="2"/>
        <v>200.64303079779182</v>
      </c>
      <c r="P22" s="12">
        <f t="shared" si="8"/>
        <v>225.95487491835414</v>
      </c>
      <c r="Q22" s="12">
        <f t="shared" si="3"/>
        <v>58.408946067418185</v>
      </c>
      <c r="R22">
        <f t="shared" si="9"/>
        <v>33.097101946855872</v>
      </c>
    </row>
    <row r="23" spans="3:18" x14ac:dyDescent="0.4">
      <c r="C23" s="15">
        <v>21</v>
      </c>
      <c r="D23" s="15">
        <v>61</v>
      </c>
      <c r="E23" s="17">
        <f t="shared" si="0"/>
        <v>51.181030568417881</v>
      </c>
      <c r="F23" s="17">
        <f t="shared" si="1"/>
        <v>46.367613811299819</v>
      </c>
      <c r="G23" s="17">
        <f t="shared" si="4"/>
        <v>43.841765277906191</v>
      </c>
      <c r="H23" s="18">
        <f t="shared" si="5"/>
        <v>40.459521815273845</v>
      </c>
      <c r="I23" s="14">
        <f t="shared" si="7"/>
        <v>27.902898053144128</v>
      </c>
      <c r="J23" s="14">
        <f t="shared" si="6"/>
        <v>778.57171976415441</v>
      </c>
      <c r="O23" s="12">
        <f t="shared" si="2"/>
        <v>215.55195202639749</v>
      </c>
      <c r="P23" s="12">
        <f t="shared" si="8"/>
        <v>234.7403204500045</v>
      </c>
      <c r="Q23" s="12">
        <f t="shared" si="3"/>
        <v>59.647890238880862</v>
      </c>
      <c r="R23">
        <f t="shared" si="9"/>
        <v>40.459521815273845</v>
      </c>
    </row>
    <row r="24" spans="3:18" x14ac:dyDescent="0.4">
      <c r="C24" s="15">
        <v>22</v>
      </c>
      <c r="D24" s="15">
        <v>50</v>
      </c>
      <c r="E24" s="17">
        <f t="shared" si="0"/>
        <v>50.868068673665469</v>
      </c>
      <c r="F24" s="17">
        <f t="shared" si="1"/>
        <v>47.560191648519094</v>
      </c>
      <c r="G24" s="17">
        <f t="shared" si="4"/>
        <v>44.827112984869679</v>
      </c>
      <c r="H24" s="18">
        <f t="shared" si="5"/>
        <v>34.444520747001526</v>
      </c>
      <c r="I24" s="14">
        <f t="shared" si="7"/>
        <v>9.5404781847261546</v>
      </c>
      <c r="J24" s="14">
        <f t="shared" si="6"/>
        <v>91.020723993235663</v>
      </c>
      <c r="O24" s="12">
        <f t="shared" si="2"/>
        <v>214.23389440671778</v>
      </c>
      <c r="P24" s="12">
        <f t="shared" si="8"/>
        <v>240.77785571782547</v>
      </c>
      <c r="Q24" s="12">
        <f t="shared" si="3"/>
        <v>60.98848205810922</v>
      </c>
      <c r="R24">
        <f t="shared" si="9"/>
        <v>34.444520747001526</v>
      </c>
    </row>
    <row r="25" spans="3:18" x14ac:dyDescent="0.4">
      <c r="C25" s="15">
        <v>23</v>
      </c>
      <c r="D25" s="15">
        <v>36</v>
      </c>
      <c r="E25" s="17">
        <f t="shared" si="0"/>
        <v>46.928171546656557</v>
      </c>
      <c r="F25" s="17">
        <f t="shared" si="1"/>
        <v>47.392712318271542</v>
      </c>
      <c r="G25" s="17">
        <f t="shared" si="4"/>
        <v>45.506972465249248</v>
      </c>
      <c r="H25" s="18">
        <f t="shared" si="5"/>
        <v>19.624256337794776</v>
      </c>
      <c r="I25" s="14">
        <f t="shared" si="7"/>
        <v>1.5554792529984738</v>
      </c>
      <c r="J25" s="14">
        <f t="shared" si="6"/>
        <v>2.4195157065086899</v>
      </c>
      <c r="O25" s="12">
        <f t="shared" si="2"/>
        <v>197.6407835006234</v>
      </c>
      <c r="P25" s="12">
        <f t="shared" si="8"/>
        <v>239.92997616527708</v>
      </c>
      <c r="Q25" s="12">
        <f t="shared" si="3"/>
        <v>61.913449002448459</v>
      </c>
      <c r="R25">
        <f t="shared" si="9"/>
        <v>19.624256337794776</v>
      </c>
    </row>
    <row r="26" spans="3:18" x14ac:dyDescent="0.4">
      <c r="C26" s="15">
        <v>24</v>
      </c>
      <c r="D26" s="15">
        <v>47</v>
      </c>
      <c r="E26" s="17">
        <f t="shared" si="0"/>
        <v>46.947205405268377</v>
      </c>
      <c r="F26" s="17">
        <f t="shared" si="1"/>
        <v>47.274657213393482</v>
      </c>
      <c r="G26" s="17">
        <f t="shared" si="4"/>
        <v>45.975392151324989</v>
      </c>
      <c r="H26" s="18">
        <f t="shared" si="5"/>
        <v>20.93938088717092</v>
      </c>
      <c r="I26" s="14">
        <f t="shared" si="7"/>
        <v>27.375743662205224</v>
      </c>
      <c r="J26" s="14">
        <f t="shared" si="6"/>
        <v>749.43134105876948</v>
      </c>
      <c r="O26" s="12">
        <f t="shared" si="2"/>
        <v>197.72094572738607</v>
      </c>
      <c r="P26" s="12">
        <f t="shared" si="8"/>
        <v>239.33231131104034</v>
      </c>
      <c r="Q26" s="12">
        <f t="shared" si="3"/>
        <v>62.550746470825196</v>
      </c>
      <c r="R26">
        <f t="shared" si="9"/>
        <v>20.93938088717092</v>
      </c>
    </row>
    <row r="27" spans="3:18" x14ac:dyDescent="0.4">
      <c r="C27" s="15">
        <v>25</v>
      </c>
      <c r="D27" s="15">
        <v>64</v>
      </c>
      <c r="E27" s="17">
        <f t="shared" si="0"/>
        <v>51.466034172198768</v>
      </c>
      <c r="F27" s="17">
        <f t="shared" si="1"/>
        <v>48.385332338768535</v>
      </c>
      <c r="G27" s="17">
        <f t="shared" si="4"/>
        <v>46.614003434953887</v>
      </c>
      <c r="H27" s="18">
        <f t="shared" si="5"/>
        <v>35.216649238123161</v>
      </c>
      <c r="I27" s="14">
        <f t="shared" si="7"/>
        <v>43.06061911282908</v>
      </c>
      <c r="J27" s="14">
        <f t="shared" si="6"/>
        <v>1854.2169183801411</v>
      </c>
      <c r="O27" s="12">
        <f t="shared" si="2"/>
        <v>216.75226164203536</v>
      </c>
      <c r="P27" s="12">
        <f t="shared" si="8"/>
        <v>244.95520654794922</v>
      </c>
      <c r="Q27" s="12">
        <f t="shared" si="3"/>
        <v>63.419594144037013</v>
      </c>
      <c r="R27">
        <f t="shared" si="9"/>
        <v>35.216649238123161</v>
      </c>
    </row>
    <row r="28" spans="3:18" x14ac:dyDescent="0.4">
      <c r="C28" s="15">
        <v>26</v>
      </c>
      <c r="D28" s="15">
        <v>72</v>
      </c>
      <c r="E28" s="17">
        <f t="shared" si="0"/>
        <v>56.907340285772712</v>
      </c>
      <c r="F28" s="17">
        <f t="shared" si="1"/>
        <v>50.643583586035021</v>
      </c>
      <c r="G28" s="17">
        <f t="shared" si="4"/>
        <v>47.681803941445814</v>
      </c>
      <c r="H28" s="18">
        <f t="shared" si="5"/>
        <v>48.153199202192326</v>
      </c>
      <c r="I28" s="14">
        <f t="shared" si="7"/>
        <v>36.783350761876839</v>
      </c>
      <c r="J28" s="14">
        <f t="shared" si="6"/>
        <v>1353.0148932712655</v>
      </c>
      <c r="O28" s="12">
        <f t="shared" si="2"/>
        <v>239.66864572668456</v>
      </c>
      <c r="P28" s="12">
        <f t="shared" si="8"/>
        <v>256.38781171925035</v>
      </c>
      <c r="Q28" s="12">
        <f t="shared" si="3"/>
        <v>64.872365194758117</v>
      </c>
      <c r="R28">
        <f t="shared" si="9"/>
        <v>48.153199202192326</v>
      </c>
    </row>
    <row r="29" spans="3:18" x14ac:dyDescent="0.4">
      <c r="C29" s="15">
        <v>27</v>
      </c>
      <c r="D29" s="15">
        <v>155</v>
      </c>
      <c r="E29" s="17">
        <f t="shared" si="0"/>
        <v>82.90096438526831</v>
      </c>
      <c r="F29" s="17">
        <f t="shared" si="1"/>
        <v>59.191483432693403</v>
      </c>
      <c r="G29" s="17">
        <f t="shared" si="4"/>
        <v>50.731759800250721</v>
      </c>
      <c r="H29" s="18">
        <f t="shared" si="5"/>
        <v>118.50190701880958</v>
      </c>
      <c r="I29" s="14">
        <f t="shared" si="7"/>
        <v>106.84680079780767</v>
      </c>
      <c r="J29" s="14">
        <f t="shared" si="6"/>
        <v>11416.238840726395</v>
      </c>
      <c r="O29" s="12">
        <f t="shared" si="2"/>
        <v>349.14233847299857</v>
      </c>
      <c r="P29" s="12">
        <f t="shared" si="8"/>
        <v>299.6623428897575</v>
      </c>
      <c r="Q29" s="12">
        <f t="shared" si="3"/>
        <v>69.021911435568498</v>
      </c>
      <c r="R29">
        <f t="shared" si="9"/>
        <v>118.50190701880958</v>
      </c>
    </row>
    <row r="30" spans="3:18" x14ac:dyDescent="0.4">
      <c r="C30" s="15">
        <v>28</v>
      </c>
      <c r="D30" s="15">
        <v>158</v>
      </c>
      <c r="E30" s="17">
        <f t="shared" si="0"/>
        <v>102.80149626697073</v>
      </c>
      <c r="F30" s="17">
        <f t="shared" si="1"/>
        <v>70.747723052363625</v>
      </c>
      <c r="G30" s="17">
        <f t="shared" si="4"/>
        <v>56.035800146189857</v>
      </c>
      <c r="H30" s="18">
        <f t="shared" si="5"/>
        <v>151.02593936398011</v>
      </c>
      <c r="I30" s="14">
        <f t="shared" si="7"/>
        <v>39.498092981190425</v>
      </c>
      <c r="J30" s="14">
        <f t="shared" si="6"/>
        <v>1560.0993491507643</v>
      </c>
      <c r="O30" s="12">
        <f t="shared" si="2"/>
        <v>432.95461121983698</v>
      </c>
      <c r="P30" s="12">
        <f t="shared" si="8"/>
        <v>358.16687155837178</v>
      </c>
      <c r="Q30" s="12">
        <f t="shared" si="3"/>
        <v>76.238199702514919</v>
      </c>
      <c r="R30">
        <f t="shared" si="9"/>
        <v>151.02593936398011</v>
      </c>
    </row>
    <row r="31" spans="3:18" x14ac:dyDescent="0.4">
      <c r="C31" s="15">
        <v>29</v>
      </c>
      <c r="D31" s="15">
        <v>157</v>
      </c>
      <c r="E31" s="17">
        <f t="shared" si="0"/>
        <v>117.16358550887492</v>
      </c>
      <c r="F31" s="17">
        <f t="shared" si="1"/>
        <v>83.047486199406251</v>
      </c>
      <c r="G31" s="17">
        <f t="shared" si="4"/>
        <v>63.19364065746165</v>
      </c>
      <c r="H31" s="18">
        <f t="shared" si="5"/>
        <v>158.98247949107343</v>
      </c>
      <c r="I31" s="14">
        <f t="shared" si="7"/>
        <v>5.9740606360198854</v>
      </c>
      <c r="J31" s="14">
        <f t="shared" si="6"/>
        <v>35.689400482842316</v>
      </c>
      <c r="O31" s="12">
        <f t="shared" si="2"/>
        <v>493.44140362882126</v>
      </c>
      <c r="P31" s="12">
        <f t="shared" si="8"/>
        <v>420.43555664417437</v>
      </c>
      <c r="Q31" s="12">
        <f t="shared" si="3"/>
        <v>85.976632506426526</v>
      </c>
      <c r="R31">
        <f t="shared" si="9"/>
        <v>158.98247949107343</v>
      </c>
    </row>
    <row r="32" spans="3:18" x14ac:dyDescent="0.4">
      <c r="C32" s="15">
        <v>30</v>
      </c>
      <c r="D32" s="15">
        <v>156</v>
      </c>
      <c r="E32" s="17">
        <f t="shared" si="0"/>
        <v>127.45486686056296</v>
      </c>
      <c r="F32" s="17">
        <f t="shared" si="1"/>
        <v>94.81502072759784</v>
      </c>
      <c r="G32" s="17">
        <f t="shared" si="4"/>
        <v>71.573006345424403</v>
      </c>
      <c r="H32" s="18">
        <f t="shared" si="5"/>
        <v>154.15094427393953</v>
      </c>
      <c r="I32" s="14">
        <f t="shared" si="7"/>
        <v>-2.982479491073434</v>
      </c>
      <c r="J32" s="14">
        <f t="shared" si="6"/>
        <v>8.89518391467365</v>
      </c>
      <c r="O32" s="12">
        <f t="shared" si="2"/>
        <v>536.78374667218441</v>
      </c>
      <c r="P32" s="12">
        <f t="shared" si="8"/>
        <v>480.00978527055696</v>
      </c>
      <c r="Q32" s="12">
        <f t="shared" si="3"/>
        <v>97.376982872312084</v>
      </c>
      <c r="R32">
        <f t="shared" si="9"/>
        <v>154.15094427393953</v>
      </c>
    </row>
    <row r="33" spans="2:18" x14ac:dyDescent="0.4">
      <c r="C33" s="15">
        <v>31</v>
      </c>
      <c r="D33" s="15">
        <v>161</v>
      </c>
      <c r="E33" s="17">
        <f t="shared" si="0"/>
        <v>136.34400885889733</v>
      </c>
      <c r="F33" s="17">
        <f t="shared" si="1"/>
        <v>105.81980854619997</v>
      </c>
      <c r="G33" s="17">
        <f t="shared" si="4"/>
        <v>80.64808398742278</v>
      </c>
      <c r="H33" s="18">
        <f t="shared" si="5"/>
        <v>148.22222604531439</v>
      </c>
      <c r="I33" s="14">
        <f t="shared" si="7"/>
        <v>6.8490557260604703</v>
      </c>
      <c r="J33" s="14">
        <f t="shared" si="6"/>
        <v>46.909564338681719</v>
      </c>
      <c r="O33" s="12">
        <f t="shared" si="2"/>
        <v>574.22089649704833</v>
      </c>
      <c r="P33" s="12">
        <f t="shared" si="8"/>
        <v>535.72253834721892</v>
      </c>
      <c r="Q33" s="12">
        <f t="shared" si="3"/>
        <v>109.72386789548497</v>
      </c>
      <c r="R33">
        <f t="shared" si="9"/>
        <v>148.22222604531439</v>
      </c>
    </row>
    <row r="34" spans="2:18" x14ac:dyDescent="0.4">
      <c r="C34" s="15">
        <v>32</v>
      </c>
      <c r="D34" s="15">
        <v>168</v>
      </c>
      <c r="E34" s="17">
        <f t="shared" si="0"/>
        <v>144.73254615226872</v>
      </c>
      <c r="F34" s="17">
        <f t="shared" si="1"/>
        <v>116.13131479917756</v>
      </c>
      <c r="G34" s="17">
        <f t="shared" si="4"/>
        <v>90.050803479823486</v>
      </c>
      <c r="H34" s="18">
        <f t="shared" si="5"/>
        <v>144.14074867347802</v>
      </c>
      <c r="I34" s="14">
        <f t="shared" si="7"/>
        <v>19.777773954685614</v>
      </c>
      <c r="J34" s="14">
        <f t="shared" si="6"/>
        <v>391.16034260264064</v>
      </c>
      <c r="O34" s="12">
        <f t="shared" si="2"/>
        <v>609.5497198550562</v>
      </c>
      <c r="P34" s="12">
        <f t="shared" si="8"/>
        <v>587.92548957082283</v>
      </c>
      <c r="Q34" s="12">
        <f t="shared" si="3"/>
        <v>122.51651838924467</v>
      </c>
      <c r="R34">
        <f t="shared" si="9"/>
        <v>144.14074867347802</v>
      </c>
    </row>
    <row r="35" spans="2:18" x14ac:dyDescent="0.4">
      <c r="C35" s="15">
        <v>33</v>
      </c>
      <c r="D35" s="15">
        <v>170</v>
      </c>
      <c r="E35" s="17">
        <f t="shared" si="0"/>
        <v>151.42818167874657</v>
      </c>
      <c r="F35" s="17">
        <f t="shared" si="1"/>
        <v>125.4846496178111</v>
      </c>
      <c r="G35" s="17">
        <f t="shared" si="4"/>
        <v>99.440436502248559</v>
      </c>
      <c r="H35" s="18">
        <f t="shared" si="5"/>
        <v>137.76254164552233</v>
      </c>
      <c r="I35" s="14">
        <f t="shared" si="7"/>
        <v>25.859251326521985</v>
      </c>
      <c r="J35" s="14">
        <f t="shared" si="6"/>
        <v>668.70087916822899</v>
      </c>
      <c r="O35" s="12">
        <f t="shared" si="2"/>
        <v>637.74878680937002</v>
      </c>
      <c r="P35" s="12">
        <f t="shared" si="8"/>
        <v>635.27760955563747</v>
      </c>
      <c r="Q35" s="12">
        <f t="shared" si="3"/>
        <v>135.29136439178978</v>
      </c>
      <c r="R35">
        <f t="shared" si="9"/>
        <v>137.76254164552233</v>
      </c>
    </row>
    <row r="36" spans="2:18" x14ac:dyDescent="0.4">
      <c r="C36" s="15">
        <v>34</v>
      </c>
      <c r="D36" s="15">
        <v>172</v>
      </c>
      <c r="E36" s="17">
        <f t="shared" si="0"/>
        <v>156.87951834393255</v>
      </c>
      <c r="F36" s="17">
        <f t="shared" si="1"/>
        <v>133.80399194879951</v>
      </c>
      <c r="G36" s="17">
        <f t="shared" si="4"/>
        <v>108.54645264659688</v>
      </c>
      <c r="H36" s="18">
        <f t="shared" si="5"/>
        <v>130.99271000241509</v>
      </c>
      <c r="I36" s="14">
        <f t="shared" si="7"/>
        <v>34.237458354477667</v>
      </c>
      <c r="J36" s="14">
        <f t="shared" si="6"/>
        <v>1172.2035545745925</v>
      </c>
      <c r="O36" s="12">
        <f t="shared" si="2"/>
        <v>660.7074151582683</v>
      </c>
      <c r="P36" s="12">
        <f t="shared" si="8"/>
        <v>677.39504722791185</v>
      </c>
      <c r="Q36" s="12">
        <f t="shared" si="3"/>
        <v>147.68034207205864</v>
      </c>
      <c r="R36">
        <f t="shared" si="9"/>
        <v>130.99271000241509</v>
      </c>
    </row>
    <row r="37" spans="2:18" x14ac:dyDescent="0.4">
      <c r="C37" s="15">
        <v>35</v>
      </c>
      <c r="D37" s="15">
        <v>174</v>
      </c>
      <c r="E37" s="17">
        <f t="shared" si="0"/>
        <v>161.41628353988716</v>
      </c>
      <c r="F37" s="17">
        <f t="shared" si="1"/>
        <v>141.12098722892947</v>
      </c>
      <c r="G37" s="17">
        <f t="shared" si="4"/>
        <v>117.17839523655159</v>
      </c>
      <c r="H37" s="18">
        <f t="shared" si="5"/>
        <v>124.80059092576801</v>
      </c>
      <c r="I37" s="14">
        <f t="shared" si="7"/>
        <v>43.007289997584905</v>
      </c>
      <c r="J37" s="14">
        <f t="shared" si="6"/>
        <v>1849.6269929363666</v>
      </c>
      <c r="O37" s="12">
        <f t="shared" si="2"/>
        <v>679.81427140974984</v>
      </c>
      <c r="P37" s="12">
        <f t="shared" si="8"/>
        <v>714.43801052938534</v>
      </c>
      <c r="Q37" s="12">
        <f t="shared" si="3"/>
        <v>159.42433004540351</v>
      </c>
      <c r="R37">
        <f t="shared" si="9"/>
        <v>124.80059092576801</v>
      </c>
    </row>
    <row r="38" spans="2:18" x14ac:dyDescent="0.4">
      <c r="C38" s="15">
        <v>36</v>
      </c>
      <c r="D38" s="15">
        <v>152</v>
      </c>
      <c r="E38" s="17">
        <f t="shared" si="0"/>
        <v>158.92105774559062</v>
      </c>
      <c r="F38" s="17">
        <f t="shared" si="1"/>
        <v>145.83783702485255</v>
      </c>
      <c r="G38" s="17">
        <f t="shared" si="4"/>
        <v>124.77287538335122</v>
      </c>
      <c r="H38" s="18">
        <f t="shared" si="5"/>
        <v>100.74480483364155</v>
      </c>
      <c r="I38" s="14">
        <f t="shared" si="7"/>
        <v>27.199409074231994</v>
      </c>
      <c r="J38" s="14">
        <f t="shared" si="6"/>
        <v>739.80785398741375</v>
      </c>
      <c r="O38" s="12">
        <f t="shared" si="2"/>
        <v>669.30547968098119</v>
      </c>
      <c r="P38" s="12">
        <f t="shared" si="8"/>
        <v>738.31749755918122</v>
      </c>
      <c r="Q38" s="12">
        <f t="shared" si="3"/>
        <v>169.75682271184158</v>
      </c>
      <c r="R38">
        <f t="shared" si="9"/>
        <v>100.74480483364155</v>
      </c>
    </row>
    <row r="39" spans="2:18" x14ac:dyDescent="0.4">
      <c r="J39" s="21">
        <f>AVERAGE(J3:J38)</f>
        <v>1400.6214637467988</v>
      </c>
      <c r="O39" s="12"/>
      <c r="P39" s="12"/>
      <c r="Q39" s="12"/>
    </row>
    <row r="41" spans="2:18" x14ac:dyDescent="0.4">
      <c r="J41" s="22">
        <f>J39*35</f>
        <v>49021.751231137954</v>
      </c>
    </row>
    <row r="43" spans="2:18" x14ac:dyDescent="0.4">
      <c r="B43" s="8" t="s">
        <v>16</v>
      </c>
      <c r="D43" s="11"/>
    </row>
    <row r="44" spans="2:18" x14ac:dyDescent="0.4">
      <c r="C44">
        <v>1</v>
      </c>
      <c r="D44" s="11" cm="1">
        <f t="array" ref="D44:D55">D3:D14</f>
        <v>31</v>
      </c>
      <c r="M44" s="23"/>
      <c r="N44" s="3"/>
    </row>
    <row r="45" spans="2:18" x14ac:dyDescent="0.4">
      <c r="C45">
        <v>2</v>
      </c>
      <c r="D45" s="11">
        <v>36</v>
      </c>
      <c r="M45" s="7"/>
    </row>
    <row r="46" spans="2:18" x14ac:dyDescent="0.4">
      <c r="C46">
        <v>3</v>
      </c>
      <c r="D46" s="11">
        <v>42</v>
      </c>
      <c r="M46" s="7"/>
    </row>
    <row r="47" spans="2:18" x14ac:dyDescent="0.4">
      <c r="C47">
        <v>4</v>
      </c>
      <c r="D47" s="11">
        <v>48</v>
      </c>
      <c r="M47" s="7"/>
    </row>
    <row r="48" spans="2:18" x14ac:dyDescent="0.4">
      <c r="C48">
        <v>5</v>
      </c>
      <c r="D48" s="11">
        <v>44</v>
      </c>
      <c r="M48" s="7"/>
    </row>
    <row r="49" spans="3:4" x14ac:dyDescent="0.4">
      <c r="C49">
        <v>6</v>
      </c>
      <c r="D49" s="11">
        <v>42</v>
      </c>
    </row>
    <row r="50" spans="3:4" x14ac:dyDescent="0.4">
      <c r="C50">
        <v>7</v>
      </c>
      <c r="D50" s="11">
        <v>46</v>
      </c>
    </row>
    <row r="51" spans="3:4" x14ac:dyDescent="0.4">
      <c r="C51">
        <v>8</v>
      </c>
      <c r="D51" s="11">
        <v>52</v>
      </c>
    </row>
    <row r="52" spans="3:4" x14ac:dyDescent="0.4">
      <c r="C52">
        <v>9</v>
      </c>
      <c r="D52" s="11">
        <v>50</v>
      </c>
    </row>
    <row r="53" spans="3:4" x14ac:dyDescent="0.4">
      <c r="C53">
        <v>10</v>
      </c>
      <c r="D53" s="11">
        <v>53</v>
      </c>
    </row>
    <row r="54" spans="3:4" x14ac:dyDescent="0.4">
      <c r="C54">
        <v>11</v>
      </c>
      <c r="D54" s="11">
        <v>52</v>
      </c>
    </row>
    <row r="55" spans="3:4" x14ac:dyDescent="0.4">
      <c r="C55">
        <v>12</v>
      </c>
      <c r="D55" s="11">
        <v>46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17fb79-fc3d-40c4-a363-68533ff85eca">
      <Terms xmlns="http://schemas.microsoft.com/office/infopath/2007/PartnerControls"/>
    </lcf76f155ced4ddcb4097134ff3c332f>
    <TaxCatchAll xmlns="9648f475-e35d-4921-8e0b-920005c2aeec" xsi:nil="true"/>
    <ReferenceId xmlns="9a17fb79-fc3d-40c4-a363-68533ff85ec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AE728A1023934DAA12EF7BB9C13A12" ma:contentTypeVersion="12" ma:contentTypeDescription="Create a new document." ma:contentTypeScope="" ma:versionID="bc8a00df417deb307498171254d74180">
  <xsd:schema xmlns:xsd="http://www.w3.org/2001/XMLSchema" xmlns:xs="http://www.w3.org/2001/XMLSchema" xmlns:p="http://schemas.microsoft.com/office/2006/metadata/properties" xmlns:ns2="9a17fb79-fc3d-40c4-a363-68533ff85eca" xmlns:ns3="9648f475-e35d-4921-8e0b-920005c2aeec" targetNamespace="http://schemas.microsoft.com/office/2006/metadata/properties" ma:root="true" ma:fieldsID="f947ef016f44231caa711cb17d9b0e4f" ns2:_="" ns3:_="">
    <xsd:import namespace="9a17fb79-fc3d-40c4-a363-68533ff85eca"/>
    <xsd:import namespace="9648f475-e35d-4921-8e0b-920005c2aee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7fb79-fc3d-40c4-a363-68533ff85ec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Image Tags" ma:readOnly="false" ma:fieldId="{5cf76f15-5ced-4ddc-b409-7134ff3c332f}" ma:taxonomyMulti="true" ma:sspId="c2b0d96b-770d-423b-b424-a73d85b642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8f475-e35d-4921-8e0b-920005c2aeec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763d46ca-9376-4ba4-abab-235cbed6770d}" ma:internalName="TaxCatchAll" ma:showField="CatchAllData" ma:web="9648f475-e35d-4921-8e0b-920005c2ae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587C7F-68A3-4DA5-8F2B-29DAB7D9DC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99E7D4-61CE-4B00-9397-64A4D05ED5E1}"/>
</file>

<file path=customXml/itemProps3.xml><?xml version="1.0" encoding="utf-8"?>
<ds:datastoreItem xmlns:ds="http://schemas.openxmlformats.org/officeDocument/2006/customXml" ds:itemID="{65DD9474-453E-45D2-AE73-912EAF86DB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Kanogkan Leerojanaprapa</dc:creator>
  <cp:lastModifiedBy>Panupon Siriworaphas</cp:lastModifiedBy>
  <dcterms:created xsi:type="dcterms:W3CDTF">2024-09-05T15:23:42Z</dcterms:created>
  <dcterms:modified xsi:type="dcterms:W3CDTF">2024-09-25T14:37:23Z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0x01010001DAF5F8A38B474988BB5F4FDAD5B1A4</vt:lpwstr>
  </property>
</Properties>
</file>