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a\Unlam\Computación II\TPS\Excel\TP1\"/>
    </mc:Choice>
  </mc:AlternateContent>
  <bookViews>
    <workbookView xWindow="0" yWindow="0" windowWidth="20400" windowHeight="7665"/>
  </bookViews>
  <sheets>
    <sheet name="Inscripciones" sheetId="1" r:id="rId1"/>
    <sheet name="Materias" sheetId="2" r:id="rId2"/>
    <sheet name="Departament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E21" i="1"/>
  <c r="E20" i="1"/>
  <c r="E16" i="1"/>
  <c r="E13" i="1"/>
  <c r="E8" i="1"/>
  <c r="H12" i="1"/>
  <c r="H11" i="1"/>
  <c r="H10" i="1"/>
  <c r="H5" i="1"/>
  <c r="H15" i="1"/>
  <c r="H9" i="1"/>
  <c r="H7" i="1"/>
  <c r="H6" i="1"/>
  <c r="H19" i="1"/>
  <c r="H18" i="1"/>
  <c r="H17" i="1"/>
  <c r="H14" i="1"/>
  <c r="G12" i="1"/>
  <c r="G11" i="1"/>
  <c r="G10" i="1"/>
  <c r="G5" i="1"/>
  <c r="G15" i="1"/>
  <c r="G9" i="1"/>
  <c r="G7" i="1"/>
  <c r="G6" i="1"/>
  <c r="G19" i="1"/>
  <c r="G18" i="1"/>
  <c r="G17" i="1"/>
  <c r="G14" i="1"/>
  <c r="F12" i="1"/>
  <c r="F11" i="1"/>
  <c r="F10" i="1"/>
  <c r="F5" i="1"/>
  <c r="F15" i="1"/>
  <c r="F9" i="1"/>
  <c r="F7" i="1"/>
  <c r="F6" i="1"/>
  <c r="F19" i="1"/>
  <c r="F18" i="1"/>
  <c r="F17" i="1"/>
  <c r="F14" i="1"/>
  <c r="C12" i="1"/>
  <c r="I12" i="1" s="1"/>
  <c r="C11" i="1"/>
  <c r="I11" i="1" s="1"/>
  <c r="C10" i="1"/>
  <c r="I10" i="1" s="1"/>
  <c r="C5" i="1"/>
  <c r="I5" i="1" s="1"/>
  <c r="C15" i="1"/>
  <c r="I15" i="1" s="1"/>
  <c r="C9" i="1"/>
  <c r="I9" i="1" s="1"/>
  <c r="C7" i="1"/>
  <c r="I7" i="1" s="1"/>
  <c r="C6" i="1"/>
  <c r="I6" i="1" s="1"/>
  <c r="C19" i="1"/>
  <c r="I19" i="1" s="1"/>
  <c r="C18" i="1"/>
  <c r="I18" i="1" s="1"/>
  <c r="C17" i="1"/>
  <c r="I17" i="1" s="1"/>
  <c r="I20" i="1" s="1"/>
  <c r="C14" i="1"/>
  <c r="I14" i="1" s="1"/>
  <c r="I16" i="1" s="1"/>
  <c r="B12" i="1"/>
  <c r="B11" i="1"/>
  <c r="B10" i="1"/>
  <c r="B5" i="1"/>
  <c r="B15" i="1"/>
  <c r="B9" i="1"/>
  <c r="B7" i="1"/>
  <c r="B6" i="1"/>
  <c r="B19" i="1"/>
  <c r="B18" i="1"/>
  <c r="B17" i="1"/>
  <c r="B14" i="1"/>
  <c r="I13" i="1" l="1"/>
  <c r="I8" i="1"/>
</calcChain>
</file>

<file path=xl/sharedStrings.xml><?xml version="1.0" encoding="utf-8"?>
<sst xmlns="http://schemas.openxmlformats.org/spreadsheetml/2006/main" count="53" uniqueCount="38">
  <si>
    <t>EXAMENES FINALES</t>
  </si>
  <si>
    <t>Código de Materia</t>
  </si>
  <si>
    <t>Materia</t>
  </si>
  <si>
    <t>Departamento</t>
  </si>
  <si>
    <t>Fecha de examen</t>
  </si>
  <si>
    <t>Cantidad de inscriptios</t>
  </si>
  <si>
    <t>Condición</t>
  </si>
  <si>
    <t>Aula designada</t>
  </si>
  <si>
    <t>Publicación de las notas</t>
  </si>
  <si>
    <t>Importe de inscripciones</t>
  </si>
  <si>
    <t>Código de materia</t>
  </si>
  <si>
    <t>Código de Departamento</t>
  </si>
  <si>
    <t>A</t>
  </si>
  <si>
    <t>B</t>
  </si>
  <si>
    <t>C</t>
  </si>
  <si>
    <t>D</t>
  </si>
  <si>
    <t>Drecho Público</t>
  </si>
  <si>
    <t>Derecho Penal</t>
  </si>
  <si>
    <t>Derecho Civil</t>
  </si>
  <si>
    <t>Sistemas Operativos I</t>
  </si>
  <si>
    <t>Análisis Matemático</t>
  </si>
  <si>
    <t>Computación I</t>
  </si>
  <si>
    <t>Estadística</t>
  </si>
  <si>
    <t>Computación II</t>
  </si>
  <si>
    <t>Inglés</t>
  </si>
  <si>
    <t>Biología 1</t>
  </si>
  <si>
    <t>Anatomía 1</t>
  </si>
  <si>
    <t>Enfermería</t>
  </si>
  <si>
    <t>Derecho</t>
  </si>
  <si>
    <t>Ingeniería</t>
  </si>
  <si>
    <t>Económicas</t>
  </si>
  <si>
    <t>Medicina</t>
  </si>
  <si>
    <t>Arancel</t>
  </si>
  <si>
    <t>Total general</t>
  </si>
  <si>
    <t>Total Derecho</t>
  </si>
  <si>
    <t>Total Económicas</t>
  </si>
  <si>
    <t>Total Ingeniería</t>
  </si>
  <si>
    <t>Total 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</si>
</sst>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 [$$-2C0A]\ * #,##0_ ;_ [$$-2C0A]\ * \-#,##0_ ;_ [$$-2C0A]\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/>
    <xf numFmtId="0" fontId="0" fillId="0" borderId="10" xfId="0" applyFont="1" applyBorder="1"/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21"/>
  <sheetViews>
    <sheetView tabSelected="1" topLeftCell="A3" zoomScaleNormal="100" workbookViewId="0">
      <selection activeCell="K15" sqref="K15"/>
    </sheetView>
  </sheetViews>
  <sheetFormatPr baseColWidth="10" defaultRowHeight="15" outlineLevelRow="2" x14ac:dyDescent="0.25"/>
  <cols>
    <col min="2" max="2" width="20.140625" bestFit="1" customWidth="1"/>
    <col min="3" max="3" width="13.85546875" customWidth="1"/>
    <col min="5" max="5" width="10.28515625" customWidth="1"/>
    <col min="8" max="8" width="11.85546875" bestFit="1" customWidth="1"/>
    <col min="9" max="9" width="13.7109375" customWidth="1"/>
  </cols>
  <sheetData>
    <row r="2" spans="1:9" ht="31.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</row>
    <row r="4" spans="1:9" ht="45.75" customHeight="1" x14ac:dyDescent="0.25">
      <c r="A4" s="18" t="s">
        <v>1</v>
      </c>
      <c r="B4" s="18" t="s">
        <v>2</v>
      </c>
      <c r="C4" s="18" t="s">
        <v>3</v>
      </c>
      <c r="D4" s="19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9</v>
      </c>
    </row>
    <row r="5" spans="1:9" outlineLevel="2" x14ac:dyDescent="0.25">
      <c r="A5">
        <v>1010</v>
      </c>
      <c r="B5" t="str">
        <f>VLOOKUP(A5,Materias!$B$3:$D$15,2,0)</f>
        <v>Drecho Público</v>
      </c>
      <c r="C5" t="str">
        <f>VLOOKUP(VLOOKUP(A5,Materias!$B$3:$D$15,3,0),Departamentos!$B$3:$D$7,2,0)</f>
        <v>Derecho</v>
      </c>
      <c r="D5" s="1">
        <v>42569</v>
      </c>
      <c r="E5">
        <v>202</v>
      </c>
      <c r="F5" t="str">
        <f>IF(E5&lt;150,"BAJA",IF(E5&lt;200,"NORMAL","ALTA"))</f>
        <v>ALTA</v>
      </c>
      <c r="G5">
        <f>IF(AND(E5&lt;180,D5&gt;DATE(2016,7,15)),805,812)</f>
        <v>812</v>
      </c>
      <c r="H5" s="1">
        <f>D5+ROUNDUP(E5/10,0)</f>
        <v>42590</v>
      </c>
      <c r="I5" s="20">
        <f>VLOOKUP(C5,Departamentos!$C$3:$D$7,2,0)*E5</f>
        <v>44440</v>
      </c>
    </row>
    <row r="6" spans="1:9" outlineLevel="2" x14ac:dyDescent="0.25">
      <c r="A6">
        <v>1280</v>
      </c>
      <c r="B6" t="str">
        <f>VLOOKUP(A6,Materias!$B$3:$D$15,2,0)</f>
        <v>Derecho Penal</v>
      </c>
      <c r="C6" t="str">
        <f>VLOOKUP(VLOOKUP(A6,Materias!$B$3:$D$15,3,0),Departamentos!$B$3:$D$7,2,0)</f>
        <v>Derecho</v>
      </c>
      <c r="D6" s="1">
        <v>42572</v>
      </c>
      <c r="E6">
        <v>168</v>
      </c>
      <c r="F6" t="str">
        <f>IF(E6&lt;150,"BAJA",IF(E6&lt;200,"NORMAL","ALTA"))</f>
        <v>NORMAL</v>
      </c>
      <c r="G6">
        <f>IF(AND(E6&lt;180,D6&gt;DATE(2016,7,15)),805,812)</f>
        <v>805</v>
      </c>
      <c r="H6" s="1">
        <f>D6+ROUNDUP(E6/10,0)</f>
        <v>42589</v>
      </c>
      <c r="I6" s="20">
        <f>VLOOKUP(C6,Departamentos!$C$3:$D$7,2,0)*E6</f>
        <v>36960</v>
      </c>
    </row>
    <row r="7" spans="1:9" outlineLevel="2" x14ac:dyDescent="0.25">
      <c r="A7">
        <v>1420</v>
      </c>
      <c r="B7" t="str">
        <f>VLOOKUP(A7,Materias!$B$3:$D$15,2,0)</f>
        <v>Derecho Civil</v>
      </c>
      <c r="C7" t="str">
        <f>VLOOKUP(VLOOKUP(A7,Materias!$B$3:$D$15,3,0),Departamentos!$B$3:$D$7,2,0)</f>
        <v>Derecho</v>
      </c>
      <c r="D7" s="1">
        <v>42564</v>
      </c>
      <c r="E7" s="14">
        <v>136</v>
      </c>
      <c r="F7" t="str">
        <f>IF(E7&lt;150,"BAJA",IF(E7&lt;200,"NORMAL","ALTA"))</f>
        <v>BAJA</v>
      </c>
      <c r="G7">
        <f>IF(AND(E7&lt;180,D7&gt;DATE(2016,7,15)),805,812)</f>
        <v>812</v>
      </c>
      <c r="H7" s="1">
        <f>D7+ROUNDUP(E7/10,0)</f>
        <v>42578</v>
      </c>
      <c r="I7" s="20">
        <f>VLOOKUP(C7,Departamentos!$C$3:$D$7,2,0)*E7</f>
        <v>29920</v>
      </c>
    </row>
    <row r="8" spans="1:9" outlineLevel="1" x14ac:dyDescent="0.25">
      <c r="C8" s="16" t="s">
        <v>34</v>
      </c>
      <c r="D8" s="1"/>
      <c r="E8" s="14">
        <f>SUBTOTAL(9,E5:E7)</f>
        <v>506</v>
      </c>
      <c r="H8" s="1"/>
      <c r="I8" s="20">
        <f>SUBTOTAL(9,I5:I7)</f>
        <v>111320</v>
      </c>
    </row>
    <row r="9" spans="1:9" outlineLevel="2" x14ac:dyDescent="0.25">
      <c r="A9">
        <v>1300</v>
      </c>
      <c r="B9" t="str">
        <f>VLOOKUP(A9,Materias!$B$3:$D$15,2,0)</f>
        <v>Inglés</v>
      </c>
      <c r="C9" t="str">
        <f>VLOOKUP(VLOOKUP(A9,Materias!$B$3:$D$15,3,0),Departamentos!$B$3:$D$7,2,0)</f>
        <v>Económicas</v>
      </c>
      <c r="D9" s="1">
        <v>42578</v>
      </c>
      <c r="E9">
        <v>215</v>
      </c>
      <c r="F9" t="str">
        <f>IF(E9&lt;150,"BAJA",IF(E9&lt;200,"NORMAL","ALTA"))</f>
        <v>ALTA</v>
      </c>
      <c r="G9">
        <f>IF(AND(E9&lt;180,D9&gt;DATE(2016,7,15)),805,812)</f>
        <v>812</v>
      </c>
      <c r="H9" s="1">
        <f>D9+ROUNDUP(E9/10,0)</f>
        <v>42600</v>
      </c>
      <c r="I9" s="20">
        <f>VLOOKUP(C9,Departamentos!$C$3:$D$7,2,0)*E9</f>
        <v>53750</v>
      </c>
    </row>
    <row r="10" spans="1:9" outlineLevel="2" x14ac:dyDescent="0.25">
      <c r="A10">
        <v>1250</v>
      </c>
      <c r="B10" t="str">
        <f>VLOOKUP(A10,Materias!$B$3:$D$15,2,0)</f>
        <v>Computación II</v>
      </c>
      <c r="C10" t="str">
        <f>VLOOKUP(VLOOKUP(A10,Materias!$B$3:$D$15,3,0),Departamentos!$B$3:$D$7,2,0)</f>
        <v>Económicas</v>
      </c>
      <c r="D10" s="1">
        <v>42558</v>
      </c>
      <c r="E10">
        <v>196</v>
      </c>
      <c r="F10" t="str">
        <f>IF(E10&lt;150,"BAJA",IF(E10&lt;200,"NORMAL","ALTA"))</f>
        <v>NORMAL</v>
      </c>
      <c r="G10">
        <f>IF(AND(E10&lt;180,D10&gt;DATE(2016,7,15)),805,812)</f>
        <v>812</v>
      </c>
      <c r="H10" s="1">
        <f>D10+ROUNDUP(E10/10,0)</f>
        <v>42578</v>
      </c>
      <c r="I10" s="20">
        <f>VLOOKUP(C10,Departamentos!$C$3:$D$7,2,0)*E10</f>
        <v>49000</v>
      </c>
    </row>
    <row r="11" spans="1:9" outlineLevel="2" x14ac:dyDescent="0.25">
      <c r="A11">
        <v>1150</v>
      </c>
      <c r="B11" t="str">
        <f>VLOOKUP(A11,Materias!$B$3:$D$15,2,0)</f>
        <v>Computación I</v>
      </c>
      <c r="C11" t="str">
        <f>VLOOKUP(VLOOKUP(A11,Materias!$B$3:$D$15,3,0),Departamentos!$B$3:$D$7,2,0)</f>
        <v>Económicas</v>
      </c>
      <c r="D11" s="1">
        <v>42562</v>
      </c>
      <c r="E11">
        <v>175</v>
      </c>
      <c r="F11" t="str">
        <f>IF(E11&lt;150,"BAJA",IF(E11&lt;200,"NORMAL","ALTA"))</f>
        <v>NORMAL</v>
      </c>
      <c r="G11">
        <f>IF(AND(E11&lt;180,D11&gt;DATE(2016,7,15)),805,812)</f>
        <v>812</v>
      </c>
      <c r="H11" s="1">
        <f>D11+ROUNDUP(E11/10,0)</f>
        <v>42580</v>
      </c>
      <c r="I11" s="20">
        <f>VLOOKUP(C11,Departamentos!$C$3:$D$7,2,0)*E11</f>
        <v>43750</v>
      </c>
    </row>
    <row r="12" spans="1:9" outlineLevel="2" x14ac:dyDescent="0.25">
      <c r="A12">
        <v>1200</v>
      </c>
      <c r="B12" t="str">
        <f>VLOOKUP(A12,Materias!$B$3:$D$15,2,0)</f>
        <v>Estadística</v>
      </c>
      <c r="C12" t="str">
        <f>VLOOKUP(VLOOKUP(A12,Materias!$B$3:$D$15,3,0),Departamentos!$B$3:$D$7,2,0)</f>
        <v>Económicas</v>
      </c>
      <c r="D12" s="1">
        <v>42571</v>
      </c>
      <c r="E12">
        <v>158</v>
      </c>
      <c r="F12" t="str">
        <f>IF(E12&lt;150,"BAJA",IF(E12&lt;200,"NORMAL","ALTA"))</f>
        <v>NORMAL</v>
      </c>
      <c r="G12">
        <f>IF(AND(E12&lt;180,D12&gt;DATE(2016,7,15)),805,812)</f>
        <v>805</v>
      </c>
      <c r="H12" s="1">
        <f>D12+ROUNDUP(E12/10,0)</f>
        <v>42587</v>
      </c>
      <c r="I12" s="20">
        <f>VLOOKUP(C12,Departamentos!$C$3:$D$7,2,0)*E12</f>
        <v>39500</v>
      </c>
    </row>
    <row r="13" spans="1:9" outlineLevel="1" x14ac:dyDescent="0.25">
      <c r="C13" s="16" t="s">
        <v>35</v>
      </c>
      <c r="D13" s="1"/>
      <c r="E13">
        <f>SUBTOTAL(9,E9:E12)</f>
        <v>744</v>
      </c>
      <c r="H13" s="1"/>
      <c r="I13" s="20">
        <f>SUBTOTAL(9,I9:I12)</f>
        <v>186000</v>
      </c>
    </row>
    <row r="14" spans="1:9" outlineLevel="2" x14ac:dyDescent="0.25">
      <c r="A14">
        <v>1120</v>
      </c>
      <c r="B14" t="str">
        <f>VLOOKUP(A14,Materias!$B$3:$D$15,2,0)</f>
        <v>Análisis Matemático</v>
      </c>
      <c r="C14" t="str">
        <f>VLOOKUP(VLOOKUP(A14,Materias!$B$3:$D$15,3,0),Departamentos!$B$3:$D$7,2,0)</f>
        <v>Ingeniería</v>
      </c>
      <c r="D14" s="1">
        <v>42566</v>
      </c>
      <c r="E14">
        <v>232</v>
      </c>
      <c r="F14" t="str">
        <f>IF(E14&lt;150,"BAJA",IF(E14&lt;200,"NORMAL","ALTA"))</f>
        <v>ALTA</v>
      </c>
      <c r="G14">
        <f>IF(AND(E14&lt;180,D14&gt;DATE(2016,7,15)),805,812)</f>
        <v>812</v>
      </c>
      <c r="H14" s="1">
        <f>D14+ROUNDUP(E14/10,0)</f>
        <v>42590</v>
      </c>
      <c r="I14" s="20">
        <f>VLOOKUP(C14,Departamentos!$C$3:$D$7,2,0)*E14</f>
        <v>41760</v>
      </c>
    </row>
    <row r="15" spans="1:9" outlineLevel="2" x14ac:dyDescent="0.25">
      <c r="A15">
        <v>1080</v>
      </c>
      <c r="B15" t="str">
        <f>VLOOKUP(A15,Materias!$B$3:$D$15,2,0)</f>
        <v>Sistemas Operativos I</v>
      </c>
      <c r="C15" t="str">
        <f>VLOOKUP(VLOOKUP(A15,Materias!$B$3:$D$15,3,0),Departamentos!$B$3:$D$7,2,0)</f>
        <v>Ingeniería</v>
      </c>
      <c r="D15" s="1">
        <v>42574</v>
      </c>
      <c r="E15">
        <v>141</v>
      </c>
      <c r="F15" t="str">
        <f>IF(E15&lt;150,"BAJA",IF(E15&lt;200,"NORMAL","ALTA"))</f>
        <v>BAJA</v>
      </c>
      <c r="G15">
        <f>IF(AND(E15&lt;180,D15&gt;DATE(2016,7,15)),805,812)</f>
        <v>805</v>
      </c>
      <c r="H15" s="1">
        <f>D15+ROUNDUP(E15/10,0)</f>
        <v>42589</v>
      </c>
      <c r="I15" s="20">
        <f>VLOOKUP(C15,Departamentos!$C$3:$D$7,2,0)*E15</f>
        <v>25380</v>
      </c>
    </row>
    <row r="16" spans="1:9" outlineLevel="1" x14ac:dyDescent="0.25">
      <c r="C16" s="16" t="s">
        <v>36</v>
      </c>
      <c r="D16" s="1"/>
      <c r="E16">
        <f>SUBTOTAL(9,E14:E15)</f>
        <v>373</v>
      </c>
      <c r="H16" s="1"/>
      <c r="I16" s="20">
        <f>SUBTOTAL(9,I14:I15)</f>
        <v>67140</v>
      </c>
    </row>
    <row r="17" spans="1:9" outlineLevel="2" x14ac:dyDescent="0.25">
      <c r="A17">
        <v>1860</v>
      </c>
      <c r="B17" t="str">
        <f>VLOOKUP(A17,Materias!$B$3:$D$15,2,0)</f>
        <v>Enfermería</v>
      </c>
      <c r="C17" t="str">
        <f>VLOOKUP(VLOOKUP(A17,Materias!$B$3:$D$15,3,0),Departamentos!$B$3:$D$7,2,0)</f>
        <v>Medicina</v>
      </c>
      <c r="D17" s="1">
        <v>42575</v>
      </c>
      <c r="E17">
        <v>171</v>
      </c>
      <c r="F17" t="str">
        <f>IF(E17&lt;150,"BAJA",IF(E17&lt;200,"NORMAL","ALTA"))</f>
        <v>NORMAL</v>
      </c>
      <c r="G17">
        <f>IF(AND(E17&lt;180,D17&gt;DATE(2016,7,15)),805,812)</f>
        <v>805</v>
      </c>
      <c r="H17" s="1">
        <f>D17+ROUNDUP(E17/10,0)</f>
        <v>42593</v>
      </c>
      <c r="I17" s="20">
        <f>VLOOKUP(C17,Departamentos!$C$3:$D$7,2,0)*E17</f>
        <v>51300</v>
      </c>
    </row>
    <row r="18" spans="1:9" outlineLevel="2" x14ac:dyDescent="0.25">
      <c r="A18">
        <v>1850</v>
      </c>
      <c r="B18" t="str">
        <f>VLOOKUP(A18,Materias!$B$3:$D$15,2,0)</f>
        <v>Biología 1</v>
      </c>
      <c r="C18" t="str">
        <f>VLOOKUP(VLOOKUP(A18,Materias!$B$3:$D$15,3,0),Departamentos!$B$3:$D$7,2,0)</f>
        <v>Medicina</v>
      </c>
      <c r="D18" s="1">
        <v>42574</v>
      </c>
      <c r="E18">
        <v>170</v>
      </c>
      <c r="F18" t="str">
        <f>IF(E18&lt;150,"BAJA",IF(E18&lt;200,"NORMAL","ALTA"))</f>
        <v>NORMAL</v>
      </c>
      <c r="G18">
        <f>IF(AND(E18&lt;180,D18&gt;DATE(2016,7,15)),805,812)</f>
        <v>805</v>
      </c>
      <c r="H18" s="1">
        <f>D18+ROUNDUP(E18/10,0)</f>
        <v>42591</v>
      </c>
      <c r="I18" s="20">
        <f>VLOOKUP(C18,Departamentos!$C$3:$D$7,2,0)*E18</f>
        <v>51000</v>
      </c>
    </row>
    <row r="19" spans="1:9" outlineLevel="2" x14ac:dyDescent="0.25">
      <c r="A19">
        <v>1825</v>
      </c>
      <c r="B19" t="str">
        <f>VLOOKUP(A19,Materias!$B$3:$D$15,2,0)</f>
        <v>Anatomía 1</v>
      </c>
      <c r="C19" t="str">
        <f>VLOOKUP(VLOOKUP(A19,Materias!$B$3:$D$15,3,0),Departamentos!$B$3:$D$7,2,0)</f>
        <v>Medicina</v>
      </c>
      <c r="D19" s="1">
        <v>42573</v>
      </c>
      <c r="E19">
        <v>169</v>
      </c>
      <c r="F19" t="str">
        <f>IF(E19&lt;150,"BAJA",IF(E19&lt;200,"NORMAL","ALTA"))</f>
        <v>NORMAL</v>
      </c>
      <c r="G19">
        <f>IF(AND(E19&lt;180,D19&gt;DATE(2016,7,15)),805,812)</f>
        <v>805</v>
      </c>
      <c r="H19" s="1">
        <f>D19+ROUNDUP(E19/10,0)</f>
        <v>42590</v>
      </c>
      <c r="I19" s="20">
        <f>VLOOKUP(C19,Departamentos!$C$3:$D$7,2,0)*E19</f>
        <v>50700</v>
      </c>
    </row>
    <row r="20" spans="1:9" outlineLevel="1" x14ac:dyDescent="0.25">
      <c r="C20" s="16" t="s">
        <v>37</v>
      </c>
      <c r="D20" s="1"/>
      <c r="E20">
        <f>SUBTOTAL(9,E17:E19)</f>
        <v>510</v>
      </c>
      <c r="H20" s="1"/>
      <c r="I20" s="20">
        <f>SUBTOTAL(9,I17:I19)</f>
        <v>153000</v>
      </c>
    </row>
    <row r="21" spans="1:9" x14ac:dyDescent="0.25">
      <c r="C21" s="16" t="s">
        <v>33</v>
      </c>
      <c r="D21" s="1"/>
      <c r="E21">
        <f>SUBTOTAL(9,E5:E19)</f>
        <v>2133</v>
      </c>
      <c r="H21" s="1"/>
      <c r="I21" s="20">
        <f>SUBTOTAL(9,I5:I19)</f>
        <v>517460</v>
      </c>
    </row>
  </sheetData>
  <sortState ref="A5:I16">
    <sortCondition ref="C5:C16"/>
    <sortCondition descending="1" ref="E5:E16"/>
  </sortState>
  <mergeCells count="1"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D15"/>
  <sheetViews>
    <sheetView workbookViewId="0">
      <selection activeCell="F8" sqref="F8"/>
    </sheetView>
  </sheetViews>
  <sheetFormatPr baseColWidth="10" defaultRowHeight="15" x14ac:dyDescent="0.25"/>
  <cols>
    <col min="2" max="2" width="14.7109375" customWidth="1"/>
    <col min="3" max="3" width="22.85546875" customWidth="1"/>
    <col min="4" max="4" width="15.7109375" customWidth="1"/>
  </cols>
  <sheetData>
    <row r="3" spans="2:4" ht="31.5" customHeight="1" x14ac:dyDescent="0.25">
      <c r="B3" s="6" t="s">
        <v>10</v>
      </c>
      <c r="C3" s="10" t="s">
        <v>2</v>
      </c>
      <c r="D3" s="7" t="s">
        <v>11</v>
      </c>
    </row>
    <row r="4" spans="2:4" x14ac:dyDescent="0.25">
      <c r="B4" s="8">
        <v>1010</v>
      </c>
      <c r="C4" s="11" t="s">
        <v>16</v>
      </c>
      <c r="D4" s="9" t="s">
        <v>12</v>
      </c>
    </row>
    <row r="5" spans="2:4" x14ac:dyDescent="0.25">
      <c r="B5" s="2">
        <v>1280</v>
      </c>
      <c r="C5" s="12" t="s">
        <v>17</v>
      </c>
      <c r="D5" s="3" t="s">
        <v>12</v>
      </c>
    </row>
    <row r="6" spans="2:4" x14ac:dyDescent="0.25">
      <c r="B6" s="8">
        <v>1420</v>
      </c>
      <c r="C6" s="11" t="s">
        <v>18</v>
      </c>
      <c r="D6" s="9" t="s">
        <v>12</v>
      </c>
    </row>
    <row r="7" spans="2:4" x14ac:dyDescent="0.25">
      <c r="B7" s="2">
        <v>1080</v>
      </c>
      <c r="C7" s="12" t="s">
        <v>19</v>
      </c>
      <c r="D7" s="3" t="s">
        <v>13</v>
      </c>
    </row>
    <row r="8" spans="2:4" x14ac:dyDescent="0.25">
      <c r="B8" s="8">
        <v>1120</v>
      </c>
      <c r="C8" s="11" t="s">
        <v>20</v>
      </c>
      <c r="D8" s="9" t="s">
        <v>13</v>
      </c>
    </row>
    <row r="9" spans="2:4" x14ac:dyDescent="0.25">
      <c r="B9" s="2">
        <v>1150</v>
      </c>
      <c r="C9" s="12" t="s">
        <v>21</v>
      </c>
      <c r="D9" s="3" t="s">
        <v>14</v>
      </c>
    </row>
    <row r="10" spans="2:4" x14ac:dyDescent="0.25">
      <c r="B10" s="8">
        <v>1200</v>
      </c>
      <c r="C10" s="11" t="s">
        <v>22</v>
      </c>
      <c r="D10" s="9" t="s">
        <v>14</v>
      </c>
    </row>
    <row r="11" spans="2:4" x14ac:dyDescent="0.25">
      <c r="B11" s="2">
        <v>1250</v>
      </c>
      <c r="C11" s="12" t="s">
        <v>23</v>
      </c>
      <c r="D11" s="3" t="s">
        <v>14</v>
      </c>
    </row>
    <row r="12" spans="2:4" x14ac:dyDescent="0.25">
      <c r="B12" s="8">
        <v>1300</v>
      </c>
      <c r="C12" s="11" t="s">
        <v>24</v>
      </c>
      <c r="D12" s="9" t="s">
        <v>14</v>
      </c>
    </row>
    <row r="13" spans="2:4" x14ac:dyDescent="0.25">
      <c r="B13" s="2">
        <v>1825</v>
      </c>
      <c r="C13" s="12" t="s">
        <v>26</v>
      </c>
      <c r="D13" s="3" t="s">
        <v>15</v>
      </c>
    </row>
    <row r="14" spans="2:4" x14ac:dyDescent="0.25">
      <c r="B14" s="4">
        <v>1850</v>
      </c>
      <c r="C14" s="13" t="s">
        <v>25</v>
      </c>
      <c r="D14" s="5" t="s">
        <v>15</v>
      </c>
    </row>
    <row r="15" spans="2:4" x14ac:dyDescent="0.25">
      <c r="B15" s="2">
        <v>1860</v>
      </c>
      <c r="C15" s="12" t="s">
        <v>27</v>
      </c>
      <c r="D15" s="3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D7"/>
  <sheetViews>
    <sheetView workbookViewId="0">
      <selection activeCell="E4" sqref="E4"/>
    </sheetView>
  </sheetViews>
  <sheetFormatPr baseColWidth="10" defaultRowHeight="15" x14ac:dyDescent="0.25"/>
  <cols>
    <col min="2" max="2" width="16.140625" customWidth="1"/>
    <col min="3" max="3" width="17.42578125" customWidth="1"/>
    <col min="4" max="4" width="11.42578125" customWidth="1"/>
  </cols>
  <sheetData>
    <row r="3" spans="2:4" ht="30" customHeight="1" x14ac:dyDescent="0.25">
      <c r="B3" s="6" t="s">
        <v>11</v>
      </c>
      <c r="C3" s="10" t="s">
        <v>3</v>
      </c>
      <c r="D3" s="7" t="s">
        <v>32</v>
      </c>
    </row>
    <row r="4" spans="2:4" x14ac:dyDescent="0.25">
      <c r="B4" s="8" t="s">
        <v>12</v>
      </c>
      <c r="C4" s="11" t="s">
        <v>28</v>
      </c>
      <c r="D4" s="9">
        <v>220</v>
      </c>
    </row>
    <row r="5" spans="2:4" x14ac:dyDescent="0.25">
      <c r="B5" s="2" t="s">
        <v>13</v>
      </c>
      <c r="C5" s="12" t="s">
        <v>29</v>
      </c>
      <c r="D5" s="3">
        <v>180</v>
      </c>
    </row>
    <row r="6" spans="2:4" x14ac:dyDescent="0.25">
      <c r="B6" s="8" t="s">
        <v>14</v>
      </c>
      <c r="C6" s="15" t="s">
        <v>30</v>
      </c>
      <c r="D6" s="9">
        <v>250</v>
      </c>
    </row>
    <row r="7" spans="2:4" x14ac:dyDescent="0.25">
      <c r="B7" s="2" t="s">
        <v>15</v>
      </c>
      <c r="C7" s="12" t="s">
        <v>31</v>
      </c>
      <c r="D7" s="3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Inscripciones</vt:lpstr>
      <vt:lpstr>Materias</vt:lpstr>
      <vt:lpstr>Departamentos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2017-09-13T14:45:07Z</dcterms:created>
  <dcterms:modified xsi:type="dcterms:W3CDTF">2017-09-13T17:35:26Z</dcterms:modified>
</cp:coreProperties>
</file>