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Workspace\ETLabR\ET1_2Report\ExperimentalData\"/>
    </mc:Choice>
  </mc:AlternateContent>
  <xr:revisionPtr revIDLastSave="0" documentId="13_ncr:1_{362B9D28-3168-47D6-B77E-C91DE4AE96CD}" xr6:coauthVersionLast="47" xr6:coauthVersionMax="47" xr10:uidLastSave="{00000000-0000-0000-0000-000000000000}"/>
  <bookViews>
    <workbookView xWindow="-108" yWindow="-108" windowWidth="23256" windowHeight="13176" firstSheet="2" activeTab="8" xr2:uid="{9DB6A0FF-80A9-463B-950A-20867DFE1CCE}"/>
  </bookViews>
  <sheets>
    <sheet name="线性电阻元件的伏安特性" sheetId="1" r:id="rId1"/>
    <sheet name="非线性元件的伏安特性" sheetId="2" r:id="rId2"/>
    <sheet name="电压源伏安特性" sheetId="3" r:id="rId3"/>
    <sheet name="电流源伏安特性" sheetId="4" r:id="rId4"/>
    <sheet name="CCVS-1" sheetId="5" r:id="rId5"/>
    <sheet name="CCVS-2" sheetId="6" r:id="rId6"/>
    <sheet name="数据处理与分析" sheetId="8" r:id="rId7"/>
    <sheet name="电压源受控" sheetId="9" r:id="rId8"/>
    <sheet name="电流源受控" sheetId="10" r:id="rId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2" i="2"/>
  <c r="F9" i="8"/>
  <c r="E9" i="8"/>
  <c r="B9" i="8"/>
  <c r="H5" i="8"/>
  <c r="F5" i="8"/>
  <c r="D5" i="8"/>
  <c r="B5" i="8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2" i="3"/>
  <c r="D3" i="5"/>
  <c r="D4" i="5"/>
  <c r="D5" i="5"/>
  <c r="D2" i="5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L2" i="4"/>
  <c r="K2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" i="4"/>
  <c r="H3" i="4"/>
  <c r="H4" i="4"/>
  <c r="H5" i="4"/>
  <c r="H6" i="4"/>
  <c r="H7" i="4"/>
  <c r="H8" i="4"/>
  <c r="H9" i="4"/>
  <c r="H10" i="4"/>
  <c r="H11" i="4"/>
  <c r="H12" i="4"/>
  <c r="H2" i="4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2" i="3"/>
</calcChain>
</file>

<file path=xl/sharedStrings.xml><?xml version="1.0" encoding="utf-8"?>
<sst xmlns="http://schemas.openxmlformats.org/spreadsheetml/2006/main" count="70" uniqueCount="32">
  <si>
    <t>电压/V</t>
    <phoneticPr fontId="1" type="noConversion"/>
  </si>
  <si>
    <t>电流/mA</t>
    <phoneticPr fontId="1" type="noConversion"/>
  </si>
  <si>
    <t>51Ω 外接</t>
    <phoneticPr fontId="1" type="noConversion"/>
  </si>
  <si>
    <t>51Ω 内接</t>
    <phoneticPr fontId="1" type="noConversion"/>
  </si>
  <si>
    <t>120Ω 外接</t>
    <phoneticPr fontId="1" type="noConversion"/>
  </si>
  <si>
    <t>120Ω 内接</t>
    <phoneticPr fontId="1" type="noConversion"/>
  </si>
  <si>
    <t>12V白炽灯</t>
    <phoneticPr fontId="1" type="noConversion"/>
  </si>
  <si>
    <t>外接法</t>
    <phoneticPr fontId="1" type="noConversion"/>
  </si>
  <si>
    <t>Rx/Ω</t>
    <phoneticPr fontId="1" type="noConversion"/>
  </si>
  <si>
    <t>U/V</t>
    <phoneticPr fontId="1" type="noConversion"/>
  </si>
  <si>
    <t>U/mV</t>
    <phoneticPr fontId="1" type="noConversion"/>
  </si>
  <si>
    <t>U2/V</t>
    <phoneticPr fontId="1" type="noConversion"/>
  </si>
  <si>
    <t>电阻/kΩ</t>
    <phoneticPr fontId="1" type="noConversion"/>
  </si>
  <si>
    <t>U1/V</t>
    <phoneticPr fontId="1" type="noConversion"/>
  </si>
  <si>
    <t>I1/mA</t>
    <phoneticPr fontId="1" type="noConversion"/>
  </si>
  <si>
    <t>I？/mA</t>
    <phoneticPr fontId="1" type="noConversion"/>
  </si>
  <si>
    <t>I2</t>
    <phoneticPr fontId="1" type="noConversion"/>
  </si>
  <si>
    <t>d</t>
    <phoneticPr fontId="1" type="noConversion"/>
  </si>
  <si>
    <t>Ix/A</t>
    <phoneticPr fontId="1" type="noConversion"/>
  </si>
  <si>
    <t>Ix/mA</t>
    <phoneticPr fontId="1" type="noConversion"/>
  </si>
  <si>
    <t>测量值U2/V</t>
    <phoneticPr fontId="1" type="noConversion"/>
  </si>
  <si>
    <t>计算值U2/V</t>
    <phoneticPr fontId="1" type="noConversion"/>
  </si>
  <si>
    <t>线性元件外接内接误差</t>
    <phoneticPr fontId="1" type="noConversion"/>
  </si>
  <si>
    <t>实验</t>
    <phoneticPr fontId="1" type="noConversion"/>
  </si>
  <si>
    <t>理论</t>
    <phoneticPr fontId="1" type="noConversion"/>
  </si>
  <si>
    <t>内接：偏大</t>
    <phoneticPr fontId="1" type="noConversion"/>
  </si>
  <si>
    <t>外接：偏小</t>
    <phoneticPr fontId="1" type="noConversion"/>
  </si>
  <si>
    <t>相对误差</t>
    <phoneticPr fontId="1" type="noConversion"/>
  </si>
  <si>
    <t>阈值</t>
    <phoneticPr fontId="1" type="noConversion"/>
  </si>
  <si>
    <t>I/A</t>
    <phoneticPr fontId="1" type="noConversion"/>
  </si>
  <si>
    <t>电阻R/Ω</t>
    <phoneticPr fontId="1" type="noConversion"/>
  </si>
  <si>
    <t>Ix/A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</si>
</sst>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"/>
    <numFmt numFmtId="177" formatCode="0.000000"/>
    <numFmt numFmtId="178" formatCode="0.0000000"/>
  </numFmts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7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78" fontId="0" fillId="0" borderId="0" xfId="0" applyNumberFormat="1">
      <alignment vertical="center"/>
    </xf>
    <xf numFmtId="0" fontId="0" fillId="2" borderId="0" xfId="0" applyFill="1">
      <alignment vertical="center"/>
    </xf>
    <xf numFmtId="10" fontId="0" fillId="0" borderId="0" xfId="1" applyNumberFormat="1" applyFont="1">
      <alignment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B8280-8AA7-4BCB-8F7E-6CD10714744F}">
  <dimension ref="A1:H12"/>
  <sheetViews>
    <sheetView workbookViewId="0">
      <selection sqref="A1:H1"/>
    </sheetView>
  </sheetViews>
  <sheetFormatPr defaultRowHeight="13.8" x14ac:dyDescent="0.25"/>
  <sheetData>
    <row r="1" spans="1:8" x14ac:dyDescent="0.25">
      <c r="A1" s="3" t="s">
        <v>2</v>
      </c>
      <c r="B1" s="3"/>
      <c r="C1" s="3" t="s">
        <v>3</v>
      </c>
      <c r="D1" s="3"/>
      <c r="E1" s="3" t="s">
        <v>4</v>
      </c>
      <c r="F1" s="3"/>
      <c r="G1" s="3" t="s">
        <v>5</v>
      </c>
      <c r="H1" s="3"/>
    </row>
    <row r="2" spans="1:8" x14ac:dyDescent="0.25">
      <c r="A2" t="s">
        <v>0</v>
      </c>
      <c r="B2" t="s">
        <v>1</v>
      </c>
      <c r="C2" t="s">
        <v>0</v>
      </c>
      <c r="D2" t="s">
        <v>1</v>
      </c>
      <c r="E2" t="s">
        <v>0</v>
      </c>
      <c r="F2" t="s">
        <v>1</v>
      </c>
      <c r="G2" t="s">
        <v>0</v>
      </c>
      <c r="H2" t="s">
        <v>1</v>
      </c>
    </row>
    <row r="3" spans="1:8" x14ac:dyDescent="0.25">
      <c r="A3" s="1">
        <v>0.96399999999999997</v>
      </c>
      <c r="B3" s="1">
        <v>18.899999999999999</v>
      </c>
      <c r="C3" s="1">
        <v>0.99399999999999999</v>
      </c>
      <c r="D3" s="1">
        <v>18.899999999999999</v>
      </c>
      <c r="E3" s="1">
        <v>0.98199999999999998</v>
      </c>
      <c r="F3" s="1">
        <v>8.2100000000000009</v>
      </c>
      <c r="G3" s="1">
        <v>0.995</v>
      </c>
      <c r="H3" s="1">
        <v>8.2100000000000009</v>
      </c>
    </row>
    <row r="4" spans="1:8" x14ac:dyDescent="0.25">
      <c r="A4" s="1">
        <v>1.929</v>
      </c>
      <c r="B4" s="1">
        <v>37.83</v>
      </c>
      <c r="C4" s="1">
        <v>1.988</v>
      </c>
      <c r="D4" s="1">
        <v>37.78</v>
      </c>
      <c r="E4" s="1">
        <v>1.9630000000000001</v>
      </c>
      <c r="F4" s="1">
        <v>16.420000000000002</v>
      </c>
      <c r="G4" s="1">
        <v>1.99</v>
      </c>
      <c r="H4" s="1">
        <v>16.420000000000002</v>
      </c>
    </row>
    <row r="5" spans="1:8" x14ac:dyDescent="0.25">
      <c r="A5" s="1">
        <v>2.8940000000000001</v>
      </c>
      <c r="B5" s="1">
        <v>56.8</v>
      </c>
      <c r="C5" s="1">
        <v>2.9830000000000001</v>
      </c>
      <c r="D5" s="1">
        <v>55.9</v>
      </c>
      <c r="E5" s="1">
        <v>2.9449999999999998</v>
      </c>
      <c r="F5" s="1">
        <v>24.64</v>
      </c>
      <c r="G5" s="1">
        <v>2.9849999999999999</v>
      </c>
      <c r="H5" s="1">
        <v>24.65</v>
      </c>
    </row>
    <row r="6" spans="1:8" x14ac:dyDescent="0.25">
      <c r="A6" s="1">
        <v>3.8559999999999999</v>
      </c>
      <c r="B6" s="1">
        <v>75.739999999999995</v>
      </c>
      <c r="C6" s="1">
        <v>3.9769999999999999</v>
      </c>
      <c r="D6" s="1">
        <v>75.86</v>
      </c>
      <c r="E6" s="1">
        <v>3.9249999999999998</v>
      </c>
      <c r="F6" s="1">
        <v>32.869999999999997</v>
      </c>
      <c r="G6" s="1">
        <v>3.9809999999999999</v>
      </c>
      <c r="H6" s="1">
        <v>32.89</v>
      </c>
    </row>
    <row r="7" spans="1:8" x14ac:dyDescent="0.25">
      <c r="A7" s="1">
        <v>4.82</v>
      </c>
      <c r="B7" s="1">
        <v>95.2</v>
      </c>
      <c r="C7" s="1">
        <v>4.97</v>
      </c>
      <c r="D7" s="1">
        <v>95.5</v>
      </c>
      <c r="E7" s="1">
        <v>4.91</v>
      </c>
      <c r="F7" s="1">
        <v>41.12</v>
      </c>
      <c r="G7" s="1">
        <v>4.9800000000000004</v>
      </c>
      <c r="H7" s="1">
        <v>41.17</v>
      </c>
    </row>
    <row r="8" spans="1:8" x14ac:dyDescent="0.25">
      <c r="A8" s="1">
        <v>5.78</v>
      </c>
      <c r="B8" s="1">
        <v>113.8</v>
      </c>
      <c r="C8" s="1">
        <v>5.96</v>
      </c>
      <c r="D8" s="1">
        <v>114.7</v>
      </c>
      <c r="E8" s="1">
        <v>5.89</v>
      </c>
      <c r="F8" s="1">
        <v>49.4</v>
      </c>
      <c r="G8" s="1">
        <v>5.97</v>
      </c>
      <c r="H8" s="1">
        <v>49.48</v>
      </c>
    </row>
    <row r="9" spans="1:8" x14ac:dyDescent="0.25">
      <c r="A9" s="1">
        <v>6.74</v>
      </c>
      <c r="B9" s="1">
        <v>133.69999999999999</v>
      </c>
      <c r="C9" s="1">
        <v>6.96</v>
      </c>
      <c r="D9" s="1">
        <v>134.30000000000001</v>
      </c>
      <c r="E9" s="1">
        <v>6.87</v>
      </c>
      <c r="F9" s="1">
        <v>57.7</v>
      </c>
      <c r="G9" s="1">
        <v>6.96</v>
      </c>
      <c r="H9" s="1">
        <v>57.82</v>
      </c>
    </row>
    <row r="10" spans="1:8" x14ac:dyDescent="0.25">
      <c r="E10" s="1">
        <v>7.85</v>
      </c>
      <c r="F10" s="1">
        <v>66.180000000000007</v>
      </c>
      <c r="G10" s="1">
        <v>7.96</v>
      </c>
      <c r="H10" s="1">
        <v>66.25</v>
      </c>
    </row>
    <row r="11" spans="1:8" x14ac:dyDescent="0.25">
      <c r="E11" s="1">
        <v>8.84</v>
      </c>
      <c r="F11" s="1">
        <v>74.7</v>
      </c>
      <c r="G11" s="1">
        <v>8.9600000000000009</v>
      </c>
      <c r="H11" s="1">
        <v>74.790000000000006</v>
      </c>
    </row>
    <row r="12" spans="1:8" x14ac:dyDescent="0.25">
      <c r="E12" s="1">
        <v>9.82</v>
      </c>
      <c r="F12" s="1">
        <v>83.2</v>
      </c>
      <c r="G12" s="1">
        <v>9.9499999999999993</v>
      </c>
      <c r="H12" s="1">
        <v>83.3</v>
      </c>
    </row>
  </sheetData>
  <mergeCells count="4">
    <mergeCell ref="A1:B1"/>
    <mergeCell ref="C1:D1"/>
    <mergeCell ref="E1:F1"/>
    <mergeCell ref="G1:H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7644CB-EB68-417B-B7BD-ED8DF776EA00}">
  <dimension ref="A1:E13"/>
  <sheetViews>
    <sheetView workbookViewId="0">
      <selection activeCell="C2" sqref="C2:C13"/>
    </sheetView>
  </sheetViews>
  <sheetFormatPr defaultRowHeight="13.8" x14ac:dyDescent="0.25"/>
  <sheetData>
    <row r="1" spans="1:5" x14ac:dyDescent="0.25">
      <c r="A1" t="s">
        <v>0</v>
      </c>
      <c r="B1" t="s">
        <v>1</v>
      </c>
      <c r="C1" t="s">
        <v>30</v>
      </c>
      <c r="D1" t="s">
        <v>6</v>
      </c>
      <c r="E1" t="s">
        <v>7</v>
      </c>
    </row>
    <row r="2" spans="1:5" x14ac:dyDescent="0.25">
      <c r="A2">
        <v>0.879</v>
      </c>
      <c r="B2">
        <v>24.1</v>
      </c>
      <c r="C2">
        <f>1000*A2/B2</f>
        <v>36.473029045643152</v>
      </c>
    </row>
    <row r="3" spans="1:5" x14ac:dyDescent="0.25">
      <c r="A3">
        <v>1.8340000000000001</v>
      </c>
      <c r="B3">
        <v>29.9</v>
      </c>
      <c r="C3">
        <f t="shared" ref="C3:C13" si="0">1000*A3/B3</f>
        <v>61.337792642140471</v>
      </c>
    </row>
    <row r="4" spans="1:5" x14ac:dyDescent="0.25">
      <c r="A4">
        <v>2.7770000000000001</v>
      </c>
      <c r="B4">
        <v>35.4</v>
      </c>
      <c r="C4">
        <f t="shared" si="0"/>
        <v>78.44632768361582</v>
      </c>
    </row>
    <row r="5" spans="1:5" x14ac:dyDescent="0.25">
      <c r="A5">
        <v>3.68</v>
      </c>
      <c r="B5">
        <v>40.4</v>
      </c>
      <c r="C5">
        <f t="shared" si="0"/>
        <v>91.089108910891099</v>
      </c>
    </row>
    <row r="6" spans="1:5" x14ac:dyDescent="0.25">
      <c r="A6">
        <v>4.63</v>
      </c>
      <c r="B6">
        <v>45.5</v>
      </c>
      <c r="C6">
        <f t="shared" si="0"/>
        <v>101.75824175824175</v>
      </c>
    </row>
    <row r="7" spans="1:5" x14ac:dyDescent="0.25">
      <c r="A7">
        <v>5.6</v>
      </c>
      <c r="B7">
        <v>50.4</v>
      </c>
      <c r="C7">
        <f t="shared" si="0"/>
        <v>111.11111111111111</v>
      </c>
    </row>
    <row r="8" spans="1:5" x14ac:dyDescent="0.25">
      <c r="A8">
        <v>6.55</v>
      </c>
      <c r="B8">
        <v>55.3</v>
      </c>
      <c r="C8">
        <f t="shared" si="0"/>
        <v>118.44484629294756</v>
      </c>
    </row>
    <row r="9" spans="1:5" x14ac:dyDescent="0.25">
      <c r="A9">
        <v>7.57</v>
      </c>
      <c r="B9">
        <v>59.4</v>
      </c>
      <c r="C9">
        <f t="shared" si="0"/>
        <v>127.44107744107744</v>
      </c>
    </row>
    <row r="10" spans="1:5" x14ac:dyDescent="0.25">
      <c r="A10">
        <v>8.5500000000000007</v>
      </c>
      <c r="B10">
        <v>64</v>
      </c>
      <c r="C10">
        <f t="shared" si="0"/>
        <v>133.59375</v>
      </c>
    </row>
    <row r="11" spans="1:5" x14ac:dyDescent="0.25">
      <c r="A11">
        <v>9.5399999999999991</v>
      </c>
      <c r="B11">
        <v>68.2</v>
      </c>
      <c r="C11">
        <f t="shared" si="0"/>
        <v>139.88269794721407</v>
      </c>
    </row>
    <row r="12" spans="1:5" x14ac:dyDescent="0.25">
      <c r="A12">
        <v>10.56</v>
      </c>
      <c r="B12">
        <v>71.599999999999994</v>
      </c>
      <c r="C12">
        <f t="shared" si="0"/>
        <v>147.48603351955308</v>
      </c>
    </row>
    <row r="13" spans="1:5" x14ac:dyDescent="0.25">
      <c r="A13">
        <v>11.52</v>
      </c>
      <c r="B13">
        <v>75.5</v>
      </c>
      <c r="C13">
        <f t="shared" si="0"/>
        <v>152.58278145695365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03CDD-D776-4F01-B4F2-5D62DC8868A0}">
  <dimension ref="A1:G17"/>
  <sheetViews>
    <sheetView workbookViewId="0">
      <selection activeCell="E1" sqref="E1:F6"/>
    </sheetView>
  </sheetViews>
  <sheetFormatPr defaultRowHeight="13.8" x14ac:dyDescent="0.25"/>
  <cols>
    <col min="3" max="3" width="9.5546875" bestFit="1" customWidth="1"/>
    <col min="7" max="7" width="10" bestFit="1" customWidth="1"/>
  </cols>
  <sheetData>
    <row r="1" spans="1:7" x14ac:dyDescent="0.25">
      <c r="A1" t="s">
        <v>8</v>
      </c>
      <c r="B1" t="s">
        <v>9</v>
      </c>
      <c r="C1" t="s">
        <v>18</v>
      </c>
      <c r="E1" t="s">
        <v>8</v>
      </c>
      <c r="F1" t="s">
        <v>9</v>
      </c>
      <c r="G1" t="s">
        <v>18</v>
      </c>
    </row>
    <row r="2" spans="1:7" x14ac:dyDescent="0.25">
      <c r="A2">
        <v>300</v>
      </c>
      <c r="B2" s="1">
        <v>5.9960000000000004</v>
      </c>
      <c r="C2" s="2">
        <f>B2/A2</f>
        <v>1.9986666666666666E-2</v>
      </c>
      <c r="E2">
        <v>60</v>
      </c>
      <c r="F2" s="1">
        <v>1.24</v>
      </c>
      <c r="G2" s="4">
        <f>F2/E2</f>
        <v>2.0666666666666667E-2</v>
      </c>
    </row>
    <row r="3" spans="1:7" x14ac:dyDescent="0.25">
      <c r="A3">
        <v>400</v>
      </c>
      <c r="B3" s="1">
        <v>5.9960000000000004</v>
      </c>
      <c r="C3" s="2">
        <f t="shared" ref="C3:C17" si="0">B3/A3</f>
        <v>1.4990000000000002E-2</v>
      </c>
      <c r="E3">
        <v>90</v>
      </c>
      <c r="F3" s="1">
        <v>1.857</v>
      </c>
      <c r="G3" s="4">
        <f t="shared" ref="G3:G17" si="1">F3/E3</f>
        <v>2.0633333333333333E-2</v>
      </c>
    </row>
    <row r="4" spans="1:7" x14ac:dyDescent="0.25">
      <c r="A4">
        <v>500</v>
      </c>
      <c r="B4" s="1">
        <v>5.9960000000000004</v>
      </c>
      <c r="C4" s="2">
        <f t="shared" si="0"/>
        <v>1.1992000000000001E-2</v>
      </c>
      <c r="E4">
        <v>100</v>
      </c>
      <c r="F4" s="1">
        <v>2.0640000000000001</v>
      </c>
      <c r="G4" s="4">
        <f t="shared" si="1"/>
        <v>2.0640000000000002E-2</v>
      </c>
    </row>
    <row r="5" spans="1:7" x14ac:dyDescent="0.25">
      <c r="A5">
        <v>600</v>
      </c>
      <c r="B5" s="1">
        <v>5.9969999999999999</v>
      </c>
      <c r="C5" s="2">
        <f t="shared" si="0"/>
        <v>9.9950000000000004E-3</v>
      </c>
      <c r="E5">
        <v>200</v>
      </c>
      <c r="F5" s="1">
        <v>4.1260000000000003</v>
      </c>
      <c r="G5" s="4">
        <f t="shared" si="1"/>
        <v>2.0630000000000003E-2</v>
      </c>
    </row>
    <row r="6" spans="1:7" x14ac:dyDescent="0.25">
      <c r="A6">
        <v>700</v>
      </c>
      <c r="B6" s="1">
        <v>5.9969999999999999</v>
      </c>
      <c r="C6" s="2">
        <f t="shared" si="0"/>
        <v>8.5671428571428565E-3</v>
      </c>
      <c r="E6">
        <v>300</v>
      </c>
      <c r="F6" s="1">
        <v>5.9960000000000004</v>
      </c>
      <c r="G6" s="4">
        <f t="shared" si="1"/>
        <v>1.9986666666666666E-2</v>
      </c>
    </row>
    <row r="7" spans="1:7" x14ac:dyDescent="0.25">
      <c r="A7">
        <v>800</v>
      </c>
      <c r="B7" s="1">
        <v>5.9969999999999999</v>
      </c>
      <c r="C7" s="2">
        <f t="shared" si="0"/>
        <v>7.4962499999999994E-3</v>
      </c>
      <c r="E7">
        <v>400</v>
      </c>
      <c r="F7" s="1">
        <v>5.9960000000000004</v>
      </c>
      <c r="G7" s="4">
        <f t="shared" si="1"/>
        <v>1.4990000000000002E-2</v>
      </c>
    </row>
    <row r="8" spans="1:7" x14ac:dyDescent="0.25">
      <c r="A8">
        <v>900</v>
      </c>
      <c r="B8" s="1">
        <v>5.9980000000000002</v>
      </c>
      <c r="C8" s="2">
        <f t="shared" si="0"/>
        <v>6.6644444444444451E-3</v>
      </c>
      <c r="E8">
        <v>500</v>
      </c>
      <c r="F8" s="1">
        <v>5.9960000000000004</v>
      </c>
      <c r="G8" s="4">
        <f t="shared" si="1"/>
        <v>1.1992000000000001E-2</v>
      </c>
    </row>
    <row r="9" spans="1:7" x14ac:dyDescent="0.25">
      <c r="A9">
        <v>1000</v>
      </c>
      <c r="B9" s="1">
        <v>5.9980000000000002</v>
      </c>
      <c r="C9" s="2">
        <f t="shared" si="0"/>
        <v>5.9979999999999999E-3</v>
      </c>
      <c r="E9">
        <v>600</v>
      </c>
      <c r="F9" s="1">
        <v>5.9969999999999999</v>
      </c>
      <c r="G9" s="4">
        <f t="shared" si="1"/>
        <v>9.9950000000000004E-3</v>
      </c>
    </row>
    <row r="10" spans="1:7" x14ac:dyDescent="0.25">
      <c r="A10">
        <v>2000</v>
      </c>
      <c r="B10" s="1">
        <v>5.9980000000000002</v>
      </c>
      <c r="C10" s="2">
        <f t="shared" si="0"/>
        <v>2.9989999999999999E-3</v>
      </c>
      <c r="E10">
        <v>700</v>
      </c>
      <c r="F10" s="1">
        <v>5.9969999999999999</v>
      </c>
      <c r="G10" s="4">
        <f t="shared" si="1"/>
        <v>8.5671428571428565E-3</v>
      </c>
    </row>
    <row r="11" spans="1:7" x14ac:dyDescent="0.25">
      <c r="A11">
        <v>3000</v>
      </c>
      <c r="B11" s="1">
        <v>5.9980000000000002</v>
      </c>
      <c r="C11" s="2">
        <f t="shared" si="0"/>
        <v>1.9993333333333334E-3</v>
      </c>
      <c r="E11">
        <v>800</v>
      </c>
      <c r="F11" s="1">
        <v>5.9969999999999999</v>
      </c>
      <c r="G11" s="4">
        <f t="shared" si="1"/>
        <v>7.4962499999999994E-3</v>
      </c>
    </row>
    <row r="12" spans="1:7" x14ac:dyDescent="0.25">
      <c r="A12">
        <v>6000</v>
      </c>
      <c r="B12" s="1">
        <v>5.9980000000000002</v>
      </c>
      <c r="C12" s="2">
        <f t="shared" si="0"/>
        <v>9.9966666666666672E-4</v>
      </c>
      <c r="E12">
        <v>900</v>
      </c>
      <c r="F12" s="1">
        <v>5.9980000000000002</v>
      </c>
      <c r="G12" s="4">
        <f t="shared" si="1"/>
        <v>6.6644444444444451E-3</v>
      </c>
    </row>
    <row r="13" spans="1:7" x14ac:dyDescent="0.25">
      <c r="A13">
        <v>9000</v>
      </c>
      <c r="B13" s="1">
        <v>5.9980000000000002</v>
      </c>
      <c r="C13" s="2">
        <f t="shared" si="0"/>
        <v>6.6644444444444444E-4</v>
      </c>
      <c r="E13">
        <v>1000</v>
      </c>
      <c r="F13" s="1">
        <v>5.9980000000000002</v>
      </c>
      <c r="G13" s="4">
        <f t="shared" si="1"/>
        <v>5.9979999999999999E-3</v>
      </c>
    </row>
    <row r="14" spans="1:7" x14ac:dyDescent="0.25">
      <c r="A14">
        <v>200</v>
      </c>
      <c r="B14" s="1">
        <v>4.1260000000000003</v>
      </c>
      <c r="C14" s="2">
        <f t="shared" si="0"/>
        <v>2.0630000000000003E-2</v>
      </c>
      <c r="E14">
        <v>2000</v>
      </c>
      <c r="F14" s="1">
        <v>5.9980000000000002</v>
      </c>
      <c r="G14" s="4">
        <f t="shared" si="1"/>
        <v>2.9989999999999999E-3</v>
      </c>
    </row>
    <row r="15" spans="1:7" x14ac:dyDescent="0.25">
      <c r="A15">
        <v>100</v>
      </c>
      <c r="B15" s="1">
        <v>2.0640000000000001</v>
      </c>
      <c r="C15" s="2">
        <f t="shared" si="0"/>
        <v>2.0640000000000002E-2</v>
      </c>
      <c r="E15">
        <v>3000</v>
      </c>
      <c r="F15" s="1">
        <v>5.9980000000000002</v>
      </c>
      <c r="G15" s="4">
        <f t="shared" si="1"/>
        <v>1.9993333333333334E-3</v>
      </c>
    </row>
    <row r="16" spans="1:7" x14ac:dyDescent="0.25">
      <c r="A16">
        <v>90</v>
      </c>
      <c r="B16" s="1">
        <v>1.857</v>
      </c>
      <c r="C16" s="2">
        <f t="shared" si="0"/>
        <v>2.0633333333333333E-2</v>
      </c>
      <c r="E16">
        <v>6000</v>
      </c>
      <c r="F16" s="1">
        <v>5.9980000000000002</v>
      </c>
      <c r="G16" s="4">
        <f t="shared" si="1"/>
        <v>9.9966666666666672E-4</v>
      </c>
    </row>
    <row r="17" spans="1:7" x14ac:dyDescent="0.25">
      <c r="A17">
        <v>60</v>
      </c>
      <c r="B17" s="1">
        <v>1.24</v>
      </c>
      <c r="C17" s="2">
        <f t="shared" si="0"/>
        <v>2.0666666666666667E-2</v>
      </c>
      <c r="E17">
        <v>9000</v>
      </c>
      <c r="F17" s="1">
        <v>5.9980000000000002</v>
      </c>
      <c r="G17" s="4">
        <f t="shared" si="1"/>
        <v>6.6644444444444444E-4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3BD1E-7CF3-48AB-B049-7C9CEC02FCD6}">
  <dimension ref="A1:L25"/>
  <sheetViews>
    <sheetView workbookViewId="0">
      <selection activeCell="G1" sqref="G1:I1"/>
    </sheetView>
  </sheetViews>
  <sheetFormatPr defaultRowHeight="13.8" x14ac:dyDescent="0.25"/>
  <cols>
    <col min="8" max="8" width="10.6640625" bestFit="1" customWidth="1"/>
  </cols>
  <sheetData>
    <row r="1" spans="1:12" x14ac:dyDescent="0.25">
      <c r="A1" t="s">
        <v>8</v>
      </c>
      <c r="B1" t="s">
        <v>10</v>
      </c>
      <c r="D1" t="s">
        <v>8</v>
      </c>
      <c r="E1" t="s">
        <v>9</v>
      </c>
      <c r="G1" t="s">
        <v>8</v>
      </c>
      <c r="H1" t="s">
        <v>9</v>
      </c>
      <c r="I1" t="s">
        <v>18</v>
      </c>
      <c r="K1" t="s">
        <v>10</v>
      </c>
      <c r="L1" t="s">
        <v>19</v>
      </c>
    </row>
    <row r="2" spans="1:12" x14ac:dyDescent="0.25">
      <c r="A2">
        <v>0.1</v>
      </c>
      <c r="B2">
        <v>0.121</v>
      </c>
      <c r="D2">
        <v>300</v>
      </c>
      <c r="E2">
        <v>0.313</v>
      </c>
      <c r="G2">
        <v>0.1</v>
      </c>
      <c r="H2" s="2">
        <f>B2/1000</f>
        <v>1.21E-4</v>
      </c>
      <c r="I2" s="2">
        <f>H2/G2</f>
        <v>1.2099999999999999E-3</v>
      </c>
      <c r="K2">
        <f>H2*1000</f>
        <v>0.121</v>
      </c>
      <c r="L2">
        <f>I2*1000</f>
        <v>1.21</v>
      </c>
    </row>
    <row r="3" spans="1:12" x14ac:dyDescent="0.25">
      <c r="A3">
        <v>0.2</v>
      </c>
      <c r="B3">
        <v>0.22800000000000001</v>
      </c>
      <c r="D3">
        <v>1000</v>
      </c>
      <c r="E3">
        <v>1.0429999999999999</v>
      </c>
      <c r="G3">
        <v>0.2</v>
      </c>
      <c r="H3" s="2">
        <f t="shared" ref="H3:H12" si="0">B3/1000</f>
        <v>2.2800000000000001E-4</v>
      </c>
      <c r="I3" s="2">
        <f t="shared" ref="I3:I25" si="1">H3/G3</f>
        <v>1.14E-3</v>
      </c>
      <c r="K3">
        <f t="shared" ref="K3:K25" si="2">H3*1000</f>
        <v>0.22800000000000001</v>
      </c>
      <c r="L3">
        <f t="shared" ref="L3:L25" si="3">I3*1000</f>
        <v>1.1399999999999999</v>
      </c>
    </row>
    <row r="4" spans="1:12" x14ac:dyDescent="0.25">
      <c r="A4">
        <v>0.3</v>
      </c>
      <c r="B4">
        <v>0.33200000000000002</v>
      </c>
      <c r="D4">
        <v>2000</v>
      </c>
      <c r="E4">
        <v>2.0859999999999999</v>
      </c>
      <c r="G4">
        <v>0.3</v>
      </c>
      <c r="H4" s="2">
        <f t="shared" si="0"/>
        <v>3.3199999999999999E-4</v>
      </c>
      <c r="I4" s="2">
        <f t="shared" si="1"/>
        <v>1.1066666666666666E-3</v>
      </c>
      <c r="K4">
        <f t="shared" si="2"/>
        <v>0.33200000000000002</v>
      </c>
      <c r="L4">
        <f t="shared" si="3"/>
        <v>1.1066666666666667</v>
      </c>
    </row>
    <row r="5" spans="1:12" x14ac:dyDescent="0.25">
      <c r="A5">
        <v>1</v>
      </c>
      <c r="B5">
        <v>1.0620000000000001</v>
      </c>
      <c r="D5">
        <v>3000</v>
      </c>
      <c r="E5">
        <v>3.13</v>
      </c>
      <c r="G5">
        <v>1</v>
      </c>
      <c r="H5" s="2">
        <f t="shared" si="0"/>
        <v>1.062E-3</v>
      </c>
      <c r="I5" s="2">
        <f t="shared" si="1"/>
        <v>1.062E-3</v>
      </c>
      <c r="K5">
        <f t="shared" si="2"/>
        <v>1.0620000000000001</v>
      </c>
      <c r="L5">
        <f t="shared" si="3"/>
        <v>1.0620000000000001</v>
      </c>
    </row>
    <row r="6" spans="1:12" x14ac:dyDescent="0.25">
      <c r="A6">
        <v>2</v>
      </c>
      <c r="B6">
        <v>2.1080000000000001</v>
      </c>
      <c r="D6">
        <v>10000</v>
      </c>
      <c r="E6">
        <v>10.407</v>
      </c>
      <c r="G6">
        <v>2</v>
      </c>
      <c r="H6" s="2">
        <f t="shared" si="0"/>
        <v>2.1080000000000001E-3</v>
      </c>
      <c r="I6" s="2">
        <f t="shared" si="1"/>
        <v>1.054E-3</v>
      </c>
      <c r="K6">
        <f t="shared" si="2"/>
        <v>2.1080000000000001</v>
      </c>
      <c r="L6">
        <f t="shared" si="3"/>
        <v>1.054</v>
      </c>
    </row>
    <row r="7" spans="1:12" x14ac:dyDescent="0.25">
      <c r="A7">
        <v>3</v>
      </c>
      <c r="B7">
        <v>3.1509999999999998</v>
      </c>
      <c r="D7">
        <v>8500</v>
      </c>
      <c r="E7">
        <v>8.85</v>
      </c>
      <c r="G7">
        <v>3</v>
      </c>
      <c r="H7" s="2">
        <f t="shared" si="0"/>
        <v>3.1509999999999997E-3</v>
      </c>
      <c r="I7" s="2">
        <f t="shared" si="1"/>
        <v>1.0503333333333332E-3</v>
      </c>
      <c r="K7">
        <f t="shared" si="2"/>
        <v>3.1509999999999998</v>
      </c>
      <c r="L7">
        <f t="shared" si="3"/>
        <v>1.0503333333333333</v>
      </c>
    </row>
    <row r="8" spans="1:12" x14ac:dyDescent="0.25">
      <c r="A8">
        <v>10</v>
      </c>
      <c r="B8">
        <v>10.468</v>
      </c>
      <c r="D8">
        <v>8600</v>
      </c>
      <c r="E8">
        <v>8.9499999999999993</v>
      </c>
      <c r="G8">
        <v>10</v>
      </c>
      <c r="H8" s="2">
        <f t="shared" si="0"/>
        <v>1.0468E-2</v>
      </c>
      <c r="I8" s="2">
        <f t="shared" si="1"/>
        <v>1.0468000000000001E-3</v>
      </c>
      <c r="K8">
        <f t="shared" si="2"/>
        <v>10.468</v>
      </c>
      <c r="L8">
        <f t="shared" si="3"/>
        <v>1.0468000000000002</v>
      </c>
    </row>
    <row r="9" spans="1:12" x14ac:dyDescent="0.25">
      <c r="A9">
        <v>20</v>
      </c>
      <c r="B9">
        <v>20.93</v>
      </c>
      <c r="D9">
        <v>11000</v>
      </c>
      <c r="E9">
        <v>11.442</v>
      </c>
      <c r="G9">
        <v>20</v>
      </c>
      <c r="H9" s="2">
        <f t="shared" si="0"/>
        <v>2.0930000000000001E-2</v>
      </c>
      <c r="I9" s="2">
        <f t="shared" si="1"/>
        <v>1.0465000000000001E-3</v>
      </c>
      <c r="K9">
        <f t="shared" si="2"/>
        <v>20.93</v>
      </c>
      <c r="L9">
        <f t="shared" si="3"/>
        <v>1.0465000000000002</v>
      </c>
    </row>
    <row r="10" spans="1:12" x14ac:dyDescent="0.25">
      <c r="A10">
        <v>30</v>
      </c>
      <c r="B10">
        <v>31.370999999999999</v>
      </c>
      <c r="D10">
        <v>12000</v>
      </c>
      <c r="E10">
        <v>12.48</v>
      </c>
      <c r="G10">
        <v>30</v>
      </c>
      <c r="H10" s="2">
        <f t="shared" si="0"/>
        <v>3.1370999999999996E-2</v>
      </c>
      <c r="I10" s="2">
        <f t="shared" si="1"/>
        <v>1.0456999999999999E-3</v>
      </c>
      <c r="K10">
        <f t="shared" si="2"/>
        <v>31.370999999999995</v>
      </c>
      <c r="L10">
        <f t="shared" si="3"/>
        <v>1.0456999999999999</v>
      </c>
    </row>
    <row r="11" spans="1:12" x14ac:dyDescent="0.25">
      <c r="A11">
        <v>100</v>
      </c>
      <c r="B11">
        <v>104.38500000000001</v>
      </c>
      <c r="D11">
        <v>13000</v>
      </c>
      <c r="E11">
        <v>13.526999999999999</v>
      </c>
      <c r="G11">
        <v>100</v>
      </c>
      <c r="H11" s="2">
        <f t="shared" si="0"/>
        <v>0.10438500000000001</v>
      </c>
      <c r="I11" s="2">
        <f t="shared" si="1"/>
        <v>1.04385E-3</v>
      </c>
      <c r="K11">
        <f t="shared" si="2"/>
        <v>104.38500000000001</v>
      </c>
      <c r="L11">
        <f t="shared" si="3"/>
        <v>1.0438499999999999</v>
      </c>
    </row>
    <row r="12" spans="1:12" x14ac:dyDescent="0.25">
      <c r="A12">
        <v>200</v>
      </c>
      <c r="B12">
        <v>209</v>
      </c>
      <c r="D12">
        <v>14000</v>
      </c>
      <c r="E12">
        <v>13.58</v>
      </c>
      <c r="G12">
        <v>200</v>
      </c>
      <c r="H12" s="2">
        <f t="shared" si="0"/>
        <v>0.20899999999999999</v>
      </c>
      <c r="I12" s="2">
        <f t="shared" si="1"/>
        <v>1.0449999999999999E-3</v>
      </c>
      <c r="K12">
        <f t="shared" si="2"/>
        <v>209</v>
      </c>
      <c r="L12">
        <f t="shared" si="3"/>
        <v>1.0449999999999999</v>
      </c>
    </row>
    <row r="13" spans="1:12" x14ac:dyDescent="0.25">
      <c r="D13">
        <v>15000</v>
      </c>
      <c r="E13">
        <v>13.587999999999999</v>
      </c>
      <c r="G13">
        <v>300</v>
      </c>
      <c r="H13" s="2">
        <v>0.313</v>
      </c>
      <c r="I13" s="2">
        <f t="shared" si="1"/>
        <v>1.0433333333333334E-3</v>
      </c>
      <c r="K13">
        <f t="shared" si="2"/>
        <v>313</v>
      </c>
      <c r="L13">
        <f t="shared" si="3"/>
        <v>1.0433333333333334</v>
      </c>
    </row>
    <row r="14" spans="1:12" x14ac:dyDescent="0.25">
      <c r="D14">
        <v>16000</v>
      </c>
      <c r="E14">
        <v>13.6</v>
      </c>
      <c r="G14">
        <v>1000</v>
      </c>
      <c r="H14" s="2">
        <v>1.0429999999999999</v>
      </c>
      <c r="I14" s="2">
        <f t="shared" si="1"/>
        <v>1.0429999999999999E-3</v>
      </c>
      <c r="K14">
        <f t="shared" si="2"/>
        <v>1043</v>
      </c>
      <c r="L14">
        <f t="shared" si="3"/>
        <v>1.0429999999999999</v>
      </c>
    </row>
    <row r="15" spans="1:12" x14ac:dyDescent="0.25">
      <c r="G15">
        <v>2000</v>
      </c>
      <c r="H15" s="2">
        <v>2.0859999999999999</v>
      </c>
      <c r="I15" s="2">
        <f t="shared" si="1"/>
        <v>1.0429999999999999E-3</v>
      </c>
      <c r="K15">
        <f t="shared" si="2"/>
        <v>2086</v>
      </c>
      <c r="L15">
        <f t="shared" si="3"/>
        <v>1.0429999999999999</v>
      </c>
    </row>
    <row r="16" spans="1:12" x14ac:dyDescent="0.25">
      <c r="G16">
        <v>3000</v>
      </c>
      <c r="H16" s="2">
        <v>3.13</v>
      </c>
      <c r="I16" s="2">
        <f t="shared" si="1"/>
        <v>1.0433333333333334E-3</v>
      </c>
      <c r="K16">
        <f t="shared" si="2"/>
        <v>3130</v>
      </c>
      <c r="L16">
        <f t="shared" si="3"/>
        <v>1.0433333333333334</v>
      </c>
    </row>
    <row r="17" spans="7:12" x14ac:dyDescent="0.25">
      <c r="G17">
        <v>10000</v>
      </c>
      <c r="H17" s="2">
        <v>10.407</v>
      </c>
      <c r="I17" s="2">
        <f t="shared" si="1"/>
        <v>1.0407000000000001E-3</v>
      </c>
      <c r="K17">
        <f t="shared" si="2"/>
        <v>10407</v>
      </c>
      <c r="L17">
        <f t="shared" si="3"/>
        <v>1.0407000000000002</v>
      </c>
    </row>
    <row r="18" spans="7:12" x14ac:dyDescent="0.25">
      <c r="G18">
        <v>8500</v>
      </c>
      <c r="H18" s="2">
        <v>8.85</v>
      </c>
      <c r="I18" s="2">
        <f t="shared" si="1"/>
        <v>1.0411764705882353E-3</v>
      </c>
      <c r="K18">
        <f t="shared" si="2"/>
        <v>8850</v>
      </c>
      <c r="L18">
        <f t="shared" si="3"/>
        <v>1.0411764705882351</v>
      </c>
    </row>
    <row r="19" spans="7:12" x14ac:dyDescent="0.25">
      <c r="G19">
        <v>8600</v>
      </c>
      <c r="H19" s="2">
        <v>8.9499999999999993</v>
      </c>
      <c r="I19" s="2">
        <f t="shared" si="1"/>
        <v>1.0406976744186047E-3</v>
      </c>
      <c r="K19">
        <f t="shared" si="2"/>
        <v>8950</v>
      </c>
      <c r="L19">
        <f t="shared" si="3"/>
        <v>1.0406976744186047</v>
      </c>
    </row>
    <row r="20" spans="7:12" x14ac:dyDescent="0.25">
      <c r="G20">
        <v>11000</v>
      </c>
      <c r="H20" s="2">
        <v>11.442</v>
      </c>
      <c r="I20" s="2">
        <f t="shared" si="1"/>
        <v>1.0401818181818181E-3</v>
      </c>
      <c r="K20">
        <f t="shared" si="2"/>
        <v>11442</v>
      </c>
      <c r="L20">
        <f t="shared" si="3"/>
        <v>1.0401818181818181</v>
      </c>
    </row>
    <row r="21" spans="7:12" x14ac:dyDescent="0.25">
      <c r="G21">
        <v>12000</v>
      </c>
      <c r="H21" s="2">
        <v>12.48</v>
      </c>
      <c r="I21" s="2">
        <f t="shared" si="1"/>
        <v>1.0400000000000001E-3</v>
      </c>
      <c r="K21">
        <f t="shared" si="2"/>
        <v>12480</v>
      </c>
      <c r="L21">
        <f t="shared" si="3"/>
        <v>1.04</v>
      </c>
    </row>
    <row r="22" spans="7:12" x14ac:dyDescent="0.25">
      <c r="G22">
        <v>13000</v>
      </c>
      <c r="H22" s="2">
        <v>13.526999999999999</v>
      </c>
      <c r="I22" s="2">
        <f t="shared" si="1"/>
        <v>1.0405384615384615E-3</v>
      </c>
      <c r="K22">
        <f t="shared" si="2"/>
        <v>13527</v>
      </c>
      <c r="L22">
        <f t="shared" si="3"/>
        <v>1.0405384615384614</v>
      </c>
    </row>
    <row r="23" spans="7:12" x14ac:dyDescent="0.25">
      <c r="G23">
        <v>14000</v>
      </c>
      <c r="H23" s="2">
        <v>13.58</v>
      </c>
      <c r="I23" s="2">
        <f t="shared" si="1"/>
        <v>9.7000000000000005E-4</v>
      </c>
      <c r="K23">
        <f t="shared" si="2"/>
        <v>13580</v>
      </c>
      <c r="L23">
        <f t="shared" si="3"/>
        <v>0.97000000000000008</v>
      </c>
    </row>
    <row r="24" spans="7:12" x14ac:dyDescent="0.25">
      <c r="G24">
        <v>15000</v>
      </c>
      <c r="H24" s="2">
        <v>13.587999999999999</v>
      </c>
      <c r="I24" s="2">
        <f t="shared" si="1"/>
        <v>9.058666666666666E-4</v>
      </c>
      <c r="K24">
        <f t="shared" si="2"/>
        <v>13588</v>
      </c>
      <c r="L24">
        <f t="shared" si="3"/>
        <v>0.9058666666666666</v>
      </c>
    </row>
    <row r="25" spans="7:12" x14ac:dyDescent="0.25">
      <c r="G25">
        <v>16000</v>
      </c>
      <c r="H25" s="2">
        <v>13.6</v>
      </c>
      <c r="I25" s="2">
        <f t="shared" si="1"/>
        <v>8.4999999999999995E-4</v>
      </c>
      <c r="K25">
        <f t="shared" si="2"/>
        <v>13600</v>
      </c>
      <c r="L25">
        <f t="shared" si="3"/>
        <v>0.85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5CB78-7DC1-4849-A710-69B63B2B906F}">
  <dimension ref="A1:D5"/>
  <sheetViews>
    <sheetView workbookViewId="0">
      <selection activeCell="H12" sqref="H12"/>
    </sheetView>
  </sheetViews>
  <sheetFormatPr defaultRowHeight="13.8" x14ac:dyDescent="0.25"/>
  <sheetData>
    <row r="1" spans="1:4" x14ac:dyDescent="0.25">
      <c r="A1" t="s">
        <v>12</v>
      </c>
      <c r="B1" t="s">
        <v>20</v>
      </c>
      <c r="C1" t="s">
        <v>1</v>
      </c>
      <c r="D1" t="s">
        <v>21</v>
      </c>
    </row>
    <row r="2" spans="1:4" x14ac:dyDescent="0.25">
      <c r="A2">
        <v>3</v>
      </c>
      <c r="B2">
        <v>5.85</v>
      </c>
      <c r="C2">
        <v>1.96</v>
      </c>
      <c r="D2">
        <f>C2*A2</f>
        <v>5.88</v>
      </c>
    </row>
    <row r="3" spans="1:4" x14ac:dyDescent="0.25">
      <c r="A3">
        <v>5</v>
      </c>
      <c r="B3">
        <v>5.83</v>
      </c>
      <c r="C3">
        <v>1.18</v>
      </c>
      <c r="D3">
        <f t="shared" ref="D3:D5" si="0">C3*A3</f>
        <v>5.8999999999999995</v>
      </c>
    </row>
    <row r="4" spans="1:4" x14ac:dyDescent="0.25">
      <c r="A4">
        <v>1</v>
      </c>
      <c r="B4">
        <v>5.81</v>
      </c>
      <c r="C4">
        <v>5.84</v>
      </c>
      <c r="D4">
        <f t="shared" si="0"/>
        <v>5.84</v>
      </c>
    </row>
    <row r="5" spans="1:4" x14ac:dyDescent="0.25">
      <c r="A5">
        <v>2</v>
      </c>
      <c r="B5">
        <v>5.82</v>
      </c>
      <c r="C5">
        <v>2.94</v>
      </c>
      <c r="D5">
        <f t="shared" si="0"/>
        <v>5.88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8B25E-A4B7-4414-BAB9-C0C1A42AF01F}">
  <dimension ref="A1:E6"/>
  <sheetViews>
    <sheetView workbookViewId="0">
      <selection sqref="A1:B6"/>
    </sheetView>
  </sheetViews>
  <sheetFormatPr defaultRowHeight="13.8" x14ac:dyDescent="0.25"/>
  <sheetData>
    <row r="1" spans="1:5" x14ac:dyDescent="0.25">
      <c r="A1" t="s">
        <v>13</v>
      </c>
      <c r="B1" t="s">
        <v>11</v>
      </c>
      <c r="C1" t="s">
        <v>14</v>
      </c>
      <c r="D1" t="s">
        <v>15</v>
      </c>
      <c r="E1" t="s">
        <v>16</v>
      </c>
    </row>
    <row r="2" spans="1:5" x14ac:dyDescent="0.25">
      <c r="A2">
        <v>1.3</v>
      </c>
      <c r="B2">
        <v>1.95</v>
      </c>
      <c r="C2">
        <v>100</v>
      </c>
      <c r="D2">
        <v>70</v>
      </c>
      <c r="E2">
        <v>3000</v>
      </c>
    </row>
    <row r="3" spans="1:5" x14ac:dyDescent="0.25">
      <c r="A3">
        <v>1.22</v>
      </c>
      <c r="B3">
        <v>1.93</v>
      </c>
      <c r="C3">
        <v>90</v>
      </c>
      <c r="D3">
        <v>70</v>
      </c>
      <c r="E3" t="s">
        <v>17</v>
      </c>
    </row>
    <row r="4" spans="1:5" x14ac:dyDescent="0.25">
      <c r="A4">
        <v>0.8</v>
      </c>
      <c r="B4">
        <v>1.77</v>
      </c>
      <c r="C4">
        <v>40</v>
      </c>
      <c r="D4">
        <v>40</v>
      </c>
    </row>
    <row r="5" spans="1:5" x14ac:dyDescent="0.25">
      <c r="A5">
        <v>0.37</v>
      </c>
      <c r="B5">
        <v>1.51</v>
      </c>
      <c r="C5">
        <v>10</v>
      </c>
      <c r="D5">
        <v>0</v>
      </c>
    </row>
    <row r="6" spans="1:5" x14ac:dyDescent="0.25">
      <c r="A6">
        <v>13.6</v>
      </c>
      <c r="B6">
        <v>9.27</v>
      </c>
      <c r="C6">
        <v>500</v>
      </c>
      <c r="D6">
        <v>250</v>
      </c>
      <c r="E6">
        <v>456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1E6C8-98BB-4551-B38B-7AD0637C6B54}">
  <dimension ref="A1:I9"/>
  <sheetViews>
    <sheetView workbookViewId="0">
      <selection activeCell="A13" sqref="A13"/>
    </sheetView>
  </sheetViews>
  <sheetFormatPr defaultRowHeight="13.8" x14ac:dyDescent="0.25"/>
  <cols>
    <col min="1" max="1" width="9.109375" bestFit="1" customWidth="1"/>
    <col min="6" max="6" width="10" bestFit="1" customWidth="1"/>
  </cols>
  <sheetData>
    <row r="1" spans="1:9" x14ac:dyDescent="0.25">
      <c r="A1" t="s">
        <v>22</v>
      </c>
      <c r="I1" s="5" t="s">
        <v>25</v>
      </c>
    </row>
    <row r="2" spans="1:9" x14ac:dyDescent="0.25">
      <c r="A2" s="3" t="s">
        <v>2</v>
      </c>
      <c r="B2" s="3"/>
      <c r="C2" s="3" t="s">
        <v>3</v>
      </c>
      <c r="D2" s="3"/>
      <c r="E2" s="3" t="s">
        <v>4</v>
      </c>
      <c r="F2" s="3"/>
      <c r="G2" s="3" t="s">
        <v>5</v>
      </c>
      <c r="H2" s="3"/>
      <c r="I2" s="5" t="s">
        <v>26</v>
      </c>
    </row>
    <row r="3" spans="1:9" x14ac:dyDescent="0.25">
      <c r="A3" t="s">
        <v>23</v>
      </c>
      <c r="B3" t="s">
        <v>24</v>
      </c>
      <c r="C3" t="s">
        <v>23</v>
      </c>
      <c r="D3" t="s">
        <v>24</v>
      </c>
      <c r="E3" t="s">
        <v>23</v>
      </c>
      <c r="F3" t="s">
        <v>24</v>
      </c>
      <c r="G3" t="s">
        <v>23</v>
      </c>
      <c r="H3" t="s">
        <v>24</v>
      </c>
    </row>
    <row r="4" spans="1:9" x14ac:dyDescent="0.25">
      <c r="A4">
        <v>50.41</v>
      </c>
      <c r="B4">
        <v>51</v>
      </c>
      <c r="C4">
        <v>51.56</v>
      </c>
      <c r="D4">
        <v>51</v>
      </c>
      <c r="E4">
        <v>117.97</v>
      </c>
      <c r="F4">
        <v>120</v>
      </c>
      <c r="G4">
        <v>119.36</v>
      </c>
      <c r="H4">
        <v>120</v>
      </c>
    </row>
    <row r="5" spans="1:9" x14ac:dyDescent="0.25">
      <c r="A5" t="s">
        <v>27</v>
      </c>
      <c r="B5" s="6">
        <f>(A4-B4)/B4</f>
        <v>-1.1568627450980459E-2</v>
      </c>
      <c r="C5" t="s">
        <v>27</v>
      </c>
      <c r="D5" s="6">
        <f>(C4-D4)/D4</f>
        <v>1.098039215686279E-2</v>
      </c>
      <c r="E5" t="s">
        <v>27</v>
      </c>
      <c r="F5" s="6">
        <f>(E4-F4)/F4</f>
        <v>-1.6916666666666677E-2</v>
      </c>
      <c r="G5" t="s">
        <v>27</v>
      </c>
      <c r="H5" s="6">
        <f>(G4-H4)/H4</f>
        <v>-5.3333333333333384E-3</v>
      </c>
    </row>
    <row r="7" spans="1:9" x14ac:dyDescent="0.25">
      <c r="A7" t="s">
        <v>28</v>
      </c>
    </row>
    <row r="8" spans="1:9" x14ac:dyDescent="0.25">
      <c r="A8" t="s">
        <v>29</v>
      </c>
      <c r="B8" t="s">
        <v>9</v>
      </c>
      <c r="E8" t="s">
        <v>29</v>
      </c>
      <c r="F8" t="s">
        <v>9</v>
      </c>
    </row>
    <row r="9" spans="1:9" x14ac:dyDescent="0.25">
      <c r="A9">
        <v>0.14002800840280097</v>
      </c>
      <c r="B9">
        <f>SQRT(51)</f>
        <v>7.1414284285428504</v>
      </c>
      <c r="E9">
        <f>SQRT(1/120)</f>
        <v>9.1287092917527679E-2</v>
      </c>
      <c r="F9">
        <f>SQRT(120)</f>
        <v>10.954451150103322</v>
      </c>
    </row>
  </sheetData>
  <mergeCells count="4">
    <mergeCell ref="A2:B2"/>
    <mergeCell ref="C2:D2"/>
    <mergeCell ref="E2:F2"/>
    <mergeCell ref="G2:H2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204C4-4ED2-41AF-9801-4B97C7EDFA57}">
  <dimension ref="A1:B6"/>
  <sheetViews>
    <sheetView workbookViewId="0">
      <selection activeCell="G7" sqref="G7"/>
    </sheetView>
  </sheetViews>
  <sheetFormatPr defaultRowHeight="13.8" x14ac:dyDescent="0.25"/>
  <sheetData>
    <row r="1" spans="1:2" x14ac:dyDescent="0.25">
      <c r="A1" t="s">
        <v>8</v>
      </c>
      <c r="B1" t="s">
        <v>9</v>
      </c>
    </row>
    <row r="2" spans="1:2" x14ac:dyDescent="0.25">
      <c r="A2">
        <v>60</v>
      </c>
      <c r="B2" s="1">
        <v>1.24</v>
      </c>
    </row>
    <row r="3" spans="1:2" x14ac:dyDescent="0.25">
      <c r="A3">
        <v>90</v>
      </c>
      <c r="B3" s="1">
        <v>1.857</v>
      </c>
    </row>
    <row r="4" spans="1:2" x14ac:dyDescent="0.25">
      <c r="A4">
        <v>100</v>
      </c>
      <c r="B4" s="1">
        <v>2.0640000000000001</v>
      </c>
    </row>
    <row r="5" spans="1:2" x14ac:dyDescent="0.25">
      <c r="A5">
        <v>200</v>
      </c>
      <c r="B5" s="1">
        <v>4.1260000000000003</v>
      </c>
    </row>
    <row r="6" spans="1:2" x14ac:dyDescent="0.25">
      <c r="A6">
        <v>300</v>
      </c>
      <c r="B6" s="1">
        <v>5.9960000000000004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E6DF2-5780-4B82-BB73-2656BAB70AEB}">
  <dimension ref="A1:B5"/>
  <sheetViews>
    <sheetView tabSelected="1" workbookViewId="0">
      <selection activeCell="E6" sqref="E6"/>
    </sheetView>
  </sheetViews>
  <sheetFormatPr defaultRowHeight="13.8" x14ac:dyDescent="0.25"/>
  <sheetData>
    <row r="1" spans="1:2" x14ac:dyDescent="0.25">
      <c r="A1" t="s">
        <v>8</v>
      </c>
      <c r="B1" t="s">
        <v>31</v>
      </c>
    </row>
    <row r="2" spans="1:2" x14ac:dyDescent="0.25">
      <c r="A2">
        <v>13000</v>
      </c>
      <c r="B2">
        <v>1.0405384615384615E-3</v>
      </c>
    </row>
    <row r="3" spans="1:2" x14ac:dyDescent="0.25">
      <c r="A3">
        <v>14000</v>
      </c>
      <c r="B3">
        <v>9.7000000000000005E-4</v>
      </c>
    </row>
    <row r="4" spans="1:2" x14ac:dyDescent="0.25">
      <c r="A4">
        <v>15000</v>
      </c>
      <c r="B4">
        <v>9.058666666666666E-4</v>
      </c>
    </row>
    <row r="5" spans="1:2" x14ac:dyDescent="0.25">
      <c r="A5">
        <v>16000</v>
      </c>
      <c r="B5">
        <v>8.4999999999999995E-4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线性电阻元件的伏安特性</vt:lpstr>
      <vt:lpstr>非线性元件的伏安特性</vt:lpstr>
      <vt:lpstr>电压源伏安特性</vt:lpstr>
      <vt:lpstr>电流源伏安特性</vt:lpstr>
      <vt:lpstr>CCVS-1</vt:lpstr>
      <vt:lpstr>CCVS-2</vt:lpstr>
      <vt:lpstr>数据处理与分析</vt:lpstr>
      <vt:lpstr>电压源受控</vt:lpstr>
      <vt:lpstr>电流源受控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鹏辉 戴</dc:creator>
  <cp:lastModifiedBy>鹏辉 戴</cp:lastModifiedBy>
  <dcterms:created xsi:type="dcterms:W3CDTF">2024-03-09T05:21:18Z</dcterms:created>
  <dcterms:modified xsi:type="dcterms:W3CDTF">2024-03-13T08:26:52Z</dcterms:modified>
</cp:coreProperties>
</file>