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GPLabR\Lab_Zeeman\analysis\"/>
    </mc:Choice>
  </mc:AlternateContent>
  <xr:revisionPtr revIDLastSave="0" documentId="8_{15E7D5CA-819C-49F3-9F12-A0717C943815}" xr6:coauthVersionLast="47" xr6:coauthVersionMax="47" xr10:uidLastSave="{00000000-0000-0000-0000-000000000000}"/>
  <bookViews>
    <workbookView xWindow="-108" yWindow="-108" windowWidth="23256" windowHeight="12576" xr2:uid="{9B513F17-29CB-46CC-B98B-645CB9AC4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B10" i="1"/>
  <c r="C10" i="1"/>
  <c r="C8" i="1"/>
  <c r="D8" i="1"/>
  <c r="B8" i="1"/>
  <c r="F3" i="1"/>
  <c r="F4" i="1"/>
  <c r="F5" i="1"/>
  <c r="F6" i="1"/>
  <c r="F7" i="1"/>
  <c r="F2" i="1"/>
  <c r="H2" i="1"/>
  <c r="E7" i="1"/>
  <c r="C7" i="1"/>
  <c r="D7" i="1"/>
  <c r="B7" i="1"/>
  <c r="E5" i="1"/>
  <c r="E6" i="1"/>
  <c r="E4" i="1"/>
  <c r="E3" i="1"/>
  <c r="E2" i="1"/>
</calcChain>
</file>

<file path=xl/sharedStrings.xml><?xml version="1.0" encoding="utf-8"?>
<sst xmlns="http://schemas.openxmlformats.org/spreadsheetml/2006/main" count="9" uniqueCount="9">
  <si>
    <t>测量次数</t>
    <phoneticPr fontId="2" type="noConversion"/>
  </si>
  <si>
    <t>DK</t>
    <phoneticPr fontId="2" type="noConversion"/>
  </si>
  <si>
    <t>DK-1</t>
    <phoneticPr fontId="2" type="noConversion"/>
  </si>
  <si>
    <t>DA</t>
    <phoneticPr fontId="2" type="noConversion"/>
  </si>
  <si>
    <t>e/m</t>
    <phoneticPr fontId="2" type="noConversion"/>
  </si>
  <si>
    <t>平均</t>
    <phoneticPr fontId="2" type="noConversion"/>
  </si>
  <si>
    <t>理论值</t>
    <phoneticPr fontId="2" type="noConversion"/>
  </si>
  <si>
    <t>相对误差</t>
    <phoneticPr fontId="2" type="noConversion"/>
  </si>
  <si>
    <t>标准差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</si>
</sst>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3F67-4AE1-4ED4-AAC5-88E8E7A71E7D}">
  <dimension ref="A1:H13"/>
  <sheetViews>
    <sheetView tabSelected="1" zoomScale="145" zoomScaleNormal="145" workbookViewId="0">
      <selection activeCell="J13" sqref="J13"/>
    </sheetView>
  </sheetViews>
  <sheetFormatPr defaultRowHeight="13.8" x14ac:dyDescent="0.25"/>
  <cols>
    <col min="2" max="4" width="13.5546875" bestFit="1" customWidth="1"/>
    <col min="5" max="5" width="9.33203125" customWidth="1"/>
    <col min="8" max="8" width="11.332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H1" t="s">
        <v>6</v>
      </c>
    </row>
    <row r="2" spans="1:8" x14ac:dyDescent="0.25">
      <c r="A2">
        <v>1</v>
      </c>
      <c r="B2">
        <v>169.29087999999999</v>
      </c>
      <c r="C2">
        <v>229.07371000000001</v>
      </c>
      <c r="D2">
        <v>176.31695999999999</v>
      </c>
      <c r="E2">
        <f>(4*3.1415*300000000/(1*0.002*0.965))*((D2^2-B2^2)/(C2^2-B2^2))</f>
        <v>199159248897.59937</v>
      </c>
      <c r="F2" s="1">
        <f>(E2-$H$2)/$H$2</f>
        <v>0.13287399827985988</v>
      </c>
      <c r="H2">
        <f>1.758*100000000000</f>
        <v>175800000000</v>
      </c>
    </row>
    <row r="3" spans="1:8" x14ac:dyDescent="0.25">
      <c r="A3">
        <v>2</v>
      </c>
      <c r="B3">
        <v>169.711972379146</v>
      </c>
      <c r="C3">
        <v>229.04941017499999</v>
      </c>
      <c r="D3">
        <v>176.50461268323701</v>
      </c>
      <c r="E3">
        <f>(4*3.1415*300000000/(1*0.002*0.965))*((D3^2-B3^2)/(C3^2-B3^2))</f>
        <v>194135788768.4393</v>
      </c>
      <c r="F3" s="1">
        <f t="shared" ref="F3:F7" si="0">(E3-$H$2)/$H$2</f>
        <v>0.10429913975221446</v>
      </c>
    </row>
    <row r="4" spans="1:8" x14ac:dyDescent="0.25">
      <c r="A4">
        <v>3</v>
      </c>
      <c r="B4">
        <v>170.31643694991101</v>
      </c>
      <c r="C4">
        <v>229.390512610352</v>
      </c>
      <c r="D4">
        <v>176.32558033516199</v>
      </c>
      <c r="E4">
        <f>(4*3.1415*300000000/(1*0.002*0.965))*((D4^2-B4^2)/(C4^2-B4^2))</f>
        <v>172312243621.75076</v>
      </c>
      <c r="F4" s="1">
        <f t="shared" si="0"/>
        <v>-1.9839342310860278E-2</v>
      </c>
    </row>
    <row r="5" spans="1:8" x14ac:dyDescent="0.25">
      <c r="A5">
        <v>4</v>
      </c>
      <c r="B5">
        <v>169.63162184354499</v>
      </c>
      <c r="C5">
        <v>228.123869860214</v>
      </c>
      <c r="D5">
        <v>176.75322839109199</v>
      </c>
      <c r="E5">
        <f>(4*3.1415*300000000/(1*0.002*0.965))*((D5^2-B5^2)/(C5^2-B5^2))</f>
        <v>207101559441.15442</v>
      </c>
      <c r="F5" s="1">
        <f t="shared" si="0"/>
        <v>0.17805210148552</v>
      </c>
    </row>
    <row r="6" spans="1:8" x14ac:dyDescent="0.25">
      <c r="A6">
        <v>5</v>
      </c>
      <c r="B6">
        <v>169.84342043517401</v>
      </c>
      <c r="C6">
        <v>228.89162581403801</v>
      </c>
      <c r="D6">
        <v>176.39504726160601</v>
      </c>
      <c r="E6">
        <f t="shared" ref="E5:E7" si="1">(4*3.1415*300000000/(1*0.002*0.965))*((D6^2-B6^2)/(C6^2-B6^2))</f>
        <v>188189053858.17908</v>
      </c>
      <c r="F6" s="1">
        <f t="shared" si="0"/>
        <v>7.0472433778037982E-2</v>
      </c>
    </row>
    <row r="7" spans="1:8" x14ac:dyDescent="0.25">
      <c r="A7" t="s">
        <v>5</v>
      </c>
      <c r="B7">
        <f>AVERAGE(B2:B6)</f>
        <v>169.75886632155522</v>
      </c>
      <c r="C7">
        <f t="shared" ref="C7:D7" si="2">AVERAGE(C2:C6)</f>
        <v>228.9058256919208</v>
      </c>
      <c r="D7">
        <f t="shared" si="2"/>
        <v>176.4590857342194</v>
      </c>
      <c r="E7">
        <f t="shared" si="1"/>
        <v>192158416800.32257</v>
      </c>
      <c r="F7" s="1">
        <f t="shared" si="0"/>
        <v>9.3051290104223958E-2</v>
      </c>
    </row>
    <row r="8" spans="1:8" x14ac:dyDescent="0.25">
      <c r="A8" t="s">
        <v>8</v>
      </c>
      <c r="B8">
        <f>_xlfn.STDEV.S(B2:B6)</f>
        <v>0.37263782682267371</v>
      </c>
      <c r="C8">
        <f t="shared" ref="C8:D8" si="3">_xlfn.STDEV.S(C2:C6)</f>
        <v>0.47312250338861717</v>
      </c>
      <c r="D8">
        <f t="shared" si="3"/>
        <v>0.18077399395271235</v>
      </c>
    </row>
    <row r="10" spans="1:8" x14ac:dyDescent="0.25">
      <c r="B10">
        <f>(8*3.1415926*300000000*B7*(D7^2-B7^2))/(1*0.002*0.965*(C7^2-B7^2)^2)</f>
        <v>2766906464.1146283</v>
      </c>
      <c r="C10">
        <f>(8*3.1415925*300000000*C7*(B7^2-D7^2))/(1*0.002*0.965*(C7^2-B7^2)^2)</f>
        <v>-3730944971.2055669</v>
      </c>
      <c r="D10">
        <f>(8*3.1415926*300000000*D7)/(1*0.002*0.965*(C7^2-B7^2))</f>
        <v>29235304771.407333</v>
      </c>
      <c r="E10">
        <f>SQRT((B10*B8)^2+(C10*C8)^2+(D10*D8)^2)</f>
        <v>5666570885.5306044</v>
      </c>
    </row>
    <row r="12" spans="1:8" x14ac:dyDescent="0.25">
      <c r="E12">
        <v>5666570885.5306044</v>
      </c>
    </row>
    <row r="13" spans="1:8" x14ac:dyDescent="0.25">
      <c r="H13">
        <v>11106478935.639984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鹏辉 戴</cp:lastModifiedBy>
  <dcterms:created xsi:type="dcterms:W3CDTF">2024-06-11T17:31:42Z</dcterms:created>
  <dcterms:modified xsi:type="dcterms:W3CDTF">2024-06-12T17:07:59Z</dcterms:modified>
</cp:coreProperties>
</file>