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-data\Afstuderen\measurements\"/>
    </mc:Choice>
  </mc:AlternateContent>
  <bookViews>
    <workbookView xWindow="0" yWindow="0" windowWidth="14370" windowHeight="1236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K14" i="1" l="1"/>
  <c r="BI14" i="1"/>
  <c r="BH14" i="1"/>
  <c r="BF14" i="1"/>
  <c r="BE14" i="1"/>
  <c r="BI13" i="1"/>
  <c r="BH13" i="1"/>
  <c r="BF13" i="1"/>
  <c r="BE13" i="1"/>
  <c r="C15" i="1"/>
  <c r="B15" i="1"/>
  <c r="BF12" i="1"/>
  <c r="BE12" i="1"/>
  <c r="BI12" i="1"/>
  <c r="BH12" i="1"/>
  <c r="BK12" i="1"/>
  <c r="BB11" i="1"/>
  <c r="AZ11" i="1"/>
  <c r="AY11" i="1"/>
  <c r="BB12" i="1"/>
  <c r="AZ12" i="1"/>
  <c r="AY12" i="1"/>
  <c r="BB13" i="1" l="1"/>
  <c r="AZ13" i="1"/>
  <c r="AY13" i="1"/>
  <c r="BB14" i="1"/>
  <c r="AV9" i="1"/>
  <c r="B14" i="1"/>
  <c r="C14" i="1" s="1"/>
  <c r="AY14" i="1" l="1"/>
  <c r="AZ14" i="1" s="1"/>
  <c r="AV14" i="1"/>
  <c r="AW14" i="1" s="1"/>
  <c r="B13" i="1"/>
  <c r="AV13" i="1" s="1"/>
  <c r="AW13" i="1" s="1"/>
  <c r="B12" i="1"/>
  <c r="AV12" i="1" s="1"/>
  <c r="AW12" i="1" s="1"/>
  <c r="B11" i="1"/>
  <c r="AV11" i="1" s="1"/>
  <c r="AW11" i="1" s="1"/>
  <c r="B10" i="1"/>
  <c r="AV10" i="1" s="1"/>
  <c r="AW10" i="1" s="1"/>
  <c r="AJ12" i="1"/>
  <c r="AJ13" i="1"/>
  <c r="AG13" i="1" l="1"/>
  <c r="AH13" i="1" s="1"/>
  <c r="C13" i="1"/>
  <c r="AD13" i="1"/>
  <c r="AE13" i="1" s="1"/>
  <c r="X12" i="1"/>
  <c r="Y12" i="1" s="1"/>
  <c r="U12" i="1"/>
  <c r="V12" i="1" s="1"/>
  <c r="AA11" i="1" l="1"/>
  <c r="X11" i="1"/>
  <c r="Y11" i="1" s="1"/>
  <c r="U11" i="1"/>
  <c r="V11" i="1" s="1"/>
  <c r="AD11" i="1" l="1"/>
  <c r="C18" i="1"/>
  <c r="C19" i="1"/>
  <c r="C20" i="1"/>
  <c r="C21" i="1"/>
  <c r="C22" i="1"/>
  <c r="C23" i="1"/>
  <c r="U9" i="1"/>
  <c r="V9" i="1" s="1"/>
  <c r="X9" i="1"/>
  <c r="Y9" i="1" s="1"/>
  <c r="AA9" i="1"/>
  <c r="C24" i="1"/>
  <c r="U10" i="1"/>
  <c r="V10" i="1" s="1"/>
  <c r="X10" i="1"/>
  <c r="Y10" i="1" s="1"/>
  <c r="AA10" i="1"/>
  <c r="C25" i="1"/>
  <c r="C26" i="1"/>
  <c r="AG11" i="1"/>
  <c r="AD12" i="1"/>
  <c r="AE12" i="1" s="1"/>
  <c r="AG12" i="1"/>
  <c r="AH12" i="1" s="1"/>
  <c r="AJ11" i="1"/>
  <c r="AH11" i="1" l="1"/>
  <c r="AE11" i="1"/>
  <c r="AA12" i="1" l="1"/>
  <c r="AA8" i="1"/>
  <c r="X8" i="1"/>
  <c r="Y8" i="1" s="1"/>
  <c r="AA7" i="1"/>
  <c r="X7" i="1"/>
  <c r="Y7" i="1" s="1"/>
  <c r="AA6" i="1"/>
  <c r="X6" i="1"/>
  <c r="Y6" i="1" s="1"/>
  <c r="X5" i="1"/>
  <c r="Y5" i="1" s="1"/>
  <c r="AA4" i="1"/>
  <c r="AA5" i="1"/>
  <c r="X4" i="1"/>
  <c r="Y4" i="1" s="1"/>
  <c r="AG4" i="1"/>
  <c r="AH4" i="1" s="1"/>
  <c r="AD4" i="1"/>
  <c r="AE4" i="1" s="1"/>
  <c r="AJ4" i="1"/>
  <c r="AG5" i="1"/>
  <c r="AH5" i="1" s="1"/>
  <c r="AD5" i="1"/>
  <c r="AE5" i="1" s="1"/>
  <c r="AI6" i="1"/>
  <c r="AJ6" i="1" s="1"/>
  <c r="AI5" i="1"/>
  <c r="AJ5" i="1" s="1"/>
  <c r="AD6" i="1"/>
  <c r="AE6" i="1" s="1"/>
  <c r="AG6" i="1"/>
  <c r="AH6" i="1" s="1"/>
  <c r="AJ9" i="1" l="1"/>
  <c r="AJ7" i="1"/>
  <c r="AJ8" i="1"/>
  <c r="AG7" i="1"/>
  <c r="AH7" i="1" s="1"/>
  <c r="AG8" i="1"/>
  <c r="AH8" i="1" s="1"/>
  <c r="AJ10" i="1"/>
  <c r="AG10" i="1"/>
  <c r="AH10" i="1" s="1"/>
  <c r="AG9" i="1"/>
  <c r="AH9" i="1" s="1"/>
  <c r="O9" i="1" l="1"/>
  <c r="P9" i="1" s="1"/>
  <c r="L9" i="1"/>
  <c r="M9" i="1" s="1"/>
  <c r="O7" i="1"/>
  <c r="P7" i="1" s="1"/>
  <c r="L7" i="1"/>
  <c r="M7" i="1" s="1"/>
  <c r="O5" i="1"/>
  <c r="P5" i="1" s="1"/>
  <c r="L5" i="1"/>
  <c r="M5" i="1" s="1"/>
  <c r="BX9" i="1"/>
  <c r="BY9" i="1" s="1"/>
  <c r="BX5" i="1"/>
  <c r="BY5" i="1" s="1"/>
  <c r="BX6" i="1"/>
  <c r="BY6" i="1" s="1"/>
  <c r="BX7" i="1"/>
  <c r="BY7" i="1" s="1"/>
  <c r="BX8" i="1"/>
  <c r="BY8" i="1" s="1"/>
  <c r="BX4" i="1"/>
  <c r="BY4" i="1" s="1"/>
  <c r="AD10" i="1"/>
  <c r="AE10" i="1" s="1"/>
  <c r="AW9" i="1"/>
  <c r="AV8" i="1"/>
  <c r="AW8" i="1" s="1"/>
  <c r="AM8" i="1"/>
  <c r="AN8" i="1" s="1"/>
  <c r="AM9" i="1"/>
  <c r="AN9" i="1" s="1"/>
  <c r="AM7" i="1"/>
  <c r="AN7" i="1" s="1"/>
  <c r="AD8" i="1"/>
  <c r="AE8" i="1" s="1"/>
  <c r="AD9" i="1"/>
  <c r="AE9" i="1" s="1"/>
  <c r="AD7" i="1"/>
  <c r="AE7" i="1" s="1"/>
  <c r="U5" i="1"/>
  <c r="V5" i="1" s="1"/>
  <c r="U6" i="1"/>
  <c r="V6" i="1" s="1"/>
  <c r="U7" i="1"/>
  <c r="V7" i="1" s="1"/>
  <c r="U8" i="1"/>
  <c r="V8" i="1" s="1"/>
  <c r="U4" i="1"/>
  <c r="V4" i="1" s="1"/>
  <c r="L4" i="1"/>
  <c r="M4" i="1" s="1"/>
  <c r="F5" i="1"/>
  <c r="G5" i="1" s="1"/>
  <c r="F6" i="1"/>
  <c r="G6" i="1" s="1"/>
  <c r="F7" i="1"/>
  <c r="G7" i="1" s="1"/>
  <c r="F8" i="1"/>
  <c r="G8" i="1" s="1"/>
  <c r="F4" i="1"/>
  <c r="G4" i="1" s="1"/>
  <c r="CA4" i="1" l="1"/>
  <c r="CA7" i="1"/>
  <c r="CA8" i="1"/>
  <c r="CA6" i="1"/>
  <c r="CA5" i="1"/>
  <c r="CA9" i="1"/>
  <c r="C12" i="1"/>
  <c r="C5" i="1" l="1"/>
  <c r="C7" i="1"/>
  <c r="C6" i="1"/>
  <c r="C8" i="1"/>
  <c r="C9" i="1"/>
  <c r="C10" i="1"/>
  <c r="C11" i="1"/>
  <c r="C4" i="1"/>
</calcChain>
</file>

<file path=xl/sharedStrings.xml><?xml version="1.0" encoding="utf-8"?>
<sst xmlns="http://schemas.openxmlformats.org/spreadsheetml/2006/main" count="117" uniqueCount="35">
  <si>
    <t>ListNet</t>
  </si>
  <si>
    <t>RankLib</t>
  </si>
  <si>
    <t>SmoothRank</t>
  </si>
  <si>
    <t xml:space="preserve">    - OHSUMED</t>
  </si>
  <si>
    <t xml:space="preserve">    - MSLR-WEB10K</t>
  </si>
  <si>
    <t xml:space="preserve">    - MSLR-WEB30K</t>
  </si>
  <si>
    <t xml:space="preserve">    - CUSTOM-2</t>
  </si>
  <si>
    <t xml:space="preserve">    - CUSTOM-5</t>
  </si>
  <si>
    <t xml:space="preserve">    - CUSTOM-10</t>
  </si>
  <si>
    <t>Preprocessing</t>
  </si>
  <si>
    <t>Training</t>
  </si>
  <si>
    <t>Testing</t>
  </si>
  <si>
    <t>Total</t>
  </si>
  <si>
    <t>TIMES IN MS!</t>
  </si>
  <si>
    <t xml:space="preserve">    - MQ2007</t>
  </si>
  <si>
    <t xml:space="preserve">    - MQ2008</t>
  </si>
  <si>
    <t>training data (bytes)</t>
  </si>
  <si>
    <t xml:space="preserve">    - MINI</t>
  </si>
  <si>
    <t>Cluster (1 data nodes) (avanade)</t>
  </si>
  <si>
    <t>Cluster (16 data nodes) (avanade)</t>
  </si>
  <si>
    <t>Cluster (24 data nodes) (avanade)</t>
  </si>
  <si>
    <t>Cluster (2 nodes) (avanade)</t>
  </si>
  <si>
    <t>Cluster (8 data nodes) (C2: UT, rest: Avanade)</t>
  </si>
  <si>
    <t>Out of Memory</t>
  </si>
  <si>
    <t>Byte/ms</t>
  </si>
  <si>
    <t>Log(Byte/ms)</t>
  </si>
  <si>
    <t>Training2</t>
  </si>
  <si>
    <t>ListNet Improved</t>
  </si>
  <si>
    <t>Cluster (4 data nodes) (bonte salie, 30k en c2 Avanade)</t>
  </si>
  <si>
    <t xml:space="preserve">    - CUSTOM-20</t>
  </si>
  <si>
    <t xml:space="preserve">    - CUSTOM-50</t>
  </si>
  <si>
    <t>Trainging2</t>
  </si>
  <si>
    <t>Cluster (32 data nodes) (avanade)</t>
  </si>
  <si>
    <t>Cluster (64 data nodes) (avanade)</t>
  </si>
  <si>
    <t xml:space="preserve">    - CUSTOM-100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</si>
</sst>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5" xfId="0" applyFont="1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5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7" xfId="0" applyBorder="1"/>
    <xf numFmtId="0" fontId="0" fillId="0" borderId="8" xfId="0" applyFill="1" applyBorder="1"/>
    <xf numFmtId="0" fontId="0" fillId="0" borderId="9" xfId="0" applyBorder="1"/>
    <xf numFmtId="0" fontId="0" fillId="0" borderId="8" xfId="0" applyBorder="1"/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ListNet</a:t>
            </a:r>
            <a:r>
              <a:rPr lang="nl-NL" baseline="0"/>
              <a:t> training time old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 data node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Sheet1!$C$4:$C$10</c:f>
              <c:numCache>
                <c:formatCode>General</c:formatCode>
                <c:ptCount val="7"/>
                <c:pt idx="0">
                  <c:v>5.156488576050017</c:v>
                </c:pt>
                <c:pt idx="1">
                  <c:v>6.6580597867748397</c:v>
                </c:pt>
                <c:pt idx="2">
                  <c:v>6.7728354401561059</c:v>
                </c:pt>
                <c:pt idx="3">
                  <c:v>7.4119716953094192</c:v>
                </c:pt>
                <c:pt idx="4">
                  <c:v>8.9232497970923994</c:v>
                </c:pt>
                <c:pt idx="5">
                  <c:v>9.4189809083694165</c:v>
                </c:pt>
                <c:pt idx="6">
                  <c:v>9.7200109040333977</c:v>
                </c:pt>
              </c:numCache>
            </c:numRef>
          </c:xVal>
          <c:yVal>
            <c:numRef>
              <c:f>Sheet1!$E$4:$E$10</c:f>
              <c:numCache>
                <c:formatCode>General</c:formatCode>
                <c:ptCount val="7"/>
                <c:pt idx="0">
                  <c:v>327946</c:v>
                </c:pt>
                <c:pt idx="1">
                  <c:v>334167</c:v>
                </c:pt>
                <c:pt idx="2">
                  <c:v>330587</c:v>
                </c:pt>
                <c:pt idx="3">
                  <c:v>316587</c:v>
                </c:pt>
                <c:pt idx="4">
                  <c:v>895666</c:v>
                </c:pt>
              </c:numCache>
            </c:numRef>
          </c:yVal>
          <c:smooth val="1"/>
        </c:ser>
        <c:ser>
          <c:idx val="2"/>
          <c:order val="1"/>
          <c:tx>
            <c:v>4 data nodes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Sheet1!$C$4:$C$10</c:f>
              <c:numCache>
                <c:formatCode>General</c:formatCode>
                <c:ptCount val="7"/>
                <c:pt idx="0">
                  <c:v>5.156488576050017</c:v>
                </c:pt>
                <c:pt idx="1">
                  <c:v>6.6580597867748397</c:v>
                </c:pt>
                <c:pt idx="2">
                  <c:v>6.7728354401561059</c:v>
                </c:pt>
                <c:pt idx="3">
                  <c:v>7.4119716953094192</c:v>
                </c:pt>
                <c:pt idx="4">
                  <c:v>8.9232497970923994</c:v>
                </c:pt>
                <c:pt idx="5">
                  <c:v>9.4189809083694165</c:v>
                </c:pt>
                <c:pt idx="6">
                  <c:v>9.7200109040333977</c:v>
                </c:pt>
              </c:numCache>
            </c:numRef>
          </c:xVal>
          <c:yVal>
            <c:numRef>
              <c:f>Sheet1!$T$4:$T$8</c:f>
              <c:numCache>
                <c:formatCode>General</c:formatCode>
                <c:ptCount val="5"/>
                <c:pt idx="0">
                  <c:v>499522</c:v>
                </c:pt>
                <c:pt idx="1">
                  <c:v>416372</c:v>
                </c:pt>
                <c:pt idx="2">
                  <c:v>458863</c:v>
                </c:pt>
                <c:pt idx="3">
                  <c:v>393560</c:v>
                </c:pt>
                <c:pt idx="4">
                  <c:v>594616</c:v>
                </c:pt>
              </c:numCache>
            </c:numRef>
          </c:yVal>
          <c:smooth val="1"/>
        </c:ser>
        <c:ser>
          <c:idx val="3"/>
          <c:order val="2"/>
          <c:tx>
            <c:v>8 data nodes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Sheet1!$C$4:$C$10</c:f>
              <c:numCache>
                <c:formatCode>General</c:formatCode>
                <c:ptCount val="7"/>
                <c:pt idx="0">
                  <c:v>5.156488576050017</c:v>
                </c:pt>
                <c:pt idx="1">
                  <c:v>6.6580597867748397</c:v>
                </c:pt>
                <c:pt idx="2">
                  <c:v>6.7728354401561059</c:v>
                </c:pt>
                <c:pt idx="3">
                  <c:v>7.4119716953094192</c:v>
                </c:pt>
                <c:pt idx="4">
                  <c:v>8.9232497970923994</c:v>
                </c:pt>
                <c:pt idx="5">
                  <c:v>9.4189809083694165</c:v>
                </c:pt>
                <c:pt idx="6">
                  <c:v>9.7200109040333977</c:v>
                </c:pt>
              </c:numCache>
            </c:numRef>
          </c:xVal>
          <c:yVal>
            <c:numRef>
              <c:f>Sheet1!$AC$4:$AC$10</c:f>
              <c:numCache>
                <c:formatCode>General</c:formatCode>
                <c:ptCount val="7"/>
                <c:pt idx="0">
                  <c:v>569045</c:v>
                </c:pt>
                <c:pt idx="1">
                  <c:v>545427</c:v>
                </c:pt>
                <c:pt idx="2">
                  <c:v>617337</c:v>
                </c:pt>
                <c:pt idx="3">
                  <c:v>564471</c:v>
                </c:pt>
                <c:pt idx="4">
                  <c:v>638627</c:v>
                </c:pt>
                <c:pt idx="5">
                  <c:v>914035</c:v>
                </c:pt>
                <c:pt idx="6">
                  <c:v>1076959</c:v>
                </c:pt>
              </c:numCache>
            </c:numRef>
          </c:yVal>
          <c:smooth val="1"/>
        </c:ser>
        <c:ser>
          <c:idx val="4"/>
          <c:order val="3"/>
          <c:tx>
            <c:v>16 data nodes</c:v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Sheet1!$C$4:$C$10</c:f>
              <c:numCache>
                <c:formatCode>General</c:formatCode>
                <c:ptCount val="7"/>
                <c:pt idx="0">
                  <c:v>5.156488576050017</c:v>
                </c:pt>
                <c:pt idx="1">
                  <c:v>6.6580597867748397</c:v>
                </c:pt>
                <c:pt idx="2">
                  <c:v>6.7728354401561059</c:v>
                </c:pt>
                <c:pt idx="3">
                  <c:v>7.4119716953094192</c:v>
                </c:pt>
                <c:pt idx="4">
                  <c:v>8.9232497970923994</c:v>
                </c:pt>
                <c:pt idx="5">
                  <c:v>9.4189809083694165</c:v>
                </c:pt>
                <c:pt idx="6">
                  <c:v>9.7200109040333977</c:v>
                </c:pt>
              </c:numCache>
            </c:numRef>
          </c:xVal>
          <c:yVal>
            <c:numRef>
              <c:f>Sheet1!$AL$4:$AL$10</c:f>
              <c:numCache>
                <c:formatCode>General</c:formatCode>
                <c:ptCount val="7"/>
                <c:pt idx="3">
                  <c:v>738565</c:v>
                </c:pt>
                <c:pt idx="4">
                  <c:v>712659</c:v>
                </c:pt>
                <c:pt idx="5">
                  <c:v>842137</c:v>
                </c:pt>
              </c:numCache>
            </c:numRef>
          </c:yVal>
          <c:smooth val="1"/>
        </c:ser>
        <c:ser>
          <c:idx val="5"/>
          <c:order val="4"/>
          <c:tx>
            <c:v>24 data nodes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Sheet1!$C$4:$C$12</c:f>
              <c:numCache>
                <c:formatCode>General</c:formatCode>
                <c:ptCount val="9"/>
                <c:pt idx="0">
                  <c:v>5.156488576050017</c:v>
                </c:pt>
                <c:pt idx="1">
                  <c:v>6.6580597867748397</c:v>
                </c:pt>
                <c:pt idx="2">
                  <c:v>6.7728354401561059</c:v>
                </c:pt>
                <c:pt idx="3">
                  <c:v>7.4119716953094192</c:v>
                </c:pt>
                <c:pt idx="4">
                  <c:v>8.9232497970923994</c:v>
                </c:pt>
                <c:pt idx="5">
                  <c:v>9.4189809083694165</c:v>
                </c:pt>
                <c:pt idx="6">
                  <c:v>9.7200109040333977</c:v>
                </c:pt>
                <c:pt idx="7">
                  <c:v>10.117950912705435</c:v>
                </c:pt>
                <c:pt idx="8">
                  <c:v>10.418980908369416</c:v>
                </c:pt>
              </c:numCache>
            </c:numRef>
          </c:xVal>
          <c:yVal>
            <c:numRef>
              <c:f>Sheet1!$AU$4:$AU$10</c:f>
              <c:numCache>
                <c:formatCode>General</c:formatCode>
                <c:ptCount val="7"/>
                <c:pt idx="4">
                  <c:v>717697</c:v>
                </c:pt>
                <c:pt idx="5">
                  <c:v>701333</c:v>
                </c:pt>
              </c:numCache>
            </c:numRef>
          </c:yVal>
          <c:smooth val="1"/>
        </c:ser>
        <c:ser>
          <c:idx val="6"/>
          <c:order val="5"/>
          <c:tx>
            <c:v>RankLib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Sheet1!$C$4:$C$9</c:f>
              <c:numCache>
                <c:formatCode>General</c:formatCode>
                <c:ptCount val="6"/>
                <c:pt idx="0">
                  <c:v>5.156488576050017</c:v>
                </c:pt>
                <c:pt idx="1">
                  <c:v>6.6580597867748397</c:v>
                </c:pt>
                <c:pt idx="2">
                  <c:v>6.7728354401561059</c:v>
                </c:pt>
                <c:pt idx="3">
                  <c:v>7.4119716953094192</c:v>
                </c:pt>
                <c:pt idx="4">
                  <c:v>8.9232497970923994</c:v>
                </c:pt>
                <c:pt idx="5">
                  <c:v>9.4189809083694165</c:v>
                </c:pt>
              </c:numCache>
            </c:numRef>
          </c:xVal>
          <c:yVal>
            <c:numRef>
              <c:f>Sheet1!$BW$4:$BW$9</c:f>
              <c:numCache>
                <c:formatCode>General</c:formatCode>
                <c:ptCount val="6"/>
                <c:pt idx="0">
                  <c:v>37</c:v>
                </c:pt>
                <c:pt idx="1">
                  <c:v>109</c:v>
                </c:pt>
                <c:pt idx="2">
                  <c:v>142</c:v>
                </c:pt>
                <c:pt idx="3">
                  <c:v>211</c:v>
                </c:pt>
                <c:pt idx="4">
                  <c:v>4526</c:v>
                </c:pt>
                <c:pt idx="5">
                  <c:v>14309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226352"/>
        <c:axId val="257231448"/>
      </c:scatterChart>
      <c:valAx>
        <c:axId val="25722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Log Size of data set (in byte)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57231448"/>
        <c:crosses val="autoZero"/>
        <c:crossBetween val="midCat"/>
      </c:valAx>
      <c:valAx>
        <c:axId val="25723144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Training time (in 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5722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ListNet</a:t>
            </a:r>
            <a:r>
              <a:rPr lang="nl-NL" baseline="0"/>
              <a:t> training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4 data nodes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Sheet1!$B$4:$B$13</c:f>
              <c:numCache>
                <c:formatCode>General</c:formatCode>
                <c:ptCount val="10"/>
                <c:pt idx="0">
                  <c:v>143380</c:v>
                </c:pt>
                <c:pt idx="1">
                  <c:v>4550507</c:v>
                </c:pt>
                <c:pt idx="2">
                  <c:v>5927007</c:v>
                </c:pt>
                <c:pt idx="3">
                  <c:v>25820919</c:v>
                </c:pt>
                <c:pt idx="4">
                  <c:v>838011150</c:v>
                </c:pt>
                <c:pt idx="5">
                  <c:v>2624103185</c:v>
                </c:pt>
                <c:pt idx="6">
                  <c:v>5248206370</c:v>
                </c:pt>
                <c:pt idx="7">
                  <c:v>13120515925</c:v>
                </c:pt>
                <c:pt idx="8">
                  <c:v>26241031850</c:v>
                </c:pt>
                <c:pt idx="9">
                  <c:v>52482063700</c:v>
                </c:pt>
              </c:numCache>
            </c:numRef>
          </c:xVal>
          <c:yVal>
            <c:numRef>
              <c:f>Sheet1!$W$4:$W$12</c:f>
              <c:numCache>
                <c:formatCode>General</c:formatCode>
                <c:ptCount val="9"/>
                <c:pt idx="0">
                  <c:v>195261</c:v>
                </c:pt>
                <c:pt idx="1">
                  <c:v>172251</c:v>
                </c:pt>
                <c:pt idx="2">
                  <c:v>173947</c:v>
                </c:pt>
                <c:pt idx="3">
                  <c:v>195808</c:v>
                </c:pt>
                <c:pt idx="4">
                  <c:v>291619</c:v>
                </c:pt>
                <c:pt idx="5">
                  <c:v>480568</c:v>
                </c:pt>
                <c:pt idx="6">
                  <c:v>751593</c:v>
                </c:pt>
                <c:pt idx="7">
                  <c:v>1037886</c:v>
                </c:pt>
                <c:pt idx="8">
                  <c:v>1715801</c:v>
                </c:pt>
              </c:numCache>
            </c:numRef>
          </c:yVal>
          <c:smooth val="1"/>
        </c:ser>
        <c:ser>
          <c:idx val="1"/>
          <c:order val="1"/>
          <c:tx>
            <c:v>8 data nodes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Sheet1!$B$4:$B$13</c:f>
              <c:numCache>
                <c:formatCode>General</c:formatCode>
                <c:ptCount val="10"/>
                <c:pt idx="0">
                  <c:v>143380</c:v>
                </c:pt>
                <c:pt idx="1">
                  <c:v>4550507</c:v>
                </c:pt>
                <c:pt idx="2">
                  <c:v>5927007</c:v>
                </c:pt>
                <c:pt idx="3">
                  <c:v>25820919</c:v>
                </c:pt>
                <c:pt idx="4">
                  <c:v>838011150</c:v>
                </c:pt>
                <c:pt idx="5">
                  <c:v>2624103185</c:v>
                </c:pt>
                <c:pt idx="6">
                  <c:v>5248206370</c:v>
                </c:pt>
                <c:pt idx="7">
                  <c:v>13120515925</c:v>
                </c:pt>
                <c:pt idx="8">
                  <c:v>26241031850</c:v>
                </c:pt>
                <c:pt idx="9">
                  <c:v>52482063700</c:v>
                </c:pt>
              </c:numCache>
            </c:numRef>
          </c:xVal>
          <c:yVal>
            <c:numRef>
              <c:f>Sheet1!$AF$4:$AF$13</c:f>
              <c:numCache>
                <c:formatCode>General</c:formatCode>
                <c:ptCount val="10"/>
                <c:pt idx="0">
                  <c:v>199581</c:v>
                </c:pt>
                <c:pt idx="1">
                  <c:v>190076</c:v>
                </c:pt>
                <c:pt idx="2">
                  <c:v>170982</c:v>
                </c:pt>
                <c:pt idx="3">
                  <c:v>199027</c:v>
                </c:pt>
                <c:pt idx="4">
                  <c:v>273056</c:v>
                </c:pt>
                <c:pt idx="5">
                  <c:v>390642</c:v>
                </c:pt>
                <c:pt idx="6">
                  <c:v>508702</c:v>
                </c:pt>
                <c:pt idx="7">
                  <c:v>789234</c:v>
                </c:pt>
                <c:pt idx="8">
                  <c:v>956912</c:v>
                </c:pt>
                <c:pt idx="9">
                  <c:v>1955530</c:v>
                </c:pt>
              </c:numCache>
            </c:numRef>
          </c:yVal>
          <c:smooth val="1"/>
        </c:ser>
        <c:ser>
          <c:idx val="3"/>
          <c:order val="2"/>
          <c:tx>
            <c:v>24 data nodes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Sheet1!$B$4:$B$14</c:f>
              <c:numCache>
                <c:formatCode>General</c:formatCode>
                <c:ptCount val="11"/>
                <c:pt idx="0">
                  <c:v>143380</c:v>
                </c:pt>
                <c:pt idx="1">
                  <c:v>4550507</c:v>
                </c:pt>
                <c:pt idx="2">
                  <c:v>5927007</c:v>
                </c:pt>
                <c:pt idx="3">
                  <c:v>25820919</c:v>
                </c:pt>
                <c:pt idx="4">
                  <c:v>838011150</c:v>
                </c:pt>
                <c:pt idx="5">
                  <c:v>2624103185</c:v>
                </c:pt>
                <c:pt idx="6">
                  <c:v>5248206370</c:v>
                </c:pt>
                <c:pt idx="7">
                  <c:v>13120515925</c:v>
                </c:pt>
                <c:pt idx="8">
                  <c:v>26241031850</c:v>
                </c:pt>
                <c:pt idx="9">
                  <c:v>52482063700</c:v>
                </c:pt>
                <c:pt idx="10">
                  <c:v>131205159250</c:v>
                </c:pt>
              </c:numCache>
            </c:numRef>
          </c:xVal>
          <c:yVal>
            <c:numRef>
              <c:f>Sheet1!$AX$4:$AX$14</c:f>
              <c:numCache>
                <c:formatCode>General</c:formatCode>
                <c:ptCount val="11"/>
                <c:pt idx="7">
                  <c:v>485835</c:v>
                </c:pt>
                <c:pt idx="8">
                  <c:v>663075</c:v>
                </c:pt>
                <c:pt idx="9">
                  <c:v>1046986</c:v>
                </c:pt>
                <c:pt idx="10">
                  <c:v>2163385</c:v>
                </c:pt>
              </c:numCache>
            </c:numRef>
          </c:yVal>
          <c:smooth val="1"/>
        </c:ser>
        <c:ser>
          <c:idx val="4"/>
          <c:order val="3"/>
          <c:tx>
            <c:v>32 data nodes</c:v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Sheet1!$B$4:$B$14</c:f>
              <c:numCache>
                <c:formatCode>General</c:formatCode>
                <c:ptCount val="11"/>
                <c:pt idx="0">
                  <c:v>143380</c:v>
                </c:pt>
                <c:pt idx="1">
                  <c:v>4550507</c:v>
                </c:pt>
                <c:pt idx="2">
                  <c:v>5927007</c:v>
                </c:pt>
                <c:pt idx="3">
                  <c:v>25820919</c:v>
                </c:pt>
                <c:pt idx="4">
                  <c:v>838011150</c:v>
                </c:pt>
                <c:pt idx="5">
                  <c:v>2624103185</c:v>
                </c:pt>
                <c:pt idx="6">
                  <c:v>5248206370</c:v>
                </c:pt>
                <c:pt idx="7">
                  <c:v>13120515925</c:v>
                </c:pt>
                <c:pt idx="8">
                  <c:v>26241031850</c:v>
                </c:pt>
                <c:pt idx="9">
                  <c:v>52482063700</c:v>
                </c:pt>
                <c:pt idx="10">
                  <c:v>131205159250</c:v>
                </c:pt>
              </c:numCache>
            </c:numRef>
          </c:xVal>
          <c:yVal>
            <c:numRef>
              <c:f>Sheet1!$BG$4:$BG$14</c:f>
              <c:numCache>
                <c:formatCode>General</c:formatCode>
                <c:ptCount val="11"/>
                <c:pt idx="8">
                  <c:v>681133</c:v>
                </c:pt>
                <c:pt idx="9">
                  <c:v>947447</c:v>
                </c:pt>
                <c:pt idx="10">
                  <c:v>1733549</c:v>
                </c:pt>
              </c:numCache>
            </c:numRef>
          </c:yVal>
          <c:smooth val="1"/>
        </c:ser>
        <c:ser>
          <c:idx val="2"/>
          <c:order val="4"/>
          <c:tx>
            <c:v>ranklib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Sheet1!$B$4:$B$13</c:f>
              <c:numCache>
                <c:formatCode>General</c:formatCode>
                <c:ptCount val="10"/>
                <c:pt idx="0">
                  <c:v>143380</c:v>
                </c:pt>
                <c:pt idx="1">
                  <c:v>4550507</c:v>
                </c:pt>
                <c:pt idx="2">
                  <c:v>5927007</c:v>
                </c:pt>
                <c:pt idx="3">
                  <c:v>25820919</c:v>
                </c:pt>
                <c:pt idx="4">
                  <c:v>838011150</c:v>
                </c:pt>
                <c:pt idx="5">
                  <c:v>2624103185</c:v>
                </c:pt>
                <c:pt idx="6">
                  <c:v>5248206370</c:v>
                </c:pt>
                <c:pt idx="7">
                  <c:v>13120515925</c:v>
                </c:pt>
                <c:pt idx="8">
                  <c:v>26241031850</c:v>
                </c:pt>
                <c:pt idx="9">
                  <c:v>52482063700</c:v>
                </c:pt>
              </c:numCache>
            </c:numRef>
          </c:xVal>
          <c:yVal>
            <c:numRef>
              <c:f>Sheet1!$BW$4:$BW$12</c:f>
              <c:numCache>
                <c:formatCode>General</c:formatCode>
                <c:ptCount val="9"/>
                <c:pt idx="0">
                  <c:v>37</c:v>
                </c:pt>
                <c:pt idx="1">
                  <c:v>109</c:v>
                </c:pt>
                <c:pt idx="2">
                  <c:v>142</c:v>
                </c:pt>
                <c:pt idx="3">
                  <c:v>211</c:v>
                </c:pt>
                <c:pt idx="4">
                  <c:v>4526</c:v>
                </c:pt>
                <c:pt idx="5">
                  <c:v>14309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231840"/>
        <c:axId val="257228704"/>
      </c:scatterChart>
      <c:valAx>
        <c:axId val="257231840"/>
        <c:scaling>
          <c:logBase val="10"/>
          <c:orientation val="minMax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Data size</a:t>
                </a:r>
                <a:r>
                  <a:rPr lang="nl-NL" baseline="0"/>
                  <a:t> in Bytes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57228704"/>
        <c:crosses val="autoZero"/>
        <c:crossBetween val="midCat"/>
      </c:valAx>
      <c:valAx>
        <c:axId val="257228704"/>
        <c:scaling>
          <c:orientation val="minMax"/>
          <c:max val="22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Running</a:t>
                </a:r>
                <a:r>
                  <a:rPr lang="nl-NL" baseline="0"/>
                  <a:t> time in thousands of seconds</a:t>
                </a:r>
                <a:endParaRPr lang="nl-N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57231840"/>
        <c:crosses val="autoZero"/>
        <c:crossBetween val="midCat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381000</xdr:colOff>
      <xdr:row>20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0</xdr:row>
      <xdr:rowOff>0</xdr:rowOff>
    </xdr:from>
    <xdr:to>
      <xdr:col>20</xdr:col>
      <xdr:colOff>0</xdr:colOff>
      <xdr:row>39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28"/>
  <sheetViews>
    <sheetView tabSelected="1" topLeftCell="AW1" zoomScale="85" zoomScaleNormal="85" workbookViewId="0">
      <selection activeCell="BK15" sqref="BK15"/>
    </sheetView>
  </sheetViews>
  <sheetFormatPr defaultRowHeight="15" x14ac:dyDescent="0.25"/>
  <cols>
    <col min="1" max="1" width="16.28515625" customWidth="1"/>
    <col min="2" max="2" width="19.140625" bestFit="1" customWidth="1"/>
    <col min="3" max="3" width="19.140625" customWidth="1"/>
    <col min="4" max="4" width="14.140625" bestFit="1" customWidth="1"/>
    <col min="5" max="5" width="8.7109375" bestFit="1" customWidth="1"/>
    <col min="6" max="6" width="8.7109375" customWidth="1"/>
    <col min="7" max="7" width="12.85546875" bestFit="1" customWidth="1"/>
    <col min="8" max="8" width="7.85546875" bestFit="1" customWidth="1"/>
    <col min="9" max="9" width="8.140625" bestFit="1" customWidth="1"/>
    <col min="10" max="10" width="14.140625" bestFit="1" customWidth="1"/>
    <col min="11" max="11" width="8.140625" customWidth="1"/>
    <col min="12" max="12" width="10.7109375" bestFit="1" customWidth="1"/>
    <col min="13" max="13" width="12.85546875" bestFit="1" customWidth="1"/>
    <col min="14" max="16" width="12.85546875" customWidth="1"/>
    <col min="17" max="18" width="8.140625" customWidth="1"/>
    <col min="19" max="19" width="14.140625" bestFit="1" customWidth="1"/>
    <col min="20" max="20" width="8.7109375" bestFit="1" customWidth="1"/>
    <col min="21" max="21" width="10.7109375" bestFit="1" customWidth="1"/>
    <col min="22" max="24" width="10.7109375" customWidth="1"/>
    <col min="25" max="25" width="12.85546875" bestFit="1" customWidth="1"/>
    <col min="26" max="26" width="7.85546875" bestFit="1" customWidth="1"/>
    <col min="27" max="27" width="8.140625" bestFit="1" customWidth="1"/>
    <col min="28" max="28" width="14.140625" bestFit="1" customWidth="1"/>
    <col min="29" max="29" width="8.7109375" bestFit="1" customWidth="1"/>
    <col min="30" max="30" width="10.7109375" bestFit="1" customWidth="1"/>
    <col min="31" max="33" width="10.7109375" customWidth="1"/>
    <col min="34" max="34" width="12.85546875" bestFit="1" customWidth="1"/>
    <col min="35" max="35" width="7.85546875" bestFit="1" customWidth="1"/>
    <col min="36" max="38" width="8.140625" customWidth="1"/>
    <col min="39" max="39" width="10.7109375" bestFit="1" customWidth="1"/>
    <col min="40" max="43" width="12.85546875" customWidth="1"/>
    <col min="44" max="44" width="8.140625" customWidth="1"/>
    <col min="45" max="45" width="9.140625" style="6"/>
    <col min="48" max="48" width="10.7109375" bestFit="1" customWidth="1"/>
    <col min="49" max="52" width="10.7109375" customWidth="1"/>
    <col min="55" max="55" width="14.140625" bestFit="1" customWidth="1"/>
    <col min="58" max="63" width="9.140625" style="6"/>
    <col min="64" max="64" width="14.140625" style="6" bestFit="1" customWidth="1"/>
    <col min="65" max="73" width="9.140625" style="6"/>
    <col min="74" max="74" width="13.5703125" bestFit="1" customWidth="1"/>
    <col min="77" max="77" width="12.85546875" bestFit="1" customWidth="1"/>
  </cols>
  <sheetData>
    <row r="1" spans="1:79" x14ac:dyDescent="0.25">
      <c r="A1" s="4" t="s">
        <v>13</v>
      </c>
      <c r="B1" s="4"/>
      <c r="C1" s="4"/>
      <c r="D1" s="23" t="s">
        <v>18</v>
      </c>
      <c r="E1" s="24"/>
      <c r="F1" s="24"/>
      <c r="G1" s="24"/>
      <c r="H1" s="24"/>
      <c r="I1" s="25"/>
      <c r="J1" s="23" t="s">
        <v>21</v>
      </c>
      <c r="K1" s="24"/>
      <c r="L1" s="24"/>
      <c r="M1" s="24"/>
      <c r="N1" s="24"/>
      <c r="O1" s="24"/>
      <c r="P1" s="24"/>
      <c r="Q1" s="24"/>
      <c r="R1" s="25"/>
      <c r="S1" s="23" t="s">
        <v>28</v>
      </c>
      <c r="T1" s="24"/>
      <c r="U1" s="24"/>
      <c r="V1" s="24"/>
      <c r="W1" s="24"/>
      <c r="X1" s="24"/>
      <c r="Y1" s="24"/>
      <c r="Z1" s="24"/>
      <c r="AA1" s="25"/>
      <c r="AB1" s="23" t="s">
        <v>22</v>
      </c>
      <c r="AC1" s="24"/>
      <c r="AD1" s="24"/>
      <c r="AE1" s="24"/>
      <c r="AF1" s="24"/>
      <c r="AG1" s="24"/>
      <c r="AH1" s="24"/>
      <c r="AI1" s="24"/>
      <c r="AJ1" s="25"/>
      <c r="AK1" s="23" t="s">
        <v>19</v>
      </c>
      <c r="AL1" s="24"/>
      <c r="AM1" s="24"/>
      <c r="AN1" s="24"/>
      <c r="AO1" s="24"/>
      <c r="AP1" s="24"/>
      <c r="AQ1" s="24"/>
      <c r="AR1" s="24"/>
      <c r="AS1" s="25"/>
      <c r="AT1" s="23" t="s">
        <v>20</v>
      </c>
      <c r="AU1" s="24"/>
      <c r="AV1" s="24"/>
      <c r="AW1" s="24"/>
      <c r="AX1" s="24"/>
      <c r="AY1" s="24"/>
      <c r="AZ1" s="24"/>
      <c r="BA1" s="24"/>
      <c r="BB1" s="25"/>
      <c r="BC1" s="23" t="s">
        <v>32</v>
      </c>
      <c r="BD1" s="24"/>
      <c r="BE1" s="24"/>
      <c r="BF1" s="24"/>
      <c r="BG1" s="24"/>
      <c r="BH1" s="24"/>
      <c r="BI1" s="24"/>
      <c r="BJ1" s="24"/>
      <c r="BK1" s="25"/>
      <c r="BL1" s="23" t="s">
        <v>33</v>
      </c>
      <c r="BM1" s="24"/>
      <c r="BN1" s="24"/>
      <c r="BO1" s="24"/>
      <c r="BP1" s="24"/>
      <c r="BQ1" s="24"/>
      <c r="BR1" s="24"/>
      <c r="BS1" s="24"/>
      <c r="BT1" s="25"/>
      <c r="BU1" s="13"/>
      <c r="BV1" s="24" t="s">
        <v>1</v>
      </c>
      <c r="BW1" s="24"/>
      <c r="BX1" s="24"/>
      <c r="BY1" s="24"/>
      <c r="BZ1" s="24"/>
      <c r="CA1" s="24"/>
    </row>
    <row r="2" spans="1:79" x14ac:dyDescent="0.25">
      <c r="D2" s="10" t="s">
        <v>9</v>
      </c>
      <c r="E2" s="5" t="s">
        <v>10</v>
      </c>
      <c r="F2" s="5" t="s">
        <v>24</v>
      </c>
      <c r="G2" s="5" t="s">
        <v>25</v>
      </c>
      <c r="H2" s="6" t="s">
        <v>11</v>
      </c>
      <c r="I2" s="7" t="s">
        <v>12</v>
      </c>
      <c r="J2" s="9" t="s">
        <v>9</v>
      </c>
      <c r="K2" s="9" t="s">
        <v>10</v>
      </c>
      <c r="L2" s="9" t="s">
        <v>24</v>
      </c>
      <c r="M2" s="9" t="s">
        <v>25</v>
      </c>
      <c r="N2" s="9" t="s">
        <v>26</v>
      </c>
      <c r="O2" s="9" t="s">
        <v>24</v>
      </c>
      <c r="P2" s="9" t="s">
        <v>25</v>
      </c>
      <c r="Q2" s="9" t="s">
        <v>11</v>
      </c>
      <c r="R2" s="9" t="s">
        <v>12</v>
      </c>
      <c r="S2" s="10" t="s">
        <v>9</v>
      </c>
      <c r="T2" s="5" t="s">
        <v>10</v>
      </c>
      <c r="U2" s="5" t="s">
        <v>24</v>
      </c>
      <c r="V2" s="5" t="s">
        <v>25</v>
      </c>
      <c r="W2" s="5" t="s">
        <v>26</v>
      </c>
      <c r="X2" s="5" t="s">
        <v>24</v>
      </c>
      <c r="Y2" s="5" t="s">
        <v>25</v>
      </c>
      <c r="Z2" s="6" t="s">
        <v>11</v>
      </c>
      <c r="AA2" s="7" t="s">
        <v>12</v>
      </c>
      <c r="AB2" s="9" t="s">
        <v>9</v>
      </c>
      <c r="AC2" s="9" t="s">
        <v>10</v>
      </c>
      <c r="AD2" s="9" t="s">
        <v>24</v>
      </c>
      <c r="AE2" s="9" t="s">
        <v>25</v>
      </c>
      <c r="AF2" s="9" t="s">
        <v>26</v>
      </c>
      <c r="AG2" s="9" t="s">
        <v>24</v>
      </c>
      <c r="AH2" s="9" t="s">
        <v>25</v>
      </c>
      <c r="AI2" s="9" t="s">
        <v>11</v>
      </c>
      <c r="AJ2" s="12" t="s">
        <v>12</v>
      </c>
      <c r="AK2" s="2" t="s">
        <v>9</v>
      </c>
      <c r="AL2" s="3" t="s">
        <v>10</v>
      </c>
      <c r="AM2" s="3" t="s">
        <v>24</v>
      </c>
      <c r="AN2" s="3" t="s">
        <v>25</v>
      </c>
      <c r="AO2" s="3" t="s">
        <v>26</v>
      </c>
      <c r="AP2" s="3" t="s">
        <v>24</v>
      </c>
      <c r="AQ2" s="3" t="s">
        <v>25</v>
      </c>
      <c r="AR2" t="s">
        <v>11</v>
      </c>
      <c r="AS2" s="12" t="s">
        <v>12</v>
      </c>
      <c r="AT2" s="2" t="s">
        <v>9</v>
      </c>
      <c r="AU2" s="3" t="s">
        <v>10</v>
      </c>
      <c r="AV2" s="3" t="s">
        <v>24</v>
      </c>
      <c r="AW2" s="3" t="s">
        <v>25</v>
      </c>
      <c r="AX2" s="3" t="s">
        <v>26</v>
      </c>
      <c r="AY2" s="3" t="s">
        <v>24</v>
      </c>
      <c r="AZ2" s="3" t="s">
        <v>25</v>
      </c>
      <c r="BA2" t="s">
        <v>11</v>
      </c>
      <c r="BB2" s="12" t="s">
        <v>12</v>
      </c>
      <c r="BC2" s="9" t="s">
        <v>9</v>
      </c>
      <c r="BD2" s="9" t="s">
        <v>10</v>
      </c>
      <c r="BE2" s="9" t="s">
        <v>24</v>
      </c>
      <c r="BF2" s="9" t="s">
        <v>25</v>
      </c>
      <c r="BG2" s="9" t="s">
        <v>31</v>
      </c>
      <c r="BH2" s="9" t="s">
        <v>24</v>
      </c>
      <c r="BI2" s="9" t="s">
        <v>25</v>
      </c>
      <c r="BJ2" s="9" t="s">
        <v>11</v>
      </c>
      <c r="BK2" s="12" t="s">
        <v>12</v>
      </c>
      <c r="BL2" s="9" t="s">
        <v>9</v>
      </c>
      <c r="BM2" s="9" t="s">
        <v>10</v>
      </c>
      <c r="BN2" s="9" t="s">
        <v>24</v>
      </c>
      <c r="BO2" s="9" t="s">
        <v>25</v>
      </c>
      <c r="BP2" s="9" t="s">
        <v>31</v>
      </c>
      <c r="BQ2" s="9" t="s">
        <v>24</v>
      </c>
      <c r="BR2" s="9" t="s">
        <v>25</v>
      </c>
      <c r="BS2" s="9" t="s">
        <v>11</v>
      </c>
      <c r="BT2" s="12" t="s">
        <v>12</v>
      </c>
      <c r="BU2" s="9"/>
      <c r="BV2" s="2" t="s">
        <v>9</v>
      </c>
      <c r="BW2" s="3" t="s">
        <v>10</v>
      </c>
      <c r="BX2" s="3" t="s">
        <v>24</v>
      </c>
      <c r="BY2" s="3" t="s">
        <v>25</v>
      </c>
      <c r="BZ2" t="s">
        <v>11</v>
      </c>
      <c r="CA2" s="1" t="s">
        <v>12</v>
      </c>
    </row>
    <row r="3" spans="1:79" x14ac:dyDescent="0.25">
      <c r="A3" t="s">
        <v>0</v>
      </c>
      <c r="B3" t="s">
        <v>16</v>
      </c>
      <c r="D3" s="11"/>
      <c r="E3" s="6"/>
      <c r="F3" s="6"/>
      <c r="G3" s="6"/>
      <c r="H3" s="6"/>
      <c r="I3" s="8"/>
      <c r="J3" s="6"/>
      <c r="K3" s="6"/>
      <c r="L3" s="6"/>
      <c r="M3" s="6"/>
      <c r="N3" s="6"/>
      <c r="O3" s="6"/>
      <c r="P3" s="6"/>
      <c r="Q3" s="6"/>
      <c r="R3" s="6"/>
      <c r="S3" s="11"/>
      <c r="T3" s="6"/>
      <c r="U3" s="6"/>
      <c r="V3" s="6"/>
      <c r="W3" s="6"/>
      <c r="X3" s="6"/>
      <c r="Y3" s="6"/>
      <c r="Z3" s="6"/>
      <c r="AA3" s="8"/>
      <c r="AB3" s="6"/>
      <c r="AC3" s="6"/>
      <c r="AD3" s="6"/>
      <c r="AE3" s="6"/>
      <c r="AF3" s="6"/>
      <c r="AG3" s="6"/>
      <c r="AH3" s="6"/>
      <c r="AI3" s="6"/>
      <c r="AJ3" s="8"/>
      <c r="AS3" s="8"/>
      <c r="BB3" s="8"/>
      <c r="BC3" s="6"/>
      <c r="BD3" s="6"/>
      <c r="BE3" s="6"/>
      <c r="BK3" s="8"/>
      <c r="BT3" s="8"/>
    </row>
    <row r="4" spans="1:79" x14ac:dyDescent="0.25">
      <c r="A4" s="19" t="s">
        <v>17</v>
      </c>
      <c r="B4" s="19">
        <v>143380</v>
      </c>
      <c r="C4">
        <f t="shared" ref="C4:C14" si="0">LOG(B4)</f>
        <v>5.156488576050017</v>
      </c>
      <c r="D4" s="14">
        <v>324280</v>
      </c>
      <c r="E4" s="15">
        <v>327946</v>
      </c>
      <c r="F4" s="15">
        <f>B4/E4</f>
        <v>0.43720612539869369</v>
      </c>
      <c r="G4" s="15">
        <f>LOG(F4)</f>
        <v>-0.35931376207408067</v>
      </c>
      <c r="H4" s="16">
        <v>159314</v>
      </c>
      <c r="I4" s="17">
        <v>811541</v>
      </c>
      <c r="J4" s="16">
        <v>288075</v>
      </c>
      <c r="K4" s="16">
        <v>325072</v>
      </c>
      <c r="L4" s="16">
        <f>B4/K4</f>
        <v>0.44107151646404491</v>
      </c>
      <c r="M4" s="16">
        <f>LOG(L4)</f>
        <v>-0.35549098720437394</v>
      </c>
      <c r="N4" s="16"/>
      <c r="O4" s="16"/>
      <c r="P4" s="16"/>
      <c r="Q4" s="16">
        <v>155885</v>
      </c>
      <c r="R4" s="16">
        <v>769033</v>
      </c>
      <c r="S4" s="14">
        <v>460231</v>
      </c>
      <c r="T4" s="15">
        <v>499522</v>
      </c>
      <c r="U4" s="15">
        <f>B4/T4</f>
        <v>0.28703440489107584</v>
      </c>
      <c r="V4" s="15">
        <f>LOG(U4)</f>
        <v>-0.5420660441760462</v>
      </c>
      <c r="W4" s="15">
        <v>195261</v>
      </c>
      <c r="X4" s="15">
        <f>B4/W4</f>
        <v>0.73429922001833448</v>
      </c>
      <c r="Y4" s="15">
        <f t="shared" ref="Y4:Y8" si="1">LOG(X4)</f>
        <v>-0.13412693310488208</v>
      </c>
      <c r="Z4" s="15">
        <v>338429</v>
      </c>
      <c r="AA4" s="17">
        <f t="shared" ref="AA4:AA8" si="2">SUM(S4:T4,W4,Z4)</f>
        <v>1493443</v>
      </c>
      <c r="AB4" s="15">
        <v>353164</v>
      </c>
      <c r="AC4" s="15">
        <v>569045</v>
      </c>
      <c r="AD4" s="15">
        <f t="shared" ref="AD4:AD13" si="3">B4/AC4</f>
        <v>0.25196601323269691</v>
      </c>
      <c r="AE4" s="15">
        <f>LOG(AD4)</f>
        <v>-0.59865803565072429</v>
      </c>
      <c r="AF4" s="15">
        <v>199581</v>
      </c>
      <c r="AG4" s="15">
        <f t="shared" ref="AG4:AG10" si="4">B4/AF4</f>
        <v>0.71840505859776227</v>
      </c>
      <c r="AH4" s="15">
        <f t="shared" ref="AH4:AH13" si="5">LOG(AG4)</f>
        <v>-0.14363061827649873</v>
      </c>
      <c r="AI4" s="15">
        <v>311569</v>
      </c>
      <c r="AJ4" s="17">
        <f>SUM(AB4:AC4,AF4,AI4)</f>
        <v>1433359</v>
      </c>
      <c r="AK4" s="18"/>
      <c r="AL4" s="18"/>
      <c r="AM4" s="18"/>
      <c r="AN4" s="18"/>
      <c r="AO4" s="18"/>
      <c r="AP4" s="18"/>
      <c r="AQ4" s="18"/>
      <c r="AR4" s="18"/>
      <c r="AS4" s="17"/>
      <c r="AT4" s="18"/>
      <c r="AU4" s="18"/>
      <c r="AV4" s="18"/>
      <c r="AW4" s="18"/>
      <c r="AX4" s="18"/>
      <c r="AY4" s="18"/>
      <c r="AZ4" s="18"/>
      <c r="BA4" s="18"/>
      <c r="BB4" s="17"/>
      <c r="BC4" s="15"/>
      <c r="BD4" s="15"/>
      <c r="BE4" s="15"/>
      <c r="BK4" s="8"/>
      <c r="BT4" s="8"/>
      <c r="BV4">
        <v>71</v>
      </c>
      <c r="BW4">
        <v>37</v>
      </c>
      <c r="BX4">
        <f t="shared" ref="BX4:BX9" si="6">B4/BW4</f>
        <v>3875.135135135135</v>
      </c>
      <c r="BY4">
        <f>LOG(BX4)</f>
        <v>3.5882868519830224</v>
      </c>
      <c r="BZ4">
        <v>4</v>
      </c>
      <c r="CA4">
        <f>SUM(BV4:BZ4)</f>
        <v>3990.7234219871179</v>
      </c>
    </row>
    <row r="5" spans="1:79" x14ac:dyDescent="0.25">
      <c r="A5" s="19" t="s">
        <v>3</v>
      </c>
      <c r="B5" s="19">
        <v>4550507</v>
      </c>
      <c r="C5">
        <f t="shared" si="0"/>
        <v>6.6580597867748397</v>
      </c>
      <c r="D5" s="14">
        <v>299853</v>
      </c>
      <c r="E5" s="15">
        <v>334167</v>
      </c>
      <c r="F5" s="15">
        <f>B5/E5</f>
        <v>13.617463723228207</v>
      </c>
      <c r="G5" s="15">
        <f t="shared" ref="G5:G8" si="7">LOG(F5)</f>
        <v>1.1340962269910448</v>
      </c>
      <c r="H5" s="16">
        <v>154197</v>
      </c>
      <c r="I5" s="17">
        <v>788217</v>
      </c>
      <c r="J5" s="15">
        <v>271581</v>
      </c>
      <c r="K5" s="15">
        <v>317707</v>
      </c>
      <c r="L5" s="16">
        <f>B5/K5</f>
        <v>14.322967388191007</v>
      </c>
      <c r="M5" s="16">
        <f>LOG(L5)</f>
        <v>1.1560330030843542</v>
      </c>
      <c r="N5" s="16">
        <v>197152</v>
      </c>
      <c r="O5" s="16">
        <f>B5/N5</f>
        <v>23.08121145106314</v>
      </c>
      <c r="P5" s="16">
        <f>LOG(O5)</f>
        <v>1.3632585996615239</v>
      </c>
      <c r="Q5" s="15">
        <v>225083</v>
      </c>
      <c r="R5" s="15">
        <v>814372</v>
      </c>
      <c r="S5" s="14">
        <v>468223</v>
      </c>
      <c r="T5" s="15">
        <v>416372</v>
      </c>
      <c r="U5" s="15">
        <f>B5/T5</f>
        <v>10.928945750434707</v>
      </c>
      <c r="V5" s="15">
        <f t="shared" ref="V5:V8" si="8">LOG(U5)</f>
        <v>1.0385782701975261</v>
      </c>
      <c r="W5" s="15">
        <v>172251</v>
      </c>
      <c r="X5" s="15">
        <f>B5/W5</f>
        <v>26.417884366418772</v>
      </c>
      <c r="Y5" s="15">
        <f t="shared" si="1"/>
        <v>1.4218980348992616</v>
      </c>
      <c r="Z5" s="15">
        <v>333838</v>
      </c>
      <c r="AA5" s="17">
        <f t="shared" si="2"/>
        <v>1390684</v>
      </c>
      <c r="AB5" s="15">
        <v>253917</v>
      </c>
      <c r="AC5" s="15">
        <v>545427</v>
      </c>
      <c r="AD5" s="15">
        <f t="shared" si="3"/>
        <v>8.3430174890498634</v>
      </c>
      <c r="AE5" s="15">
        <f>LOG(AD5)</f>
        <v>0.92132315397455533</v>
      </c>
      <c r="AF5" s="15">
        <v>190076</v>
      </c>
      <c r="AG5" s="15">
        <f t="shared" si="4"/>
        <v>23.940460657842127</v>
      </c>
      <c r="AH5" s="15">
        <f t="shared" si="5"/>
        <v>1.3791325027635455</v>
      </c>
      <c r="AI5" s="15">
        <f>493493-AF5</f>
        <v>303417</v>
      </c>
      <c r="AJ5" s="17">
        <f>SUM(AB5,AC5,AF5,AI5)</f>
        <v>1292837</v>
      </c>
      <c r="AK5" s="18"/>
      <c r="AL5" s="18"/>
      <c r="AM5" s="18"/>
      <c r="AN5" s="18"/>
      <c r="AO5" s="18"/>
      <c r="AP5" s="18"/>
      <c r="AQ5" s="18"/>
      <c r="AR5" s="18"/>
      <c r="AS5" s="17"/>
      <c r="AT5" s="18"/>
      <c r="AU5" s="18"/>
      <c r="AV5" s="18"/>
      <c r="AW5" s="18"/>
      <c r="AX5" s="18"/>
      <c r="AY5" s="18"/>
      <c r="AZ5" s="18"/>
      <c r="BA5" s="18"/>
      <c r="BB5" s="17"/>
      <c r="BC5" s="15"/>
      <c r="BD5" s="15"/>
      <c r="BE5" s="15"/>
      <c r="BK5" s="8"/>
      <c r="BT5" s="8"/>
      <c r="BV5">
        <v>236</v>
      </c>
      <c r="BW5">
        <v>109</v>
      </c>
      <c r="BX5">
        <f t="shared" si="6"/>
        <v>41747.770642201838</v>
      </c>
      <c r="BY5">
        <f t="shared" ref="BY5:BY9" si="9">LOG(BX5)</f>
        <v>4.6206332888342159</v>
      </c>
      <c r="BZ5">
        <v>4</v>
      </c>
      <c r="CA5">
        <f t="shared" ref="CA5:CA8" si="10">SUM(BV5:BZ5)</f>
        <v>42101.391275490671</v>
      </c>
    </row>
    <row r="6" spans="1:79" x14ac:dyDescent="0.25">
      <c r="A6" s="19" t="s">
        <v>15</v>
      </c>
      <c r="B6" s="19">
        <v>5927007</v>
      </c>
      <c r="C6">
        <f t="shared" si="0"/>
        <v>6.7728354401561059</v>
      </c>
      <c r="D6" s="14">
        <v>302624</v>
      </c>
      <c r="E6" s="15">
        <v>330587</v>
      </c>
      <c r="F6" s="15">
        <f>B6/E6</f>
        <v>17.928735854706929</v>
      </c>
      <c r="G6" s="15">
        <f t="shared" si="7"/>
        <v>1.2535496687769128</v>
      </c>
      <c r="H6" s="15">
        <v>159769</v>
      </c>
      <c r="I6" s="17">
        <v>792981</v>
      </c>
      <c r="J6" s="15"/>
      <c r="K6" s="15"/>
      <c r="L6" s="16"/>
      <c r="M6" s="16"/>
      <c r="N6" s="15"/>
      <c r="O6" s="16"/>
      <c r="P6" s="16"/>
      <c r="Q6" s="15"/>
      <c r="R6" s="15"/>
      <c r="S6" s="14">
        <v>480526</v>
      </c>
      <c r="T6" s="15">
        <v>458863</v>
      </c>
      <c r="U6" s="15">
        <f>B6/T6</f>
        <v>12.916724599717126</v>
      </c>
      <c r="V6" s="15">
        <f t="shared" si="8"/>
        <v>1.1111523999895863</v>
      </c>
      <c r="W6" s="15">
        <v>173947</v>
      </c>
      <c r="X6" s="15">
        <f>B6/W6</f>
        <v>34.073637372303061</v>
      </c>
      <c r="Y6" s="15">
        <f t="shared" si="1"/>
        <v>1.5324184971252766</v>
      </c>
      <c r="Z6" s="15">
        <v>312704</v>
      </c>
      <c r="AA6" s="17">
        <f t="shared" si="2"/>
        <v>1426040</v>
      </c>
      <c r="AB6" s="15">
        <v>282381</v>
      </c>
      <c r="AC6" s="15">
        <v>617337</v>
      </c>
      <c r="AD6" s="15">
        <f t="shared" si="3"/>
        <v>9.6009262363992445</v>
      </c>
      <c r="AE6" s="15">
        <f>LOG(AD6)</f>
        <v>0.98231313303465084</v>
      </c>
      <c r="AF6" s="15">
        <v>170982</v>
      </c>
      <c r="AG6" s="15">
        <f t="shared" si="4"/>
        <v>34.664508544759094</v>
      </c>
      <c r="AH6" s="15">
        <f t="shared" si="5"/>
        <v>1.5398850473788057</v>
      </c>
      <c r="AI6" s="15">
        <f>468071-AF6</f>
        <v>297089</v>
      </c>
      <c r="AJ6" s="17">
        <f>SUM(AB6,AC6,AF6,AI6)</f>
        <v>1367789</v>
      </c>
      <c r="AK6" s="18"/>
      <c r="AL6" s="18"/>
      <c r="AM6" s="18"/>
      <c r="AN6" s="18"/>
      <c r="AO6" s="18"/>
      <c r="AP6" s="18"/>
      <c r="AQ6" s="18"/>
      <c r="AR6" s="18"/>
      <c r="AS6" s="17"/>
      <c r="AT6" s="18"/>
      <c r="AU6" s="18"/>
      <c r="AV6" s="18"/>
      <c r="AW6" s="18"/>
      <c r="AX6" s="18"/>
      <c r="AY6" s="18"/>
      <c r="AZ6" s="18"/>
      <c r="BA6" s="18"/>
      <c r="BB6" s="17"/>
      <c r="BC6" s="15"/>
      <c r="BD6" s="15"/>
      <c r="BE6" s="15"/>
      <c r="BK6" s="8"/>
      <c r="BT6" s="8"/>
      <c r="BV6">
        <v>229</v>
      </c>
      <c r="BW6">
        <v>142</v>
      </c>
      <c r="BX6">
        <f t="shared" si="6"/>
        <v>41739.485915492958</v>
      </c>
      <c r="BY6">
        <f t="shared" si="9"/>
        <v>4.6205470957730492</v>
      </c>
      <c r="BZ6">
        <v>4</v>
      </c>
      <c r="CA6">
        <f t="shared" si="10"/>
        <v>42119.10646258873</v>
      </c>
    </row>
    <row r="7" spans="1:79" x14ac:dyDescent="0.25">
      <c r="A7" s="19" t="s">
        <v>14</v>
      </c>
      <c r="B7" s="19">
        <v>25820919</v>
      </c>
      <c r="C7">
        <f t="shared" si="0"/>
        <v>7.4119716953094192</v>
      </c>
      <c r="D7" s="14">
        <v>311440</v>
      </c>
      <c r="E7" s="15">
        <v>316587</v>
      </c>
      <c r="F7" s="15">
        <f>B7/E7</f>
        <v>81.560263055652953</v>
      </c>
      <c r="G7" s="15">
        <f t="shared" si="7"/>
        <v>1.9114786178348209</v>
      </c>
      <c r="H7" s="16">
        <v>165062</v>
      </c>
      <c r="I7" s="17">
        <v>793090</v>
      </c>
      <c r="J7" s="15">
        <v>290003</v>
      </c>
      <c r="K7" s="15">
        <v>350918</v>
      </c>
      <c r="L7" s="16">
        <f>B7/K7</f>
        <v>73.581061672527483</v>
      </c>
      <c r="M7" s="16">
        <f t="shared" ref="M7:M9" si="11">LOG(L7)</f>
        <v>1.8667660498065228</v>
      </c>
      <c r="N7" s="15">
        <v>197185</v>
      </c>
      <c r="O7" s="16">
        <f>B7/N7</f>
        <v>130.94768364733625</v>
      </c>
      <c r="P7" s="16">
        <f t="shared" ref="P7:P9" si="12">LOG(O7)</f>
        <v>2.1170978205308009</v>
      </c>
      <c r="Q7" s="15">
        <v>355141</v>
      </c>
      <c r="R7" s="15">
        <v>996062</v>
      </c>
      <c r="S7" s="14">
        <v>495019</v>
      </c>
      <c r="T7" s="15">
        <v>393560</v>
      </c>
      <c r="U7" s="15">
        <f>B7/T7</f>
        <v>65.60859589389166</v>
      </c>
      <c r="V7" s="15">
        <f t="shared" si="8"/>
        <v>1.8169607434110107</v>
      </c>
      <c r="W7" s="15">
        <v>195808</v>
      </c>
      <c r="X7" s="15">
        <f>B7/W7</f>
        <v>131.86856001797679</v>
      </c>
      <c r="Y7" s="15">
        <f t="shared" si="1"/>
        <v>2.1201412637928647</v>
      </c>
      <c r="Z7" s="15">
        <v>167525</v>
      </c>
      <c r="AA7" s="17">
        <f t="shared" si="2"/>
        <v>1251912</v>
      </c>
      <c r="AB7" s="15">
        <v>443116</v>
      </c>
      <c r="AC7" s="15">
        <v>564471</v>
      </c>
      <c r="AD7" s="15">
        <f t="shared" si="3"/>
        <v>45.743570528866847</v>
      </c>
      <c r="AE7" s="15">
        <f>LOG(AD7)</f>
        <v>1.6603300605869542</v>
      </c>
      <c r="AF7" s="15">
        <v>199027</v>
      </c>
      <c r="AG7" s="15">
        <f t="shared" si="4"/>
        <v>129.73575946982066</v>
      </c>
      <c r="AH7" s="15">
        <f t="shared" si="5"/>
        <v>2.113059698519792</v>
      </c>
      <c r="AI7" s="15">
        <v>304080</v>
      </c>
      <c r="AJ7" s="17">
        <f>SUM(AB7:AC7,AF7,AI7)</f>
        <v>1510694</v>
      </c>
      <c r="AK7" s="16">
        <v>435163</v>
      </c>
      <c r="AL7" s="16">
        <v>738565</v>
      </c>
      <c r="AM7" s="16">
        <f>B7/AL7</f>
        <v>34.960929640586812</v>
      </c>
      <c r="AN7" s="16">
        <f>LOG(AM7)</f>
        <v>1.5435829723722365</v>
      </c>
      <c r="AO7" s="16"/>
      <c r="AP7" s="16"/>
      <c r="AQ7" s="16"/>
      <c r="AR7" s="16">
        <v>351637</v>
      </c>
      <c r="AS7" s="17">
        <v>1525366</v>
      </c>
      <c r="AT7" s="16"/>
      <c r="AU7" s="16"/>
      <c r="AV7" s="16"/>
      <c r="AW7" s="16"/>
      <c r="AX7" s="16"/>
      <c r="AY7" s="16"/>
      <c r="AZ7" s="16"/>
      <c r="BA7" s="16"/>
      <c r="BB7" s="17"/>
      <c r="BC7" s="15"/>
      <c r="BD7" s="15"/>
      <c r="BE7" s="15"/>
      <c r="BK7" s="8"/>
      <c r="BT7" s="8"/>
      <c r="BV7">
        <v>757</v>
      </c>
      <c r="BW7">
        <v>211</v>
      </c>
      <c r="BX7">
        <f t="shared" si="6"/>
        <v>122374.02369668246</v>
      </c>
      <c r="BY7">
        <f t="shared" si="9"/>
        <v>5.0876892400117271</v>
      </c>
      <c r="BZ7">
        <v>7</v>
      </c>
      <c r="CA7">
        <f t="shared" si="10"/>
        <v>123354.11138592247</v>
      </c>
    </row>
    <row r="8" spans="1:79" x14ac:dyDescent="0.25">
      <c r="A8" s="19" t="s">
        <v>4</v>
      </c>
      <c r="B8" s="19">
        <v>838011150</v>
      </c>
      <c r="C8">
        <f t="shared" si="0"/>
        <v>8.9232497970923994</v>
      </c>
      <c r="D8" s="14">
        <v>629686</v>
      </c>
      <c r="E8" s="15">
        <v>895666</v>
      </c>
      <c r="F8" s="15">
        <f>B8/E8</f>
        <v>935.62907378420084</v>
      </c>
      <c r="G8" s="15">
        <f t="shared" si="7"/>
        <v>2.9711037086350469</v>
      </c>
      <c r="H8" s="16">
        <v>245624</v>
      </c>
      <c r="I8" s="17">
        <v>1770977</v>
      </c>
      <c r="J8" s="15"/>
      <c r="K8" s="15"/>
      <c r="L8" s="16"/>
      <c r="M8" s="16"/>
      <c r="N8" s="15"/>
      <c r="O8" s="16"/>
      <c r="P8" s="16"/>
      <c r="Q8" s="15"/>
      <c r="R8" s="15"/>
      <c r="S8" s="14">
        <v>435722</v>
      </c>
      <c r="T8" s="15">
        <v>594616</v>
      </c>
      <c r="U8" s="15">
        <f>B8/T8</f>
        <v>1409.3316526968665</v>
      </c>
      <c r="V8" s="15">
        <f t="shared" si="8"/>
        <v>3.1490132060172549</v>
      </c>
      <c r="W8" s="15">
        <v>291619</v>
      </c>
      <c r="X8" s="15">
        <f>B8/W8</f>
        <v>2873.6507223466233</v>
      </c>
      <c r="Y8" s="15">
        <f t="shared" si="1"/>
        <v>3.4584339807169</v>
      </c>
      <c r="Z8" s="15">
        <v>365325</v>
      </c>
      <c r="AA8" s="17">
        <f t="shared" si="2"/>
        <v>1687282</v>
      </c>
      <c r="AB8" s="15">
        <v>321077</v>
      </c>
      <c r="AC8" s="15">
        <v>638627</v>
      </c>
      <c r="AD8" s="15">
        <f t="shared" si="3"/>
        <v>1312.2075170639512</v>
      </c>
      <c r="AE8" s="15">
        <f t="shared" ref="AE8:AE13" si="13">LOG(AD8)</f>
        <v>3.1180025213118792</v>
      </c>
      <c r="AF8" s="15">
        <v>273056</v>
      </c>
      <c r="AG8" s="15">
        <f t="shared" si="4"/>
        <v>3069.008371909059</v>
      </c>
      <c r="AH8" s="15">
        <f t="shared" si="5"/>
        <v>3.486998073139854</v>
      </c>
      <c r="AI8" s="15">
        <v>260515</v>
      </c>
      <c r="AJ8" s="17">
        <f>SUM(AB8:AC8,AF8,AI8)</f>
        <v>1493275</v>
      </c>
      <c r="AK8" s="16">
        <v>562589</v>
      </c>
      <c r="AL8" s="16">
        <v>712659</v>
      </c>
      <c r="AM8" s="16">
        <f>B8/AL8</f>
        <v>1175.8935900620072</v>
      </c>
      <c r="AN8" s="16">
        <f t="shared" ref="AN8:AN9" si="14">LOG(AM8)</f>
        <v>3.0703680229817771</v>
      </c>
      <c r="AO8" s="16"/>
      <c r="AP8" s="16"/>
      <c r="AQ8" s="16"/>
      <c r="AR8" s="16">
        <v>244663</v>
      </c>
      <c r="AS8" s="17">
        <v>1519912</v>
      </c>
      <c r="AT8" s="16">
        <v>416076</v>
      </c>
      <c r="AU8" s="16">
        <v>717697</v>
      </c>
      <c r="AV8" s="16">
        <f>B8/AU8</f>
        <v>1167.6391987147779</v>
      </c>
      <c r="AW8" s="16">
        <f>LOG(AV8)</f>
        <v>3.0673086662232829</v>
      </c>
      <c r="AX8" s="16"/>
      <c r="AY8" s="16"/>
      <c r="AZ8" s="16"/>
      <c r="BA8" s="16">
        <v>410939</v>
      </c>
      <c r="BB8" s="17">
        <v>1544713</v>
      </c>
      <c r="BC8" s="15"/>
      <c r="BD8" s="15"/>
      <c r="BE8" s="15"/>
      <c r="BK8" s="8"/>
      <c r="BT8" s="8"/>
      <c r="BV8" s="16">
        <v>27942</v>
      </c>
      <c r="BW8" s="16">
        <v>4526</v>
      </c>
      <c r="BX8">
        <f t="shared" si="6"/>
        <v>185154.916040654</v>
      </c>
      <c r="BY8">
        <f t="shared" si="9"/>
        <v>5.2675352474736892</v>
      </c>
      <c r="BZ8" s="16">
        <v>255</v>
      </c>
      <c r="CA8">
        <f t="shared" si="10"/>
        <v>217883.18357590146</v>
      </c>
    </row>
    <row r="9" spans="1:79" x14ac:dyDescent="0.25">
      <c r="A9" s="19" t="s">
        <v>5</v>
      </c>
      <c r="B9" s="19">
        <v>2624103185</v>
      </c>
      <c r="C9">
        <f t="shared" si="0"/>
        <v>9.4189809083694165</v>
      </c>
      <c r="D9" s="14"/>
      <c r="E9" s="15"/>
      <c r="F9" s="15"/>
      <c r="G9" s="15"/>
      <c r="H9" s="15"/>
      <c r="I9" s="17"/>
      <c r="J9" s="15">
        <v>802668</v>
      </c>
      <c r="K9" s="15">
        <v>1834308</v>
      </c>
      <c r="L9" s="16">
        <f>B9/K9</f>
        <v>1430.5684677818556</v>
      </c>
      <c r="M9" s="16">
        <f t="shared" si="11"/>
        <v>3.1555086482078778</v>
      </c>
      <c r="N9" s="15">
        <v>738044</v>
      </c>
      <c r="O9" s="16">
        <f>B9/N9</f>
        <v>3555.4833925890598</v>
      </c>
      <c r="P9" s="16">
        <f t="shared" si="12"/>
        <v>3.5508986544222787</v>
      </c>
      <c r="Q9" s="15">
        <v>1156579</v>
      </c>
      <c r="R9" s="17">
        <v>3793550</v>
      </c>
      <c r="S9">
        <v>508491</v>
      </c>
      <c r="T9">
        <v>908608</v>
      </c>
      <c r="U9" s="15">
        <f>B23/T9</f>
        <v>2888.047634403395</v>
      </c>
      <c r="V9" s="15">
        <f>LOG(U9)</f>
        <v>3.4606043520513197</v>
      </c>
      <c r="W9">
        <v>480568</v>
      </c>
      <c r="X9" s="15">
        <f>B23/W9</f>
        <v>5460.4201382530673</v>
      </c>
      <c r="Y9" s="15">
        <f>LOG(X9)</f>
        <v>3.7372260596837039</v>
      </c>
      <c r="Z9">
        <v>549870</v>
      </c>
      <c r="AA9" s="17">
        <f>SUM(S9:T9,W9,Z9)</f>
        <v>2447537</v>
      </c>
      <c r="AB9" s="16">
        <v>429846</v>
      </c>
      <c r="AC9" s="15">
        <v>914035</v>
      </c>
      <c r="AD9" s="15">
        <f t="shared" si="3"/>
        <v>2870.9001132341759</v>
      </c>
      <c r="AE9" s="15">
        <f t="shared" si="13"/>
        <v>3.4580180824213178</v>
      </c>
      <c r="AF9" s="15">
        <v>390642</v>
      </c>
      <c r="AG9" s="15">
        <f t="shared" si="4"/>
        <v>6717.4118118379492</v>
      </c>
      <c r="AH9" s="15">
        <f t="shared" si="5"/>
        <v>3.8272019735966758</v>
      </c>
      <c r="AI9" s="15">
        <v>334695</v>
      </c>
      <c r="AJ9" s="17">
        <f>SUM(AB9:AC9,AF9,AI9)</f>
        <v>2069218</v>
      </c>
      <c r="AK9" s="16">
        <v>604351</v>
      </c>
      <c r="AL9" s="16">
        <v>842137</v>
      </c>
      <c r="AM9" s="16">
        <f>B9/AL9</f>
        <v>3116.0050977453789</v>
      </c>
      <c r="AN9" s="16">
        <f t="shared" si="14"/>
        <v>3.4935981595014503</v>
      </c>
      <c r="AO9" s="16"/>
      <c r="AP9" s="16"/>
      <c r="AQ9" s="16"/>
      <c r="AR9" s="16">
        <v>479265</v>
      </c>
      <c r="AS9" s="17">
        <v>1926054</v>
      </c>
      <c r="AT9" s="16">
        <v>457150</v>
      </c>
      <c r="AU9" s="16">
        <v>701333</v>
      </c>
      <c r="AV9" s="16">
        <f>B9/AU9</f>
        <v>3741.5937721453288</v>
      </c>
      <c r="AW9" s="16">
        <f>LOG(AV9)</f>
        <v>3.5730566340211531</v>
      </c>
      <c r="AX9" s="16"/>
      <c r="AY9" s="16"/>
      <c r="AZ9" s="16"/>
      <c r="BA9" s="16">
        <v>302497</v>
      </c>
      <c r="BB9" s="17">
        <v>1460980</v>
      </c>
      <c r="BC9" s="15"/>
      <c r="BD9" s="15"/>
      <c r="BE9" s="15"/>
      <c r="BK9" s="8"/>
      <c r="BT9" s="8"/>
      <c r="BV9" s="16">
        <v>92778</v>
      </c>
      <c r="BW9" s="16">
        <v>14309</v>
      </c>
      <c r="BX9">
        <f t="shared" si="6"/>
        <v>183388.30002096583</v>
      </c>
      <c r="BY9">
        <f t="shared" si="9"/>
        <v>5.2633716246905005</v>
      </c>
      <c r="BZ9" s="16">
        <v>107873</v>
      </c>
      <c r="CA9">
        <f>SUM(BV9:BZ9)</f>
        <v>398353.56339259056</v>
      </c>
    </row>
    <row r="10" spans="1:79" x14ac:dyDescent="0.25">
      <c r="A10" s="19" t="s">
        <v>6</v>
      </c>
      <c r="B10" s="19">
        <f>2*B9</f>
        <v>5248206370</v>
      </c>
      <c r="C10">
        <f t="shared" si="0"/>
        <v>9.7200109040333977</v>
      </c>
      <c r="D10" s="14"/>
      <c r="E10" s="15"/>
      <c r="F10" s="15"/>
      <c r="G10" s="15"/>
      <c r="H10" s="15"/>
      <c r="I10" s="17"/>
      <c r="J10" s="15"/>
      <c r="K10" s="15"/>
      <c r="L10" s="15"/>
      <c r="M10" s="15"/>
      <c r="N10" s="15"/>
      <c r="O10" s="15"/>
      <c r="P10" s="15"/>
      <c r="Q10" s="15"/>
      <c r="R10" s="17"/>
      <c r="S10">
        <v>1097529</v>
      </c>
      <c r="T10">
        <v>1514885</v>
      </c>
      <c r="U10" s="15">
        <f>B24/T10</f>
        <v>3045.3154074401687</v>
      </c>
      <c r="V10" s="15">
        <f>LOG(U10)</f>
        <v>3.4836322797659336</v>
      </c>
      <c r="W10">
        <v>751593</v>
      </c>
      <c r="X10" s="15">
        <f>B24/W10</f>
        <v>6138.0329925904043</v>
      </c>
      <c r="Y10" s="15">
        <f>LOG(X10)</f>
        <v>3.7880292184818329</v>
      </c>
      <c r="Z10">
        <v>368501</v>
      </c>
      <c r="AA10" s="17">
        <f>SUM(S10:T10,W10,Z10)</f>
        <v>3732508</v>
      </c>
      <c r="AB10" s="15">
        <v>515983</v>
      </c>
      <c r="AC10" s="15">
        <v>1076959</v>
      </c>
      <c r="AD10" s="15">
        <f t="shared" si="3"/>
        <v>4873.1719313362901</v>
      </c>
      <c r="AE10" s="15">
        <f t="shared" si="13"/>
        <v>3.687811734080535</v>
      </c>
      <c r="AF10" s="15">
        <v>508702</v>
      </c>
      <c r="AG10" s="15">
        <f t="shared" si="4"/>
        <v>10316.858140915507</v>
      </c>
      <c r="AH10" s="15">
        <f t="shared" si="5"/>
        <v>4.0135474589374143</v>
      </c>
      <c r="AI10" s="15">
        <v>338271</v>
      </c>
      <c r="AJ10" s="17">
        <f>SUM(AB10:AC10,AF10,AI10)</f>
        <v>2439915</v>
      </c>
      <c r="AK10" s="18"/>
      <c r="AL10" s="18"/>
      <c r="AM10" s="18"/>
      <c r="AN10" s="18"/>
      <c r="AO10" s="18"/>
      <c r="AP10" s="18"/>
      <c r="AQ10" s="18"/>
      <c r="AR10" s="18"/>
      <c r="AS10" s="17"/>
      <c r="AT10" s="18"/>
      <c r="AU10" s="18"/>
      <c r="AV10" s="16" t="e">
        <f t="shared" ref="AV10:AV14" si="15">B10/AU10</f>
        <v>#DIV/0!</v>
      </c>
      <c r="AW10" s="16" t="e">
        <f t="shared" ref="AW10:AW14" si="16">LOG(AV10)</f>
        <v>#DIV/0!</v>
      </c>
      <c r="AX10" s="18"/>
      <c r="AY10" s="18"/>
      <c r="AZ10" s="18"/>
      <c r="BA10" s="18"/>
      <c r="BB10" s="17"/>
      <c r="BC10" s="15"/>
      <c r="BD10" s="15"/>
      <c r="BE10" s="15"/>
      <c r="BK10" s="8"/>
      <c r="BT10" s="8"/>
      <c r="BV10" t="s">
        <v>23</v>
      </c>
    </row>
    <row r="11" spans="1:79" x14ac:dyDescent="0.25">
      <c r="A11" s="19" t="s">
        <v>7</v>
      </c>
      <c r="B11" s="19">
        <f>5*B9</f>
        <v>13120515925</v>
      </c>
      <c r="C11">
        <f t="shared" si="0"/>
        <v>10.117950912705435</v>
      </c>
      <c r="D11" s="14"/>
      <c r="E11" s="15"/>
      <c r="F11" s="15"/>
      <c r="G11" s="15"/>
      <c r="H11" s="15"/>
      <c r="I11" s="17"/>
      <c r="J11" s="15"/>
      <c r="K11" s="15"/>
      <c r="L11" s="15"/>
      <c r="M11" s="15"/>
      <c r="N11" s="15"/>
      <c r="O11" s="15"/>
      <c r="P11" s="15"/>
      <c r="Q11" s="15"/>
      <c r="R11" s="15"/>
      <c r="S11" s="14">
        <v>1131941</v>
      </c>
      <c r="T11" s="15">
        <v>1879565</v>
      </c>
      <c r="U11" s="15">
        <f>B25/T11</f>
        <v>6138.9774298840421</v>
      </c>
      <c r="V11" s="15">
        <f>LOG(U11)</f>
        <v>3.788096036687866</v>
      </c>
      <c r="W11" s="15">
        <v>1037886</v>
      </c>
      <c r="X11" s="15">
        <f>B25/W11</f>
        <v>11117.412811233604</v>
      </c>
      <c r="Y11" s="15">
        <f>LOG(X11)</f>
        <v>4.0460037321620232</v>
      </c>
      <c r="Z11" s="15">
        <v>363621</v>
      </c>
      <c r="AA11" s="17">
        <f>SUM(S11:T11,W11,Z11)</f>
        <v>4413013</v>
      </c>
      <c r="AB11">
        <v>951354</v>
      </c>
      <c r="AC11">
        <v>1575972</v>
      </c>
      <c r="AD11" s="15">
        <f t="shared" si="3"/>
        <v>8325.3483723061072</v>
      </c>
      <c r="AE11" s="15">
        <f>LOG(AD11)</f>
        <v>3.9204024155122519</v>
      </c>
      <c r="AF11">
        <v>789234</v>
      </c>
      <c r="AG11" s="15">
        <f>B25/AF11</f>
        <v>14620.007644120755</v>
      </c>
      <c r="AH11" s="15">
        <f>LOG(AG11)</f>
        <v>4.1649475996942487</v>
      </c>
      <c r="AI11">
        <v>178227</v>
      </c>
      <c r="AJ11" s="8">
        <f>SUM(AI11,AF11,AC11,AB11)</f>
        <v>3494787</v>
      </c>
      <c r="AK11" s="18"/>
      <c r="AL11" s="18"/>
      <c r="AM11" s="18"/>
      <c r="AN11" s="18"/>
      <c r="AO11" s="18"/>
      <c r="AP11" s="18"/>
      <c r="AQ11" s="18"/>
      <c r="AR11" s="18"/>
      <c r="AS11" s="17"/>
      <c r="AT11" s="18">
        <v>969436</v>
      </c>
      <c r="AU11" s="18">
        <v>1187552</v>
      </c>
      <c r="AV11" s="16">
        <f t="shared" si="15"/>
        <v>11048.371713407076</v>
      </c>
      <c r="AW11" s="16">
        <f t="shared" si="16"/>
        <v>4.0432982772981152</v>
      </c>
      <c r="AX11" s="18">
        <v>485835</v>
      </c>
      <c r="AY11">
        <f>B11/AX11</f>
        <v>27006.115090514268</v>
      </c>
      <c r="AZ11">
        <f>LOG(AY11)</f>
        <v>4.4314621141355994</v>
      </c>
      <c r="BA11" s="18">
        <v>243331</v>
      </c>
      <c r="BB11" s="8">
        <f>SUM(BA11,AX11,AU11,AT11)</f>
        <v>2886154</v>
      </c>
      <c r="BC11" s="15"/>
      <c r="BD11" s="15"/>
      <c r="BE11" s="15"/>
      <c r="BK11" s="8"/>
      <c r="BT11" s="8"/>
      <c r="BV11" t="s">
        <v>23</v>
      </c>
    </row>
    <row r="12" spans="1:79" x14ac:dyDescent="0.25">
      <c r="A12" s="19" t="s">
        <v>8</v>
      </c>
      <c r="B12" s="19">
        <f>10*B9</f>
        <v>26241031850</v>
      </c>
      <c r="C12">
        <f t="shared" si="0"/>
        <v>10.418980908369416</v>
      </c>
      <c r="D12" s="14"/>
      <c r="E12" s="15"/>
      <c r="F12" s="15"/>
      <c r="G12" s="15"/>
      <c r="H12" s="15"/>
      <c r="I12" s="17"/>
      <c r="J12" s="15"/>
      <c r="K12" s="15"/>
      <c r="L12" s="15"/>
      <c r="M12" s="15"/>
      <c r="N12" s="15"/>
      <c r="O12" s="15"/>
      <c r="P12" s="15"/>
      <c r="Q12" s="15"/>
      <c r="R12" s="15"/>
      <c r="S12" s="14">
        <v>1922426</v>
      </c>
      <c r="T12" s="15">
        <v>3304425</v>
      </c>
      <c r="U12" s="15">
        <f>B26/T12</f>
        <v>6986.136172859121</v>
      </c>
      <c r="V12" s="15">
        <f>LOG(U12)</f>
        <v>3.844237046595778</v>
      </c>
      <c r="W12" s="15">
        <v>1715801</v>
      </c>
      <c r="X12" s="15">
        <f>B26/W12</f>
        <v>13454.452481960321</v>
      </c>
      <c r="Y12" s="15">
        <f>LOG(X12)</f>
        <v>4.1288660291973933</v>
      </c>
      <c r="Z12" s="15">
        <v>287681</v>
      </c>
      <c r="AA12" s="17">
        <f t="shared" ref="AA12" si="17">SUM(S12:T12,W12,Z12)</f>
        <v>7230333</v>
      </c>
      <c r="AB12" s="15">
        <v>1039155</v>
      </c>
      <c r="AC12" s="15">
        <v>2037349</v>
      </c>
      <c r="AD12" s="15">
        <f t="shared" si="3"/>
        <v>12879.988578294637</v>
      </c>
      <c r="AE12" s="15">
        <f t="shared" si="13"/>
        <v>4.109915477900671</v>
      </c>
      <c r="AF12" s="15">
        <v>956912</v>
      </c>
      <c r="AG12" s="15">
        <f>B12/AF12</f>
        <v>27422.617597020417</v>
      </c>
      <c r="AH12" s="15">
        <f t="shared" si="5"/>
        <v>4.4381089075535556</v>
      </c>
      <c r="AI12" s="15">
        <v>201019</v>
      </c>
      <c r="AJ12" s="8">
        <f t="shared" ref="AJ12:AJ13" si="18">SUM(AI12,AF12,AC12,AB12)</f>
        <v>4234435</v>
      </c>
      <c r="AK12" s="18"/>
      <c r="AL12" s="18"/>
      <c r="AM12" s="18"/>
      <c r="AN12" s="18"/>
      <c r="AO12" s="18"/>
      <c r="AP12" s="18"/>
      <c r="AQ12" s="18"/>
      <c r="AR12" s="18"/>
      <c r="AS12" s="17"/>
      <c r="AT12" s="18">
        <v>997748</v>
      </c>
      <c r="AU12" s="18">
        <v>1426485</v>
      </c>
      <c r="AV12" s="16">
        <f t="shared" si="15"/>
        <v>18395.589052811632</v>
      </c>
      <c r="AW12" s="16">
        <f t="shared" si="16"/>
        <v>4.2647136991141261</v>
      </c>
      <c r="AX12" s="18">
        <v>663075</v>
      </c>
      <c r="AY12">
        <f>B12/AX12</f>
        <v>39574.756777136827</v>
      </c>
      <c r="AZ12">
        <f>LOG(AY12)</f>
        <v>4.5974182544081286</v>
      </c>
      <c r="BA12" s="18">
        <v>243764</v>
      </c>
      <c r="BB12" s="8">
        <f>SUM(BA12,AX12,AU12,AT12)</f>
        <v>3331072</v>
      </c>
      <c r="BC12" s="6">
        <v>1295244</v>
      </c>
      <c r="BD12" s="6">
        <v>1257854</v>
      </c>
      <c r="BE12" s="16">
        <f>B12/BD12</f>
        <v>20861.746951553996</v>
      </c>
      <c r="BF12" s="6">
        <f>LOG(BE12)</f>
        <v>4.3193506732013924</v>
      </c>
      <c r="BG12" s="6">
        <v>681133</v>
      </c>
      <c r="BH12">
        <f>B12/BG12</f>
        <v>38525.562335109295</v>
      </c>
      <c r="BI12">
        <f>LOG(BH12)</f>
        <v>4.5857489865793619</v>
      </c>
      <c r="BJ12" s="6">
        <v>419077</v>
      </c>
      <c r="BK12" s="8">
        <f>SUM(BJ12,BG12,BD12,BC12)</f>
        <v>3653308</v>
      </c>
      <c r="BT12" s="8"/>
      <c r="BV12" t="s">
        <v>23</v>
      </c>
    </row>
    <row r="13" spans="1:79" x14ac:dyDescent="0.25">
      <c r="A13" s="20" t="s">
        <v>29</v>
      </c>
      <c r="B13" s="21">
        <f>20*B9</f>
        <v>52482063700</v>
      </c>
      <c r="C13" s="22">
        <f t="shared" si="0"/>
        <v>10.720010904033398</v>
      </c>
      <c r="I13" s="8"/>
      <c r="R13" s="8"/>
      <c r="U13" s="15"/>
      <c r="V13" s="15"/>
      <c r="X13" s="15"/>
      <c r="Y13" s="15"/>
      <c r="AA13" s="17"/>
      <c r="AB13" s="16">
        <v>2319968</v>
      </c>
      <c r="AC13" s="16">
        <v>3698960</v>
      </c>
      <c r="AD13" s="15">
        <f t="shared" si="3"/>
        <v>14188.329611566494</v>
      </c>
      <c r="AE13" s="15">
        <f t="shared" si="13"/>
        <v>4.1519312690881582</v>
      </c>
      <c r="AF13" s="15">
        <v>1955530</v>
      </c>
      <c r="AG13" s="15">
        <f>B13/AF13</f>
        <v>26837.769658353489</v>
      </c>
      <c r="AH13" s="15">
        <f t="shared" si="5"/>
        <v>4.4287464211349086</v>
      </c>
      <c r="AI13" s="16">
        <v>199887</v>
      </c>
      <c r="AJ13" s="8">
        <f t="shared" si="18"/>
        <v>8174345</v>
      </c>
      <c r="AS13" s="8"/>
      <c r="AT13">
        <v>1496779</v>
      </c>
      <c r="AU13">
        <v>1714057</v>
      </c>
      <c r="AV13" s="16">
        <f t="shared" si="15"/>
        <v>30618.622192844228</v>
      </c>
      <c r="AW13" s="16">
        <f t="shared" si="16"/>
        <v>4.4859856439877221</v>
      </c>
      <c r="AX13">
        <v>1046986</v>
      </c>
      <c r="AY13">
        <f>B13/AX13</f>
        <v>50126.805611536351</v>
      </c>
      <c r="AZ13">
        <f>LOG(AY13)</f>
        <v>4.7000700295784297</v>
      </c>
      <c r="BA13">
        <v>391366</v>
      </c>
      <c r="BB13" s="8">
        <f>SUM(BA13,AX13,AU13,AT13)</f>
        <v>4649188</v>
      </c>
      <c r="BC13" s="6">
        <v>1338189</v>
      </c>
      <c r="BD13" s="6">
        <v>2078534</v>
      </c>
      <c r="BE13" s="16">
        <f>B13/BD13</f>
        <v>25249.557476567621</v>
      </c>
      <c r="BF13" s="6">
        <f>LOG(BE13)</f>
        <v>4.4022537710816545</v>
      </c>
      <c r="BG13" s="6">
        <v>947447</v>
      </c>
      <c r="BH13">
        <f>B13/BG13</f>
        <v>55393.139352385937</v>
      </c>
      <c r="BI13">
        <f>LOG(BH13)</f>
        <v>4.7434559790622357</v>
      </c>
      <c r="BJ13" s="6">
        <v>421768</v>
      </c>
      <c r="BK13" s="8">
        <v>4785939</v>
      </c>
      <c r="BT13" s="8"/>
      <c r="BV13" t="s">
        <v>23</v>
      </c>
    </row>
    <row r="14" spans="1:79" x14ac:dyDescent="0.25">
      <c r="A14" s="26" t="s">
        <v>30</v>
      </c>
      <c r="B14" s="21">
        <f>50*B9</f>
        <v>131205159250</v>
      </c>
      <c r="C14" s="22">
        <f t="shared" si="0"/>
        <v>11.117950912705435</v>
      </c>
      <c r="I14" s="8"/>
      <c r="R14" s="8"/>
      <c r="U14" s="15"/>
      <c r="V14" s="15"/>
      <c r="X14" s="15"/>
      <c r="Y14" s="15"/>
      <c r="AA14" s="17"/>
      <c r="AB14" s="16"/>
      <c r="AC14" s="16"/>
      <c r="AD14" s="15"/>
      <c r="AE14" s="15"/>
      <c r="AF14" s="15"/>
      <c r="AG14" s="15"/>
      <c r="AH14" s="15"/>
      <c r="AI14" s="16"/>
      <c r="AJ14" s="8"/>
      <c r="AS14" s="8"/>
      <c r="AT14">
        <v>2136358</v>
      </c>
      <c r="AU14">
        <v>3832440</v>
      </c>
      <c r="AV14" s="16">
        <f t="shared" si="15"/>
        <v>34235.411187128826</v>
      </c>
      <c r="AW14" s="16">
        <f t="shared" si="16"/>
        <v>4.5344755483630772</v>
      </c>
      <c r="AX14">
        <v>2163385</v>
      </c>
      <c r="AY14">
        <f>B14/AX14</f>
        <v>60648.085870060117</v>
      </c>
      <c r="AZ14">
        <f>LOG(AY14)</f>
        <v>4.7828170985383087</v>
      </c>
      <c r="BA14">
        <v>379087</v>
      </c>
      <c r="BB14" s="8">
        <f>SUM(BA14,AX14,AU14,AT14)</f>
        <v>8511270</v>
      </c>
      <c r="BC14" s="6">
        <v>2206415</v>
      </c>
      <c r="BD14" s="6">
        <v>3576614</v>
      </c>
      <c r="BE14" s="16">
        <f>B14/BD14</f>
        <v>36684.182092336494</v>
      </c>
      <c r="BF14" s="6">
        <f>LOG(BE14)</f>
        <v>4.564478840522832</v>
      </c>
      <c r="BG14" s="6">
        <v>1733549</v>
      </c>
      <c r="BH14">
        <f>B14/BG14</f>
        <v>75685.867114226363</v>
      </c>
      <c r="BI14">
        <f>LOG(BH14)</f>
        <v>4.8790147908959689</v>
      </c>
      <c r="BJ14" s="6">
        <v>415008</v>
      </c>
      <c r="BK14" s="8">
        <f>SUM(BJ14,BG14,BD14,BC14)</f>
        <v>7931586</v>
      </c>
      <c r="BT14" s="8"/>
      <c r="BV14" t="s">
        <v>23</v>
      </c>
    </row>
    <row r="15" spans="1:79" x14ac:dyDescent="0.25">
      <c r="A15" s="20" t="s">
        <v>34</v>
      </c>
      <c r="B15" s="21">
        <f>100*B9</f>
        <v>262410318500</v>
      </c>
      <c r="C15" s="22">
        <f>LOG(B15)</f>
        <v>11.418980908369416</v>
      </c>
      <c r="I15" s="8"/>
      <c r="R15" s="8"/>
      <c r="U15" s="15"/>
      <c r="V15" s="15"/>
      <c r="X15" s="15"/>
      <c r="Y15" s="15"/>
      <c r="AA15" s="17"/>
      <c r="AD15" s="15"/>
      <c r="AE15" s="15"/>
      <c r="AF15" s="15"/>
      <c r="AG15" s="15"/>
      <c r="AH15" s="15"/>
      <c r="AJ15" s="8"/>
      <c r="AS15" s="8"/>
      <c r="BB15" s="8"/>
      <c r="BK15" s="8"/>
      <c r="BT15" s="8"/>
      <c r="BV15" t="s">
        <v>23</v>
      </c>
    </row>
    <row r="16" spans="1:79" x14ac:dyDescent="0.25">
      <c r="U16" s="15"/>
      <c r="V16" s="15"/>
      <c r="X16" s="15"/>
      <c r="Y16" s="15"/>
      <c r="AA16" s="15"/>
      <c r="AD16" s="15"/>
      <c r="AE16" s="15"/>
      <c r="AF16" s="15"/>
      <c r="AG16" s="15"/>
      <c r="AH16" s="15"/>
    </row>
    <row r="17" spans="1:37" x14ac:dyDescent="0.25">
      <c r="A17" t="s">
        <v>27</v>
      </c>
      <c r="B17" t="s">
        <v>16</v>
      </c>
      <c r="C17" s="8"/>
      <c r="U17" s="15"/>
      <c r="V17" s="15"/>
      <c r="X17" s="15"/>
      <c r="Y17" s="15"/>
      <c r="Z17" s="6"/>
      <c r="AA17" s="15"/>
      <c r="AB17" s="6"/>
      <c r="AC17" s="6"/>
      <c r="AD17" s="15"/>
      <c r="AE17" s="15"/>
      <c r="AF17" s="15"/>
      <c r="AG17" s="15"/>
      <c r="AH17" s="15"/>
      <c r="AI17" s="6"/>
      <c r="AJ17" s="6"/>
      <c r="AK17" s="6"/>
    </row>
    <row r="18" spans="1:37" x14ac:dyDescent="0.25">
      <c r="A18" t="s">
        <v>17</v>
      </c>
      <c r="B18">
        <v>143380</v>
      </c>
      <c r="C18" s="8">
        <f t="shared" ref="C18:C26" si="19">LOG(B18)</f>
        <v>5.156488576050017</v>
      </c>
      <c r="U18" s="15"/>
      <c r="V18" s="15"/>
      <c r="X18" s="15"/>
      <c r="Y18" s="15"/>
      <c r="Z18" s="6"/>
      <c r="AA18" s="15"/>
      <c r="AB18" s="6"/>
      <c r="AC18" s="6"/>
      <c r="AD18" s="15"/>
      <c r="AE18" s="15"/>
      <c r="AF18" s="15"/>
      <c r="AG18" s="15"/>
      <c r="AH18" s="15"/>
      <c r="AI18" s="6"/>
      <c r="AJ18" s="6"/>
      <c r="AK18" s="6"/>
    </row>
    <row r="19" spans="1:37" x14ac:dyDescent="0.25">
      <c r="A19" t="s">
        <v>3</v>
      </c>
      <c r="B19">
        <v>4550507</v>
      </c>
      <c r="C19" s="8">
        <f t="shared" si="19"/>
        <v>6.6580597867748397</v>
      </c>
      <c r="U19" s="15"/>
      <c r="V19" s="15"/>
      <c r="X19" s="15"/>
      <c r="Y19" s="15"/>
      <c r="Z19" s="6"/>
      <c r="AA19" s="15"/>
      <c r="AB19" s="6"/>
      <c r="AC19" s="6"/>
      <c r="AD19" s="15"/>
      <c r="AE19" s="15"/>
      <c r="AF19" s="15"/>
      <c r="AG19" s="15"/>
      <c r="AH19" s="15"/>
      <c r="AI19" s="6"/>
      <c r="AJ19" s="6"/>
      <c r="AK19" s="6"/>
    </row>
    <row r="20" spans="1:37" x14ac:dyDescent="0.25">
      <c r="A20" t="s">
        <v>15</v>
      </c>
      <c r="B20">
        <v>5927007</v>
      </c>
      <c r="C20" s="8">
        <f t="shared" si="19"/>
        <v>6.7728354401561059</v>
      </c>
      <c r="U20" s="15"/>
      <c r="V20" s="15"/>
      <c r="X20" s="15"/>
      <c r="Y20" s="15"/>
      <c r="Z20" s="6"/>
      <c r="AA20" s="15"/>
      <c r="AB20" s="6"/>
      <c r="AC20" s="6"/>
      <c r="AD20" s="15"/>
      <c r="AE20" s="15"/>
      <c r="AF20" s="15"/>
      <c r="AG20" s="15"/>
      <c r="AH20" s="15"/>
      <c r="AI20" s="6"/>
      <c r="AJ20" s="6"/>
      <c r="AK20" s="6"/>
    </row>
    <row r="21" spans="1:37" x14ac:dyDescent="0.25">
      <c r="A21" t="s">
        <v>14</v>
      </c>
      <c r="B21">
        <v>25820919</v>
      </c>
      <c r="C21" s="8">
        <f t="shared" si="19"/>
        <v>7.4119716953094192</v>
      </c>
      <c r="U21" s="15"/>
      <c r="V21" s="15"/>
      <c r="X21" s="15"/>
      <c r="Y21" s="15"/>
      <c r="Z21" s="6"/>
      <c r="AA21" s="15"/>
      <c r="AB21" s="6"/>
      <c r="AC21" s="6"/>
      <c r="AD21" s="15"/>
      <c r="AE21" s="15"/>
      <c r="AF21" s="15"/>
      <c r="AG21" s="15"/>
      <c r="AH21" s="15"/>
      <c r="AI21" s="6"/>
      <c r="AJ21" s="6"/>
      <c r="AK21" s="6"/>
    </row>
    <row r="22" spans="1:37" x14ac:dyDescent="0.25">
      <c r="A22" t="s">
        <v>4</v>
      </c>
      <c r="B22">
        <v>838011150</v>
      </c>
      <c r="C22" s="8">
        <f t="shared" si="19"/>
        <v>8.9232497970923994</v>
      </c>
      <c r="U22" s="15"/>
      <c r="V22" s="15"/>
      <c r="X22" s="15"/>
      <c r="Y22" s="15"/>
      <c r="Z22" s="6"/>
      <c r="AA22" s="15"/>
      <c r="AB22" s="6"/>
      <c r="AC22" s="6"/>
      <c r="AD22" s="15"/>
      <c r="AE22" s="15"/>
      <c r="AF22" s="15"/>
      <c r="AG22" s="15"/>
      <c r="AH22" s="15"/>
      <c r="AI22" s="6"/>
      <c r="AJ22" s="6"/>
      <c r="AK22" s="6"/>
    </row>
    <row r="23" spans="1:37" x14ac:dyDescent="0.25">
      <c r="A23" t="s">
        <v>5</v>
      </c>
      <c r="B23">
        <v>2624103185</v>
      </c>
      <c r="C23" s="8">
        <f t="shared" si="19"/>
        <v>9.4189809083694165</v>
      </c>
      <c r="Z23" s="6"/>
      <c r="AA23" s="6"/>
      <c r="AB23" s="6"/>
      <c r="AC23" s="6"/>
      <c r="AD23" s="15"/>
      <c r="AE23" s="15"/>
      <c r="AF23" s="6"/>
      <c r="AG23" s="15"/>
      <c r="AH23" s="15"/>
      <c r="AI23" s="6"/>
      <c r="AJ23" s="6"/>
      <c r="AK23" s="6"/>
    </row>
    <row r="24" spans="1:37" x14ac:dyDescent="0.25">
      <c r="A24" t="s">
        <v>6</v>
      </c>
      <c r="B24">
        <v>4613302631</v>
      </c>
      <c r="C24" s="8">
        <f t="shared" si="19"/>
        <v>9.664011945105198</v>
      </c>
      <c r="Z24" s="6"/>
      <c r="AA24" s="6"/>
      <c r="AB24" s="6"/>
      <c r="AC24" s="6"/>
      <c r="AD24" s="15"/>
      <c r="AE24" s="15"/>
      <c r="AF24" s="6"/>
      <c r="AG24" s="15"/>
      <c r="AH24" s="15"/>
      <c r="AI24" s="6"/>
      <c r="AJ24" s="6"/>
      <c r="AK24" s="6"/>
    </row>
    <row r="25" spans="1:37" x14ac:dyDescent="0.25">
      <c r="A25" t="s">
        <v>7</v>
      </c>
      <c r="B25">
        <v>11538607113</v>
      </c>
      <c r="C25" s="8">
        <f t="shared" si="19"/>
        <v>10.062153385973239</v>
      </c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</row>
    <row r="26" spans="1:37" x14ac:dyDescent="0.25">
      <c r="A26" t="s">
        <v>8</v>
      </c>
      <c r="B26">
        <v>23085163023</v>
      </c>
      <c r="C26" s="8">
        <f t="shared" si="19"/>
        <v>10.363332945802444</v>
      </c>
      <c r="Z26" s="6"/>
      <c r="AA26" s="6"/>
      <c r="AB26" s="6"/>
      <c r="AC26" s="6"/>
      <c r="AD26" s="6"/>
      <c r="AE26" s="6"/>
      <c r="AF26" s="6"/>
      <c r="AG26" s="15"/>
      <c r="AH26" s="16"/>
      <c r="AI26" s="6"/>
      <c r="AJ26" s="6"/>
      <c r="AK26" s="6"/>
    </row>
    <row r="27" spans="1:37" x14ac:dyDescent="0.25"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</row>
    <row r="28" spans="1:37" x14ac:dyDescent="0.25">
      <c r="A28" t="s">
        <v>2</v>
      </c>
    </row>
  </sheetData>
  <mergeCells count="9">
    <mergeCell ref="D1:I1"/>
    <mergeCell ref="S1:AA1"/>
    <mergeCell ref="BV1:CA1"/>
    <mergeCell ref="AK1:AS1"/>
    <mergeCell ref="AT1:BB1"/>
    <mergeCell ref="J1:R1"/>
    <mergeCell ref="AB1:AJ1"/>
    <mergeCell ref="BC1:BK1"/>
    <mergeCell ref="BL1:BT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E1" workbookViewId="0">
      <selection activeCell="W27" sqref="W2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Avanade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Niek Tax</dc:creator>
  <cp:lastModifiedBy>Niek Tax</cp:lastModifiedBy>
  <dcterms:created xsi:type="dcterms:W3CDTF">2014-08-17T23:03:33Z</dcterms:created>
  <dcterms:modified xsi:type="dcterms:W3CDTF">2014-09-03T15:48:08Z</dcterms:modified>
</cp:coreProperties>
</file>