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d01f1b24f278ef/Desktop/"/>
    </mc:Choice>
  </mc:AlternateContent>
  <xr:revisionPtr revIDLastSave="0" documentId="8_{FBDB25D5-077F-4134-9D2B-B619ED462E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ic Information" sheetId="1" r:id="rId1"/>
    <sheet name="Mark Sheet" sheetId="2" r:id="rId2"/>
    <sheet name="Printable Cumm. Report Card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3" l="1"/>
  <c r="H33" i="13" l="1"/>
  <c r="B33" i="13"/>
  <c r="Q31" i="13"/>
  <c r="P31" i="13"/>
  <c r="O31" i="13"/>
  <c r="N31" i="13"/>
  <c r="M31" i="13"/>
  <c r="L31" i="13"/>
  <c r="K31" i="13"/>
  <c r="I31" i="13"/>
  <c r="H31" i="13"/>
  <c r="G31" i="13"/>
  <c r="F31" i="13"/>
  <c r="E31" i="13"/>
  <c r="D31" i="13"/>
  <c r="C31" i="13"/>
  <c r="Q30" i="13"/>
  <c r="P30" i="13"/>
  <c r="O30" i="13"/>
  <c r="N30" i="13"/>
  <c r="M30" i="13"/>
  <c r="L30" i="13"/>
  <c r="K30" i="13"/>
  <c r="I30" i="13"/>
  <c r="H30" i="13"/>
  <c r="G30" i="13"/>
  <c r="F30" i="13"/>
  <c r="E30" i="13"/>
  <c r="D30" i="13"/>
  <c r="C30" i="13"/>
  <c r="Q27" i="13"/>
  <c r="M27" i="13"/>
  <c r="I27" i="13"/>
  <c r="P26" i="13"/>
  <c r="L26" i="13"/>
  <c r="H26" i="13"/>
  <c r="D26" i="13"/>
  <c r="P25" i="13"/>
  <c r="L25" i="13"/>
  <c r="H25" i="13"/>
  <c r="Q21" i="13"/>
  <c r="R21" i="13" s="1"/>
  <c r="P21" i="13"/>
  <c r="M21" i="13"/>
  <c r="N21" i="13" s="1"/>
  <c r="L21" i="13"/>
  <c r="I21" i="13"/>
  <c r="J21" i="13" s="1"/>
  <c r="H21" i="13"/>
  <c r="C21" i="13"/>
  <c r="Q20" i="13"/>
  <c r="R20" i="13" s="1"/>
  <c r="P20" i="13"/>
  <c r="M20" i="13"/>
  <c r="N20" i="13" s="1"/>
  <c r="L20" i="13"/>
  <c r="I20" i="13"/>
  <c r="J20" i="13" s="1"/>
  <c r="H20" i="13"/>
  <c r="C20" i="13"/>
  <c r="Q19" i="13"/>
  <c r="R19" i="13" s="1"/>
  <c r="P19" i="13"/>
  <c r="M19" i="13"/>
  <c r="N19" i="13" s="1"/>
  <c r="L19" i="13"/>
  <c r="I19" i="13"/>
  <c r="J19" i="13" s="1"/>
  <c r="H19" i="13"/>
  <c r="C19" i="13"/>
  <c r="Q18" i="13"/>
  <c r="R18" i="13" s="1"/>
  <c r="P18" i="13"/>
  <c r="M18" i="13"/>
  <c r="N18" i="13" s="1"/>
  <c r="L18" i="13"/>
  <c r="I18" i="13"/>
  <c r="J18" i="13" s="1"/>
  <c r="H18" i="13"/>
  <c r="C18" i="13"/>
  <c r="Q17" i="13"/>
  <c r="R17" i="13" s="1"/>
  <c r="P17" i="13"/>
  <c r="M17" i="13"/>
  <c r="N17" i="13" s="1"/>
  <c r="L17" i="13"/>
  <c r="I17" i="13"/>
  <c r="J17" i="13" s="1"/>
  <c r="H17" i="13"/>
  <c r="C17" i="13"/>
  <c r="Q16" i="13"/>
  <c r="R16" i="13" s="1"/>
  <c r="P16" i="13"/>
  <c r="M16" i="13"/>
  <c r="N16" i="13" s="1"/>
  <c r="L16" i="13"/>
  <c r="I16" i="13"/>
  <c r="J16" i="13" s="1"/>
  <c r="H16" i="13"/>
  <c r="C16" i="13"/>
  <c r="Q15" i="13"/>
  <c r="R15" i="13" s="1"/>
  <c r="P15" i="13"/>
  <c r="M15" i="13"/>
  <c r="N15" i="13" s="1"/>
  <c r="L15" i="13"/>
  <c r="I15" i="13"/>
  <c r="J15" i="13" s="1"/>
  <c r="H15" i="13"/>
  <c r="C15" i="13"/>
  <c r="Q14" i="13"/>
  <c r="R14" i="13" s="1"/>
  <c r="P14" i="13"/>
  <c r="M14" i="13"/>
  <c r="N14" i="13" s="1"/>
  <c r="L14" i="13"/>
  <c r="I14" i="13"/>
  <c r="J14" i="13" s="1"/>
  <c r="H14" i="13"/>
  <c r="C14" i="13"/>
  <c r="Q13" i="13"/>
  <c r="R13" i="13" s="1"/>
  <c r="P13" i="13"/>
  <c r="M13" i="13"/>
  <c r="N13" i="13" s="1"/>
  <c r="L13" i="13"/>
  <c r="I13" i="13"/>
  <c r="J13" i="13" s="1"/>
  <c r="H13" i="13"/>
  <c r="C13" i="13"/>
  <c r="O11" i="13"/>
  <c r="K11" i="13"/>
  <c r="K20" i="13" s="1"/>
  <c r="G11" i="13"/>
  <c r="O20" i="13" s="1"/>
  <c r="P9" i="13"/>
  <c r="M9" i="13"/>
  <c r="H9" i="13"/>
  <c r="D5" i="13"/>
  <c r="D4" i="13"/>
  <c r="D3" i="13"/>
  <c r="CN4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6" i="2"/>
  <c r="CR4" i="2"/>
  <c r="CJ4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6" i="2"/>
  <c r="CI10" i="2" l="1"/>
  <c r="CM8" i="2"/>
  <c r="CQ8" i="2"/>
  <c r="CI19" i="2"/>
  <c r="CK19" i="2" s="1"/>
  <c r="CQ13" i="2"/>
  <c r="CS13" i="2" s="1"/>
  <c r="G19" i="13"/>
  <c r="CM9" i="2"/>
  <c r="CM6" i="2"/>
  <c r="CM13" i="2"/>
  <c r="G15" i="13"/>
  <c r="CM17" i="2"/>
  <c r="CI7" i="2"/>
  <c r="CK7" i="2" s="1"/>
  <c r="CQ17" i="2"/>
  <c r="CM18" i="2"/>
  <c r="CM14" i="2"/>
  <c r="CM10" i="2"/>
  <c r="CQ6" i="2"/>
  <c r="CS6" i="2" s="1"/>
  <c r="CI11" i="2"/>
  <c r="CK11" i="2" s="1"/>
  <c r="CM19" i="2"/>
  <c r="CM15" i="2"/>
  <c r="CM11" i="2"/>
  <c r="CM7" i="2"/>
  <c r="CI15" i="2"/>
  <c r="CK15" i="2" s="1"/>
  <c r="CQ9" i="2"/>
  <c r="CM20" i="2"/>
  <c r="CM16" i="2"/>
  <c r="CM12" i="2"/>
  <c r="O15" i="13"/>
  <c r="O19" i="13"/>
  <c r="K15" i="13"/>
  <c r="K19" i="13"/>
  <c r="G14" i="13"/>
  <c r="K14" i="13"/>
  <c r="O14" i="13"/>
  <c r="G18" i="13"/>
  <c r="K18" i="13"/>
  <c r="O18" i="13"/>
  <c r="G13" i="13"/>
  <c r="K13" i="13"/>
  <c r="O13" i="13"/>
  <c r="G17" i="13"/>
  <c r="K17" i="13"/>
  <c r="O17" i="13"/>
  <c r="G21" i="13"/>
  <c r="K21" i="13"/>
  <c r="O21" i="13"/>
  <c r="G16" i="13"/>
  <c r="K16" i="13"/>
  <c r="O16" i="13"/>
  <c r="G20" i="13"/>
  <c r="CS9" i="2"/>
  <c r="CS17" i="2"/>
  <c r="CO6" i="2"/>
  <c r="CS8" i="2"/>
  <c r="CK10" i="2"/>
  <c r="CO10" i="2"/>
  <c r="CI20" i="2"/>
  <c r="CI16" i="2"/>
  <c r="CI12" i="2"/>
  <c r="CI8" i="2"/>
  <c r="CO15" i="2"/>
  <c r="CO11" i="2"/>
  <c r="CQ18" i="2"/>
  <c r="CQ14" i="2"/>
  <c r="CQ10" i="2"/>
  <c r="CI6" i="2"/>
  <c r="CI17" i="2"/>
  <c r="CI13" i="2"/>
  <c r="CI9" i="2"/>
  <c r="CQ19" i="2"/>
  <c r="CQ15" i="2"/>
  <c r="CQ11" i="2"/>
  <c r="CQ7" i="2"/>
  <c r="CI18" i="2"/>
  <c r="CI14" i="2"/>
  <c r="CQ20" i="2"/>
  <c r="CQ16" i="2"/>
  <c r="CQ12" i="2"/>
  <c r="CO19" i="2" l="1"/>
  <c r="CO7" i="2"/>
  <c r="O22" i="13"/>
  <c r="G22" i="13"/>
  <c r="K22" i="13"/>
  <c r="CK17" i="2"/>
  <c r="CS20" i="2"/>
  <c r="CS15" i="2"/>
  <c r="CO9" i="2"/>
  <c r="CK13" i="2"/>
  <c r="CK6" i="2"/>
  <c r="CS14" i="2"/>
  <c r="CO16" i="2"/>
  <c r="CK8" i="2"/>
  <c r="CO13" i="2"/>
  <c r="CK12" i="2"/>
  <c r="CS16" i="2"/>
  <c r="CO18" i="2"/>
  <c r="CK18" i="2"/>
  <c r="CS11" i="2"/>
  <c r="CK9" i="2"/>
  <c r="CS10" i="2"/>
  <c r="CO12" i="2"/>
  <c r="CK20" i="2"/>
  <c r="CS19" i="2"/>
  <c r="CS18" i="2"/>
  <c r="CO20" i="2"/>
  <c r="CS12" i="2"/>
  <c r="CO14" i="2"/>
  <c r="CK14" i="2"/>
  <c r="CS7" i="2"/>
  <c r="CO17" i="2"/>
  <c r="CO8" i="2"/>
  <c r="CK16" i="2"/>
  <c r="CG4" i="2" l="1"/>
  <c r="CD4" i="2"/>
  <c r="CA4" i="2"/>
  <c r="BX4" i="2"/>
  <c r="BU4" i="2"/>
  <c r="BR4" i="2"/>
  <c r="BO4" i="2"/>
  <c r="BL4" i="2"/>
  <c r="BI4" i="2"/>
  <c r="BF4" i="2"/>
  <c r="BC4" i="2"/>
  <c r="AZ4" i="2"/>
  <c r="AW4" i="2"/>
  <c r="AT4" i="2"/>
  <c r="AQ4" i="2"/>
  <c r="AN4" i="2"/>
  <c r="AK4" i="2"/>
  <c r="AH4" i="2"/>
  <c r="AE4" i="2"/>
  <c r="AB4" i="2"/>
  <c r="Y4" i="2"/>
  <c r="V4" i="2"/>
  <c r="S4" i="2"/>
  <c r="P4" i="2"/>
  <c r="M4" i="2"/>
  <c r="J4" i="2"/>
  <c r="G4" i="2"/>
  <c r="L12" i="1"/>
  <c r="L13" i="1"/>
  <c r="L14" i="1"/>
  <c r="L15" i="1"/>
  <c r="L16" i="1"/>
  <c r="L17" i="1"/>
  <c r="L11" i="1"/>
  <c r="F12" i="1"/>
  <c r="F13" i="1"/>
  <c r="F14" i="1"/>
  <c r="F15" i="1"/>
  <c r="F16" i="1"/>
  <c r="F17" i="1"/>
  <c r="F11" i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CR8" i="2" l="1"/>
  <c r="CN10" i="2"/>
  <c r="CR17" i="2"/>
  <c r="CJ15" i="2"/>
  <c r="CR6" i="2"/>
  <c r="CJ19" i="2"/>
  <c r="CN6" i="2"/>
  <c r="CR13" i="2"/>
  <c r="CJ11" i="2"/>
  <c r="CJ10" i="2"/>
  <c r="CR9" i="2"/>
  <c r="CJ7" i="2"/>
  <c r="CN15" i="2"/>
  <c r="CN19" i="2"/>
  <c r="CN9" i="2"/>
  <c r="CJ8" i="2"/>
  <c r="CN12" i="2"/>
  <c r="CJ20" i="2"/>
  <c r="CJ16" i="2"/>
  <c r="CR14" i="2"/>
  <c r="CJ9" i="2"/>
  <c r="CR12" i="2"/>
  <c r="CJ14" i="2"/>
  <c r="CN7" i="2"/>
  <c r="CJ13" i="2"/>
  <c r="CN16" i="2"/>
  <c r="CN18" i="2"/>
  <c r="CN17" i="2"/>
  <c r="CJ17" i="2"/>
  <c r="CR20" i="2"/>
  <c r="CR15" i="2"/>
  <c r="CR18" i="2"/>
  <c r="CN20" i="2"/>
  <c r="CN8" i="2"/>
  <c r="CN11" i="2"/>
  <c r="CJ12" i="2"/>
  <c r="CR11" i="2"/>
  <c r="CR19" i="2"/>
  <c r="CN14" i="2"/>
  <c r="CR7" i="2"/>
  <c r="CJ6" i="2"/>
  <c r="CN13" i="2"/>
  <c r="CR16" i="2"/>
  <c r="CJ18" i="2"/>
  <c r="CR10" i="2"/>
  <c r="O9" i="2"/>
  <c r="P9" i="2" s="1"/>
  <c r="O13" i="2"/>
  <c r="O17" i="2"/>
  <c r="O6" i="2"/>
  <c r="O8" i="2"/>
  <c r="O12" i="2"/>
  <c r="P12" i="2" s="1"/>
  <c r="O16" i="2"/>
  <c r="P16" i="2" s="1"/>
  <c r="O20" i="2"/>
  <c r="O7" i="2"/>
  <c r="P7" i="2" s="1"/>
  <c r="O11" i="2"/>
  <c r="O15" i="2"/>
  <c r="O19" i="2"/>
  <c r="P19" i="2" s="1"/>
  <c r="O10" i="2"/>
  <c r="O14" i="2"/>
  <c r="O18" i="2"/>
  <c r="P18" i="2" s="1"/>
  <c r="AY9" i="2"/>
  <c r="AZ9" i="2" s="1"/>
  <c r="AY13" i="2"/>
  <c r="AZ13" i="2" s="1"/>
  <c r="AY17" i="2"/>
  <c r="AZ17" i="2" s="1"/>
  <c r="AY6" i="2"/>
  <c r="AZ6" i="2" s="1"/>
  <c r="AY8" i="2"/>
  <c r="AY12" i="2"/>
  <c r="AY16" i="2"/>
  <c r="AZ16" i="2" s="1"/>
  <c r="AY20" i="2"/>
  <c r="AZ20" i="2" s="1"/>
  <c r="AY7" i="2"/>
  <c r="AZ7" i="2" s="1"/>
  <c r="AY11" i="2"/>
  <c r="AZ11" i="2" s="1"/>
  <c r="AY15" i="2"/>
  <c r="AY19" i="2"/>
  <c r="AY14" i="2"/>
  <c r="AY18" i="2"/>
  <c r="AZ18" i="2" s="1"/>
  <c r="AY10" i="2"/>
  <c r="X10" i="2"/>
  <c r="X14" i="2"/>
  <c r="Y14" i="2" s="1"/>
  <c r="X18" i="2"/>
  <c r="Y18" i="2" s="1"/>
  <c r="X9" i="2"/>
  <c r="Y9" i="2" s="1"/>
  <c r="X13" i="2"/>
  <c r="Y13" i="2" s="1"/>
  <c r="X17" i="2"/>
  <c r="X6" i="2"/>
  <c r="Y6" i="2" s="1"/>
  <c r="X8" i="2"/>
  <c r="Y8" i="2" s="1"/>
  <c r="X12" i="2"/>
  <c r="Y12" i="2" s="1"/>
  <c r="X16" i="2"/>
  <c r="Y16" i="2" s="1"/>
  <c r="X20" i="2"/>
  <c r="Y20" i="2" s="1"/>
  <c r="X19" i="2"/>
  <c r="Y19" i="2" s="1"/>
  <c r="X15" i="2"/>
  <c r="Y15" i="2" s="1"/>
  <c r="X7" i="2"/>
  <c r="X11" i="2"/>
  <c r="Y11" i="2" s="1"/>
  <c r="AJ10" i="2"/>
  <c r="AJ14" i="2"/>
  <c r="AJ18" i="2"/>
  <c r="AK18" i="2" s="1"/>
  <c r="AJ9" i="2"/>
  <c r="AJ13" i="2"/>
  <c r="AK13" i="2" s="1"/>
  <c r="AJ17" i="2"/>
  <c r="AK17" i="2" s="1"/>
  <c r="AJ6" i="2"/>
  <c r="AK6" i="2" s="1"/>
  <c r="AJ8" i="2"/>
  <c r="AK8" i="2" s="1"/>
  <c r="AJ12" i="2"/>
  <c r="AJ16" i="2"/>
  <c r="AJ20" i="2"/>
  <c r="AK20" i="2" s="1"/>
  <c r="AJ15" i="2"/>
  <c r="AJ11" i="2"/>
  <c r="AJ7" i="2"/>
  <c r="AK7" i="2" s="1"/>
  <c r="AJ19" i="2"/>
  <c r="AK19" i="2" s="1"/>
  <c r="AV8" i="2"/>
  <c r="AW8" i="2" s="1"/>
  <c r="AV12" i="2"/>
  <c r="AV16" i="2"/>
  <c r="AV20" i="2"/>
  <c r="AW20" i="2" s="1"/>
  <c r="AV17" i="2"/>
  <c r="AW17" i="2" s="1"/>
  <c r="AV7" i="2"/>
  <c r="AV11" i="2"/>
  <c r="AW11" i="2" s="1"/>
  <c r="AV15" i="2"/>
  <c r="AW15" i="2" s="1"/>
  <c r="AV19" i="2"/>
  <c r="AV13" i="2"/>
  <c r="AW13" i="2" s="1"/>
  <c r="AV6" i="2"/>
  <c r="AW6" i="2" s="1"/>
  <c r="AV10" i="2"/>
  <c r="AV14" i="2"/>
  <c r="AV18" i="2"/>
  <c r="AW18" i="2" s="1"/>
  <c r="AV9" i="2"/>
  <c r="BH10" i="2"/>
  <c r="BI10" i="2" s="1"/>
  <c r="BH14" i="2"/>
  <c r="BI14" i="2" s="1"/>
  <c r="BH18" i="2"/>
  <c r="BH9" i="2"/>
  <c r="BI9" i="2" s="1"/>
  <c r="BH13" i="2"/>
  <c r="BH17" i="2"/>
  <c r="BH6" i="2"/>
  <c r="BH8" i="2"/>
  <c r="BH12" i="2"/>
  <c r="BI12" i="2" s="1"/>
  <c r="BH16" i="2"/>
  <c r="BI16" i="2" s="1"/>
  <c r="BH20" i="2"/>
  <c r="BH7" i="2"/>
  <c r="BI7" i="2" s="1"/>
  <c r="BH19" i="2"/>
  <c r="BH11" i="2"/>
  <c r="BI11" i="2" s="1"/>
  <c r="BH15" i="2"/>
  <c r="BT10" i="2"/>
  <c r="BU10" i="2" s="1"/>
  <c r="BT14" i="2"/>
  <c r="BU14" i="2" s="1"/>
  <c r="BT18" i="2"/>
  <c r="BU18" i="2" s="1"/>
  <c r="BT9" i="2"/>
  <c r="BU9" i="2" s="1"/>
  <c r="BT13" i="2"/>
  <c r="BU13" i="2" s="1"/>
  <c r="BT17" i="2"/>
  <c r="BU17" i="2" s="1"/>
  <c r="BT6" i="2"/>
  <c r="BU6" i="2" s="1"/>
  <c r="BT8" i="2"/>
  <c r="BT12" i="2"/>
  <c r="BT16" i="2"/>
  <c r="BU16" i="2" s="1"/>
  <c r="BT20" i="2"/>
  <c r="BU20" i="2" s="1"/>
  <c r="BT11" i="2"/>
  <c r="BU11" i="2" s="1"/>
  <c r="BT15" i="2"/>
  <c r="BU15" i="2" s="1"/>
  <c r="BT7" i="2"/>
  <c r="BU7" i="2" s="1"/>
  <c r="BT19" i="2"/>
  <c r="CF9" i="2"/>
  <c r="CF13" i="2"/>
  <c r="CF17" i="2"/>
  <c r="CG17" i="2" s="1"/>
  <c r="CF8" i="2"/>
  <c r="CG8" i="2" s="1"/>
  <c r="CF12" i="2"/>
  <c r="CG12" i="2" s="1"/>
  <c r="CF16" i="2"/>
  <c r="CF20" i="2"/>
  <c r="CG20" i="2" s="1"/>
  <c r="CF7" i="2"/>
  <c r="CG7" i="2" s="1"/>
  <c r="CF11" i="2"/>
  <c r="CG11" i="2" s="1"/>
  <c r="CF15" i="2"/>
  <c r="CF19" i="2"/>
  <c r="CF10" i="2"/>
  <c r="CF14" i="2"/>
  <c r="CG14" i="2" s="1"/>
  <c r="CF6" i="2"/>
  <c r="CF18" i="2"/>
  <c r="BK7" i="2"/>
  <c r="BK11" i="2"/>
  <c r="BK15" i="2"/>
  <c r="BL15" i="2" s="1"/>
  <c r="BK19" i="2"/>
  <c r="BL19" i="2" s="1"/>
  <c r="BK10" i="2"/>
  <c r="BK14" i="2"/>
  <c r="BL14" i="2" s="1"/>
  <c r="BK18" i="2"/>
  <c r="BK9" i="2"/>
  <c r="BL9" i="2" s="1"/>
  <c r="BK13" i="2"/>
  <c r="BK17" i="2"/>
  <c r="BK6" i="2"/>
  <c r="BL6" i="2" s="1"/>
  <c r="BK20" i="2"/>
  <c r="BL20" i="2" s="1"/>
  <c r="BK8" i="2"/>
  <c r="BK16" i="2"/>
  <c r="BL16" i="2" s="1"/>
  <c r="BK12" i="2"/>
  <c r="BL12" i="2" s="1"/>
  <c r="U7" i="2"/>
  <c r="V7" i="2" s="1"/>
  <c r="U11" i="2"/>
  <c r="V11" i="2" s="1"/>
  <c r="U15" i="2"/>
  <c r="V15" i="2" s="1"/>
  <c r="U19" i="2"/>
  <c r="U8" i="2"/>
  <c r="U20" i="2"/>
  <c r="V20" i="2" s="1"/>
  <c r="U10" i="2"/>
  <c r="V10" i="2" s="1"/>
  <c r="U14" i="2"/>
  <c r="V14" i="2" s="1"/>
  <c r="U18" i="2"/>
  <c r="V18" i="2" s="1"/>
  <c r="U16" i="2"/>
  <c r="V16" i="2" s="1"/>
  <c r="U9" i="2"/>
  <c r="V9" i="2" s="1"/>
  <c r="U13" i="2"/>
  <c r="U17" i="2"/>
  <c r="U6" i="2"/>
  <c r="V6" i="2" s="1"/>
  <c r="U12" i="2"/>
  <c r="V12" i="2" s="1"/>
  <c r="AG7" i="2"/>
  <c r="AH7" i="2" s="1"/>
  <c r="AG11" i="2"/>
  <c r="AH11" i="2" s="1"/>
  <c r="AG15" i="2"/>
  <c r="AG19" i="2"/>
  <c r="AG10" i="2"/>
  <c r="AG14" i="2"/>
  <c r="AG18" i="2"/>
  <c r="AH18" i="2" s="1"/>
  <c r="AG9" i="2"/>
  <c r="AH9" i="2" s="1"/>
  <c r="AG13" i="2"/>
  <c r="AG17" i="2"/>
  <c r="AH17" i="2" s="1"/>
  <c r="AG6" i="2"/>
  <c r="AG12" i="2"/>
  <c r="AH12" i="2" s="1"/>
  <c r="AG16" i="2"/>
  <c r="AH16" i="2" s="1"/>
  <c r="AG8" i="2"/>
  <c r="AG20" i="2"/>
  <c r="AH20" i="2" s="1"/>
  <c r="AS9" i="2"/>
  <c r="AS13" i="2"/>
  <c r="AT13" i="2" s="1"/>
  <c r="AS17" i="2"/>
  <c r="AT17" i="2" s="1"/>
  <c r="AS6" i="2"/>
  <c r="AT6" i="2" s="1"/>
  <c r="AS8" i="2"/>
  <c r="AT8" i="2" s="1"/>
  <c r="AS12" i="2"/>
  <c r="AS16" i="2"/>
  <c r="AS20" i="2"/>
  <c r="AS7" i="2"/>
  <c r="AS11" i="2"/>
  <c r="AT11" i="2" s="1"/>
  <c r="AS15" i="2"/>
  <c r="AT15" i="2" s="1"/>
  <c r="AS19" i="2"/>
  <c r="AS18" i="2"/>
  <c r="AS14" i="2"/>
  <c r="AT14" i="2" s="1"/>
  <c r="AS10" i="2"/>
  <c r="BE7" i="2"/>
  <c r="BE11" i="2"/>
  <c r="BE15" i="2"/>
  <c r="BF15" i="2" s="1"/>
  <c r="BE19" i="2"/>
  <c r="BF19" i="2" s="1"/>
  <c r="BE12" i="2"/>
  <c r="BF12" i="2" s="1"/>
  <c r="BE10" i="2"/>
  <c r="BF10" i="2" s="1"/>
  <c r="BE14" i="2"/>
  <c r="BE18" i="2"/>
  <c r="BE8" i="2"/>
  <c r="BE20" i="2"/>
  <c r="BE9" i="2"/>
  <c r="BE13" i="2"/>
  <c r="BF13" i="2" s="1"/>
  <c r="BE17" i="2"/>
  <c r="BF17" i="2" s="1"/>
  <c r="BE6" i="2"/>
  <c r="BF6" i="2" s="1"/>
  <c r="BE16" i="2"/>
  <c r="BF16" i="2" s="1"/>
  <c r="BQ7" i="2"/>
  <c r="BR7" i="2" s="1"/>
  <c r="BQ11" i="2"/>
  <c r="BQ15" i="2"/>
  <c r="BQ19" i="2"/>
  <c r="BR19" i="2" s="1"/>
  <c r="BQ10" i="2"/>
  <c r="BQ14" i="2"/>
  <c r="BR14" i="2" s="1"/>
  <c r="BQ18" i="2"/>
  <c r="BR18" i="2" s="1"/>
  <c r="BQ9" i="2"/>
  <c r="BR9" i="2" s="1"/>
  <c r="BQ13" i="2"/>
  <c r="BR13" i="2" s="1"/>
  <c r="BQ17" i="2"/>
  <c r="BQ6" i="2"/>
  <c r="BR6" i="2" s="1"/>
  <c r="BQ16" i="2"/>
  <c r="BQ12" i="2"/>
  <c r="BQ20" i="2"/>
  <c r="BQ8" i="2"/>
  <c r="CC9" i="2"/>
  <c r="CD9" i="2" s="1"/>
  <c r="CC13" i="2"/>
  <c r="CD13" i="2" s="1"/>
  <c r="CC17" i="2"/>
  <c r="CC6" i="2"/>
  <c r="CD6" i="2" s="1"/>
  <c r="CC8" i="2"/>
  <c r="CC12" i="2"/>
  <c r="CD12" i="2" s="1"/>
  <c r="CC16" i="2"/>
  <c r="CD16" i="2" s="1"/>
  <c r="CC20" i="2"/>
  <c r="CD20" i="2" s="1"/>
  <c r="CC7" i="2"/>
  <c r="CD7" i="2" s="1"/>
  <c r="CC11" i="2"/>
  <c r="CD11" i="2" s="1"/>
  <c r="CC15" i="2"/>
  <c r="CD15" i="2" s="1"/>
  <c r="CC19" i="2"/>
  <c r="CD19" i="2" s="1"/>
  <c r="CC18" i="2"/>
  <c r="CC14" i="2"/>
  <c r="CD14" i="2" s="1"/>
  <c r="CC10" i="2"/>
  <c r="AA7" i="2"/>
  <c r="AB7" i="2" s="1"/>
  <c r="AA11" i="2"/>
  <c r="AB11" i="2" s="1"/>
  <c r="AA15" i="2"/>
  <c r="AB15" i="2" s="1"/>
  <c r="AA19" i="2"/>
  <c r="AA10" i="2"/>
  <c r="AB10" i="2" s="1"/>
  <c r="AA14" i="2"/>
  <c r="AA18" i="2"/>
  <c r="AA9" i="2"/>
  <c r="AA13" i="2"/>
  <c r="AB13" i="2" s="1"/>
  <c r="AA17" i="2"/>
  <c r="AB17" i="2" s="1"/>
  <c r="AA6" i="2"/>
  <c r="AB6" i="2" s="1"/>
  <c r="AA8" i="2"/>
  <c r="AB8" i="2" s="1"/>
  <c r="AA12" i="2"/>
  <c r="AB12" i="2" s="1"/>
  <c r="AA20" i="2"/>
  <c r="AA16" i="2"/>
  <c r="AM9" i="2"/>
  <c r="AN9" i="2" s="1"/>
  <c r="AM13" i="2"/>
  <c r="AN13" i="2" s="1"/>
  <c r="AM17" i="2"/>
  <c r="AN17" i="2" s="1"/>
  <c r="AM6" i="2"/>
  <c r="AN6" i="2" s="1"/>
  <c r="AM10" i="2"/>
  <c r="AN10" i="2" s="1"/>
  <c r="AM8" i="2"/>
  <c r="AM12" i="2"/>
  <c r="AN12" i="2" s="1"/>
  <c r="AM16" i="2"/>
  <c r="AM20" i="2"/>
  <c r="AN20" i="2" s="1"/>
  <c r="AM14" i="2"/>
  <c r="AN14" i="2" s="1"/>
  <c r="AM7" i="2"/>
  <c r="AN7" i="2" s="1"/>
  <c r="AM11" i="2"/>
  <c r="AN11" i="2" s="1"/>
  <c r="AM15" i="2"/>
  <c r="AM19" i="2"/>
  <c r="AM18" i="2"/>
  <c r="BW9" i="2"/>
  <c r="BX9" i="2" s="1"/>
  <c r="BW13" i="2"/>
  <c r="BW17" i="2"/>
  <c r="BX17" i="2" s="1"/>
  <c r="BW6" i="2"/>
  <c r="BW18" i="2"/>
  <c r="BX18" i="2" s="1"/>
  <c r="BW8" i="2"/>
  <c r="BX8" i="2" s="1"/>
  <c r="BW12" i="2"/>
  <c r="BX12" i="2" s="1"/>
  <c r="BW16" i="2"/>
  <c r="BW20" i="2"/>
  <c r="BW14" i="2"/>
  <c r="BW7" i="2"/>
  <c r="BW11" i="2"/>
  <c r="BX11" i="2" s="1"/>
  <c r="BW15" i="2"/>
  <c r="BX15" i="2" s="1"/>
  <c r="BW19" i="2"/>
  <c r="BX19" i="2" s="1"/>
  <c r="BW10" i="2"/>
  <c r="BX10" i="2" s="1"/>
  <c r="R8" i="2"/>
  <c r="S8" i="2" s="1"/>
  <c r="R12" i="2"/>
  <c r="S12" i="2" s="1"/>
  <c r="R16" i="2"/>
  <c r="S16" i="2" s="1"/>
  <c r="R20" i="2"/>
  <c r="S20" i="2" s="1"/>
  <c r="R7" i="2"/>
  <c r="R11" i="2"/>
  <c r="S11" i="2" s="1"/>
  <c r="R15" i="2"/>
  <c r="S15" i="2" s="1"/>
  <c r="R19" i="2"/>
  <c r="S19" i="2" s="1"/>
  <c r="R10" i="2"/>
  <c r="S10" i="2" s="1"/>
  <c r="R14" i="2"/>
  <c r="R18" i="2"/>
  <c r="R17" i="2"/>
  <c r="S17" i="2" s="1"/>
  <c r="R13" i="2"/>
  <c r="S13" i="2" s="1"/>
  <c r="R6" i="2"/>
  <c r="S6" i="2" s="1"/>
  <c r="R9" i="2"/>
  <c r="S9" i="2" s="1"/>
  <c r="AD10" i="2"/>
  <c r="AE10" i="2" s="1"/>
  <c r="AD14" i="2"/>
  <c r="AE14" i="2" s="1"/>
  <c r="AD18" i="2"/>
  <c r="AE18" i="2" s="1"/>
  <c r="AD11" i="2"/>
  <c r="AE11" i="2" s="1"/>
  <c r="AD19" i="2"/>
  <c r="AE19" i="2" s="1"/>
  <c r="AD9" i="2"/>
  <c r="AE9" i="2" s="1"/>
  <c r="AD13" i="2"/>
  <c r="AE13" i="2" s="1"/>
  <c r="AD17" i="2"/>
  <c r="AD6" i="2"/>
  <c r="AE6" i="2" s="1"/>
  <c r="AD15" i="2"/>
  <c r="AD8" i="2"/>
  <c r="AE8" i="2" s="1"/>
  <c r="AD12" i="2"/>
  <c r="AE12" i="2" s="1"/>
  <c r="AD16" i="2"/>
  <c r="AE16" i="2" s="1"/>
  <c r="AD20" i="2"/>
  <c r="AD7" i="2"/>
  <c r="AP8" i="2"/>
  <c r="AP12" i="2"/>
  <c r="AQ12" i="2" s="1"/>
  <c r="AP16" i="2"/>
  <c r="AQ16" i="2" s="1"/>
  <c r="AP20" i="2"/>
  <c r="AQ20" i="2" s="1"/>
  <c r="AP7" i="2"/>
  <c r="AQ7" i="2" s="1"/>
  <c r="AP11" i="2"/>
  <c r="AP15" i="2"/>
  <c r="AP19" i="2"/>
  <c r="AP10" i="2"/>
  <c r="AP14" i="2"/>
  <c r="AP18" i="2"/>
  <c r="AQ18" i="2" s="1"/>
  <c r="AP17" i="2"/>
  <c r="AQ17" i="2" s="1"/>
  <c r="AP13" i="2"/>
  <c r="AQ13" i="2" s="1"/>
  <c r="AP6" i="2"/>
  <c r="AP9" i="2"/>
  <c r="AQ9" i="2" s="1"/>
  <c r="BB8" i="2"/>
  <c r="BC8" i="2" s="1"/>
  <c r="BB12" i="2"/>
  <c r="BB16" i="2"/>
  <c r="BC16" i="2" s="1"/>
  <c r="BB20" i="2"/>
  <c r="BC20" i="2" s="1"/>
  <c r="BB7" i="2"/>
  <c r="BC7" i="2" s="1"/>
  <c r="BB11" i="2"/>
  <c r="BC11" i="2" s="1"/>
  <c r="BB15" i="2"/>
  <c r="BC15" i="2" s="1"/>
  <c r="BB19" i="2"/>
  <c r="BB10" i="2"/>
  <c r="BC10" i="2" s="1"/>
  <c r="BB14" i="2"/>
  <c r="BC14" i="2" s="1"/>
  <c r="BB18" i="2"/>
  <c r="BC18" i="2" s="1"/>
  <c r="BB13" i="2"/>
  <c r="BB6" i="2"/>
  <c r="BC6" i="2" s="1"/>
  <c r="BB9" i="2"/>
  <c r="BC9" i="2" s="1"/>
  <c r="BB17" i="2"/>
  <c r="BC17" i="2" s="1"/>
  <c r="BN10" i="2"/>
  <c r="BO10" i="2" s="1"/>
  <c r="BN14" i="2"/>
  <c r="BO14" i="2" s="1"/>
  <c r="BN18" i="2"/>
  <c r="BN15" i="2"/>
  <c r="BO15" i="2" s="1"/>
  <c r="BN9" i="2"/>
  <c r="BN13" i="2"/>
  <c r="BN17" i="2"/>
  <c r="BN6" i="2"/>
  <c r="BN11" i="2"/>
  <c r="BO11" i="2" s="1"/>
  <c r="BN8" i="2"/>
  <c r="BO8" i="2" s="1"/>
  <c r="BN12" i="2"/>
  <c r="BO12" i="2" s="1"/>
  <c r="BN16" i="2"/>
  <c r="BO16" i="2" s="1"/>
  <c r="BN20" i="2"/>
  <c r="BO20" i="2" s="1"/>
  <c r="BN7" i="2"/>
  <c r="BN19" i="2"/>
  <c r="BZ8" i="2"/>
  <c r="CA8" i="2" s="1"/>
  <c r="BZ12" i="2"/>
  <c r="CA12" i="2" s="1"/>
  <c r="BZ16" i="2"/>
  <c r="CA16" i="2" s="1"/>
  <c r="BZ20" i="2"/>
  <c r="BZ7" i="2"/>
  <c r="CA7" i="2" s="1"/>
  <c r="BZ11" i="2"/>
  <c r="CA11" i="2" s="1"/>
  <c r="BZ15" i="2"/>
  <c r="CA15" i="2" s="1"/>
  <c r="BZ19" i="2"/>
  <c r="CA19" i="2" s="1"/>
  <c r="BZ10" i="2"/>
  <c r="CA10" i="2" s="1"/>
  <c r="BZ14" i="2"/>
  <c r="CA14" i="2" s="1"/>
  <c r="BZ18" i="2"/>
  <c r="CA18" i="2" s="1"/>
  <c r="BZ9" i="2"/>
  <c r="CA9" i="2" s="1"/>
  <c r="BZ13" i="2"/>
  <c r="CA13" i="2" s="1"/>
  <c r="BZ6" i="2"/>
  <c r="CA6" i="2" s="1"/>
  <c r="BZ17" i="2"/>
  <c r="AK11" i="2"/>
  <c r="AB16" i="2"/>
  <c r="AK15" i="2"/>
  <c r="S7" i="2"/>
  <c r="AH6" i="2"/>
  <c r="AH10" i="2"/>
  <c r="AH14" i="2"/>
  <c r="AT10" i="2"/>
  <c r="BR20" i="2"/>
  <c r="P6" i="2"/>
  <c r="P10" i="2"/>
  <c r="P14" i="2"/>
  <c r="AK9" i="2"/>
  <c r="P8" i="2"/>
  <c r="P20" i="2"/>
  <c r="F10" i="2"/>
  <c r="G10" i="2" s="1"/>
  <c r="AB9" i="2"/>
  <c r="AH8" i="2"/>
  <c r="AT18" i="2"/>
  <c r="I7" i="2"/>
  <c r="J7" i="2" s="1"/>
  <c r="BU19" i="2"/>
  <c r="CD18" i="2"/>
  <c r="CD10" i="2"/>
  <c r="CD8" i="2"/>
  <c r="BU12" i="2"/>
  <c r="BL18" i="2"/>
  <c r="BL10" i="2"/>
  <c r="BL8" i="2"/>
  <c r="BL7" i="2"/>
  <c r="BC12" i="2"/>
  <c r="BL13" i="2"/>
  <c r="AT9" i="2"/>
  <c r="AT7" i="2"/>
  <c r="CD17" i="2"/>
  <c r="BU8" i="2"/>
  <c r="BL11" i="2"/>
  <c r="BC19" i="2"/>
  <c r="BC13" i="2"/>
  <c r="V8" i="2"/>
  <c r="AN18" i="2"/>
  <c r="AW7" i="2"/>
  <c r="Y10" i="2"/>
  <c r="AB14" i="2"/>
  <c r="Y17" i="2"/>
  <c r="AE20" i="2"/>
  <c r="AW9" i="2"/>
  <c r="AT12" i="2"/>
  <c r="AQ15" i="2"/>
  <c r="CA17" i="2"/>
  <c r="BR16" i="2"/>
  <c r="BR15" i="2"/>
  <c r="BR8" i="2"/>
  <c r="BI19" i="2"/>
  <c r="BI17" i="2"/>
  <c r="BI15" i="2"/>
  <c r="BI13" i="2"/>
  <c r="BR17" i="2"/>
  <c r="BR10" i="2"/>
  <c r="BI18" i="2"/>
  <c r="AZ19" i="2"/>
  <c r="AZ15" i="2"/>
  <c r="BR11" i="2"/>
  <c r="BI8" i="2"/>
  <c r="AQ14" i="2"/>
  <c r="AQ10" i="2"/>
  <c r="AQ8" i="2"/>
  <c r="AQ6" i="2"/>
  <c r="CA20" i="2"/>
  <c r="BR12" i="2"/>
  <c r="BI6" i="2"/>
  <c r="AZ14" i="2"/>
  <c r="AZ12" i="2"/>
  <c r="AZ10" i="2"/>
  <c r="AZ8" i="2"/>
  <c r="AN16" i="2"/>
  <c r="P11" i="2"/>
  <c r="P13" i="2"/>
  <c r="V13" i="2"/>
  <c r="S14" i="2"/>
  <c r="P15" i="2"/>
  <c r="P17" i="2"/>
  <c r="V17" i="2"/>
  <c r="S18" i="2"/>
  <c r="V19" i="2"/>
  <c r="Y7" i="2"/>
  <c r="AE17" i="2"/>
  <c r="AB20" i="2"/>
  <c r="AK10" i="2"/>
  <c r="AK12" i="2"/>
  <c r="AH13" i="2"/>
  <c r="AK14" i="2"/>
  <c r="AH15" i="2"/>
  <c r="AN15" i="2"/>
  <c r="AK16" i="2"/>
  <c r="AH19" i="2"/>
  <c r="AN19" i="2"/>
  <c r="AW19" i="2"/>
  <c r="BI20" i="2"/>
  <c r="L13" i="2"/>
  <c r="M13" i="2" s="1"/>
  <c r="BX16" i="2"/>
  <c r="BX7" i="2"/>
  <c r="CG19" i="2"/>
  <c r="CG15" i="2"/>
  <c r="CG13" i="2"/>
  <c r="CG9" i="2"/>
  <c r="BO19" i="2"/>
  <c r="BO17" i="2"/>
  <c r="BO13" i="2"/>
  <c r="BO9" i="2"/>
  <c r="BO7" i="2"/>
  <c r="BX20" i="2"/>
  <c r="CG18" i="2"/>
  <c r="CG10" i="2"/>
  <c r="BX13" i="2"/>
  <c r="BX6" i="2"/>
  <c r="BF11" i="2"/>
  <c r="BF9" i="2"/>
  <c r="BF7" i="2"/>
  <c r="CG16" i="2"/>
  <c r="BX14" i="2"/>
  <c r="BO18" i="2"/>
  <c r="AW16" i="2"/>
  <c r="AW14" i="2"/>
  <c r="AW12" i="2"/>
  <c r="AW10" i="2"/>
  <c r="CG6" i="2"/>
  <c r="BF20" i="2"/>
  <c r="BF18" i="2"/>
  <c r="BF14" i="2"/>
  <c r="BF8" i="2"/>
  <c r="AN8" i="2"/>
  <c r="AE7" i="2"/>
  <c r="AE15" i="2"/>
  <c r="AB18" i="2"/>
  <c r="AB19" i="2"/>
  <c r="AQ11" i="2"/>
  <c r="AT16" i="2"/>
  <c r="AQ19" i="2"/>
  <c r="BO6" i="2"/>
  <c r="BL17" i="2"/>
  <c r="I16" i="2"/>
  <c r="J16" i="2" s="1"/>
  <c r="L16" i="2"/>
  <c r="M16" i="2" s="1"/>
  <c r="I20" i="2"/>
  <c r="J20" i="2" s="1"/>
  <c r="L15" i="2"/>
  <c r="M15" i="2" s="1"/>
  <c r="I8" i="2"/>
  <c r="J8" i="2" s="1"/>
  <c r="L7" i="2"/>
  <c r="M7" i="2" s="1"/>
  <c r="I12" i="2"/>
  <c r="J12" i="2" s="1"/>
  <c r="L8" i="2"/>
  <c r="M8" i="2" s="1"/>
  <c r="F11" i="2"/>
  <c r="G11" i="2" s="1"/>
  <c r="I6" i="2"/>
  <c r="J6" i="2" s="1"/>
  <c r="I17" i="2"/>
  <c r="J17" i="2" s="1"/>
  <c r="I13" i="2"/>
  <c r="J13" i="2" s="1"/>
  <c r="I9" i="2"/>
  <c r="J9" i="2" s="1"/>
  <c r="L18" i="2"/>
  <c r="M18" i="2" s="1"/>
  <c r="L10" i="2"/>
  <c r="M10" i="2" s="1"/>
  <c r="L17" i="2"/>
  <c r="M17" i="2" s="1"/>
  <c r="L9" i="2"/>
  <c r="M9" i="2" s="1"/>
  <c r="F16" i="2"/>
  <c r="G16" i="2" s="1"/>
  <c r="I18" i="2"/>
  <c r="J18" i="2" s="1"/>
  <c r="I14" i="2"/>
  <c r="J14" i="2" s="1"/>
  <c r="I10" i="2"/>
  <c r="J10" i="2" s="1"/>
  <c r="L20" i="2"/>
  <c r="M20" i="2" s="1"/>
  <c r="L12" i="2"/>
  <c r="M12" i="2" s="1"/>
  <c r="L19" i="2"/>
  <c r="M19" i="2" s="1"/>
  <c r="L11" i="2"/>
  <c r="M11" i="2" s="1"/>
  <c r="I19" i="2"/>
  <c r="J19" i="2" s="1"/>
  <c r="I15" i="2"/>
  <c r="J15" i="2" s="1"/>
  <c r="I11" i="2"/>
  <c r="J11" i="2" s="1"/>
  <c r="L14" i="2"/>
  <c r="M14" i="2" s="1"/>
  <c r="L6" i="2"/>
  <c r="M6" i="2" s="1"/>
  <c r="F17" i="2"/>
  <c r="G17" i="2" s="1"/>
  <c r="F12" i="2"/>
  <c r="G12" i="2" s="1"/>
  <c r="F6" i="2"/>
  <c r="G6" i="2" s="1"/>
  <c r="F19" i="2"/>
  <c r="G19" i="2" s="1"/>
  <c r="F13" i="2"/>
  <c r="G13" i="2" s="1"/>
  <c r="F20" i="2"/>
  <c r="G20" i="2" s="1"/>
  <c r="F15" i="2"/>
  <c r="G15" i="2" s="1"/>
  <c r="F7" i="2"/>
  <c r="G7" i="2" s="1"/>
  <c r="F8" i="2"/>
  <c r="G8" i="2" s="1"/>
  <c r="F9" i="2"/>
  <c r="G9" i="2" s="1"/>
  <c r="F18" i="2"/>
  <c r="G18" i="2" s="1"/>
  <c r="F14" i="2"/>
  <c r="G14" i="2" s="1"/>
  <c r="L6" i="1"/>
</calcChain>
</file>

<file path=xl/sharedStrings.xml><?xml version="1.0" encoding="utf-8"?>
<sst xmlns="http://schemas.openxmlformats.org/spreadsheetml/2006/main" count="284" uniqueCount="96">
  <si>
    <t>Div:</t>
  </si>
  <si>
    <t>Class:</t>
  </si>
  <si>
    <t>Acedemic Year:</t>
  </si>
  <si>
    <t>School Name:</t>
  </si>
  <si>
    <t>School Reopen Date:</t>
  </si>
  <si>
    <t>Marks</t>
  </si>
  <si>
    <t>Grade</t>
  </si>
  <si>
    <t>%</t>
  </si>
  <si>
    <t>Remarks</t>
  </si>
  <si>
    <t>Total Marks</t>
  </si>
  <si>
    <t>O</t>
  </si>
  <si>
    <t>A+</t>
  </si>
  <si>
    <t>A</t>
  </si>
  <si>
    <t>B+</t>
  </si>
  <si>
    <t>B</t>
  </si>
  <si>
    <t>C</t>
  </si>
  <si>
    <t>Fail</t>
  </si>
  <si>
    <t>Outstanding</t>
  </si>
  <si>
    <t>Excellent</t>
  </si>
  <si>
    <t>Very Good</t>
  </si>
  <si>
    <t>Good</t>
  </si>
  <si>
    <t>Average</t>
  </si>
  <si>
    <t>Needs Attention</t>
  </si>
  <si>
    <t>Fair</t>
  </si>
  <si>
    <t>Roll No.</t>
  </si>
  <si>
    <t>Student Infromation</t>
  </si>
  <si>
    <t>Student Name</t>
  </si>
  <si>
    <t>English</t>
  </si>
  <si>
    <t>Final Term</t>
  </si>
  <si>
    <t>Subject Grade</t>
  </si>
  <si>
    <t>Total</t>
  </si>
  <si>
    <t>Term -1</t>
  </si>
  <si>
    <t>Total Working Days:</t>
  </si>
  <si>
    <t>Out of</t>
  </si>
  <si>
    <t>Term - 1</t>
  </si>
  <si>
    <t>School Details:</t>
  </si>
  <si>
    <t>Term -2</t>
  </si>
  <si>
    <t>Geet Sahu</t>
  </si>
  <si>
    <t>Himesh Surya</t>
  </si>
  <si>
    <t>Imran Abha</t>
  </si>
  <si>
    <t>Jitendra Pande</t>
  </si>
  <si>
    <t>Kailash Rane</t>
  </si>
  <si>
    <t>Luv Patel</t>
  </si>
  <si>
    <t>Manoj Bhide</t>
  </si>
  <si>
    <t>Nancy Pastor</t>
  </si>
  <si>
    <t>Omar Shaikh</t>
  </si>
  <si>
    <t>Preetam Chavla</t>
  </si>
  <si>
    <t>Ram Vihaan</t>
  </si>
  <si>
    <t>Sunil Upadhay</t>
  </si>
  <si>
    <t>Tirth Chobe</t>
  </si>
  <si>
    <t>Umesh Bajrang</t>
  </si>
  <si>
    <t>Umesh Bajrang 1</t>
  </si>
  <si>
    <t>Roll No:</t>
  </si>
  <si>
    <t>Student Name:</t>
  </si>
  <si>
    <t>GR No:</t>
  </si>
  <si>
    <t>Class &amp; Div</t>
  </si>
  <si>
    <t>2020-21</t>
  </si>
  <si>
    <t>Subject</t>
  </si>
  <si>
    <t>Marks Obtained</t>
  </si>
  <si>
    <t>Mathematics</t>
  </si>
  <si>
    <t>Science</t>
  </si>
  <si>
    <t>Social Science</t>
  </si>
  <si>
    <t>Hindi</t>
  </si>
  <si>
    <t>Physical Education</t>
  </si>
  <si>
    <t>Drawing</t>
  </si>
  <si>
    <t>Sanskrit</t>
  </si>
  <si>
    <t>Moral Science</t>
  </si>
  <si>
    <t>Class &amp; Div:</t>
  </si>
  <si>
    <t>Attendance:</t>
  </si>
  <si>
    <t>Percentage</t>
  </si>
  <si>
    <t>Marks Between</t>
  </si>
  <si>
    <t>Subject Grading System Final Term</t>
  </si>
  <si>
    <t>Subject Grading System Terminal Exam</t>
  </si>
  <si>
    <t>Term - 2</t>
  </si>
  <si>
    <t>Code Of Conduct</t>
  </si>
  <si>
    <t>Satisfactory</t>
  </si>
  <si>
    <t>Unsatisfactory</t>
  </si>
  <si>
    <t>Insert School Logo</t>
  </si>
  <si>
    <t>Grand Total</t>
  </si>
  <si>
    <t>Rank</t>
  </si>
  <si>
    <t>Rank:</t>
  </si>
  <si>
    <t>Grade:</t>
  </si>
  <si>
    <t>Overall Percentage:</t>
  </si>
  <si>
    <t>Class Teacher:</t>
  </si>
  <si>
    <t>Principal:</t>
  </si>
  <si>
    <t>Terminal Exam Grading System</t>
  </si>
  <si>
    <t>Final Exam Grading System</t>
  </si>
  <si>
    <t>Code of Conduct:</t>
  </si>
  <si>
    <t>Parent's Signature</t>
  </si>
  <si>
    <t>Principal's Signature</t>
  </si>
  <si>
    <t>Class Teacher's Signature</t>
  </si>
  <si>
    <t>Royal Global School</t>
  </si>
  <si>
    <t>Betkuchi, Guwahati</t>
  </si>
  <si>
    <t>Phone: 98540XXXXX     Email: rgs@saphss.com</t>
  </si>
  <si>
    <t>Rafiqul Islam</t>
  </si>
  <si>
    <t>Himangshu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</si>
</sst>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3"/>
      <color theme="0" tint="-0.249977111117893"/>
      <name val="Algerian"/>
      <family val="5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indent="2"/>
    </xf>
    <xf numFmtId="0" fontId="1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indent="2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 indent="2"/>
    </xf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182881</xdr:colOff>
      <xdr:row>2</xdr:row>
      <xdr:rowOff>15240</xdr:rowOff>
    </xdr:from>
    <xdr:to>
      <xdr:col>3</xdr:col>
      <xdr:colOff>1</xdr:colOff>
      <xdr:row>4</xdr:row>
      <xdr:rowOff>185016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3BDD8-D920-5B48-2EF3-E750267E5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1" y="403860"/>
          <a:ext cx="1150620" cy="992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0"/>
  <sheetViews>
    <sheetView workbookViewId="0">
      <selection activeCell="H7" sqref="H7:J7"/>
    </sheetView>
  </sheetViews>
  <sheetFormatPr defaultColWidth="9.109375" defaultRowHeight="14.4" x14ac:dyDescent="0.3"/>
  <cols>
    <col min="1" max="1" width="9.109375" style="4"/>
    <col min="2" max="2" width="10.33203125" style="4" customWidth="1"/>
    <col min="3" max="3" width="11.33203125" style="4" bestFit="1" customWidth="1"/>
    <col min="4" max="4" width="8.33203125" style="4" bestFit="1" customWidth="1"/>
    <col min="5" max="5" width="15.88671875" style="4" bestFit="1" customWidth="1"/>
    <col min="6" max="6" width="11" style="4" bestFit="1" customWidth="1"/>
    <col min="7" max="7" width="6.44140625" style="4" customWidth="1"/>
    <col min="8" max="8" width="10.33203125" style="4" customWidth="1"/>
    <col min="9" max="9" width="9" style="4" customWidth="1"/>
    <col min="10" max="10" width="10.44140625" style="4" customWidth="1"/>
    <col min="11" max="11" width="15.88671875" style="4" bestFit="1" customWidth="1"/>
    <col min="12" max="12" width="11" style="4" bestFit="1" customWidth="1"/>
    <col min="13" max="16384" width="9.109375" style="4"/>
  </cols>
  <sheetData>
    <row r="3" spans="2:12" ht="15.6" x14ac:dyDescent="0.3">
      <c r="B3" s="43" t="s">
        <v>3</v>
      </c>
      <c r="C3" s="43"/>
      <c r="D3" s="44" t="s">
        <v>91</v>
      </c>
      <c r="E3" s="44"/>
      <c r="F3" s="44"/>
      <c r="G3" s="44"/>
      <c r="H3" s="44"/>
      <c r="I3" s="44"/>
      <c r="J3" s="43" t="s">
        <v>4</v>
      </c>
      <c r="K3" s="43"/>
      <c r="L3" s="25">
        <v>44392</v>
      </c>
    </row>
    <row r="4" spans="2:12" x14ac:dyDescent="0.3">
      <c r="B4" s="47" t="s">
        <v>35</v>
      </c>
      <c r="C4" s="47"/>
      <c r="D4" s="45" t="s">
        <v>92</v>
      </c>
      <c r="E4" s="45"/>
      <c r="F4" s="45"/>
      <c r="G4" s="45"/>
      <c r="H4" s="45"/>
      <c r="I4" s="45"/>
      <c r="J4" s="43" t="s">
        <v>32</v>
      </c>
      <c r="K4" s="43"/>
      <c r="L4" s="26">
        <v>244</v>
      </c>
    </row>
    <row r="5" spans="2:12" x14ac:dyDescent="0.3">
      <c r="B5" s="47"/>
      <c r="C5" s="47"/>
      <c r="D5" s="45" t="s">
        <v>93</v>
      </c>
      <c r="E5" s="45"/>
      <c r="F5" s="45"/>
      <c r="G5" s="45"/>
      <c r="H5" s="45"/>
      <c r="I5" s="45"/>
      <c r="J5" s="27" t="s">
        <v>31</v>
      </c>
      <c r="K5" s="27" t="s">
        <v>36</v>
      </c>
      <c r="L5" s="27" t="s">
        <v>28</v>
      </c>
    </row>
    <row r="6" spans="2:12" x14ac:dyDescent="0.3">
      <c r="B6" s="43" t="s">
        <v>2</v>
      </c>
      <c r="C6" s="43"/>
      <c r="D6" s="26" t="s">
        <v>56</v>
      </c>
      <c r="E6" s="28" t="s">
        <v>1</v>
      </c>
      <c r="F6" s="26">
        <v>7</v>
      </c>
      <c r="G6" s="28" t="s">
        <v>0</v>
      </c>
      <c r="H6" s="26" t="s">
        <v>14</v>
      </c>
      <c r="I6" s="29"/>
      <c r="J6" s="26">
        <v>90</v>
      </c>
      <c r="K6" s="26">
        <v>90</v>
      </c>
      <c r="L6" s="26">
        <f>L4-(J6+K6)</f>
        <v>64</v>
      </c>
    </row>
    <row r="7" spans="2:12" x14ac:dyDescent="0.3">
      <c r="B7" s="43" t="s">
        <v>83</v>
      </c>
      <c r="C7" s="43"/>
      <c r="D7" s="45" t="s">
        <v>95</v>
      </c>
      <c r="E7" s="45"/>
      <c r="F7" s="43" t="s">
        <v>84</v>
      </c>
      <c r="G7" s="43"/>
      <c r="H7" s="45" t="s">
        <v>94</v>
      </c>
      <c r="I7" s="45"/>
      <c r="J7" s="45"/>
      <c r="K7" s="29"/>
      <c r="L7" s="29"/>
    </row>
    <row r="8" spans="2:12" x14ac:dyDescent="0.3">
      <c r="B8" s="5"/>
      <c r="C8" s="5"/>
      <c r="F8" s="5"/>
      <c r="G8" s="5"/>
    </row>
    <row r="9" spans="2:12" x14ac:dyDescent="0.3">
      <c r="B9" s="46" t="s">
        <v>72</v>
      </c>
      <c r="C9" s="46"/>
      <c r="D9" s="46"/>
      <c r="E9" s="46"/>
      <c r="F9" s="30">
        <v>50</v>
      </c>
      <c r="H9" s="46" t="s">
        <v>71</v>
      </c>
      <c r="I9" s="46"/>
      <c r="J9" s="46"/>
      <c r="K9" s="46"/>
      <c r="L9" s="30">
        <v>100</v>
      </c>
    </row>
    <row r="10" spans="2:12" x14ac:dyDescent="0.3">
      <c r="B10" s="46" t="s">
        <v>70</v>
      </c>
      <c r="C10" s="46"/>
      <c r="D10" s="27" t="s">
        <v>6</v>
      </c>
      <c r="E10" s="27" t="s">
        <v>8</v>
      </c>
      <c r="F10" s="27" t="s">
        <v>69</v>
      </c>
      <c r="H10" s="46" t="s">
        <v>70</v>
      </c>
      <c r="I10" s="46"/>
      <c r="J10" s="27" t="s">
        <v>6</v>
      </c>
      <c r="K10" s="27" t="s">
        <v>8</v>
      </c>
      <c r="L10" s="27" t="s">
        <v>69</v>
      </c>
    </row>
    <row r="11" spans="2:12" x14ac:dyDescent="0.3">
      <c r="B11" s="26">
        <v>46</v>
      </c>
      <c r="C11" s="26">
        <v>50</v>
      </c>
      <c r="D11" s="26" t="s">
        <v>10</v>
      </c>
      <c r="E11" s="26" t="s">
        <v>17</v>
      </c>
      <c r="F11" s="31">
        <f t="shared" ref="F11:F17" si="0">C11/$F$9*100</f>
        <v>100</v>
      </c>
      <c r="H11" s="26">
        <v>91</v>
      </c>
      <c r="I11" s="26">
        <v>100</v>
      </c>
      <c r="J11" s="26" t="s">
        <v>10</v>
      </c>
      <c r="K11" s="26" t="s">
        <v>17</v>
      </c>
      <c r="L11" s="31">
        <f t="shared" ref="L11:L17" si="1">I11/$L$9*100</f>
        <v>100</v>
      </c>
    </row>
    <row r="12" spans="2:12" x14ac:dyDescent="0.3">
      <c r="B12" s="26">
        <v>41</v>
      </c>
      <c r="C12" s="26">
        <v>45</v>
      </c>
      <c r="D12" s="26" t="s">
        <v>11</v>
      </c>
      <c r="E12" s="26" t="s">
        <v>18</v>
      </c>
      <c r="F12" s="31">
        <f t="shared" si="0"/>
        <v>90</v>
      </c>
      <c r="H12" s="26">
        <v>81</v>
      </c>
      <c r="I12" s="26">
        <v>90</v>
      </c>
      <c r="J12" s="26" t="s">
        <v>11</v>
      </c>
      <c r="K12" s="26" t="s">
        <v>18</v>
      </c>
      <c r="L12" s="31">
        <f t="shared" si="1"/>
        <v>90</v>
      </c>
    </row>
    <row r="13" spans="2:12" x14ac:dyDescent="0.3">
      <c r="B13" s="26">
        <v>36</v>
      </c>
      <c r="C13" s="26">
        <v>40</v>
      </c>
      <c r="D13" s="26" t="s">
        <v>12</v>
      </c>
      <c r="E13" s="26" t="s">
        <v>19</v>
      </c>
      <c r="F13" s="31">
        <f t="shared" si="0"/>
        <v>80</v>
      </c>
      <c r="H13" s="26">
        <v>71</v>
      </c>
      <c r="I13" s="26">
        <v>80</v>
      </c>
      <c r="J13" s="26" t="s">
        <v>12</v>
      </c>
      <c r="K13" s="26" t="s">
        <v>19</v>
      </c>
      <c r="L13" s="31">
        <f t="shared" si="1"/>
        <v>80</v>
      </c>
    </row>
    <row r="14" spans="2:12" x14ac:dyDescent="0.3">
      <c r="B14" s="26">
        <v>31</v>
      </c>
      <c r="C14" s="26">
        <v>35</v>
      </c>
      <c r="D14" s="26" t="s">
        <v>13</v>
      </c>
      <c r="E14" s="26" t="s">
        <v>20</v>
      </c>
      <c r="F14" s="31">
        <f t="shared" si="0"/>
        <v>70</v>
      </c>
      <c r="H14" s="26">
        <v>61</v>
      </c>
      <c r="I14" s="26">
        <v>70</v>
      </c>
      <c r="J14" s="26" t="s">
        <v>13</v>
      </c>
      <c r="K14" s="26" t="s">
        <v>20</v>
      </c>
      <c r="L14" s="31">
        <f t="shared" si="1"/>
        <v>70</v>
      </c>
    </row>
    <row r="15" spans="2:12" x14ac:dyDescent="0.3">
      <c r="B15" s="26">
        <v>26</v>
      </c>
      <c r="C15" s="26">
        <v>30</v>
      </c>
      <c r="D15" s="26" t="s">
        <v>14</v>
      </c>
      <c r="E15" s="26" t="s">
        <v>21</v>
      </c>
      <c r="F15" s="31">
        <f t="shared" si="0"/>
        <v>60</v>
      </c>
      <c r="H15" s="26">
        <v>51</v>
      </c>
      <c r="I15" s="26">
        <v>60</v>
      </c>
      <c r="J15" s="26" t="s">
        <v>14</v>
      </c>
      <c r="K15" s="26" t="s">
        <v>21</v>
      </c>
      <c r="L15" s="31">
        <f t="shared" si="1"/>
        <v>60</v>
      </c>
    </row>
    <row r="16" spans="2:12" x14ac:dyDescent="0.3">
      <c r="B16" s="26">
        <v>18</v>
      </c>
      <c r="C16" s="26">
        <v>25</v>
      </c>
      <c r="D16" s="26" t="s">
        <v>15</v>
      </c>
      <c r="E16" s="26" t="s">
        <v>23</v>
      </c>
      <c r="F16" s="31">
        <f t="shared" si="0"/>
        <v>50</v>
      </c>
      <c r="H16" s="26">
        <v>35</v>
      </c>
      <c r="I16" s="26">
        <v>50</v>
      </c>
      <c r="J16" s="26" t="s">
        <v>15</v>
      </c>
      <c r="K16" s="26" t="s">
        <v>23</v>
      </c>
      <c r="L16" s="31">
        <f t="shared" si="1"/>
        <v>50</v>
      </c>
    </row>
    <row r="17" spans="2:12" x14ac:dyDescent="0.3">
      <c r="B17" s="26">
        <v>0</v>
      </c>
      <c r="C17" s="26">
        <v>17</v>
      </c>
      <c r="D17" s="26" t="s">
        <v>16</v>
      </c>
      <c r="E17" s="26" t="s">
        <v>22</v>
      </c>
      <c r="F17" s="31">
        <f t="shared" si="0"/>
        <v>34</v>
      </c>
      <c r="H17" s="26">
        <v>0</v>
      </c>
      <c r="I17" s="26">
        <v>34</v>
      </c>
      <c r="J17" s="26" t="s">
        <v>16</v>
      </c>
      <c r="K17" s="26" t="s">
        <v>22</v>
      </c>
      <c r="L17" s="31">
        <f t="shared" si="1"/>
        <v>34</v>
      </c>
    </row>
    <row r="19" spans="2:12" ht="30" customHeight="1" x14ac:dyDescent="0.3">
      <c r="B19" s="32" t="s">
        <v>74</v>
      </c>
      <c r="C19" s="30" t="s">
        <v>75</v>
      </c>
      <c r="D19" s="30" t="s">
        <v>21</v>
      </c>
      <c r="E19" s="30" t="s">
        <v>76</v>
      </c>
    </row>
    <row r="20" spans="2:12" x14ac:dyDescent="0.3">
      <c r="B20" s="6"/>
    </row>
  </sheetData>
  <mergeCells count="16">
    <mergeCell ref="H10:I10"/>
    <mergeCell ref="B10:C10"/>
    <mergeCell ref="B9:E9"/>
    <mergeCell ref="D5:I5"/>
    <mergeCell ref="B4:C5"/>
    <mergeCell ref="B7:C7"/>
    <mergeCell ref="F7:G7"/>
    <mergeCell ref="D7:E7"/>
    <mergeCell ref="H7:J7"/>
    <mergeCell ref="H9:K9"/>
    <mergeCell ref="J3:K3"/>
    <mergeCell ref="J4:K4"/>
    <mergeCell ref="B3:C3"/>
    <mergeCell ref="B6:C6"/>
    <mergeCell ref="D3:I3"/>
    <mergeCell ref="D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Y60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CK27" sqref="CK27"/>
    </sheetView>
  </sheetViews>
  <sheetFormatPr defaultColWidth="9.109375" defaultRowHeight="14.4" x14ac:dyDescent="0.3"/>
  <cols>
    <col min="1" max="2" width="9.109375" style="2"/>
    <col min="3" max="3" width="26.109375" style="2" customWidth="1"/>
    <col min="4" max="4" width="6.6640625" style="2" customWidth="1"/>
    <col min="5" max="5" width="6.33203125" style="2" bestFit="1" customWidth="1"/>
    <col min="6" max="6" width="4" style="2" bestFit="1" customWidth="1"/>
    <col min="7" max="8" width="6.33203125" style="2" bestFit="1" customWidth="1"/>
    <col min="9" max="9" width="4" style="2" bestFit="1" customWidth="1"/>
    <col min="10" max="11" width="6.33203125" style="2" bestFit="1" customWidth="1"/>
    <col min="12" max="12" width="4" style="2" bestFit="1" customWidth="1"/>
    <col min="13" max="14" width="6.33203125" style="2" bestFit="1" customWidth="1"/>
    <col min="15" max="15" width="4" style="2" bestFit="1" customWidth="1"/>
    <col min="16" max="17" width="6.33203125" style="2" bestFit="1" customWidth="1"/>
    <col min="18" max="18" width="4" style="2" bestFit="1" customWidth="1"/>
    <col min="19" max="20" width="6.33203125" style="2" bestFit="1" customWidth="1"/>
    <col min="21" max="21" width="4" style="2" bestFit="1" customWidth="1"/>
    <col min="22" max="23" width="6.33203125" style="2" bestFit="1" customWidth="1"/>
    <col min="24" max="24" width="4" style="2" bestFit="1" customWidth="1"/>
    <col min="25" max="26" width="6.33203125" style="2" bestFit="1" customWidth="1"/>
    <col min="27" max="27" width="4" style="2" bestFit="1" customWidth="1"/>
    <col min="28" max="29" width="6.33203125" style="2" bestFit="1" customWidth="1"/>
    <col min="30" max="30" width="4" style="2" bestFit="1" customWidth="1"/>
    <col min="31" max="32" width="6.33203125" style="2" bestFit="1" customWidth="1"/>
    <col min="33" max="33" width="4" style="2" bestFit="1" customWidth="1"/>
    <col min="34" max="35" width="6.33203125" style="2" bestFit="1" customWidth="1"/>
    <col min="36" max="36" width="4" style="2" bestFit="1" customWidth="1"/>
    <col min="37" max="38" width="6.33203125" style="2" bestFit="1" customWidth="1"/>
    <col min="39" max="39" width="4" style="2" bestFit="1" customWidth="1"/>
    <col min="40" max="41" width="6.33203125" style="2" bestFit="1" customWidth="1"/>
    <col min="42" max="42" width="4" style="2" bestFit="1" customWidth="1"/>
    <col min="43" max="44" width="6.33203125" style="2" bestFit="1" customWidth="1"/>
    <col min="45" max="45" width="4" style="2" bestFit="1" customWidth="1"/>
    <col min="46" max="47" width="6.33203125" style="2" bestFit="1" customWidth="1"/>
    <col min="48" max="48" width="4" style="2" bestFit="1" customWidth="1"/>
    <col min="49" max="50" width="6.33203125" style="2" bestFit="1" customWidth="1"/>
    <col min="51" max="51" width="4" style="2" bestFit="1" customWidth="1"/>
    <col min="52" max="53" width="6.33203125" style="2" bestFit="1" customWidth="1"/>
    <col min="54" max="54" width="4" style="2" bestFit="1" customWidth="1"/>
    <col min="55" max="56" width="6.33203125" style="2" bestFit="1" customWidth="1"/>
    <col min="57" max="57" width="4" style="2" bestFit="1" customWidth="1"/>
    <col min="58" max="59" width="6.33203125" style="2" bestFit="1" customWidth="1"/>
    <col min="60" max="60" width="4" style="2" bestFit="1" customWidth="1"/>
    <col min="61" max="62" width="6.33203125" style="2" bestFit="1" customWidth="1"/>
    <col min="63" max="63" width="4" style="2" bestFit="1" customWidth="1"/>
    <col min="64" max="65" width="6.33203125" style="2" bestFit="1" customWidth="1"/>
    <col min="66" max="66" width="4" style="2" bestFit="1" customWidth="1"/>
    <col min="67" max="68" width="6.33203125" style="2" bestFit="1" customWidth="1"/>
    <col min="69" max="69" width="4" style="2" bestFit="1" customWidth="1"/>
    <col min="70" max="71" width="6.33203125" style="2" bestFit="1" customWidth="1"/>
    <col min="72" max="72" width="4" style="2" bestFit="1" customWidth="1"/>
    <col min="73" max="74" width="6.33203125" style="2" bestFit="1" customWidth="1"/>
    <col min="75" max="75" width="4" style="2" bestFit="1" customWidth="1"/>
    <col min="76" max="77" width="6.33203125" style="2" bestFit="1" customWidth="1"/>
    <col min="78" max="78" width="4" style="2" bestFit="1" customWidth="1"/>
    <col min="79" max="80" width="6.33203125" style="2" bestFit="1" customWidth="1"/>
    <col min="81" max="81" width="4" style="2" bestFit="1" customWidth="1"/>
    <col min="82" max="83" width="6.33203125" style="2" bestFit="1" customWidth="1"/>
    <col min="84" max="84" width="4" style="2" bestFit="1" customWidth="1"/>
    <col min="85" max="85" width="6.33203125" style="2" bestFit="1" customWidth="1"/>
    <col min="86" max="86" width="6.5546875" style="2" bestFit="1" customWidth="1"/>
    <col min="87" max="87" width="7.109375" style="2" bestFit="1" customWidth="1"/>
    <col min="88" max="89" width="5.33203125" style="2" bestFit="1" customWidth="1"/>
    <col min="90" max="90" width="6.33203125" style="2" bestFit="1" customWidth="1"/>
    <col min="91" max="91" width="6.5546875" style="2" bestFit="1" customWidth="1"/>
    <col min="92" max="92" width="6.33203125" style="2" bestFit="1" customWidth="1"/>
    <col min="93" max="93" width="5.33203125" style="2" bestFit="1" customWidth="1"/>
    <col min="94" max="94" width="7.33203125" style="2" customWidth="1"/>
    <col min="95" max="95" width="6.5546875" style="2" bestFit="1" customWidth="1"/>
    <col min="96" max="96" width="6.33203125" style="2" bestFit="1" customWidth="1"/>
    <col min="97" max="97" width="5.33203125" style="2" bestFit="1" customWidth="1"/>
    <col min="98" max="99" width="7" style="2" bestFit="1" customWidth="1"/>
    <col min="100" max="100" width="10.33203125" style="2" bestFit="1" customWidth="1"/>
    <col min="101" max="101" width="5.44140625" style="2" bestFit="1" customWidth="1"/>
    <col min="102" max="102" width="14.33203125" style="2" customWidth="1"/>
    <col min="103" max="103" width="8.33203125" style="2" customWidth="1"/>
    <col min="104" max="16384" width="9.109375" style="2"/>
  </cols>
  <sheetData>
    <row r="1" spans="2:103" x14ac:dyDescent="0.3"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3"/>
    </row>
    <row r="2" spans="2:103" x14ac:dyDescent="0.3">
      <c r="B2" s="46" t="s">
        <v>25</v>
      </c>
      <c r="C2" s="46"/>
      <c r="D2" s="46"/>
      <c r="E2" s="46" t="s">
        <v>27</v>
      </c>
      <c r="F2" s="46"/>
      <c r="G2" s="46"/>
      <c r="H2" s="46"/>
      <c r="I2" s="46"/>
      <c r="J2" s="46"/>
      <c r="K2" s="46"/>
      <c r="L2" s="46"/>
      <c r="M2" s="46"/>
      <c r="N2" s="46" t="s">
        <v>59</v>
      </c>
      <c r="O2" s="46"/>
      <c r="P2" s="46"/>
      <c r="Q2" s="46"/>
      <c r="R2" s="46"/>
      <c r="S2" s="46"/>
      <c r="T2" s="46"/>
      <c r="U2" s="46"/>
      <c r="V2" s="46"/>
      <c r="W2" s="46" t="s">
        <v>60</v>
      </c>
      <c r="X2" s="46"/>
      <c r="Y2" s="46"/>
      <c r="Z2" s="46"/>
      <c r="AA2" s="46"/>
      <c r="AB2" s="46"/>
      <c r="AC2" s="46"/>
      <c r="AD2" s="46"/>
      <c r="AE2" s="46"/>
      <c r="AF2" s="46" t="s">
        <v>61</v>
      </c>
      <c r="AG2" s="46"/>
      <c r="AH2" s="46"/>
      <c r="AI2" s="46"/>
      <c r="AJ2" s="46"/>
      <c r="AK2" s="46"/>
      <c r="AL2" s="46"/>
      <c r="AM2" s="46"/>
      <c r="AN2" s="46"/>
      <c r="AO2" s="46" t="s">
        <v>62</v>
      </c>
      <c r="AP2" s="46"/>
      <c r="AQ2" s="46"/>
      <c r="AR2" s="46"/>
      <c r="AS2" s="46"/>
      <c r="AT2" s="46"/>
      <c r="AU2" s="46"/>
      <c r="AV2" s="46"/>
      <c r="AW2" s="46"/>
      <c r="AX2" s="46" t="s">
        <v>63</v>
      </c>
      <c r="AY2" s="46"/>
      <c r="AZ2" s="46"/>
      <c r="BA2" s="46"/>
      <c r="BB2" s="46"/>
      <c r="BC2" s="46"/>
      <c r="BD2" s="46"/>
      <c r="BE2" s="46"/>
      <c r="BF2" s="46"/>
      <c r="BG2" s="46" t="s">
        <v>64</v>
      </c>
      <c r="BH2" s="46"/>
      <c r="BI2" s="46"/>
      <c r="BJ2" s="46"/>
      <c r="BK2" s="46"/>
      <c r="BL2" s="46"/>
      <c r="BM2" s="46"/>
      <c r="BN2" s="46"/>
      <c r="BO2" s="46"/>
      <c r="BP2" s="46" t="s">
        <v>65</v>
      </c>
      <c r="BQ2" s="46"/>
      <c r="BR2" s="46"/>
      <c r="BS2" s="46"/>
      <c r="BT2" s="46"/>
      <c r="BU2" s="46"/>
      <c r="BV2" s="46"/>
      <c r="BW2" s="46"/>
      <c r="BX2" s="46"/>
      <c r="BY2" s="46" t="s">
        <v>66</v>
      </c>
      <c r="BZ2" s="46"/>
      <c r="CA2" s="46"/>
      <c r="CB2" s="46"/>
      <c r="CC2" s="46"/>
      <c r="CD2" s="46"/>
      <c r="CE2" s="46"/>
      <c r="CF2" s="46"/>
      <c r="CG2" s="46"/>
      <c r="CH2" s="46" t="s">
        <v>78</v>
      </c>
      <c r="CI2" s="46"/>
      <c r="CJ2" s="46"/>
      <c r="CK2" s="46"/>
      <c r="CL2" s="46"/>
      <c r="CM2" s="46"/>
      <c r="CN2" s="46"/>
      <c r="CO2" s="46"/>
      <c r="CP2" s="46"/>
      <c r="CQ2" s="46"/>
      <c r="CR2" s="27"/>
      <c r="CS2" s="27"/>
      <c r="CT2" s="48"/>
      <c r="CU2" s="48"/>
      <c r="CV2" s="48"/>
      <c r="CW2" s="48"/>
      <c r="CX2" s="37"/>
      <c r="CY2" s="37"/>
    </row>
    <row r="3" spans="2:103" ht="15" customHeight="1" x14ac:dyDescent="0.3">
      <c r="B3" s="46"/>
      <c r="C3" s="46"/>
      <c r="D3" s="46"/>
      <c r="E3" s="46" t="s">
        <v>34</v>
      </c>
      <c r="F3" s="46"/>
      <c r="G3" s="46"/>
      <c r="H3" s="46" t="s">
        <v>73</v>
      </c>
      <c r="I3" s="46"/>
      <c r="J3" s="46"/>
      <c r="K3" s="46" t="s">
        <v>28</v>
      </c>
      <c r="L3" s="46"/>
      <c r="M3" s="46"/>
      <c r="N3" s="46" t="s">
        <v>34</v>
      </c>
      <c r="O3" s="46"/>
      <c r="P3" s="46"/>
      <c r="Q3" s="46" t="s">
        <v>73</v>
      </c>
      <c r="R3" s="46"/>
      <c r="S3" s="46"/>
      <c r="T3" s="46" t="s">
        <v>28</v>
      </c>
      <c r="U3" s="46"/>
      <c r="V3" s="46"/>
      <c r="W3" s="46" t="s">
        <v>34</v>
      </c>
      <c r="X3" s="46"/>
      <c r="Y3" s="46"/>
      <c r="Z3" s="46" t="s">
        <v>73</v>
      </c>
      <c r="AA3" s="46"/>
      <c r="AB3" s="46"/>
      <c r="AC3" s="46" t="s">
        <v>28</v>
      </c>
      <c r="AD3" s="46"/>
      <c r="AE3" s="46"/>
      <c r="AF3" s="46" t="s">
        <v>34</v>
      </c>
      <c r="AG3" s="46"/>
      <c r="AH3" s="46"/>
      <c r="AI3" s="46" t="s">
        <v>73</v>
      </c>
      <c r="AJ3" s="46"/>
      <c r="AK3" s="46"/>
      <c r="AL3" s="46" t="s">
        <v>28</v>
      </c>
      <c r="AM3" s="46"/>
      <c r="AN3" s="46"/>
      <c r="AO3" s="46" t="s">
        <v>34</v>
      </c>
      <c r="AP3" s="46"/>
      <c r="AQ3" s="46"/>
      <c r="AR3" s="46" t="s">
        <v>73</v>
      </c>
      <c r="AS3" s="46"/>
      <c r="AT3" s="46"/>
      <c r="AU3" s="46" t="s">
        <v>28</v>
      </c>
      <c r="AV3" s="46"/>
      <c r="AW3" s="46"/>
      <c r="AX3" s="46" t="s">
        <v>34</v>
      </c>
      <c r="AY3" s="46"/>
      <c r="AZ3" s="46"/>
      <c r="BA3" s="46" t="s">
        <v>73</v>
      </c>
      <c r="BB3" s="46"/>
      <c r="BC3" s="46"/>
      <c r="BD3" s="46" t="s">
        <v>28</v>
      </c>
      <c r="BE3" s="46"/>
      <c r="BF3" s="46"/>
      <c r="BG3" s="46" t="s">
        <v>34</v>
      </c>
      <c r="BH3" s="46"/>
      <c r="BI3" s="46"/>
      <c r="BJ3" s="46" t="s">
        <v>73</v>
      </c>
      <c r="BK3" s="46"/>
      <c r="BL3" s="46"/>
      <c r="BM3" s="46" t="s">
        <v>28</v>
      </c>
      <c r="BN3" s="46"/>
      <c r="BO3" s="46"/>
      <c r="BP3" s="46" t="s">
        <v>34</v>
      </c>
      <c r="BQ3" s="46"/>
      <c r="BR3" s="46"/>
      <c r="BS3" s="46" t="s">
        <v>73</v>
      </c>
      <c r="BT3" s="46"/>
      <c r="BU3" s="46"/>
      <c r="BV3" s="46" t="s">
        <v>28</v>
      </c>
      <c r="BW3" s="46"/>
      <c r="BX3" s="46"/>
      <c r="BY3" s="46" t="s">
        <v>34</v>
      </c>
      <c r="BZ3" s="46"/>
      <c r="CA3" s="46"/>
      <c r="CB3" s="46" t="s">
        <v>73</v>
      </c>
      <c r="CC3" s="46"/>
      <c r="CD3" s="46"/>
      <c r="CE3" s="46" t="s">
        <v>28</v>
      </c>
      <c r="CF3" s="46"/>
      <c r="CG3" s="46"/>
      <c r="CH3" s="46" t="s">
        <v>34</v>
      </c>
      <c r="CI3" s="46"/>
      <c r="CJ3" s="46"/>
      <c r="CK3" s="46"/>
      <c r="CL3" s="46" t="s">
        <v>73</v>
      </c>
      <c r="CM3" s="46"/>
      <c r="CN3" s="46"/>
      <c r="CO3" s="46"/>
      <c r="CP3" s="46" t="s">
        <v>28</v>
      </c>
      <c r="CQ3" s="46"/>
      <c r="CR3" s="46"/>
      <c r="CS3" s="46"/>
      <c r="CT3" s="48"/>
      <c r="CU3" s="48"/>
      <c r="CV3" s="48"/>
      <c r="CW3" s="48"/>
      <c r="CX3" s="37"/>
      <c r="CY3" s="51"/>
    </row>
    <row r="4" spans="2:103" x14ac:dyDescent="0.3">
      <c r="B4" s="46" t="s">
        <v>24</v>
      </c>
      <c r="C4" s="46" t="s">
        <v>26</v>
      </c>
      <c r="D4" s="50" t="s">
        <v>55</v>
      </c>
      <c r="E4" s="46" t="s">
        <v>33</v>
      </c>
      <c r="F4" s="46"/>
      <c r="G4" s="32">
        <f>'Basic Information'!$F$9</f>
        <v>50</v>
      </c>
      <c r="H4" s="46" t="s">
        <v>33</v>
      </c>
      <c r="I4" s="46"/>
      <c r="J4" s="32">
        <f>'Basic Information'!$F$9</f>
        <v>50</v>
      </c>
      <c r="K4" s="46" t="s">
        <v>33</v>
      </c>
      <c r="L4" s="46"/>
      <c r="M4" s="32">
        <f>'Basic Information'!$L$9</f>
        <v>100</v>
      </c>
      <c r="N4" s="46" t="s">
        <v>33</v>
      </c>
      <c r="O4" s="46"/>
      <c r="P4" s="32">
        <f>'Basic Information'!$F$9</f>
        <v>50</v>
      </c>
      <c r="Q4" s="46" t="s">
        <v>33</v>
      </c>
      <c r="R4" s="46"/>
      <c r="S4" s="32">
        <f>'Basic Information'!$F$9</f>
        <v>50</v>
      </c>
      <c r="T4" s="46" t="s">
        <v>33</v>
      </c>
      <c r="U4" s="46"/>
      <c r="V4" s="32">
        <f>'Basic Information'!$L$9</f>
        <v>100</v>
      </c>
      <c r="W4" s="46" t="s">
        <v>33</v>
      </c>
      <c r="X4" s="46"/>
      <c r="Y4" s="32">
        <f>'Basic Information'!$F$9</f>
        <v>50</v>
      </c>
      <c r="Z4" s="46" t="s">
        <v>33</v>
      </c>
      <c r="AA4" s="46"/>
      <c r="AB4" s="32">
        <f>'Basic Information'!$F$9</f>
        <v>50</v>
      </c>
      <c r="AC4" s="46" t="s">
        <v>33</v>
      </c>
      <c r="AD4" s="46"/>
      <c r="AE4" s="32">
        <f>'Basic Information'!$L$9</f>
        <v>100</v>
      </c>
      <c r="AF4" s="46" t="s">
        <v>33</v>
      </c>
      <c r="AG4" s="46"/>
      <c r="AH4" s="32">
        <f>'Basic Information'!$F$9</f>
        <v>50</v>
      </c>
      <c r="AI4" s="46" t="s">
        <v>33</v>
      </c>
      <c r="AJ4" s="46"/>
      <c r="AK4" s="32">
        <f>'Basic Information'!$F$9</f>
        <v>50</v>
      </c>
      <c r="AL4" s="46" t="s">
        <v>33</v>
      </c>
      <c r="AM4" s="46"/>
      <c r="AN4" s="32">
        <f>'Basic Information'!$L$9</f>
        <v>100</v>
      </c>
      <c r="AO4" s="46" t="s">
        <v>33</v>
      </c>
      <c r="AP4" s="46"/>
      <c r="AQ4" s="32">
        <f>'Basic Information'!$F$9</f>
        <v>50</v>
      </c>
      <c r="AR4" s="46" t="s">
        <v>33</v>
      </c>
      <c r="AS4" s="46"/>
      <c r="AT4" s="32">
        <f>'Basic Information'!$F$9</f>
        <v>50</v>
      </c>
      <c r="AU4" s="46" t="s">
        <v>33</v>
      </c>
      <c r="AV4" s="46"/>
      <c r="AW4" s="32">
        <f>'Basic Information'!$L$9</f>
        <v>100</v>
      </c>
      <c r="AX4" s="46" t="s">
        <v>33</v>
      </c>
      <c r="AY4" s="46"/>
      <c r="AZ4" s="32">
        <f>'Basic Information'!$F$9</f>
        <v>50</v>
      </c>
      <c r="BA4" s="46" t="s">
        <v>33</v>
      </c>
      <c r="BB4" s="46"/>
      <c r="BC4" s="32">
        <f>'Basic Information'!$F$9</f>
        <v>50</v>
      </c>
      <c r="BD4" s="46" t="s">
        <v>33</v>
      </c>
      <c r="BE4" s="46"/>
      <c r="BF4" s="32">
        <f>'Basic Information'!$L$9</f>
        <v>100</v>
      </c>
      <c r="BG4" s="46" t="s">
        <v>33</v>
      </c>
      <c r="BH4" s="46"/>
      <c r="BI4" s="32">
        <f>'Basic Information'!$F$9</f>
        <v>50</v>
      </c>
      <c r="BJ4" s="46" t="s">
        <v>33</v>
      </c>
      <c r="BK4" s="46"/>
      <c r="BL4" s="32">
        <f>'Basic Information'!$F$9</f>
        <v>50</v>
      </c>
      <c r="BM4" s="46" t="s">
        <v>33</v>
      </c>
      <c r="BN4" s="46"/>
      <c r="BO4" s="32">
        <f>'Basic Information'!$L$9</f>
        <v>100</v>
      </c>
      <c r="BP4" s="46" t="s">
        <v>33</v>
      </c>
      <c r="BQ4" s="46"/>
      <c r="BR4" s="32">
        <f>'Basic Information'!$F$9</f>
        <v>50</v>
      </c>
      <c r="BS4" s="46" t="s">
        <v>33</v>
      </c>
      <c r="BT4" s="46"/>
      <c r="BU4" s="32">
        <f>'Basic Information'!$F$9</f>
        <v>50</v>
      </c>
      <c r="BV4" s="46" t="s">
        <v>33</v>
      </c>
      <c r="BW4" s="46"/>
      <c r="BX4" s="32">
        <f>'Basic Information'!$L$9</f>
        <v>100</v>
      </c>
      <c r="BY4" s="46" t="s">
        <v>33</v>
      </c>
      <c r="BZ4" s="46"/>
      <c r="CA4" s="32">
        <f>'Basic Information'!$F$9</f>
        <v>50</v>
      </c>
      <c r="CB4" s="46" t="s">
        <v>33</v>
      </c>
      <c r="CC4" s="46"/>
      <c r="CD4" s="32">
        <f>'Basic Information'!$F$9</f>
        <v>50</v>
      </c>
      <c r="CE4" s="46" t="s">
        <v>33</v>
      </c>
      <c r="CF4" s="46"/>
      <c r="CG4" s="32">
        <f>'Basic Information'!$L$9</f>
        <v>100</v>
      </c>
      <c r="CH4" s="27"/>
      <c r="CI4" s="27" t="s">
        <v>33</v>
      </c>
      <c r="CJ4" s="27">
        <f>'Basic Information'!$F$9*9</f>
        <v>450</v>
      </c>
      <c r="CK4" s="27"/>
      <c r="CL4" s="27"/>
      <c r="CM4" s="27" t="s">
        <v>33</v>
      </c>
      <c r="CN4" s="27">
        <f>'Basic Information'!$F$9*9</f>
        <v>450</v>
      </c>
      <c r="CO4" s="27"/>
      <c r="CP4" s="27"/>
      <c r="CQ4" s="27" t="s">
        <v>33</v>
      </c>
      <c r="CR4" s="27">
        <f>'Basic Information'!$L$9*9</f>
        <v>900</v>
      </c>
      <c r="CS4" s="27"/>
      <c r="CT4" s="48"/>
      <c r="CU4" s="48"/>
      <c r="CV4" s="48"/>
      <c r="CW4" s="48"/>
      <c r="CX4" s="37"/>
      <c r="CY4" s="51"/>
    </row>
    <row r="5" spans="2:103" x14ac:dyDescent="0.3">
      <c r="B5" s="46"/>
      <c r="C5" s="46"/>
      <c r="D5" s="50"/>
      <c r="E5" s="27" t="s">
        <v>5</v>
      </c>
      <c r="F5" s="27" t="s">
        <v>7</v>
      </c>
      <c r="G5" s="32" t="s">
        <v>6</v>
      </c>
      <c r="H5" s="27" t="s">
        <v>5</v>
      </c>
      <c r="I5" s="27" t="s">
        <v>7</v>
      </c>
      <c r="J5" s="32" t="s">
        <v>6</v>
      </c>
      <c r="K5" s="27" t="s">
        <v>5</v>
      </c>
      <c r="L5" s="27" t="s">
        <v>7</v>
      </c>
      <c r="M5" s="32" t="s">
        <v>6</v>
      </c>
      <c r="N5" s="27" t="s">
        <v>5</v>
      </c>
      <c r="O5" s="27" t="s">
        <v>7</v>
      </c>
      <c r="P5" s="32" t="s">
        <v>6</v>
      </c>
      <c r="Q5" s="27" t="s">
        <v>5</v>
      </c>
      <c r="R5" s="27" t="s">
        <v>7</v>
      </c>
      <c r="S5" s="32" t="s">
        <v>6</v>
      </c>
      <c r="T5" s="27" t="s">
        <v>5</v>
      </c>
      <c r="U5" s="27" t="s">
        <v>7</v>
      </c>
      <c r="V5" s="32" t="s">
        <v>6</v>
      </c>
      <c r="W5" s="27" t="s">
        <v>5</v>
      </c>
      <c r="X5" s="27" t="s">
        <v>7</v>
      </c>
      <c r="Y5" s="32" t="s">
        <v>6</v>
      </c>
      <c r="Z5" s="27" t="s">
        <v>5</v>
      </c>
      <c r="AA5" s="27" t="s">
        <v>7</v>
      </c>
      <c r="AB5" s="32" t="s">
        <v>6</v>
      </c>
      <c r="AC5" s="27" t="s">
        <v>5</v>
      </c>
      <c r="AD5" s="27" t="s">
        <v>7</v>
      </c>
      <c r="AE5" s="32" t="s">
        <v>6</v>
      </c>
      <c r="AF5" s="27" t="s">
        <v>5</v>
      </c>
      <c r="AG5" s="27" t="s">
        <v>7</v>
      </c>
      <c r="AH5" s="32" t="s">
        <v>6</v>
      </c>
      <c r="AI5" s="27" t="s">
        <v>5</v>
      </c>
      <c r="AJ5" s="27" t="s">
        <v>7</v>
      </c>
      <c r="AK5" s="32" t="s">
        <v>6</v>
      </c>
      <c r="AL5" s="27" t="s">
        <v>5</v>
      </c>
      <c r="AM5" s="27" t="s">
        <v>7</v>
      </c>
      <c r="AN5" s="32" t="s">
        <v>6</v>
      </c>
      <c r="AO5" s="27" t="s">
        <v>5</v>
      </c>
      <c r="AP5" s="27" t="s">
        <v>7</v>
      </c>
      <c r="AQ5" s="32" t="s">
        <v>6</v>
      </c>
      <c r="AR5" s="27" t="s">
        <v>5</v>
      </c>
      <c r="AS5" s="27" t="s">
        <v>7</v>
      </c>
      <c r="AT5" s="32" t="s">
        <v>6</v>
      </c>
      <c r="AU5" s="27" t="s">
        <v>5</v>
      </c>
      <c r="AV5" s="27" t="s">
        <v>7</v>
      </c>
      <c r="AW5" s="32" t="s">
        <v>6</v>
      </c>
      <c r="AX5" s="27" t="s">
        <v>5</v>
      </c>
      <c r="AY5" s="27" t="s">
        <v>7</v>
      </c>
      <c r="AZ5" s="32" t="s">
        <v>6</v>
      </c>
      <c r="BA5" s="27" t="s">
        <v>5</v>
      </c>
      <c r="BB5" s="27" t="s">
        <v>7</v>
      </c>
      <c r="BC5" s="32" t="s">
        <v>6</v>
      </c>
      <c r="BD5" s="27" t="s">
        <v>5</v>
      </c>
      <c r="BE5" s="27" t="s">
        <v>7</v>
      </c>
      <c r="BF5" s="32" t="s">
        <v>6</v>
      </c>
      <c r="BG5" s="27" t="s">
        <v>5</v>
      </c>
      <c r="BH5" s="27" t="s">
        <v>7</v>
      </c>
      <c r="BI5" s="32" t="s">
        <v>6</v>
      </c>
      <c r="BJ5" s="27" t="s">
        <v>5</v>
      </c>
      <c r="BK5" s="27" t="s">
        <v>7</v>
      </c>
      <c r="BL5" s="32" t="s">
        <v>6</v>
      </c>
      <c r="BM5" s="27" t="s">
        <v>5</v>
      </c>
      <c r="BN5" s="27" t="s">
        <v>7</v>
      </c>
      <c r="BO5" s="32" t="s">
        <v>6</v>
      </c>
      <c r="BP5" s="27" t="s">
        <v>5</v>
      </c>
      <c r="BQ5" s="27" t="s">
        <v>7</v>
      </c>
      <c r="BR5" s="32" t="s">
        <v>6</v>
      </c>
      <c r="BS5" s="27" t="s">
        <v>5</v>
      </c>
      <c r="BT5" s="27" t="s">
        <v>7</v>
      </c>
      <c r="BU5" s="32" t="s">
        <v>6</v>
      </c>
      <c r="BV5" s="27" t="s">
        <v>5</v>
      </c>
      <c r="BW5" s="27" t="s">
        <v>7</v>
      </c>
      <c r="BX5" s="32" t="s">
        <v>6</v>
      </c>
      <c r="BY5" s="27" t="s">
        <v>5</v>
      </c>
      <c r="BZ5" s="27" t="s">
        <v>7</v>
      </c>
      <c r="CA5" s="32" t="s">
        <v>6</v>
      </c>
      <c r="CB5" s="27" t="s">
        <v>5</v>
      </c>
      <c r="CC5" s="27" t="s">
        <v>7</v>
      </c>
      <c r="CD5" s="32" t="s">
        <v>6</v>
      </c>
      <c r="CE5" s="27" t="s">
        <v>5</v>
      </c>
      <c r="CF5" s="27" t="s">
        <v>7</v>
      </c>
      <c r="CG5" s="32" t="s">
        <v>6</v>
      </c>
      <c r="CH5" s="27" t="s">
        <v>5</v>
      </c>
      <c r="CI5" s="27" t="s">
        <v>7</v>
      </c>
      <c r="CJ5" s="27" t="s">
        <v>6</v>
      </c>
      <c r="CK5" s="27" t="s">
        <v>79</v>
      </c>
      <c r="CL5" s="27" t="s">
        <v>5</v>
      </c>
      <c r="CM5" s="27" t="s">
        <v>7</v>
      </c>
      <c r="CN5" s="27" t="s">
        <v>6</v>
      </c>
      <c r="CO5" s="27" t="s">
        <v>79</v>
      </c>
      <c r="CP5" s="27" t="s">
        <v>5</v>
      </c>
      <c r="CQ5" s="27" t="s">
        <v>7</v>
      </c>
      <c r="CR5" s="27" t="s">
        <v>6</v>
      </c>
      <c r="CS5" s="27" t="s">
        <v>79</v>
      </c>
      <c r="CT5" s="48"/>
      <c r="CU5" s="48"/>
      <c r="CV5" s="48"/>
      <c r="CW5" s="48"/>
      <c r="CX5" s="37"/>
      <c r="CY5" s="51"/>
    </row>
    <row r="6" spans="2:103" x14ac:dyDescent="0.3">
      <c r="B6" s="33">
        <v>1</v>
      </c>
      <c r="C6" s="36" t="s">
        <v>37</v>
      </c>
      <c r="D6" s="33" t="str">
        <f>'Basic Information'!$F$6 &amp;" - " &amp;'Basic Information'!$H$6</f>
        <v>7 - B</v>
      </c>
      <c r="E6" s="33">
        <v>50</v>
      </c>
      <c r="F6" s="33">
        <f>E6/$G$4*100</f>
        <v>100</v>
      </c>
      <c r="G6" s="33" t="str">
        <f>IF(F6=0,"",IF(F6&lt;='Basic Information'!$F$17,'Basic Information'!$D$17,IF(F6&lt;='Basic Information'!$F$16,'Basic Information'!$D$16,IF(F6&lt;='Basic Information'!$F$15,'Basic Information'!$D$15,IF(F6&lt;='Basic Information'!$F$14,'Basic Information'!$D$14,IF(F6&lt;='Basic Information'!$F$13,'Basic Information'!$D$13,IF(F6&lt;='Basic Information'!$F$12,'Basic Information'!$D$12,'Basic Information'!$D$11)))))))</f>
        <v>O</v>
      </c>
      <c r="H6" s="33">
        <v>35</v>
      </c>
      <c r="I6" s="33">
        <f>H6/$J$4*100</f>
        <v>70</v>
      </c>
      <c r="J6" s="33" t="str">
        <f>IF(I6=0,"",IF(I6&lt;='Basic Information'!$F$17,'Basic Information'!$D$17,IF(I6&lt;='Basic Information'!$F$16,'Basic Information'!$D$16,IF(I6&lt;='Basic Information'!$F$15,'Basic Information'!$D$15,IF(I6&lt;='Basic Information'!$F$14,'Basic Information'!$D$14,IF(I6&lt;='Basic Information'!$F$13,'Basic Information'!$D$13,IF(I6&lt;='Basic Information'!$F$12,'Basic Information'!$D$12,'Basic Information'!$D$11)))))))</f>
        <v>B+</v>
      </c>
      <c r="K6" s="33">
        <v>90</v>
      </c>
      <c r="L6" s="33">
        <f>K6/$M$4*100</f>
        <v>90</v>
      </c>
      <c r="M6" s="33" t="str">
        <f>IF(L6=0,"",IF(L6&lt;='Basic Information'!$F$17,'Basic Information'!$D$17,IF(L6&lt;='Basic Information'!$F$16,'Basic Information'!$D$16,IF(L6&lt;='Basic Information'!$F$15,'Basic Information'!$D$15,IF(L6&lt;='Basic Information'!$F$14,'Basic Information'!$D$14,IF(L6&lt;='Basic Information'!$F$13,'Basic Information'!$D$13,IF(L6&lt;='Basic Information'!$F$12,'Basic Information'!$D$12,'Basic Information'!$D$11)))))))</f>
        <v>A+</v>
      </c>
      <c r="N6" s="33">
        <v>48</v>
      </c>
      <c r="O6" s="33">
        <f>N6/$P$4*100</f>
        <v>96</v>
      </c>
      <c r="P6" s="33" t="str">
        <f>IF(O6=0,"",IF(O6&lt;='Basic Information'!$F$17,'Basic Information'!$D$17,IF(O6&lt;='Basic Information'!$F$16,'Basic Information'!$D$16,IF(O6&lt;='Basic Information'!$F$15,'Basic Information'!$D$15,IF(O6&lt;='Basic Information'!$F$14,'Basic Information'!$D$14,IF(O6&lt;='Basic Information'!$F$13,'Basic Information'!$D$13,IF(O6&lt;='Basic Information'!$F$12,'Basic Information'!$D$12,'Basic Information'!$D$11)))))))</f>
        <v>O</v>
      </c>
      <c r="Q6" s="33">
        <v>35</v>
      </c>
      <c r="R6" s="33">
        <f>Q6/$S$4*100</f>
        <v>70</v>
      </c>
      <c r="S6" s="33" t="str">
        <f>IF(R6=0,"",IF(R6&lt;='Basic Information'!$F$17,'Basic Information'!$D$17,IF(R6&lt;='Basic Information'!$F$16,'Basic Information'!$D$16,IF(R6&lt;='Basic Information'!$F$15,'Basic Information'!$D$15,IF(R6&lt;='Basic Information'!$F$14,'Basic Information'!$D$14,IF(R6&lt;='Basic Information'!$F$13,'Basic Information'!$D$13,IF(R6&lt;='Basic Information'!$F$12,'Basic Information'!$D$12,'Basic Information'!$D$11)))))))</f>
        <v>B+</v>
      </c>
      <c r="T6" s="33">
        <v>90</v>
      </c>
      <c r="U6" s="33">
        <f>T6/$V$4*100</f>
        <v>90</v>
      </c>
      <c r="V6" s="33" t="str">
        <f>IF(U6=0,"",IF(U6&lt;='Basic Information'!$F$17,'Basic Information'!$D$17,IF(U6&lt;='Basic Information'!$F$16,'Basic Information'!$D$16,IF(U6&lt;='Basic Information'!$F$15,'Basic Information'!$D$15,IF(U6&lt;='Basic Information'!$F$14,'Basic Information'!$D$14,IF(U6&lt;='Basic Information'!$F$13,'Basic Information'!$D$13,IF(U6&lt;='Basic Information'!$F$12,'Basic Information'!$D$12,'Basic Information'!$D$11)))))))</f>
        <v>A+</v>
      </c>
      <c r="W6" s="33">
        <v>46</v>
      </c>
      <c r="X6" s="33">
        <f>W6/$Y$4*100</f>
        <v>92</v>
      </c>
      <c r="Y6" s="33" t="str">
        <f>IF(X6=0,"",IF(X6&lt;='Basic Information'!$F$17,'Basic Information'!$D$17,IF(X6&lt;='Basic Information'!$F$16,'Basic Information'!$D$16,IF(X6&lt;='Basic Information'!$F$15,'Basic Information'!$D$15,IF(X6&lt;='Basic Information'!$F$14,'Basic Information'!$D$14,IF(X6&lt;='Basic Information'!$F$13,'Basic Information'!$D$13,IF(X6&lt;='Basic Information'!$F$12,'Basic Information'!$D$12,'Basic Information'!$D$11)))))))</f>
        <v>O</v>
      </c>
      <c r="Z6" s="33">
        <v>35</v>
      </c>
      <c r="AA6" s="33">
        <f>Z6/$AB$4*100</f>
        <v>70</v>
      </c>
      <c r="AB6" s="33" t="str">
        <f>IF(AA6=0,"",IF(AA6&lt;='Basic Information'!$F$17,'Basic Information'!$D$17,IF(AA6&lt;='Basic Information'!$F$16,'Basic Information'!$D$16,IF(AA6&lt;='Basic Information'!$F$15,'Basic Information'!$D$15,IF(AA6&lt;='Basic Information'!$F$14,'Basic Information'!$D$14,IF(AA6&lt;='Basic Information'!$F$13,'Basic Information'!$D$13,IF(AA6&lt;='Basic Information'!$F$12,'Basic Information'!$D$12,'Basic Information'!$D$11)))))))</f>
        <v>B+</v>
      </c>
      <c r="AC6" s="33">
        <v>90</v>
      </c>
      <c r="AD6" s="33">
        <f>AC6/$AE$4*100</f>
        <v>90</v>
      </c>
      <c r="AE6" s="33" t="str">
        <f>IF(AD6=0,"",IF(AD6&lt;='Basic Information'!$F$17,'Basic Information'!$D$17,IF(AD6&lt;='Basic Information'!$F$16,'Basic Information'!$D$16,IF(AD6&lt;='Basic Information'!$F$15,'Basic Information'!$D$15,IF(AD6&lt;='Basic Information'!$F$14,'Basic Information'!$D$14,IF(AD6&lt;='Basic Information'!$F$13,'Basic Information'!$D$13,IF(AD6&lt;='Basic Information'!$F$12,'Basic Information'!$D$12,'Basic Information'!$D$11)))))))</f>
        <v>A+</v>
      </c>
      <c r="AF6" s="33">
        <v>50</v>
      </c>
      <c r="AG6" s="33">
        <f>AF6/$AH$4*100</f>
        <v>100</v>
      </c>
      <c r="AH6" s="33" t="str">
        <f>IF(AG6=0,"",IF(AG6&lt;='Basic Information'!$F$17,'Basic Information'!$D$17,IF(AG6&lt;='Basic Information'!$F$16,'Basic Information'!$D$16,IF(AG6&lt;='Basic Information'!$F$15,'Basic Information'!$D$15,IF(AG6&lt;='Basic Information'!$F$14,'Basic Information'!$D$14,IF(AG6&lt;='Basic Information'!$F$13,'Basic Information'!$D$13,IF(AG6&lt;='Basic Information'!$F$12,'Basic Information'!$D$12,'Basic Information'!$D$11)))))))</f>
        <v>O</v>
      </c>
      <c r="AI6" s="33">
        <v>35</v>
      </c>
      <c r="AJ6" s="33">
        <f>AI6/$AK$4*100</f>
        <v>70</v>
      </c>
      <c r="AK6" s="33" t="str">
        <f>IF(AJ6=0,"",IF(AJ6&lt;='Basic Information'!$F$17,'Basic Information'!$D$17,IF(AJ6&lt;='Basic Information'!$F$16,'Basic Information'!$D$16,IF(AJ6&lt;='Basic Information'!$F$15,'Basic Information'!$D$15,IF(AJ6&lt;='Basic Information'!$F$14,'Basic Information'!$D$14,IF(AJ6&lt;='Basic Information'!$F$13,'Basic Information'!$D$13,IF(AJ6&lt;='Basic Information'!$F$12,'Basic Information'!$D$12,'Basic Information'!$D$11)))))))</f>
        <v>B+</v>
      </c>
      <c r="AL6" s="33">
        <v>90</v>
      </c>
      <c r="AM6" s="33">
        <f>AL6/$AN$4*100</f>
        <v>90</v>
      </c>
      <c r="AN6" s="33" t="str">
        <f>IF(AM6=0,"",IF(AM6&lt;='Basic Information'!$F$17,'Basic Information'!$D$17,IF(AM6&lt;='Basic Information'!$F$16,'Basic Information'!$D$16,IF(AM6&lt;='Basic Information'!$F$15,'Basic Information'!$D$15,IF(AM6&lt;='Basic Information'!$F$14,'Basic Information'!$D$14,IF(AM6&lt;='Basic Information'!$F$13,'Basic Information'!$D$13,IF(AM6&lt;='Basic Information'!$F$12,'Basic Information'!$D$12,'Basic Information'!$D$11)))))))</f>
        <v>A+</v>
      </c>
      <c r="AO6" s="33">
        <v>50</v>
      </c>
      <c r="AP6" s="33">
        <f>AO6/$AQ$4*100</f>
        <v>100</v>
      </c>
      <c r="AQ6" s="33" t="str">
        <f>IF(AP6=0,"",IF(AP6&lt;='Basic Information'!$F$17,'Basic Information'!$D$17,IF(AP6&lt;='Basic Information'!$F$16,'Basic Information'!$D$16,IF(AP6&lt;='Basic Information'!$F$15,'Basic Information'!$D$15,IF(AP6&lt;='Basic Information'!$F$14,'Basic Information'!$D$14,IF(AP6&lt;='Basic Information'!$F$13,'Basic Information'!$D$13,IF(AP6&lt;='Basic Information'!$F$12,'Basic Information'!$D$12,'Basic Information'!$D$11)))))))</f>
        <v>O</v>
      </c>
      <c r="AR6" s="33">
        <v>35</v>
      </c>
      <c r="AS6" s="33">
        <f>AR6/$AT$4*100</f>
        <v>70</v>
      </c>
      <c r="AT6" s="33" t="str">
        <f>IF(AS6=0,"",IF(AS6&lt;='Basic Information'!$F$17,'Basic Information'!$D$17,IF(AS6&lt;='Basic Information'!$F$16,'Basic Information'!$D$16,IF(AS6&lt;='Basic Information'!$F$15,'Basic Information'!$D$15,IF(AS6&lt;='Basic Information'!$F$14,'Basic Information'!$D$14,IF(AS6&lt;='Basic Information'!$F$13,'Basic Information'!$D$13,IF(AS6&lt;='Basic Information'!$F$12,'Basic Information'!$D$12,'Basic Information'!$D$11)))))))</f>
        <v>B+</v>
      </c>
      <c r="AU6" s="33">
        <v>90</v>
      </c>
      <c r="AV6" s="33">
        <f>AU6/$AW$4*100</f>
        <v>90</v>
      </c>
      <c r="AW6" s="33" t="str">
        <f>IF(AV6=0,"",IF(AV6&lt;='Basic Information'!$F$17,'Basic Information'!$D$17,IF(AV6&lt;='Basic Information'!$F$16,'Basic Information'!$D$16,IF(AV6&lt;='Basic Information'!$F$15,'Basic Information'!$D$15,IF(AV6&lt;='Basic Information'!$F$14,'Basic Information'!$D$14,IF(AV6&lt;='Basic Information'!$F$13,'Basic Information'!$D$13,IF(AV6&lt;='Basic Information'!$F$12,'Basic Information'!$D$12,'Basic Information'!$D$11)))))))</f>
        <v>A+</v>
      </c>
      <c r="AX6" s="33">
        <v>50</v>
      </c>
      <c r="AY6" s="33">
        <f>AX6/$AZ$4*100</f>
        <v>100</v>
      </c>
      <c r="AZ6" s="33" t="str">
        <f>IF(AY6=0,"",IF(AY6&lt;='Basic Information'!$F$17,'Basic Information'!$D$17,IF(AY6&lt;='Basic Information'!$F$16,'Basic Information'!$D$16,IF(AY6&lt;='Basic Information'!$F$15,'Basic Information'!$D$15,IF(AY6&lt;='Basic Information'!$F$14,'Basic Information'!$D$14,IF(AY6&lt;='Basic Information'!$F$13,'Basic Information'!$D$13,IF(AY6&lt;='Basic Information'!$F$12,'Basic Information'!$D$12,'Basic Information'!$D$11)))))))</f>
        <v>O</v>
      </c>
      <c r="BA6" s="33">
        <v>35</v>
      </c>
      <c r="BB6" s="33">
        <f>BA6/$BC$4*100</f>
        <v>70</v>
      </c>
      <c r="BC6" s="33" t="str">
        <f>IF(BB6=0,"",IF(BB6&lt;='Basic Information'!$F$17,'Basic Information'!$D$17,IF(BB6&lt;='Basic Information'!$F$16,'Basic Information'!$D$16,IF(BB6&lt;='Basic Information'!$F$15,'Basic Information'!$D$15,IF(BB6&lt;='Basic Information'!$F$14,'Basic Information'!$D$14,IF(BB6&lt;='Basic Information'!$F$13,'Basic Information'!$D$13,IF(BB6&lt;='Basic Information'!$F$12,'Basic Information'!$D$12,'Basic Information'!$D$11)))))))</f>
        <v>B+</v>
      </c>
      <c r="BD6" s="33">
        <v>90</v>
      </c>
      <c r="BE6" s="33">
        <f>BD6/$BF$4*100</f>
        <v>90</v>
      </c>
      <c r="BF6" s="33" t="str">
        <f>IF(BE6=0,"",IF(BE6&lt;='Basic Information'!$F$17,'Basic Information'!$D$17,IF(BE6&lt;='Basic Information'!$F$16,'Basic Information'!$D$16,IF(BE6&lt;='Basic Information'!$F$15,'Basic Information'!$D$15,IF(BE6&lt;='Basic Information'!$F$14,'Basic Information'!$D$14,IF(BE6&lt;='Basic Information'!$F$13,'Basic Information'!$D$13,IF(BE6&lt;='Basic Information'!$F$12,'Basic Information'!$D$12,'Basic Information'!$D$11)))))))</f>
        <v>A+</v>
      </c>
      <c r="BG6" s="33">
        <v>50</v>
      </c>
      <c r="BH6" s="33">
        <f>BG6/$BI$4*100</f>
        <v>100</v>
      </c>
      <c r="BI6" s="33" t="str">
        <f>IF(BH6=0,"",IF(BH6&lt;='Basic Information'!$F$17,'Basic Information'!$D$17,IF(BH6&lt;='Basic Information'!$F$16,'Basic Information'!$D$16,IF(BH6&lt;='Basic Information'!$F$15,'Basic Information'!$D$15,IF(BH6&lt;='Basic Information'!$F$14,'Basic Information'!$D$14,IF(BH6&lt;='Basic Information'!$F$13,'Basic Information'!$D$13,IF(BH6&lt;='Basic Information'!$F$12,'Basic Information'!$D$12,'Basic Information'!$D$11)))))))</f>
        <v>O</v>
      </c>
      <c r="BJ6" s="33">
        <v>35</v>
      </c>
      <c r="BK6" s="33">
        <f>BJ6/$BL$4*100</f>
        <v>70</v>
      </c>
      <c r="BL6" s="33" t="str">
        <f>IF(BK6=0,"",IF(BK6&lt;='Basic Information'!$F$17,'Basic Information'!$D$17,IF(BK6&lt;='Basic Information'!$F$16,'Basic Information'!$D$16,IF(BK6&lt;='Basic Information'!$F$15,'Basic Information'!$D$15,IF(BK6&lt;='Basic Information'!$F$14,'Basic Information'!$D$14,IF(BK6&lt;='Basic Information'!$F$13,'Basic Information'!$D$13,IF(BK6&lt;='Basic Information'!$F$12,'Basic Information'!$D$12,'Basic Information'!$D$11)))))))</f>
        <v>B+</v>
      </c>
      <c r="BM6" s="33">
        <v>90</v>
      </c>
      <c r="BN6" s="33">
        <f>BM6/$BO$4*100</f>
        <v>90</v>
      </c>
      <c r="BO6" s="33" t="str">
        <f>IF(BN6=0,"",IF(BN6&lt;='Basic Information'!$F$17,'Basic Information'!$D$17,IF(BN6&lt;='Basic Information'!$F$16,'Basic Information'!$D$16,IF(BN6&lt;='Basic Information'!$F$15,'Basic Information'!$D$15,IF(BN6&lt;='Basic Information'!$F$14,'Basic Information'!$D$14,IF(BN6&lt;='Basic Information'!$F$13,'Basic Information'!$D$13,IF(BN6&lt;='Basic Information'!$F$12,'Basic Information'!$D$12,'Basic Information'!$D$11)))))))</f>
        <v>A+</v>
      </c>
      <c r="BP6" s="33">
        <v>50</v>
      </c>
      <c r="BQ6" s="33">
        <f>BP6/$BR$4*100</f>
        <v>100</v>
      </c>
      <c r="BR6" s="33" t="str">
        <f>IF(BQ6=0,"",IF(BQ6&lt;='Basic Information'!$F$17,'Basic Information'!$D$17,IF(BQ6&lt;='Basic Information'!$F$16,'Basic Information'!$D$16,IF(BQ6&lt;='Basic Information'!$F$15,'Basic Information'!$D$15,IF(BQ6&lt;='Basic Information'!$F$14,'Basic Information'!$D$14,IF(BQ6&lt;='Basic Information'!$F$13,'Basic Information'!$D$13,IF(BQ6&lt;='Basic Information'!$F$12,'Basic Information'!$D$12,'Basic Information'!$D$11)))))))</f>
        <v>O</v>
      </c>
      <c r="BS6" s="33">
        <v>35</v>
      </c>
      <c r="BT6" s="33">
        <f>BS6/$BU$4*100</f>
        <v>70</v>
      </c>
      <c r="BU6" s="33" t="str">
        <f>IF(BT6=0,"",IF(BT6&lt;='Basic Information'!$F$17,'Basic Information'!$D$17,IF(BT6&lt;='Basic Information'!$F$16,'Basic Information'!$D$16,IF(BT6&lt;='Basic Information'!$F$15,'Basic Information'!$D$15,IF(BT6&lt;='Basic Information'!$F$14,'Basic Information'!$D$14,IF(BT6&lt;='Basic Information'!$F$13,'Basic Information'!$D$13,IF(BT6&lt;='Basic Information'!$F$12,'Basic Information'!$D$12,'Basic Information'!$D$11)))))))</f>
        <v>B+</v>
      </c>
      <c r="BV6" s="33">
        <v>90</v>
      </c>
      <c r="BW6" s="33">
        <f>BV6/$BX$4*100</f>
        <v>90</v>
      </c>
      <c r="BX6" s="33" t="str">
        <f>IF(BW6=0,"",IF(BW6&lt;='Basic Information'!$F$17,'Basic Information'!$D$17,IF(BW6&lt;='Basic Information'!$F$16,'Basic Information'!$D$16,IF(BW6&lt;='Basic Information'!$F$15,'Basic Information'!$D$15,IF(BW6&lt;='Basic Information'!$F$14,'Basic Information'!$D$14,IF(BW6&lt;='Basic Information'!$F$13,'Basic Information'!$D$13,IF(BW6&lt;='Basic Information'!$F$12,'Basic Information'!$D$12,'Basic Information'!$D$11)))))))</f>
        <v>A+</v>
      </c>
      <c r="BY6" s="33">
        <v>50</v>
      </c>
      <c r="BZ6" s="33">
        <f>BY6/$CA$4*100</f>
        <v>100</v>
      </c>
      <c r="CA6" s="33" t="str">
        <f>IF(BZ6=0,"",IF(BZ6&lt;='Basic Information'!$F$17,'Basic Information'!$D$17,IF(BZ6&lt;='Basic Information'!$F$16,'Basic Information'!$D$16,IF(BZ6&lt;='Basic Information'!$F$15,'Basic Information'!$D$15,IF(BZ6&lt;='Basic Information'!$F$14,'Basic Information'!$D$14,IF(BZ6&lt;='Basic Information'!$F$13,'Basic Information'!$D$13,IF(BZ6&lt;='Basic Information'!$F$12,'Basic Information'!$D$12,'Basic Information'!$D$11)))))))</f>
        <v>O</v>
      </c>
      <c r="CB6" s="33">
        <v>35</v>
      </c>
      <c r="CC6" s="33">
        <f>CB6/$CD$4*100</f>
        <v>70</v>
      </c>
      <c r="CD6" s="33" t="str">
        <f>IF(CC6=0,"",IF(CC6&lt;='Basic Information'!$F$17,'Basic Information'!$D$17,IF(CC6&lt;='Basic Information'!$F$16,'Basic Information'!$D$16,IF(CC6&lt;='Basic Information'!$F$15,'Basic Information'!$D$15,IF(CC6&lt;='Basic Information'!$F$14,'Basic Information'!$D$14,IF(CC6&lt;='Basic Information'!$F$13,'Basic Information'!$D$13,IF(CC6&lt;='Basic Information'!$F$12,'Basic Information'!$D$12,'Basic Information'!$D$11)))))))</f>
        <v>B+</v>
      </c>
      <c r="CE6" s="33">
        <v>90</v>
      </c>
      <c r="CF6" s="33">
        <f>CE6/$CG$4*100</f>
        <v>90</v>
      </c>
      <c r="CG6" s="33" t="str">
        <f>IF(CF6=0,"",IF(CF6&lt;='Basic Information'!$F$17,'Basic Information'!$D$17,IF(CF6&lt;='Basic Information'!$F$16,'Basic Information'!$D$16,IF(CF6&lt;='Basic Information'!$F$15,'Basic Information'!$D$15,IF(CF6&lt;='Basic Information'!$F$14,'Basic Information'!$D$14,IF(CF6&lt;='Basic Information'!$F$13,'Basic Information'!$D$13,IF(CF6&lt;='Basic Information'!$F$12,'Basic Information'!$D$12,'Basic Information'!$D$11)))))))</f>
        <v>A+</v>
      </c>
      <c r="CH6" s="33">
        <f>E6+N6+W6+AF6+AO6+AX6+BG6+BP6+BY6</f>
        <v>444</v>
      </c>
      <c r="CI6" s="34">
        <f>CH6/$CJ$4*100</f>
        <v>98.666666666666671</v>
      </c>
      <c r="CJ6" s="33" t="str">
        <f>IF(CI6=0,"",IF(CI6&lt;='Basic Information'!$F$17,'Basic Information'!$D$17,IF(CI6&lt;='Basic Information'!$F$16,'Basic Information'!$D$16,IF(CI6&lt;='Basic Information'!$F$15,'Basic Information'!$D$15,IF(CI6&lt;='Basic Information'!$F$14,'Basic Information'!$D$14,IF(CI6&lt;='Basic Information'!$F$13,'Basic Information'!$D$13,IF(CI6&lt;='Basic Information'!$F$12,'Basic Information'!$D$12,'Basic Information'!$D$11)))))))</f>
        <v>O</v>
      </c>
      <c r="CK6" s="35">
        <f>IF(CI6&lt;34,"",IF(CH6="","",RANK(CH6,$CH$6:$CH$60,0)))</f>
        <v>1</v>
      </c>
      <c r="CL6" s="33">
        <f>H6+Q6+Z6+AI6+AR6+BA6+BJ6+BS6+CB6</f>
        <v>315</v>
      </c>
      <c r="CM6" s="34">
        <f>CL6/$CN$4*100</f>
        <v>70</v>
      </c>
      <c r="CN6" s="33" t="str">
        <f>IF(CM6=0,"",IF(CM6&lt;='Basic Information'!$F$17,'Basic Information'!$D$17,IF(CM6&lt;='Basic Information'!$F$16,'Basic Information'!$D$16,IF(CM6&lt;='Basic Information'!$F$15,'Basic Information'!$D$15,IF(CM6&lt;='Basic Information'!$F$14,'Basic Information'!$D$14,IF(CM6&lt;='Basic Information'!$F$13,'Basic Information'!$D$13,IF(CM6&lt;='Basic Information'!$F$12,'Basic Information'!$D$12,'Basic Information'!$D$11)))))))</f>
        <v>B+</v>
      </c>
      <c r="CO6" s="35">
        <f>IF(CM6&lt;34,"",IF(CL6="","",RANK(CL6,$CL$6:$CL$60,0)))</f>
        <v>6</v>
      </c>
      <c r="CP6" s="33">
        <f>K6+T6+AC6+AL6+AU6+BD6+BM6+BV6+CE6</f>
        <v>810</v>
      </c>
      <c r="CQ6" s="34">
        <f>CP6/$CR$4*100</f>
        <v>90</v>
      </c>
      <c r="CR6" s="33" t="str">
        <f>IF(CQ6=0,"",IF(CQ6&lt;='Basic Information'!$F$17,'Basic Information'!$D$17,IF(CQ6&lt;='Basic Information'!$F$16,'Basic Information'!$D$16,IF(CQ6&lt;='Basic Information'!$F$15,'Basic Information'!$D$15,IF(CQ6&lt;='Basic Information'!$F$14,'Basic Information'!$D$14,IF(CQ6&lt;='Basic Information'!$F$13,'Basic Information'!$D$13,IF(CQ6&lt;='Basic Information'!$F$12,'Basic Information'!$D$12,'Basic Information'!$D$11)))))))</f>
        <v>A+</v>
      </c>
      <c r="CS6" s="35">
        <f>IF(CQ6&lt;34,"",IF(CP6="","",RANK(CP6,$CP$6:$CP$60,0)))</f>
        <v>2</v>
      </c>
      <c r="CT6" s="48"/>
      <c r="CU6" s="48"/>
      <c r="CV6" s="48"/>
      <c r="CW6" s="48"/>
      <c r="CX6" s="37"/>
      <c r="CY6" s="39"/>
    </row>
    <row r="7" spans="2:103" x14ac:dyDescent="0.3">
      <c r="B7" s="33">
        <v>2</v>
      </c>
      <c r="C7" s="36" t="s">
        <v>38</v>
      </c>
      <c r="D7" s="33" t="str">
        <f>'Basic Information'!$F$6 &amp;" - " &amp;'Basic Information'!$H$6</f>
        <v>7 - B</v>
      </c>
      <c r="E7" s="33">
        <v>45</v>
      </c>
      <c r="F7" s="33">
        <f t="shared" ref="F7:F20" si="0">E7/$G$4*100</f>
        <v>90</v>
      </c>
      <c r="G7" s="33" t="str">
        <f>IF(F7=0,"",IF(F7&lt;='Basic Information'!$F$17,'Basic Information'!$D$17,IF(F7&lt;='Basic Information'!$F$16,'Basic Information'!$D$16,IF(F7&lt;='Basic Information'!$F$15,'Basic Information'!$D$15,IF(F7&lt;='Basic Information'!$F$14,'Basic Information'!$D$14,IF(F7&lt;='Basic Information'!$F$13,'Basic Information'!$D$13,IF(F7&lt;='Basic Information'!$F$12,'Basic Information'!$D$12,'Basic Information'!$D$11)))))))</f>
        <v>A+</v>
      </c>
      <c r="H7" s="33">
        <v>45</v>
      </c>
      <c r="I7" s="33">
        <f t="shared" ref="I7:I20" si="1">H7/$J$4*100</f>
        <v>90</v>
      </c>
      <c r="J7" s="33" t="str">
        <f>IF(I7=0,"",IF(I7&lt;='Basic Information'!$F$17,'Basic Information'!$D$17,IF(I7&lt;='Basic Information'!$F$16,'Basic Information'!$D$16,IF(I7&lt;='Basic Information'!$F$15,'Basic Information'!$D$15,IF(I7&lt;='Basic Information'!$F$14,'Basic Information'!$D$14,IF(I7&lt;='Basic Information'!$F$13,'Basic Information'!$D$13,IF(I7&lt;='Basic Information'!$F$12,'Basic Information'!$D$12,'Basic Information'!$D$11)))))))</f>
        <v>A+</v>
      </c>
      <c r="K7" s="33">
        <v>90</v>
      </c>
      <c r="L7" s="33">
        <f t="shared" ref="L7:L20" si="2">K7/$M$4*100</f>
        <v>90</v>
      </c>
      <c r="M7" s="33" t="str">
        <f>IF(L7=0,"",IF(L7&lt;='Basic Information'!$F$17,'Basic Information'!$D$17,IF(L7&lt;='Basic Information'!$F$16,'Basic Information'!$D$16,IF(L7&lt;='Basic Information'!$F$15,'Basic Information'!$D$15,IF(L7&lt;='Basic Information'!$F$14,'Basic Information'!$D$14,IF(L7&lt;='Basic Information'!$F$13,'Basic Information'!$D$13,IF(L7&lt;='Basic Information'!$F$12,'Basic Information'!$D$12,'Basic Information'!$D$11)))))))</f>
        <v>A+</v>
      </c>
      <c r="N7" s="33">
        <v>45</v>
      </c>
      <c r="O7" s="33">
        <f t="shared" ref="O7:O20" si="3">N7/$P$4*100</f>
        <v>90</v>
      </c>
      <c r="P7" s="33" t="str">
        <f>IF(O7=0,"",IF(O7&lt;='Basic Information'!$F$17,'Basic Information'!$D$17,IF(O7&lt;='Basic Information'!$F$16,'Basic Information'!$D$16,IF(O7&lt;='Basic Information'!$F$15,'Basic Information'!$D$15,IF(O7&lt;='Basic Information'!$F$14,'Basic Information'!$D$14,IF(O7&lt;='Basic Information'!$F$13,'Basic Information'!$D$13,IF(O7&lt;='Basic Information'!$F$12,'Basic Information'!$D$12,'Basic Information'!$D$11)))))))</f>
        <v>A+</v>
      </c>
      <c r="Q7" s="33">
        <v>45</v>
      </c>
      <c r="R7" s="33">
        <f t="shared" ref="R7:R20" si="4">Q7/$S$4*100</f>
        <v>90</v>
      </c>
      <c r="S7" s="33" t="str">
        <f>IF(R7=0,"",IF(R7&lt;='Basic Information'!$F$17,'Basic Information'!$D$17,IF(R7&lt;='Basic Information'!$F$16,'Basic Information'!$D$16,IF(R7&lt;='Basic Information'!$F$15,'Basic Information'!$D$15,IF(R7&lt;='Basic Information'!$F$14,'Basic Information'!$D$14,IF(R7&lt;='Basic Information'!$F$13,'Basic Information'!$D$13,IF(R7&lt;='Basic Information'!$F$12,'Basic Information'!$D$12,'Basic Information'!$D$11)))))))</f>
        <v>A+</v>
      </c>
      <c r="T7" s="33">
        <v>90</v>
      </c>
      <c r="U7" s="33">
        <f t="shared" ref="U7:U20" si="5">T7/$V$4*100</f>
        <v>90</v>
      </c>
      <c r="V7" s="33" t="str">
        <f>IF(U7=0,"",IF(U7&lt;='Basic Information'!$F$17,'Basic Information'!$D$17,IF(U7&lt;='Basic Information'!$F$16,'Basic Information'!$D$16,IF(U7&lt;='Basic Information'!$F$15,'Basic Information'!$D$15,IF(U7&lt;='Basic Information'!$F$14,'Basic Information'!$D$14,IF(U7&lt;='Basic Information'!$F$13,'Basic Information'!$D$13,IF(U7&lt;='Basic Information'!$F$12,'Basic Information'!$D$12,'Basic Information'!$D$11)))))))</f>
        <v>A+</v>
      </c>
      <c r="W7" s="33">
        <v>45</v>
      </c>
      <c r="X7" s="33">
        <f t="shared" ref="X7:X20" si="6">W7/$Y$4*100</f>
        <v>90</v>
      </c>
      <c r="Y7" s="33" t="str">
        <f>IF(X7=0,"",IF(X7&lt;='Basic Information'!$F$17,'Basic Information'!$D$17,IF(X7&lt;='Basic Information'!$F$16,'Basic Information'!$D$16,IF(X7&lt;='Basic Information'!$F$15,'Basic Information'!$D$15,IF(X7&lt;='Basic Information'!$F$14,'Basic Information'!$D$14,IF(X7&lt;='Basic Information'!$F$13,'Basic Information'!$D$13,IF(X7&lt;='Basic Information'!$F$12,'Basic Information'!$D$12,'Basic Information'!$D$11)))))))</f>
        <v>A+</v>
      </c>
      <c r="Z7" s="33">
        <v>45</v>
      </c>
      <c r="AA7" s="33">
        <f t="shared" ref="AA7:AA20" si="7">Z7/$AB$4*100</f>
        <v>90</v>
      </c>
      <c r="AB7" s="33" t="str">
        <f>IF(AA7=0,"",IF(AA7&lt;='Basic Information'!$F$17,'Basic Information'!$D$17,IF(AA7&lt;='Basic Information'!$F$16,'Basic Information'!$D$16,IF(AA7&lt;='Basic Information'!$F$15,'Basic Information'!$D$15,IF(AA7&lt;='Basic Information'!$F$14,'Basic Information'!$D$14,IF(AA7&lt;='Basic Information'!$F$13,'Basic Information'!$D$13,IF(AA7&lt;='Basic Information'!$F$12,'Basic Information'!$D$12,'Basic Information'!$D$11)))))))</f>
        <v>A+</v>
      </c>
      <c r="AC7" s="33">
        <v>90</v>
      </c>
      <c r="AD7" s="33">
        <f t="shared" ref="AD7:AD20" si="8">AC7/$AE$4*100</f>
        <v>90</v>
      </c>
      <c r="AE7" s="33" t="str">
        <f>IF(AD7=0,"",IF(AD7&lt;='Basic Information'!$F$17,'Basic Information'!$D$17,IF(AD7&lt;='Basic Information'!$F$16,'Basic Information'!$D$16,IF(AD7&lt;='Basic Information'!$F$15,'Basic Information'!$D$15,IF(AD7&lt;='Basic Information'!$F$14,'Basic Information'!$D$14,IF(AD7&lt;='Basic Information'!$F$13,'Basic Information'!$D$13,IF(AD7&lt;='Basic Information'!$F$12,'Basic Information'!$D$12,'Basic Information'!$D$11)))))))</f>
        <v>A+</v>
      </c>
      <c r="AF7" s="33">
        <v>45</v>
      </c>
      <c r="AG7" s="33">
        <f t="shared" ref="AG7:AG20" si="9">AF7/$AH$4*100</f>
        <v>90</v>
      </c>
      <c r="AH7" s="33" t="str">
        <f>IF(AG7=0,"",IF(AG7&lt;='Basic Information'!$F$17,'Basic Information'!$D$17,IF(AG7&lt;='Basic Information'!$F$16,'Basic Information'!$D$16,IF(AG7&lt;='Basic Information'!$F$15,'Basic Information'!$D$15,IF(AG7&lt;='Basic Information'!$F$14,'Basic Information'!$D$14,IF(AG7&lt;='Basic Information'!$F$13,'Basic Information'!$D$13,IF(AG7&lt;='Basic Information'!$F$12,'Basic Information'!$D$12,'Basic Information'!$D$11)))))))</f>
        <v>A+</v>
      </c>
      <c r="AI7" s="33">
        <v>45</v>
      </c>
      <c r="AJ7" s="33">
        <f t="shared" ref="AJ7:AJ20" si="10">AI7/$AK$4*100</f>
        <v>90</v>
      </c>
      <c r="AK7" s="33" t="str">
        <f>IF(AJ7=0,"",IF(AJ7&lt;='Basic Information'!$F$17,'Basic Information'!$D$17,IF(AJ7&lt;='Basic Information'!$F$16,'Basic Information'!$D$16,IF(AJ7&lt;='Basic Information'!$F$15,'Basic Information'!$D$15,IF(AJ7&lt;='Basic Information'!$F$14,'Basic Information'!$D$14,IF(AJ7&lt;='Basic Information'!$F$13,'Basic Information'!$D$13,IF(AJ7&lt;='Basic Information'!$F$12,'Basic Information'!$D$12,'Basic Information'!$D$11)))))))</f>
        <v>A+</v>
      </c>
      <c r="AL7" s="33">
        <v>90</v>
      </c>
      <c r="AM7" s="33">
        <f t="shared" ref="AM7:AM20" si="11">AL7/$AN$4*100</f>
        <v>90</v>
      </c>
      <c r="AN7" s="33" t="str">
        <f>IF(AM7=0,"",IF(AM7&lt;='Basic Information'!$F$17,'Basic Information'!$D$17,IF(AM7&lt;='Basic Information'!$F$16,'Basic Information'!$D$16,IF(AM7&lt;='Basic Information'!$F$15,'Basic Information'!$D$15,IF(AM7&lt;='Basic Information'!$F$14,'Basic Information'!$D$14,IF(AM7&lt;='Basic Information'!$F$13,'Basic Information'!$D$13,IF(AM7&lt;='Basic Information'!$F$12,'Basic Information'!$D$12,'Basic Information'!$D$11)))))))</f>
        <v>A+</v>
      </c>
      <c r="AO7" s="33">
        <v>45</v>
      </c>
      <c r="AP7" s="33">
        <f t="shared" ref="AP7:AP20" si="12">AO7/$AQ$4*100</f>
        <v>90</v>
      </c>
      <c r="AQ7" s="33" t="str">
        <f>IF(AP7=0,"",IF(AP7&lt;='Basic Information'!$F$17,'Basic Information'!$D$17,IF(AP7&lt;='Basic Information'!$F$16,'Basic Information'!$D$16,IF(AP7&lt;='Basic Information'!$F$15,'Basic Information'!$D$15,IF(AP7&lt;='Basic Information'!$F$14,'Basic Information'!$D$14,IF(AP7&lt;='Basic Information'!$F$13,'Basic Information'!$D$13,IF(AP7&lt;='Basic Information'!$F$12,'Basic Information'!$D$12,'Basic Information'!$D$11)))))))</f>
        <v>A+</v>
      </c>
      <c r="AR7" s="33">
        <v>45</v>
      </c>
      <c r="AS7" s="33">
        <f t="shared" ref="AS7:AS20" si="13">AR7/$AT$4*100</f>
        <v>90</v>
      </c>
      <c r="AT7" s="33" t="str">
        <f>IF(AS7=0,"",IF(AS7&lt;='Basic Information'!$F$17,'Basic Information'!$D$17,IF(AS7&lt;='Basic Information'!$F$16,'Basic Information'!$D$16,IF(AS7&lt;='Basic Information'!$F$15,'Basic Information'!$D$15,IF(AS7&lt;='Basic Information'!$F$14,'Basic Information'!$D$14,IF(AS7&lt;='Basic Information'!$F$13,'Basic Information'!$D$13,IF(AS7&lt;='Basic Information'!$F$12,'Basic Information'!$D$12,'Basic Information'!$D$11)))))))</f>
        <v>A+</v>
      </c>
      <c r="AU7" s="33">
        <v>90</v>
      </c>
      <c r="AV7" s="33">
        <f t="shared" ref="AV7:AV20" si="14">AU7/$AW$4*100</f>
        <v>90</v>
      </c>
      <c r="AW7" s="33" t="str">
        <f>IF(AV7=0,"",IF(AV7&lt;='Basic Information'!$F$17,'Basic Information'!$D$17,IF(AV7&lt;='Basic Information'!$F$16,'Basic Information'!$D$16,IF(AV7&lt;='Basic Information'!$F$15,'Basic Information'!$D$15,IF(AV7&lt;='Basic Information'!$F$14,'Basic Information'!$D$14,IF(AV7&lt;='Basic Information'!$F$13,'Basic Information'!$D$13,IF(AV7&lt;='Basic Information'!$F$12,'Basic Information'!$D$12,'Basic Information'!$D$11)))))))</f>
        <v>A+</v>
      </c>
      <c r="AX7" s="33">
        <v>45</v>
      </c>
      <c r="AY7" s="33">
        <f t="shared" ref="AY7:AY20" si="15">AX7/$AZ$4*100</f>
        <v>90</v>
      </c>
      <c r="AZ7" s="33" t="str">
        <f>IF(AY7=0,"",IF(AY7&lt;='Basic Information'!$F$17,'Basic Information'!$D$17,IF(AY7&lt;='Basic Information'!$F$16,'Basic Information'!$D$16,IF(AY7&lt;='Basic Information'!$F$15,'Basic Information'!$D$15,IF(AY7&lt;='Basic Information'!$F$14,'Basic Information'!$D$14,IF(AY7&lt;='Basic Information'!$F$13,'Basic Information'!$D$13,IF(AY7&lt;='Basic Information'!$F$12,'Basic Information'!$D$12,'Basic Information'!$D$11)))))))</f>
        <v>A+</v>
      </c>
      <c r="BA7" s="33">
        <v>45</v>
      </c>
      <c r="BB7" s="33">
        <f t="shared" ref="BB7:BB20" si="16">BA7/$BC$4*100</f>
        <v>90</v>
      </c>
      <c r="BC7" s="33" t="str">
        <f>IF(BB7=0,"",IF(BB7&lt;='Basic Information'!$F$17,'Basic Information'!$D$17,IF(BB7&lt;='Basic Information'!$F$16,'Basic Information'!$D$16,IF(BB7&lt;='Basic Information'!$F$15,'Basic Information'!$D$15,IF(BB7&lt;='Basic Information'!$F$14,'Basic Information'!$D$14,IF(BB7&lt;='Basic Information'!$F$13,'Basic Information'!$D$13,IF(BB7&lt;='Basic Information'!$F$12,'Basic Information'!$D$12,'Basic Information'!$D$11)))))))</f>
        <v>A+</v>
      </c>
      <c r="BD7" s="33">
        <v>90</v>
      </c>
      <c r="BE7" s="33">
        <f t="shared" ref="BE7:BE20" si="17">BD7/$BF$4*100</f>
        <v>90</v>
      </c>
      <c r="BF7" s="33" t="str">
        <f>IF(BE7=0,"",IF(BE7&lt;='Basic Information'!$F$17,'Basic Information'!$D$17,IF(BE7&lt;='Basic Information'!$F$16,'Basic Information'!$D$16,IF(BE7&lt;='Basic Information'!$F$15,'Basic Information'!$D$15,IF(BE7&lt;='Basic Information'!$F$14,'Basic Information'!$D$14,IF(BE7&lt;='Basic Information'!$F$13,'Basic Information'!$D$13,IF(BE7&lt;='Basic Information'!$F$12,'Basic Information'!$D$12,'Basic Information'!$D$11)))))))</f>
        <v>A+</v>
      </c>
      <c r="BG7" s="33">
        <v>45</v>
      </c>
      <c r="BH7" s="33">
        <f t="shared" ref="BH7:BH20" si="18">BG7/$BI$4*100</f>
        <v>90</v>
      </c>
      <c r="BI7" s="33" t="str">
        <f>IF(BH7=0,"",IF(BH7&lt;='Basic Information'!$F$17,'Basic Information'!$D$17,IF(BH7&lt;='Basic Information'!$F$16,'Basic Information'!$D$16,IF(BH7&lt;='Basic Information'!$F$15,'Basic Information'!$D$15,IF(BH7&lt;='Basic Information'!$F$14,'Basic Information'!$D$14,IF(BH7&lt;='Basic Information'!$F$13,'Basic Information'!$D$13,IF(BH7&lt;='Basic Information'!$F$12,'Basic Information'!$D$12,'Basic Information'!$D$11)))))))</f>
        <v>A+</v>
      </c>
      <c r="BJ7" s="33">
        <v>45</v>
      </c>
      <c r="BK7" s="33">
        <f t="shared" ref="BK7:BK20" si="19">BJ7/$BL$4*100</f>
        <v>90</v>
      </c>
      <c r="BL7" s="33" t="str">
        <f>IF(BK7=0,"",IF(BK7&lt;='Basic Information'!$F$17,'Basic Information'!$D$17,IF(BK7&lt;='Basic Information'!$F$16,'Basic Information'!$D$16,IF(BK7&lt;='Basic Information'!$F$15,'Basic Information'!$D$15,IF(BK7&lt;='Basic Information'!$F$14,'Basic Information'!$D$14,IF(BK7&lt;='Basic Information'!$F$13,'Basic Information'!$D$13,IF(BK7&lt;='Basic Information'!$F$12,'Basic Information'!$D$12,'Basic Information'!$D$11)))))))</f>
        <v>A+</v>
      </c>
      <c r="BM7" s="33">
        <v>90</v>
      </c>
      <c r="BN7" s="33">
        <f t="shared" ref="BN7:BN20" si="20">BM7/$BO$4*100</f>
        <v>90</v>
      </c>
      <c r="BO7" s="33" t="str">
        <f>IF(BN7=0,"",IF(BN7&lt;='Basic Information'!$F$17,'Basic Information'!$D$17,IF(BN7&lt;='Basic Information'!$F$16,'Basic Information'!$D$16,IF(BN7&lt;='Basic Information'!$F$15,'Basic Information'!$D$15,IF(BN7&lt;='Basic Information'!$F$14,'Basic Information'!$D$14,IF(BN7&lt;='Basic Information'!$F$13,'Basic Information'!$D$13,IF(BN7&lt;='Basic Information'!$F$12,'Basic Information'!$D$12,'Basic Information'!$D$11)))))))</f>
        <v>A+</v>
      </c>
      <c r="BP7" s="33">
        <v>45</v>
      </c>
      <c r="BQ7" s="33">
        <f t="shared" ref="BQ7:BQ20" si="21">BP7/$BR$4*100</f>
        <v>90</v>
      </c>
      <c r="BR7" s="33" t="str">
        <f>IF(BQ7=0,"",IF(BQ7&lt;='Basic Information'!$F$17,'Basic Information'!$D$17,IF(BQ7&lt;='Basic Information'!$F$16,'Basic Information'!$D$16,IF(BQ7&lt;='Basic Information'!$F$15,'Basic Information'!$D$15,IF(BQ7&lt;='Basic Information'!$F$14,'Basic Information'!$D$14,IF(BQ7&lt;='Basic Information'!$F$13,'Basic Information'!$D$13,IF(BQ7&lt;='Basic Information'!$F$12,'Basic Information'!$D$12,'Basic Information'!$D$11)))))))</f>
        <v>A+</v>
      </c>
      <c r="BS7" s="33">
        <v>45</v>
      </c>
      <c r="BT7" s="33">
        <f t="shared" ref="BT7:BT20" si="22">BS7/$BU$4*100</f>
        <v>90</v>
      </c>
      <c r="BU7" s="33" t="str">
        <f>IF(BT7=0,"",IF(BT7&lt;='Basic Information'!$F$17,'Basic Information'!$D$17,IF(BT7&lt;='Basic Information'!$F$16,'Basic Information'!$D$16,IF(BT7&lt;='Basic Information'!$F$15,'Basic Information'!$D$15,IF(BT7&lt;='Basic Information'!$F$14,'Basic Information'!$D$14,IF(BT7&lt;='Basic Information'!$F$13,'Basic Information'!$D$13,IF(BT7&lt;='Basic Information'!$F$12,'Basic Information'!$D$12,'Basic Information'!$D$11)))))))</f>
        <v>A+</v>
      </c>
      <c r="BV7" s="33">
        <v>90</v>
      </c>
      <c r="BW7" s="33">
        <f t="shared" ref="BW7:BW20" si="23">BV7/$BX$4*100</f>
        <v>90</v>
      </c>
      <c r="BX7" s="33" t="str">
        <f>IF(BW7=0,"",IF(BW7&lt;='Basic Information'!$F$17,'Basic Information'!$D$17,IF(BW7&lt;='Basic Information'!$F$16,'Basic Information'!$D$16,IF(BW7&lt;='Basic Information'!$F$15,'Basic Information'!$D$15,IF(BW7&lt;='Basic Information'!$F$14,'Basic Information'!$D$14,IF(BW7&lt;='Basic Information'!$F$13,'Basic Information'!$D$13,IF(BW7&lt;='Basic Information'!$F$12,'Basic Information'!$D$12,'Basic Information'!$D$11)))))))</f>
        <v>A+</v>
      </c>
      <c r="BY7" s="33">
        <v>45</v>
      </c>
      <c r="BZ7" s="33">
        <f t="shared" ref="BZ7:BZ20" si="24">BY7/$CA$4*100</f>
        <v>90</v>
      </c>
      <c r="CA7" s="33" t="str">
        <f>IF(BZ7=0,"",IF(BZ7&lt;='Basic Information'!$F$17,'Basic Information'!$D$17,IF(BZ7&lt;='Basic Information'!$F$16,'Basic Information'!$D$16,IF(BZ7&lt;='Basic Information'!$F$15,'Basic Information'!$D$15,IF(BZ7&lt;='Basic Information'!$F$14,'Basic Information'!$D$14,IF(BZ7&lt;='Basic Information'!$F$13,'Basic Information'!$D$13,IF(BZ7&lt;='Basic Information'!$F$12,'Basic Information'!$D$12,'Basic Information'!$D$11)))))))</f>
        <v>A+</v>
      </c>
      <c r="CB7" s="33">
        <v>45</v>
      </c>
      <c r="CC7" s="33">
        <f t="shared" ref="CC7:CC20" si="25">CB7/$CD$4*100</f>
        <v>90</v>
      </c>
      <c r="CD7" s="33" t="str">
        <f>IF(CC7=0,"",IF(CC7&lt;='Basic Information'!$F$17,'Basic Information'!$D$17,IF(CC7&lt;='Basic Information'!$F$16,'Basic Information'!$D$16,IF(CC7&lt;='Basic Information'!$F$15,'Basic Information'!$D$15,IF(CC7&lt;='Basic Information'!$F$14,'Basic Information'!$D$14,IF(CC7&lt;='Basic Information'!$F$13,'Basic Information'!$D$13,IF(CC7&lt;='Basic Information'!$F$12,'Basic Information'!$D$12,'Basic Information'!$D$11)))))))</f>
        <v>A+</v>
      </c>
      <c r="CE7" s="33">
        <v>90</v>
      </c>
      <c r="CF7" s="33">
        <f t="shared" ref="CF7:CF20" si="26">CE7/$CG$4*100</f>
        <v>90</v>
      </c>
      <c r="CG7" s="33" t="str">
        <f>IF(CF7=0,"",IF(CF7&lt;='Basic Information'!$F$17,'Basic Information'!$D$17,IF(CF7&lt;='Basic Information'!$F$16,'Basic Information'!$D$16,IF(CF7&lt;='Basic Information'!$F$15,'Basic Information'!$D$15,IF(CF7&lt;='Basic Information'!$F$14,'Basic Information'!$D$14,IF(CF7&lt;='Basic Information'!$F$13,'Basic Information'!$D$13,IF(CF7&lt;='Basic Information'!$F$12,'Basic Information'!$D$12,'Basic Information'!$D$11)))))))</f>
        <v>A+</v>
      </c>
      <c r="CH7" s="33">
        <f t="shared" ref="CH7:CH20" si="27">E7+N7+W7+AF7+AO7+AX7+BG7+BP7+BY7</f>
        <v>405</v>
      </c>
      <c r="CI7" s="34">
        <f t="shared" ref="CI7:CI20" si="28">CH7/$CJ$4*100</f>
        <v>90</v>
      </c>
      <c r="CJ7" s="33" t="str">
        <f>IF(CI7=0,"",IF(CI7&lt;='Basic Information'!$F$17,'Basic Information'!$D$17,IF(CI7&lt;='Basic Information'!$F$16,'Basic Information'!$D$16,IF(CI7&lt;='Basic Information'!$F$15,'Basic Information'!$D$15,IF(CI7&lt;='Basic Information'!$F$14,'Basic Information'!$D$14,IF(CI7&lt;='Basic Information'!$F$13,'Basic Information'!$D$13,IF(CI7&lt;='Basic Information'!$F$12,'Basic Information'!$D$12,'Basic Information'!$D$11)))))))</f>
        <v>A+</v>
      </c>
      <c r="CK7" s="35">
        <f t="shared" ref="CK7:CK20" si="29">IF(CI7&lt;34,"",IF(CH7="","",RANK(CH7,$CH$6:$CH$60,0)))</f>
        <v>3</v>
      </c>
      <c r="CL7" s="33">
        <f t="shared" ref="CL7:CL20" si="30">H7+Q7+Z7+AI7+AR7+BA7+BJ7+BS7+CB7</f>
        <v>405</v>
      </c>
      <c r="CM7" s="34">
        <f t="shared" ref="CM7:CM20" si="31">CL7/$CN$4*100</f>
        <v>90</v>
      </c>
      <c r="CN7" s="33" t="str">
        <f>IF(CM7=0,"",IF(CM7&lt;='Basic Information'!$F$17,'Basic Information'!$D$17,IF(CM7&lt;='Basic Information'!$F$16,'Basic Information'!$D$16,IF(CM7&lt;='Basic Information'!$F$15,'Basic Information'!$D$15,IF(CM7&lt;='Basic Information'!$F$14,'Basic Information'!$D$14,IF(CM7&lt;='Basic Information'!$F$13,'Basic Information'!$D$13,IF(CM7&lt;='Basic Information'!$F$12,'Basic Information'!$D$12,'Basic Information'!$D$11)))))))</f>
        <v>A+</v>
      </c>
      <c r="CO7" s="35">
        <f t="shared" ref="CO7:CO20" si="32">IF(CM7&lt;34,"",IF(CL7="","",RANK(CL7,$CL$6:$CL$60,0)))</f>
        <v>2</v>
      </c>
      <c r="CP7" s="33">
        <f t="shared" ref="CP7:CP20" si="33">K7+T7+AC7+AL7+AU7+BD7+BM7+BV7+CE7</f>
        <v>810</v>
      </c>
      <c r="CQ7" s="34">
        <f t="shared" ref="CQ7:CQ20" si="34">CP7/$CR$4*100</f>
        <v>90</v>
      </c>
      <c r="CR7" s="33" t="str">
        <f>IF(CQ7=0,"",IF(CQ7&lt;='Basic Information'!$F$17,'Basic Information'!$D$17,IF(CQ7&lt;='Basic Information'!$F$16,'Basic Information'!$D$16,IF(CQ7&lt;='Basic Information'!$F$15,'Basic Information'!$D$15,IF(CQ7&lt;='Basic Information'!$F$14,'Basic Information'!$D$14,IF(CQ7&lt;='Basic Information'!$F$13,'Basic Information'!$D$13,IF(CQ7&lt;='Basic Information'!$F$12,'Basic Information'!$D$12,'Basic Information'!$D$11)))))))</f>
        <v>A+</v>
      </c>
      <c r="CS7" s="35">
        <f t="shared" ref="CS7:CS20" si="35">IF(CQ7&lt;34,"",IF(CP7="","",RANK(CP7,$CP$6:$CP$60,0)))</f>
        <v>2</v>
      </c>
      <c r="CT7" s="48"/>
      <c r="CU7" s="48"/>
      <c r="CV7" s="48"/>
      <c r="CW7" s="48"/>
      <c r="CX7" s="37"/>
      <c r="CY7" s="39"/>
    </row>
    <row r="8" spans="2:103" x14ac:dyDescent="0.3">
      <c r="B8" s="33">
        <v>3</v>
      </c>
      <c r="C8" s="36" t="s">
        <v>39</v>
      </c>
      <c r="D8" s="33" t="str">
        <f>'Basic Information'!$F$6 &amp;" - " &amp;'Basic Information'!$H$6</f>
        <v>7 - B</v>
      </c>
      <c r="E8" s="33">
        <v>40</v>
      </c>
      <c r="F8" s="33">
        <f t="shared" si="0"/>
        <v>80</v>
      </c>
      <c r="G8" s="33" t="str">
        <f>IF(F8=0,"",IF(F8&lt;='Basic Information'!$F$17,'Basic Information'!$D$17,IF(F8&lt;='Basic Information'!$F$16,'Basic Information'!$D$16,IF(F8&lt;='Basic Information'!$F$15,'Basic Information'!$D$15,IF(F8&lt;='Basic Information'!$F$14,'Basic Information'!$D$14,IF(F8&lt;='Basic Information'!$F$13,'Basic Information'!$D$13,IF(F8&lt;='Basic Information'!$F$12,'Basic Information'!$D$12,'Basic Information'!$D$11)))))))</f>
        <v>A</v>
      </c>
      <c r="H8" s="33">
        <v>40</v>
      </c>
      <c r="I8" s="33">
        <f t="shared" si="1"/>
        <v>80</v>
      </c>
      <c r="J8" s="33" t="str">
        <f>IF(I8=0,"",IF(I8&lt;='Basic Information'!$F$17,'Basic Information'!$D$17,IF(I8&lt;='Basic Information'!$F$16,'Basic Information'!$D$16,IF(I8&lt;='Basic Information'!$F$15,'Basic Information'!$D$15,IF(I8&lt;='Basic Information'!$F$14,'Basic Information'!$D$14,IF(I8&lt;='Basic Information'!$F$13,'Basic Information'!$D$13,IF(I8&lt;='Basic Information'!$F$12,'Basic Information'!$D$12,'Basic Information'!$D$11)))))))</f>
        <v>A</v>
      </c>
      <c r="K8" s="33">
        <v>80</v>
      </c>
      <c r="L8" s="33">
        <f t="shared" si="2"/>
        <v>80</v>
      </c>
      <c r="M8" s="33" t="str">
        <f>IF(L8=0,"",IF(L8&lt;='Basic Information'!$F$17,'Basic Information'!$D$17,IF(L8&lt;='Basic Information'!$F$16,'Basic Information'!$D$16,IF(L8&lt;='Basic Information'!$F$15,'Basic Information'!$D$15,IF(L8&lt;='Basic Information'!$F$14,'Basic Information'!$D$14,IF(L8&lt;='Basic Information'!$F$13,'Basic Information'!$D$13,IF(L8&lt;='Basic Information'!$F$12,'Basic Information'!$D$12,'Basic Information'!$D$11)))))))</f>
        <v>A</v>
      </c>
      <c r="N8" s="33">
        <v>40</v>
      </c>
      <c r="O8" s="33">
        <f t="shared" si="3"/>
        <v>80</v>
      </c>
      <c r="P8" s="33" t="str">
        <f>IF(O8=0,"",IF(O8&lt;='Basic Information'!$F$17,'Basic Information'!$D$17,IF(O8&lt;='Basic Information'!$F$16,'Basic Information'!$D$16,IF(O8&lt;='Basic Information'!$F$15,'Basic Information'!$D$15,IF(O8&lt;='Basic Information'!$F$14,'Basic Information'!$D$14,IF(O8&lt;='Basic Information'!$F$13,'Basic Information'!$D$13,IF(O8&lt;='Basic Information'!$F$12,'Basic Information'!$D$12,'Basic Information'!$D$11)))))))</f>
        <v>A</v>
      </c>
      <c r="Q8" s="33">
        <v>40</v>
      </c>
      <c r="R8" s="33">
        <f t="shared" si="4"/>
        <v>80</v>
      </c>
      <c r="S8" s="33" t="str">
        <f>IF(R8=0,"",IF(R8&lt;='Basic Information'!$F$17,'Basic Information'!$D$17,IF(R8&lt;='Basic Information'!$F$16,'Basic Information'!$D$16,IF(R8&lt;='Basic Information'!$F$15,'Basic Information'!$D$15,IF(R8&lt;='Basic Information'!$F$14,'Basic Information'!$D$14,IF(R8&lt;='Basic Information'!$F$13,'Basic Information'!$D$13,IF(R8&lt;='Basic Information'!$F$12,'Basic Information'!$D$12,'Basic Information'!$D$11)))))))</f>
        <v>A</v>
      </c>
      <c r="T8" s="33">
        <v>80</v>
      </c>
      <c r="U8" s="33">
        <f t="shared" si="5"/>
        <v>80</v>
      </c>
      <c r="V8" s="33" t="str">
        <f>IF(U8=0,"",IF(U8&lt;='Basic Information'!$F$17,'Basic Information'!$D$17,IF(U8&lt;='Basic Information'!$F$16,'Basic Information'!$D$16,IF(U8&lt;='Basic Information'!$F$15,'Basic Information'!$D$15,IF(U8&lt;='Basic Information'!$F$14,'Basic Information'!$D$14,IF(U8&lt;='Basic Information'!$F$13,'Basic Information'!$D$13,IF(U8&lt;='Basic Information'!$F$12,'Basic Information'!$D$12,'Basic Information'!$D$11)))))))</f>
        <v>A</v>
      </c>
      <c r="W8" s="33">
        <v>40</v>
      </c>
      <c r="X8" s="33">
        <f t="shared" si="6"/>
        <v>80</v>
      </c>
      <c r="Y8" s="33" t="str">
        <f>IF(X8=0,"",IF(X8&lt;='Basic Information'!$F$17,'Basic Information'!$D$17,IF(X8&lt;='Basic Information'!$F$16,'Basic Information'!$D$16,IF(X8&lt;='Basic Information'!$F$15,'Basic Information'!$D$15,IF(X8&lt;='Basic Information'!$F$14,'Basic Information'!$D$14,IF(X8&lt;='Basic Information'!$F$13,'Basic Information'!$D$13,IF(X8&lt;='Basic Information'!$F$12,'Basic Information'!$D$12,'Basic Information'!$D$11)))))))</f>
        <v>A</v>
      </c>
      <c r="Z8" s="33">
        <v>40</v>
      </c>
      <c r="AA8" s="33">
        <f t="shared" si="7"/>
        <v>80</v>
      </c>
      <c r="AB8" s="33" t="str">
        <f>IF(AA8=0,"",IF(AA8&lt;='Basic Information'!$F$17,'Basic Information'!$D$17,IF(AA8&lt;='Basic Information'!$F$16,'Basic Information'!$D$16,IF(AA8&lt;='Basic Information'!$F$15,'Basic Information'!$D$15,IF(AA8&lt;='Basic Information'!$F$14,'Basic Information'!$D$14,IF(AA8&lt;='Basic Information'!$F$13,'Basic Information'!$D$13,IF(AA8&lt;='Basic Information'!$F$12,'Basic Information'!$D$12,'Basic Information'!$D$11)))))))</f>
        <v>A</v>
      </c>
      <c r="AC8" s="33">
        <v>80</v>
      </c>
      <c r="AD8" s="33">
        <f t="shared" si="8"/>
        <v>80</v>
      </c>
      <c r="AE8" s="33" t="str">
        <f>IF(AD8=0,"",IF(AD8&lt;='Basic Information'!$F$17,'Basic Information'!$D$17,IF(AD8&lt;='Basic Information'!$F$16,'Basic Information'!$D$16,IF(AD8&lt;='Basic Information'!$F$15,'Basic Information'!$D$15,IF(AD8&lt;='Basic Information'!$F$14,'Basic Information'!$D$14,IF(AD8&lt;='Basic Information'!$F$13,'Basic Information'!$D$13,IF(AD8&lt;='Basic Information'!$F$12,'Basic Information'!$D$12,'Basic Information'!$D$11)))))))</f>
        <v>A</v>
      </c>
      <c r="AF8" s="33">
        <v>40</v>
      </c>
      <c r="AG8" s="33">
        <f t="shared" si="9"/>
        <v>80</v>
      </c>
      <c r="AH8" s="33" t="str">
        <f>IF(AG8=0,"",IF(AG8&lt;='Basic Information'!$F$17,'Basic Information'!$D$17,IF(AG8&lt;='Basic Information'!$F$16,'Basic Information'!$D$16,IF(AG8&lt;='Basic Information'!$F$15,'Basic Information'!$D$15,IF(AG8&lt;='Basic Information'!$F$14,'Basic Information'!$D$14,IF(AG8&lt;='Basic Information'!$F$13,'Basic Information'!$D$13,IF(AG8&lt;='Basic Information'!$F$12,'Basic Information'!$D$12,'Basic Information'!$D$11)))))))</f>
        <v>A</v>
      </c>
      <c r="AI8" s="33">
        <v>40</v>
      </c>
      <c r="AJ8" s="33">
        <f t="shared" si="10"/>
        <v>80</v>
      </c>
      <c r="AK8" s="33" t="str">
        <f>IF(AJ8=0,"",IF(AJ8&lt;='Basic Information'!$F$17,'Basic Information'!$D$17,IF(AJ8&lt;='Basic Information'!$F$16,'Basic Information'!$D$16,IF(AJ8&lt;='Basic Information'!$F$15,'Basic Information'!$D$15,IF(AJ8&lt;='Basic Information'!$F$14,'Basic Information'!$D$14,IF(AJ8&lt;='Basic Information'!$F$13,'Basic Information'!$D$13,IF(AJ8&lt;='Basic Information'!$F$12,'Basic Information'!$D$12,'Basic Information'!$D$11)))))))</f>
        <v>A</v>
      </c>
      <c r="AL8" s="33">
        <v>80</v>
      </c>
      <c r="AM8" s="33">
        <f t="shared" si="11"/>
        <v>80</v>
      </c>
      <c r="AN8" s="33" t="str">
        <f>IF(AM8=0,"",IF(AM8&lt;='Basic Information'!$F$17,'Basic Information'!$D$17,IF(AM8&lt;='Basic Information'!$F$16,'Basic Information'!$D$16,IF(AM8&lt;='Basic Information'!$F$15,'Basic Information'!$D$15,IF(AM8&lt;='Basic Information'!$F$14,'Basic Information'!$D$14,IF(AM8&lt;='Basic Information'!$F$13,'Basic Information'!$D$13,IF(AM8&lt;='Basic Information'!$F$12,'Basic Information'!$D$12,'Basic Information'!$D$11)))))))</f>
        <v>A</v>
      </c>
      <c r="AO8" s="33">
        <v>40</v>
      </c>
      <c r="AP8" s="33">
        <f t="shared" si="12"/>
        <v>80</v>
      </c>
      <c r="AQ8" s="33" t="str">
        <f>IF(AP8=0,"",IF(AP8&lt;='Basic Information'!$F$17,'Basic Information'!$D$17,IF(AP8&lt;='Basic Information'!$F$16,'Basic Information'!$D$16,IF(AP8&lt;='Basic Information'!$F$15,'Basic Information'!$D$15,IF(AP8&lt;='Basic Information'!$F$14,'Basic Information'!$D$14,IF(AP8&lt;='Basic Information'!$F$13,'Basic Information'!$D$13,IF(AP8&lt;='Basic Information'!$F$12,'Basic Information'!$D$12,'Basic Information'!$D$11)))))))</f>
        <v>A</v>
      </c>
      <c r="AR8" s="33">
        <v>40</v>
      </c>
      <c r="AS8" s="33">
        <f t="shared" si="13"/>
        <v>80</v>
      </c>
      <c r="AT8" s="33" t="str">
        <f>IF(AS8=0,"",IF(AS8&lt;='Basic Information'!$F$17,'Basic Information'!$D$17,IF(AS8&lt;='Basic Information'!$F$16,'Basic Information'!$D$16,IF(AS8&lt;='Basic Information'!$F$15,'Basic Information'!$D$15,IF(AS8&lt;='Basic Information'!$F$14,'Basic Information'!$D$14,IF(AS8&lt;='Basic Information'!$F$13,'Basic Information'!$D$13,IF(AS8&lt;='Basic Information'!$F$12,'Basic Information'!$D$12,'Basic Information'!$D$11)))))))</f>
        <v>A</v>
      </c>
      <c r="AU8" s="33">
        <v>80</v>
      </c>
      <c r="AV8" s="33">
        <f t="shared" si="14"/>
        <v>80</v>
      </c>
      <c r="AW8" s="33" t="str">
        <f>IF(AV8=0,"",IF(AV8&lt;='Basic Information'!$F$17,'Basic Information'!$D$17,IF(AV8&lt;='Basic Information'!$F$16,'Basic Information'!$D$16,IF(AV8&lt;='Basic Information'!$F$15,'Basic Information'!$D$15,IF(AV8&lt;='Basic Information'!$F$14,'Basic Information'!$D$14,IF(AV8&lt;='Basic Information'!$F$13,'Basic Information'!$D$13,IF(AV8&lt;='Basic Information'!$F$12,'Basic Information'!$D$12,'Basic Information'!$D$11)))))))</f>
        <v>A</v>
      </c>
      <c r="AX8" s="33">
        <v>40</v>
      </c>
      <c r="AY8" s="33">
        <f t="shared" si="15"/>
        <v>80</v>
      </c>
      <c r="AZ8" s="33" t="str">
        <f>IF(AY8=0,"",IF(AY8&lt;='Basic Information'!$F$17,'Basic Information'!$D$17,IF(AY8&lt;='Basic Information'!$F$16,'Basic Information'!$D$16,IF(AY8&lt;='Basic Information'!$F$15,'Basic Information'!$D$15,IF(AY8&lt;='Basic Information'!$F$14,'Basic Information'!$D$14,IF(AY8&lt;='Basic Information'!$F$13,'Basic Information'!$D$13,IF(AY8&lt;='Basic Information'!$F$12,'Basic Information'!$D$12,'Basic Information'!$D$11)))))))</f>
        <v>A</v>
      </c>
      <c r="BA8" s="33">
        <v>40</v>
      </c>
      <c r="BB8" s="33">
        <f t="shared" si="16"/>
        <v>80</v>
      </c>
      <c r="BC8" s="33" t="str">
        <f>IF(BB8=0,"",IF(BB8&lt;='Basic Information'!$F$17,'Basic Information'!$D$17,IF(BB8&lt;='Basic Information'!$F$16,'Basic Information'!$D$16,IF(BB8&lt;='Basic Information'!$F$15,'Basic Information'!$D$15,IF(BB8&lt;='Basic Information'!$F$14,'Basic Information'!$D$14,IF(BB8&lt;='Basic Information'!$F$13,'Basic Information'!$D$13,IF(BB8&lt;='Basic Information'!$F$12,'Basic Information'!$D$12,'Basic Information'!$D$11)))))))</f>
        <v>A</v>
      </c>
      <c r="BD8" s="33">
        <v>80</v>
      </c>
      <c r="BE8" s="33">
        <f t="shared" si="17"/>
        <v>80</v>
      </c>
      <c r="BF8" s="33" t="str">
        <f>IF(BE8=0,"",IF(BE8&lt;='Basic Information'!$F$17,'Basic Information'!$D$17,IF(BE8&lt;='Basic Information'!$F$16,'Basic Information'!$D$16,IF(BE8&lt;='Basic Information'!$F$15,'Basic Information'!$D$15,IF(BE8&lt;='Basic Information'!$F$14,'Basic Information'!$D$14,IF(BE8&lt;='Basic Information'!$F$13,'Basic Information'!$D$13,IF(BE8&lt;='Basic Information'!$F$12,'Basic Information'!$D$12,'Basic Information'!$D$11)))))))</f>
        <v>A</v>
      </c>
      <c r="BG8" s="33">
        <v>40</v>
      </c>
      <c r="BH8" s="33">
        <f t="shared" si="18"/>
        <v>80</v>
      </c>
      <c r="BI8" s="33" t="str">
        <f>IF(BH8=0,"",IF(BH8&lt;='Basic Information'!$F$17,'Basic Information'!$D$17,IF(BH8&lt;='Basic Information'!$F$16,'Basic Information'!$D$16,IF(BH8&lt;='Basic Information'!$F$15,'Basic Information'!$D$15,IF(BH8&lt;='Basic Information'!$F$14,'Basic Information'!$D$14,IF(BH8&lt;='Basic Information'!$F$13,'Basic Information'!$D$13,IF(BH8&lt;='Basic Information'!$F$12,'Basic Information'!$D$12,'Basic Information'!$D$11)))))))</f>
        <v>A</v>
      </c>
      <c r="BJ8" s="33">
        <v>40</v>
      </c>
      <c r="BK8" s="33">
        <f t="shared" si="19"/>
        <v>80</v>
      </c>
      <c r="BL8" s="33" t="str">
        <f>IF(BK8=0,"",IF(BK8&lt;='Basic Information'!$F$17,'Basic Information'!$D$17,IF(BK8&lt;='Basic Information'!$F$16,'Basic Information'!$D$16,IF(BK8&lt;='Basic Information'!$F$15,'Basic Information'!$D$15,IF(BK8&lt;='Basic Information'!$F$14,'Basic Information'!$D$14,IF(BK8&lt;='Basic Information'!$F$13,'Basic Information'!$D$13,IF(BK8&lt;='Basic Information'!$F$12,'Basic Information'!$D$12,'Basic Information'!$D$11)))))))</f>
        <v>A</v>
      </c>
      <c r="BM8" s="33">
        <v>80</v>
      </c>
      <c r="BN8" s="33">
        <f t="shared" si="20"/>
        <v>80</v>
      </c>
      <c r="BO8" s="33" t="str">
        <f>IF(BN8=0,"",IF(BN8&lt;='Basic Information'!$F$17,'Basic Information'!$D$17,IF(BN8&lt;='Basic Information'!$F$16,'Basic Information'!$D$16,IF(BN8&lt;='Basic Information'!$F$15,'Basic Information'!$D$15,IF(BN8&lt;='Basic Information'!$F$14,'Basic Information'!$D$14,IF(BN8&lt;='Basic Information'!$F$13,'Basic Information'!$D$13,IF(BN8&lt;='Basic Information'!$F$12,'Basic Information'!$D$12,'Basic Information'!$D$11)))))))</f>
        <v>A</v>
      </c>
      <c r="BP8" s="33">
        <v>40</v>
      </c>
      <c r="BQ8" s="33">
        <f t="shared" si="21"/>
        <v>80</v>
      </c>
      <c r="BR8" s="33" t="str">
        <f>IF(BQ8=0,"",IF(BQ8&lt;='Basic Information'!$F$17,'Basic Information'!$D$17,IF(BQ8&lt;='Basic Information'!$F$16,'Basic Information'!$D$16,IF(BQ8&lt;='Basic Information'!$F$15,'Basic Information'!$D$15,IF(BQ8&lt;='Basic Information'!$F$14,'Basic Information'!$D$14,IF(BQ8&lt;='Basic Information'!$F$13,'Basic Information'!$D$13,IF(BQ8&lt;='Basic Information'!$F$12,'Basic Information'!$D$12,'Basic Information'!$D$11)))))))</f>
        <v>A</v>
      </c>
      <c r="BS8" s="33">
        <v>40</v>
      </c>
      <c r="BT8" s="33">
        <f t="shared" si="22"/>
        <v>80</v>
      </c>
      <c r="BU8" s="33" t="str">
        <f>IF(BT8=0,"",IF(BT8&lt;='Basic Information'!$F$17,'Basic Information'!$D$17,IF(BT8&lt;='Basic Information'!$F$16,'Basic Information'!$D$16,IF(BT8&lt;='Basic Information'!$F$15,'Basic Information'!$D$15,IF(BT8&lt;='Basic Information'!$F$14,'Basic Information'!$D$14,IF(BT8&lt;='Basic Information'!$F$13,'Basic Information'!$D$13,IF(BT8&lt;='Basic Information'!$F$12,'Basic Information'!$D$12,'Basic Information'!$D$11)))))))</f>
        <v>A</v>
      </c>
      <c r="BV8" s="33">
        <v>80</v>
      </c>
      <c r="BW8" s="33">
        <f t="shared" si="23"/>
        <v>80</v>
      </c>
      <c r="BX8" s="33" t="str">
        <f>IF(BW8=0,"",IF(BW8&lt;='Basic Information'!$F$17,'Basic Information'!$D$17,IF(BW8&lt;='Basic Information'!$F$16,'Basic Information'!$D$16,IF(BW8&lt;='Basic Information'!$F$15,'Basic Information'!$D$15,IF(BW8&lt;='Basic Information'!$F$14,'Basic Information'!$D$14,IF(BW8&lt;='Basic Information'!$F$13,'Basic Information'!$D$13,IF(BW8&lt;='Basic Information'!$F$12,'Basic Information'!$D$12,'Basic Information'!$D$11)))))))</f>
        <v>A</v>
      </c>
      <c r="BY8" s="33">
        <v>40</v>
      </c>
      <c r="BZ8" s="33">
        <f t="shared" si="24"/>
        <v>80</v>
      </c>
      <c r="CA8" s="33" t="str">
        <f>IF(BZ8=0,"",IF(BZ8&lt;='Basic Information'!$F$17,'Basic Information'!$D$17,IF(BZ8&lt;='Basic Information'!$F$16,'Basic Information'!$D$16,IF(BZ8&lt;='Basic Information'!$F$15,'Basic Information'!$D$15,IF(BZ8&lt;='Basic Information'!$F$14,'Basic Information'!$D$14,IF(BZ8&lt;='Basic Information'!$F$13,'Basic Information'!$D$13,IF(BZ8&lt;='Basic Information'!$F$12,'Basic Information'!$D$12,'Basic Information'!$D$11)))))))</f>
        <v>A</v>
      </c>
      <c r="CB8" s="33">
        <v>40</v>
      </c>
      <c r="CC8" s="33">
        <f t="shared" si="25"/>
        <v>80</v>
      </c>
      <c r="CD8" s="33" t="str">
        <f>IF(CC8=0,"",IF(CC8&lt;='Basic Information'!$F$17,'Basic Information'!$D$17,IF(CC8&lt;='Basic Information'!$F$16,'Basic Information'!$D$16,IF(CC8&lt;='Basic Information'!$F$15,'Basic Information'!$D$15,IF(CC8&lt;='Basic Information'!$F$14,'Basic Information'!$D$14,IF(CC8&lt;='Basic Information'!$F$13,'Basic Information'!$D$13,IF(CC8&lt;='Basic Information'!$F$12,'Basic Information'!$D$12,'Basic Information'!$D$11)))))))</f>
        <v>A</v>
      </c>
      <c r="CE8" s="33">
        <v>80</v>
      </c>
      <c r="CF8" s="33">
        <f t="shared" si="26"/>
        <v>80</v>
      </c>
      <c r="CG8" s="33" t="str">
        <f>IF(CF8=0,"",IF(CF8&lt;='Basic Information'!$F$17,'Basic Information'!$D$17,IF(CF8&lt;='Basic Information'!$F$16,'Basic Information'!$D$16,IF(CF8&lt;='Basic Information'!$F$15,'Basic Information'!$D$15,IF(CF8&lt;='Basic Information'!$F$14,'Basic Information'!$D$14,IF(CF8&lt;='Basic Information'!$F$13,'Basic Information'!$D$13,IF(CF8&lt;='Basic Information'!$F$12,'Basic Information'!$D$12,'Basic Information'!$D$11)))))))</f>
        <v>A</v>
      </c>
      <c r="CH8" s="33">
        <f t="shared" si="27"/>
        <v>360</v>
      </c>
      <c r="CI8" s="34">
        <f t="shared" si="28"/>
        <v>80</v>
      </c>
      <c r="CJ8" s="33" t="str">
        <f>IF(CI8=0,"",IF(CI8&lt;='Basic Information'!$F$17,'Basic Information'!$D$17,IF(CI8&lt;='Basic Information'!$F$16,'Basic Information'!$D$16,IF(CI8&lt;='Basic Information'!$F$15,'Basic Information'!$D$15,IF(CI8&lt;='Basic Information'!$F$14,'Basic Information'!$D$14,IF(CI8&lt;='Basic Information'!$F$13,'Basic Information'!$D$13,IF(CI8&lt;='Basic Information'!$F$12,'Basic Information'!$D$12,'Basic Information'!$D$11)))))))</f>
        <v>A</v>
      </c>
      <c r="CK8" s="35">
        <f t="shared" si="29"/>
        <v>6</v>
      </c>
      <c r="CL8" s="33">
        <f t="shared" si="30"/>
        <v>360</v>
      </c>
      <c r="CM8" s="34">
        <f t="shared" si="31"/>
        <v>80</v>
      </c>
      <c r="CN8" s="33" t="str">
        <f>IF(CM8=0,"",IF(CM8&lt;='Basic Information'!$F$17,'Basic Information'!$D$17,IF(CM8&lt;='Basic Information'!$F$16,'Basic Information'!$D$16,IF(CM8&lt;='Basic Information'!$F$15,'Basic Information'!$D$15,IF(CM8&lt;='Basic Information'!$F$14,'Basic Information'!$D$14,IF(CM8&lt;='Basic Information'!$F$13,'Basic Information'!$D$13,IF(CM8&lt;='Basic Information'!$F$12,'Basic Information'!$D$12,'Basic Information'!$D$11)))))))</f>
        <v>A</v>
      </c>
      <c r="CO8" s="35">
        <f t="shared" si="32"/>
        <v>5</v>
      </c>
      <c r="CP8" s="33">
        <f t="shared" si="33"/>
        <v>720</v>
      </c>
      <c r="CQ8" s="34">
        <f t="shared" si="34"/>
        <v>80</v>
      </c>
      <c r="CR8" s="33" t="str">
        <f>IF(CQ8=0,"",IF(CQ8&lt;='Basic Information'!$F$17,'Basic Information'!$D$17,IF(CQ8&lt;='Basic Information'!$F$16,'Basic Information'!$D$16,IF(CQ8&lt;='Basic Information'!$F$15,'Basic Information'!$D$15,IF(CQ8&lt;='Basic Information'!$F$14,'Basic Information'!$D$14,IF(CQ8&lt;='Basic Information'!$F$13,'Basic Information'!$D$13,IF(CQ8&lt;='Basic Information'!$F$12,'Basic Information'!$D$12,'Basic Information'!$D$11)))))))</f>
        <v>A</v>
      </c>
      <c r="CS8" s="35">
        <f t="shared" si="35"/>
        <v>6</v>
      </c>
      <c r="CT8" s="48"/>
      <c r="CU8" s="48"/>
      <c r="CV8" s="48"/>
      <c r="CW8" s="48"/>
      <c r="CX8" s="37"/>
      <c r="CY8" s="39"/>
    </row>
    <row r="9" spans="2:103" x14ac:dyDescent="0.3">
      <c r="B9" s="33">
        <v>4</v>
      </c>
      <c r="C9" s="36" t="s">
        <v>40</v>
      </c>
      <c r="D9" s="33" t="str">
        <f>'Basic Information'!$F$6 &amp;" - " &amp;'Basic Information'!$H$6</f>
        <v>7 - B</v>
      </c>
      <c r="E9" s="33">
        <v>35</v>
      </c>
      <c r="F9" s="33">
        <f t="shared" si="0"/>
        <v>70</v>
      </c>
      <c r="G9" s="33" t="str">
        <f>IF(F9=0,"",IF(F9&lt;='Basic Information'!$F$17,'Basic Information'!$D$17,IF(F9&lt;='Basic Information'!$F$16,'Basic Information'!$D$16,IF(F9&lt;='Basic Information'!$F$15,'Basic Information'!$D$15,IF(F9&lt;='Basic Information'!$F$14,'Basic Information'!$D$14,IF(F9&lt;='Basic Information'!$F$13,'Basic Information'!$D$13,IF(F9&lt;='Basic Information'!$F$12,'Basic Information'!$D$12,'Basic Information'!$D$11)))))))</f>
        <v>B+</v>
      </c>
      <c r="H9" s="33">
        <v>35</v>
      </c>
      <c r="I9" s="33">
        <f t="shared" si="1"/>
        <v>70</v>
      </c>
      <c r="J9" s="33" t="str">
        <f>IF(I9=0,"",IF(I9&lt;='Basic Information'!$F$17,'Basic Information'!$D$17,IF(I9&lt;='Basic Information'!$F$16,'Basic Information'!$D$16,IF(I9&lt;='Basic Information'!$F$15,'Basic Information'!$D$15,IF(I9&lt;='Basic Information'!$F$14,'Basic Information'!$D$14,IF(I9&lt;='Basic Information'!$F$13,'Basic Information'!$D$13,IF(I9&lt;='Basic Information'!$F$12,'Basic Information'!$D$12,'Basic Information'!$D$11)))))))</f>
        <v>B+</v>
      </c>
      <c r="K9" s="33">
        <v>70</v>
      </c>
      <c r="L9" s="33">
        <f t="shared" si="2"/>
        <v>70</v>
      </c>
      <c r="M9" s="33" t="str">
        <f>IF(L9=0,"",IF(L9&lt;='Basic Information'!$F$17,'Basic Information'!$D$17,IF(L9&lt;='Basic Information'!$F$16,'Basic Information'!$D$16,IF(L9&lt;='Basic Information'!$F$15,'Basic Information'!$D$15,IF(L9&lt;='Basic Information'!$F$14,'Basic Information'!$D$14,IF(L9&lt;='Basic Information'!$F$13,'Basic Information'!$D$13,IF(L9&lt;='Basic Information'!$F$12,'Basic Information'!$D$12,'Basic Information'!$D$11)))))))</f>
        <v>B+</v>
      </c>
      <c r="N9" s="33">
        <v>35</v>
      </c>
      <c r="O9" s="33">
        <f t="shared" si="3"/>
        <v>70</v>
      </c>
      <c r="P9" s="33" t="str">
        <f>IF(O9=0,"",IF(O9&lt;='Basic Information'!$F$17,'Basic Information'!$D$17,IF(O9&lt;='Basic Information'!$F$16,'Basic Information'!$D$16,IF(O9&lt;='Basic Information'!$F$15,'Basic Information'!$D$15,IF(O9&lt;='Basic Information'!$F$14,'Basic Information'!$D$14,IF(O9&lt;='Basic Information'!$F$13,'Basic Information'!$D$13,IF(O9&lt;='Basic Information'!$F$12,'Basic Information'!$D$12,'Basic Information'!$D$11)))))))</f>
        <v>B+</v>
      </c>
      <c r="Q9" s="33">
        <v>35</v>
      </c>
      <c r="R9" s="33">
        <f t="shared" si="4"/>
        <v>70</v>
      </c>
      <c r="S9" s="33" t="str">
        <f>IF(R9=0,"",IF(R9&lt;='Basic Information'!$F$17,'Basic Information'!$D$17,IF(R9&lt;='Basic Information'!$F$16,'Basic Information'!$D$16,IF(R9&lt;='Basic Information'!$F$15,'Basic Information'!$D$15,IF(R9&lt;='Basic Information'!$F$14,'Basic Information'!$D$14,IF(R9&lt;='Basic Information'!$F$13,'Basic Information'!$D$13,IF(R9&lt;='Basic Information'!$F$12,'Basic Information'!$D$12,'Basic Information'!$D$11)))))))</f>
        <v>B+</v>
      </c>
      <c r="T9" s="33">
        <v>70</v>
      </c>
      <c r="U9" s="33">
        <f t="shared" si="5"/>
        <v>70</v>
      </c>
      <c r="V9" s="33" t="str">
        <f>IF(U9=0,"",IF(U9&lt;='Basic Information'!$F$17,'Basic Information'!$D$17,IF(U9&lt;='Basic Information'!$F$16,'Basic Information'!$D$16,IF(U9&lt;='Basic Information'!$F$15,'Basic Information'!$D$15,IF(U9&lt;='Basic Information'!$F$14,'Basic Information'!$D$14,IF(U9&lt;='Basic Information'!$F$13,'Basic Information'!$D$13,IF(U9&lt;='Basic Information'!$F$12,'Basic Information'!$D$12,'Basic Information'!$D$11)))))))</f>
        <v>B+</v>
      </c>
      <c r="W9" s="33">
        <v>35</v>
      </c>
      <c r="X9" s="33">
        <f t="shared" si="6"/>
        <v>70</v>
      </c>
      <c r="Y9" s="33" t="str">
        <f>IF(X9=0,"",IF(X9&lt;='Basic Information'!$F$17,'Basic Information'!$D$17,IF(X9&lt;='Basic Information'!$F$16,'Basic Information'!$D$16,IF(X9&lt;='Basic Information'!$F$15,'Basic Information'!$D$15,IF(X9&lt;='Basic Information'!$F$14,'Basic Information'!$D$14,IF(X9&lt;='Basic Information'!$F$13,'Basic Information'!$D$13,IF(X9&lt;='Basic Information'!$F$12,'Basic Information'!$D$12,'Basic Information'!$D$11)))))))</f>
        <v>B+</v>
      </c>
      <c r="Z9" s="33">
        <v>35</v>
      </c>
      <c r="AA9" s="33">
        <f t="shared" si="7"/>
        <v>70</v>
      </c>
      <c r="AB9" s="33" t="str">
        <f>IF(AA9=0,"",IF(AA9&lt;='Basic Information'!$F$17,'Basic Information'!$D$17,IF(AA9&lt;='Basic Information'!$F$16,'Basic Information'!$D$16,IF(AA9&lt;='Basic Information'!$F$15,'Basic Information'!$D$15,IF(AA9&lt;='Basic Information'!$F$14,'Basic Information'!$D$14,IF(AA9&lt;='Basic Information'!$F$13,'Basic Information'!$D$13,IF(AA9&lt;='Basic Information'!$F$12,'Basic Information'!$D$12,'Basic Information'!$D$11)))))))</f>
        <v>B+</v>
      </c>
      <c r="AC9" s="33">
        <v>70</v>
      </c>
      <c r="AD9" s="33">
        <f t="shared" si="8"/>
        <v>70</v>
      </c>
      <c r="AE9" s="33" t="str">
        <f>IF(AD9=0,"",IF(AD9&lt;='Basic Information'!$F$17,'Basic Information'!$D$17,IF(AD9&lt;='Basic Information'!$F$16,'Basic Information'!$D$16,IF(AD9&lt;='Basic Information'!$F$15,'Basic Information'!$D$15,IF(AD9&lt;='Basic Information'!$F$14,'Basic Information'!$D$14,IF(AD9&lt;='Basic Information'!$F$13,'Basic Information'!$D$13,IF(AD9&lt;='Basic Information'!$F$12,'Basic Information'!$D$12,'Basic Information'!$D$11)))))))</f>
        <v>B+</v>
      </c>
      <c r="AF9" s="33">
        <v>35</v>
      </c>
      <c r="AG9" s="33">
        <f t="shared" si="9"/>
        <v>70</v>
      </c>
      <c r="AH9" s="33" t="str">
        <f>IF(AG9=0,"",IF(AG9&lt;='Basic Information'!$F$17,'Basic Information'!$D$17,IF(AG9&lt;='Basic Information'!$F$16,'Basic Information'!$D$16,IF(AG9&lt;='Basic Information'!$F$15,'Basic Information'!$D$15,IF(AG9&lt;='Basic Information'!$F$14,'Basic Information'!$D$14,IF(AG9&lt;='Basic Information'!$F$13,'Basic Information'!$D$13,IF(AG9&lt;='Basic Information'!$F$12,'Basic Information'!$D$12,'Basic Information'!$D$11)))))))</f>
        <v>B+</v>
      </c>
      <c r="AI9" s="33">
        <v>35</v>
      </c>
      <c r="AJ9" s="33">
        <f t="shared" si="10"/>
        <v>70</v>
      </c>
      <c r="AK9" s="33" t="str">
        <f>IF(AJ9=0,"",IF(AJ9&lt;='Basic Information'!$F$17,'Basic Information'!$D$17,IF(AJ9&lt;='Basic Information'!$F$16,'Basic Information'!$D$16,IF(AJ9&lt;='Basic Information'!$F$15,'Basic Information'!$D$15,IF(AJ9&lt;='Basic Information'!$F$14,'Basic Information'!$D$14,IF(AJ9&lt;='Basic Information'!$F$13,'Basic Information'!$D$13,IF(AJ9&lt;='Basic Information'!$F$12,'Basic Information'!$D$12,'Basic Information'!$D$11)))))))</f>
        <v>B+</v>
      </c>
      <c r="AL9" s="33">
        <v>70</v>
      </c>
      <c r="AM9" s="33">
        <f t="shared" si="11"/>
        <v>70</v>
      </c>
      <c r="AN9" s="33" t="str">
        <f>IF(AM9=0,"",IF(AM9&lt;='Basic Information'!$F$17,'Basic Information'!$D$17,IF(AM9&lt;='Basic Information'!$F$16,'Basic Information'!$D$16,IF(AM9&lt;='Basic Information'!$F$15,'Basic Information'!$D$15,IF(AM9&lt;='Basic Information'!$F$14,'Basic Information'!$D$14,IF(AM9&lt;='Basic Information'!$F$13,'Basic Information'!$D$13,IF(AM9&lt;='Basic Information'!$F$12,'Basic Information'!$D$12,'Basic Information'!$D$11)))))))</f>
        <v>B+</v>
      </c>
      <c r="AO9" s="33">
        <v>35</v>
      </c>
      <c r="AP9" s="33">
        <f t="shared" si="12"/>
        <v>70</v>
      </c>
      <c r="AQ9" s="33" t="str">
        <f>IF(AP9=0,"",IF(AP9&lt;='Basic Information'!$F$17,'Basic Information'!$D$17,IF(AP9&lt;='Basic Information'!$F$16,'Basic Information'!$D$16,IF(AP9&lt;='Basic Information'!$F$15,'Basic Information'!$D$15,IF(AP9&lt;='Basic Information'!$F$14,'Basic Information'!$D$14,IF(AP9&lt;='Basic Information'!$F$13,'Basic Information'!$D$13,IF(AP9&lt;='Basic Information'!$F$12,'Basic Information'!$D$12,'Basic Information'!$D$11)))))))</f>
        <v>B+</v>
      </c>
      <c r="AR9" s="33">
        <v>35</v>
      </c>
      <c r="AS9" s="33">
        <f t="shared" si="13"/>
        <v>70</v>
      </c>
      <c r="AT9" s="33" t="str">
        <f>IF(AS9=0,"",IF(AS9&lt;='Basic Information'!$F$17,'Basic Information'!$D$17,IF(AS9&lt;='Basic Information'!$F$16,'Basic Information'!$D$16,IF(AS9&lt;='Basic Information'!$F$15,'Basic Information'!$D$15,IF(AS9&lt;='Basic Information'!$F$14,'Basic Information'!$D$14,IF(AS9&lt;='Basic Information'!$F$13,'Basic Information'!$D$13,IF(AS9&lt;='Basic Information'!$F$12,'Basic Information'!$D$12,'Basic Information'!$D$11)))))))</f>
        <v>B+</v>
      </c>
      <c r="AU9" s="33">
        <v>70</v>
      </c>
      <c r="AV9" s="33">
        <f t="shared" si="14"/>
        <v>70</v>
      </c>
      <c r="AW9" s="33" t="str">
        <f>IF(AV9=0,"",IF(AV9&lt;='Basic Information'!$F$17,'Basic Information'!$D$17,IF(AV9&lt;='Basic Information'!$F$16,'Basic Information'!$D$16,IF(AV9&lt;='Basic Information'!$F$15,'Basic Information'!$D$15,IF(AV9&lt;='Basic Information'!$F$14,'Basic Information'!$D$14,IF(AV9&lt;='Basic Information'!$F$13,'Basic Information'!$D$13,IF(AV9&lt;='Basic Information'!$F$12,'Basic Information'!$D$12,'Basic Information'!$D$11)))))))</f>
        <v>B+</v>
      </c>
      <c r="AX9" s="33">
        <v>35</v>
      </c>
      <c r="AY9" s="33">
        <f t="shared" si="15"/>
        <v>70</v>
      </c>
      <c r="AZ9" s="33" t="str">
        <f>IF(AY9=0,"",IF(AY9&lt;='Basic Information'!$F$17,'Basic Information'!$D$17,IF(AY9&lt;='Basic Information'!$F$16,'Basic Information'!$D$16,IF(AY9&lt;='Basic Information'!$F$15,'Basic Information'!$D$15,IF(AY9&lt;='Basic Information'!$F$14,'Basic Information'!$D$14,IF(AY9&lt;='Basic Information'!$F$13,'Basic Information'!$D$13,IF(AY9&lt;='Basic Information'!$F$12,'Basic Information'!$D$12,'Basic Information'!$D$11)))))))</f>
        <v>B+</v>
      </c>
      <c r="BA9" s="33">
        <v>35</v>
      </c>
      <c r="BB9" s="33">
        <f t="shared" si="16"/>
        <v>70</v>
      </c>
      <c r="BC9" s="33" t="str">
        <f>IF(BB9=0,"",IF(BB9&lt;='Basic Information'!$F$17,'Basic Information'!$D$17,IF(BB9&lt;='Basic Information'!$F$16,'Basic Information'!$D$16,IF(BB9&lt;='Basic Information'!$F$15,'Basic Information'!$D$15,IF(BB9&lt;='Basic Information'!$F$14,'Basic Information'!$D$14,IF(BB9&lt;='Basic Information'!$F$13,'Basic Information'!$D$13,IF(BB9&lt;='Basic Information'!$F$12,'Basic Information'!$D$12,'Basic Information'!$D$11)))))))</f>
        <v>B+</v>
      </c>
      <c r="BD9" s="33">
        <v>70</v>
      </c>
      <c r="BE9" s="33">
        <f t="shared" si="17"/>
        <v>70</v>
      </c>
      <c r="BF9" s="33" t="str">
        <f>IF(BE9=0,"",IF(BE9&lt;='Basic Information'!$F$17,'Basic Information'!$D$17,IF(BE9&lt;='Basic Information'!$F$16,'Basic Information'!$D$16,IF(BE9&lt;='Basic Information'!$F$15,'Basic Information'!$D$15,IF(BE9&lt;='Basic Information'!$F$14,'Basic Information'!$D$14,IF(BE9&lt;='Basic Information'!$F$13,'Basic Information'!$D$13,IF(BE9&lt;='Basic Information'!$F$12,'Basic Information'!$D$12,'Basic Information'!$D$11)))))))</f>
        <v>B+</v>
      </c>
      <c r="BG9" s="33">
        <v>35</v>
      </c>
      <c r="BH9" s="33">
        <f t="shared" si="18"/>
        <v>70</v>
      </c>
      <c r="BI9" s="33" t="str">
        <f>IF(BH9=0,"",IF(BH9&lt;='Basic Information'!$F$17,'Basic Information'!$D$17,IF(BH9&lt;='Basic Information'!$F$16,'Basic Information'!$D$16,IF(BH9&lt;='Basic Information'!$F$15,'Basic Information'!$D$15,IF(BH9&lt;='Basic Information'!$F$14,'Basic Information'!$D$14,IF(BH9&lt;='Basic Information'!$F$13,'Basic Information'!$D$13,IF(BH9&lt;='Basic Information'!$F$12,'Basic Information'!$D$12,'Basic Information'!$D$11)))))))</f>
        <v>B+</v>
      </c>
      <c r="BJ9" s="33">
        <v>35</v>
      </c>
      <c r="BK9" s="33">
        <f t="shared" si="19"/>
        <v>70</v>
      </c>
      <c r="BL9" s="33" t="str">
        <f>IF(BK9=0,"",IF(BK9&lt;='Basic Information'!$F$17,'Basic Information'!$D$17,IF(BK9&lt;='Basic Information'!$F$16,'Basic Information'!$D$16,IF(BK9&lt;='Basic Information'!$F$15,'Basic Information'!$D$15,IF(BK9&lt;='Basic Information'!$F$14,'Basic Information'!$D$14,IF(BK9&lt;='Basic Information'!$F$13,'Basic Information'!$D$13,IF(BK9&lt;='Basic Information'!$F$12,'Basic Information'!$D$12,'Basic Information'!$D$11)))))))</f>
        <v>B+</v>
      </c>
      <c r="BM9" s="33">
        <v>70</v>
      </c>
      <c r="BN9" s="33">
        <f t="shared" si="20"/>
        <v>70</v>
      </c>
      <c r="BO9" s="33" t="str">
        <f>IF(BN9=0,"",IF(BN9&lt;='Basic Information'!$F$17,'Basic Information'!$D$17,IF(BN9&lt;='Basic Information'!$F$16,'Basic Information'!$D$16,IF(BN9&lt;='Basic Information'!$F$15,'Basic Information'!$D$15,IF(BN9&lt;='Basic Information'!$F$14,'Basic Information'!$D$14,IF(BN9&lt;='Basic Information'!$F$13,'Basic Information'!$D$13,IF(BN9&lt;='Basic Information'!$F$12,'Basic Information'!$D$12,'Basic Information'!$D$11)))))))</f>
        <v>B+</v>
      </c>
      <c r="BP9" s="33">
        <v>35</v>
      </c>
      <c r="BQ9" s="33">
        <f t="shared" si="21"/>
        <v>70</v>
      </c>
      <c r="BR9" s="33" t="str">
        <f>IF(BQ9=0,"",IF(BQ9&lt;='Basic Information'!$F$17,'Basic Information'!$D$17,IF(BQ9&lt;='Basic Information'!$F$16,'Basic Information'!$D$16,IF(BQ9&lt;='Basic Information'!$F$15,'Basic Information'!$D$15,IF(BQ9&lt;='Basic Information'!$F$14,'Basic Information'!$D$14,IF(BQ9&lt;='Basic Information'!$F$13,'Basic Information'!$D$13,IF(BQ9&lt;='Basic Information'!$F$12,'Basic Information'!$D$12,'Basic Information'!$D$11)))))))</f>
        <v>B+</v>
      </c>
      <c r="BS9" s="33">
        <v>35</v>
      </c>
      <c r="BT9" s="33">
        <f t="shared" si="22"/>
        <v>70</v>
      </c>
      <c r="BU9" s="33" t="str">
        <f>IF(BT9=0,"",IF(BT9&lt;='Basic Information'!$F$17,'Basic Information'!$D$17,IF(BT9&lt;='Basic Information'!$F$16,'Basic Information'!$D$16,IF(BT9&lt;='Basic Information'!$F$15,'Basic Information'!$D$15,IF(BT9&lt;='Basic Information'!$F$14,'Basic Information'!$D$14,IF(BT9&lt;='Basic Information'!$F$13,'Basic Information'!$D$13,IF(BT9&lt;='Basic Information'!$F$12,'Basic Information'!$D$12,'Basic Information'!$D$11)))))))</f>
        <v>B+</v>
      </c>
      <c r="BV9" s="33">
        <v>70</v>
      </c>
      <c r="BW9" s="33">
        <f t="shared" si="23"/>
        <v>70</v>
      </c>
      <c r="BX9" s="33" t="str">
        <f>IF(BW9=0,"",IF(BW9&lt;='Basic Information'!$F$17,'Basic Information'!$D$17,IF(BW9&lt;='Basic Information'!$F$16,'Basic Information'!$D$16,IF(BW9&lt;='Basic Information'!$F$15,'Basic Information'!$D$15,IF(BW9&lt;='Basic Information'!$F$14,'Basic Information'!$D$14,IF(BW9&lt;='Basic Information'!$F$13,'Basic Information'!$D$13,IF(BW9&lt;='Basic Information'!$F$12,'Basic Information'!$D$12,'Basic Information'!$D$11)))))))</f>
        <v>B+</v>
      </c>
      <c r="BY9" s="33">
        <v>35</v>
      </c>
      <c r="BZ9" s="33">
        <f t="shared" si="24"/>
        <v>70</v>
      </c>
      <c r="CA9" s="33" t="str">
        <f>IF(BZ9=0,"",IF(BZ9&lt;='Basic Information'!$F$17,'Basic Information'!$D$17,IF(BZ9&lt;='Basic Information'!$F$16,'Basic Information'!$D$16,IF(BZ9&lt;='Basic Information'!$F$15,'Basic Information'!$D$15,IF(BZ9&lt;='Basic Information'!$F$14,'Basic Information'!$D$14,IF(BZ9&lt;='Basic Information'!$F$13,'Basic Information'!$D$13,IF(BZ9&lt;='Basic Information'!$F$12,'Basic Information'!$D$12,'Basic Information'!$D$11)))))))</f>
        <v>B+</v>
      </c>
      <c r="CB9" s="33">
        <v>35</v>
      </c>
      <c r="CC9" s="33">
        <f t="shared" si="25"/>
        <v>70</v>
      </c>
      <c r="CD9" s="33" t="str">
        <f>IF(CC9=0,"",IF(CC9&lt;='Basic Information'!$F$17,'Basic Information'!$D$17,IF(CC9&lt;='Basic Information'!$F$16,'Basic Information'!$D$16,IF(CC9&lt;='Basic Information'!$F$15,'Basic Information'!$D$15,IF(CC9&lt;='Basic Information'!$F$14,'Basic Information'!$D$14,IF(CC9&lt;='Basic Information'!$F$13,'Basic Information'!$D$13,IF(CC9&lt;='Basic Information'!$F$12,'Basic Information'!$D$12,'Basic Information'!$D$11)))))))</f>
        <v>B+</v>
      </c>
      <c r="CE9" s="33">
        <v>70</v>
      </c>
      <c r="CF9" s="33">
        <f t="shared" si="26"/>
        <v>70</v>
      </c>
      <c r="CG9" s="33" t="str">
        <f>IF(CF9=0,"",IF(CF9&lt;='Basic Information'!$F$17,'Basic Information'!$D$17,IF(CF9&lt;='Basic Information'!$F$16,'Basic Information'!$D$16,IF(CF9&lt;='Basic Information'!$F$15,'Basic Information'!$D$15,IF(CF9&lt;='Basic Information'!$F$14,'Basic Information'!$D$14,IF(CF9&lt;='Basic Information'!$F$13,'Basic Information'!$D$13,IF(CF9&lt;='Basic Information'!$F$12,'Basic Information'!$D$12,'Basic Information'!$D$11)))))))</f>
        <v>B+</v>
      </c>
      <c r="CH9" s="33">
        <f t="shared" si="27"/>
        <v>315</v>
      </c>
      <c r="CI9" s="34">
        <f t="shared" si="28"/>
        <v>70</v>
      </c>
      <c r="CJ9" s="33" t="str">
        <f>IF(CI9=0,"",IF(CI9&lt;='Basic Information'!$F$17,'Basic Information'!$D$17,IF(CI9&lt;='Basic Information'!$F$16,'Basic Information'!$D$16,IF(CI9&lt;='Basic Information'!$F$15,'Basic Information'!$D$15,IF(CI9&lt;='Basic Information'!$F$14,'Basic Information'!$D$14,IF(CI9&lt;='Basic Information'!$F$13,'Basic Information'!$D$13,IF(CI9&lt;='Basic Information'!$F$12,'Basic Information'!$D$12,'Basic Information'!$D$11)))))))</f>
        <v>B+</v>
      </c>
      <c r="CK9" s="35">
        <f t="shared" si="29"/>
        <v>7</v>
      </c>
      <c r="CL9" s="33">
        <f t="shared" si="30"/>
        <v>315</v>
      </c>
      <c r="CM9" s="34">
        <f t="shared" si="31"/>
        <v>70</v>
      </c>
      <c r="CN9" s="33" t="str">
        <f>IF(CM9=0,"",IF(CM9&lt;='Basic Information'!$F$17,'Basic Information'!$D$17,IF(CM9&lt;='Basic Information'!$F$16,'Basic Information'!$D$16,IF(CM9&lt;='Basic Information'!$F$15,'Basic Information'!$D$15,IF(CM9&lt;='Basic Information'!$F$14,'Basic Information'!$D$14,IF(CM9&lt;='Basic Information'!$F$13,'Basic Information'!$D$13,IF(CM9&lt;='Basic Information'!$F$12,'Basic Information'!$D$12,'Basic Information'!$D$11)))))))</f>
        <v>B+</v>
      </c>
      <c r="CO9" s="35">
        <f t="shared" si="32"/>
        <v>6</v>
      </c>
      <c r="CP9" s="33">
        <f t="shared" si="33"/>
        <v>630</v>
      </c>
      <c r="CQ9" s="34">
        <f t="shared" si="34"/>
        <v>70</v>
      </c>
      <c r="CR9" s="33" t="str">
        <f>IF(CQ9=0,"",IF(CQ9&lt;='Basic Information'!$F$17,'Basic Information'!$D$17,IF(CQ9&lt;='Basic Information'!$F$16,'Basic Information'!$D$16,IF(CQ9&lt;='Basic Information'!$F$15,'Basic Information'!$D$15,IF(CQ9&lt;='Basic Information'!$F$14,'Basic Information'!$D$14,IF(CQ9&lt;='Basic Information'!$F$13,'Basic Information'!$D$13,IF(CQ9&lt;='Basic Information'!$F$12,'Basic Information'!$D$12,'Basic Information'!$D$11)))))))</f>
        <v>B+</v>
      </c>
      <c r="CS9" s="35">
        <f t="shared" si="35"/>
        <v>7</v>
      </c>
      <c r="CT9" s="48"/>
      <c r="CU9" s="48"/>
      <c r="CV9" s="48"/>
      <c r="CW9" s="48"/>
      <c r="CX9" s="37"/>
      <c r="CY9" s="39"/>
    </row>
    <row r="10" spans="2:103" x14ac:dyDescent="0.3">
      <c r="B10" s="33">
        <v>5</v>
      </c>
      <c r="C10" s="36" t="s">
        <v>41</v>
      </c>
      <c r="D10" s="33" t="str">
        <f>'Basic Information'!$F$6 &amp;" - " &amp;'Basic Information'!$H$6</f>
        <v>7 - B</v>
      </c>
      <c r="E10" s="33">
        <v>30</v>
      </c>
      <c r="F10" s="33">
        <f t="shared" si="0"/>
        <v>60</v>
      </c>
      <c r="G10" s="33" t="str">
        <f>IF(F10=0,"",IF(F10&lt;='Basic Information'!$F$17,'Basic Information'!$D$17,IF(F10&lt;='Basic Information'!$F$16,'Basic Information'!$D$16,IF(F10&lt;='Basic Information'!$F$15,'Basic Information'!$D$15,IF(F10&lt;='Basic Information'!$F$14,'Basic Information'!$D$14,IF(F10&lt;='Basic Information'!$F$13,'Basic Information'!$D$13,IF(F10&lt;='Basic Information'!$F$12,'Basic Information'!$D$12,'Basic Information'!$D$11)))))))</f>
        <v>B</v>
      </c>
      <c r="H10" s="33">
        <v>30</v>
      </c>
      <c r="I10" s="33">
        <f t="shared" si="1"/>
        <v>60</v>
      </c>
      <c r="J10" s="33" t="str">
        <f>IF(I10=0,"",IF(I10&lt;='Basic Information'!$F$17,'Basic Information'!$D$17,IF(I10&lt;='Basic Information'!$F$16,'Basic Information'!$D$16,IF(I10&lt;='Basic Information'!$F$15,'Basic Information'!$D$15,IF(I10&lt;='Basic Information'!$F$14,'Basic Information'!$D$14,IF(I10&lt;='Basic Information'!$F$13,'Basic Information'!$D$13,IF(I10&lt;='Basic Information'!$F$12,'Basic Information'!$D$12,'Basic Information'!$D$11)))))))</f>
        <v>B</v>
      </c>
      <c r="K10" s="33">
        <v>60</v>
      </c>
      <c r="L10" s="33">
        <f t="shared" si="2"/>
        <v>60</v>
      </c>
      <c r="M10" s="33" t="str">
        <f>IF(L10=0,"",IF(L10&lt;='Basic Information'!$F$17,'Basic Information'!$D$17,IF(L10&lt;='Basic Information'!$F$16,'Basic Information'!$D$16,IF(L10&lt;='Basic Information'!$F$15,'Basic Information'!$D$15,IF(L10&lt;='Basic Information'!$F$14,'Basic Information'!$D$14,IF(L10&lt;='Basic Information'!$F$13,'Basic Information'!$D$13,IF(L10&lt;='Basic Information'!$F$12,'Basic Information'!$D$12,'Basic Information'!$D$11)))))))</f>
        <v>B</v>
      </c>
      <c r="N10" s="33">
        <v>30</v>
      </c>
      <c r="O10" s="33">
        <f t="shared" si="3"/>
        <v>60</v>
      </c>
      <c r="P10" s="33" t="str">
        <f>IF(O10=0,"",IF(O10&lt;='Basic Information'!$F$17,'Basic Information'!$D$17,IF(O10&lt;='Basic Information'!$F$16,'Basic Information'!$D$16,IF(O10&lt;='Basic Information'!$F$15,'Basic Information'!$D$15,IF(O10&lt;='Basic Information'!$F$14,'Basic Information'!$D$14,IF(O10&lt;='Basic Information'!$F$13,'Basic Information'!$D$13,IF(O10&lt;='Basic Information'!$F$12,'Basic Information'!$D$12,'Basic Information'!$D$11)))))))</f>
        <v>B</v>
      </c>
      <c r="Q10" s="33">
        <v>30</v>
      </c>
      <c r="R10" s="33">
        <f t="shared" si="4"/>
        <v>60</v>
      </c>
      <c r="S10" s="33" t="str">
        <f>IF(R10=0,"",IF(R10&lt;='Basic Information'!$F$17,'Basic Information'!$D$17,IF(R10&lt;='Basic Information'!$F$16,'Basic Information'!$D$16,IF(R10&lt;='Basic Information'!$F$15,'Basic Information'!$D$15,IF(R10&lt;='Basic Information'!$F$14,'Basic Information'!$D$14,IF(R10&lt;='Basic Information'!$F$13,'Basic Information'!$D$13,IF(R10&lt;='Basic Information'!$F$12,'Basic Information'!$D$12,'Basic Information'!$D$11)))))))</f>
        <v>B</v>
      </c>
      <c r="T10" s="33">
        <v>60</v>
      </c>
      <c r="U10" s="33">
        <f t="shared" si="5"/>
        <v>60</v>
      </c>
      <c r="V10" s="33" t="str">
        <f>IF(U10=0,"",IF(U10&lt;='Basic Information'!$F$17,'Basic Information'!$D$17,IF(U10&lt;='Basic Information'!$F$16,'Basic Information'!$D$16,IF(U10&lt;='Basic Information'!$F$15,'Basic Information'!$D$15,IF(U10&lt;='Basic Information'!$F$14,'Basic Information'!$D$14,IF(U10&lt;='Basic Information'!$F$13,'Basic Information'!$D$13,IF(U10&lt;='Basic Information'!$F$12,'Basic Information'!$D$12,'Basic Information'!$D$11)))))))</f>
        <v>B</v>
      </c>
      <c r="W10" s="33">
        <v>30</v>
      </c>
      <c r="X10" s="33">
        <f t="shared" si="6"/>
        <v>60</v>
      </c>
      <c r="Y10" s="33" t="str">
        <f>IF(X10=0,"",IF(X10&lt;='Basic Information'!$F$17,'Basic Information'!$D$17,IF(X10&lt;='Basic Information'!$F$16,'Basic Information'!$D$16,IF(X10&lt;='Basic Information'!$F$15,'Basic Information'!$D$15,IF(X10&lt;='Basic Information'!$F$14,'Basic Information'!$D$14,IF(X10&lt;='Basic Information'!$F$13,'Basic Information'!$D$13,IF(X10&lt;='Basic Information'!$F$12,'Basic Information'!$D$12,'Basic Information'!$D$11)))))))</f>
        <v>B</v>
      </c>
      <c r="Z10" s="33">
        <v>30</v>
      </c>
      <c r="AA10" s="33">
        <f t="shared" si="7"/>
        <v>60</v>
      </c>
      <c r="AB10" s="33" t="str">
        <f>IF(AA10=0,"",IF(AA10&lt;='Basic Information'!$F$17,'Basic Information'!$D$17,IF(AA10&lt;='Basic Information'!$F$16,'Basic Information'!$D$16,IF(AA10&lt;='Basic Information'!$F$15,'Basic Information'!$D$15,IF(AA10&lt;='Basic Information'!$F$14,'Basic Information'!$D$14,IF(AA10&lt;='Basic Information'!$F$13,'Basic Information'!$D$13,IF(AA10&lt;='Basic Information'!$F$12,'Basic Information'!$D$12,'Basic Information'!$D$11)))))))</f>
        <v>B</v>
      </c>
      <c r="AC10" s="33">
        <v>60</v>
      </c>
      <c r="AD10" s="33">
        <f t="shared" si="8"/>
        <v>60</v>
      </c>
      <c r="AE10" s="33" t="str">
        <f>IF(AD10=0,"",IF(AD10&lt;='Basic Information'!$F$17,'Basic Information'!$D$17,IF(AD10&lt;='Basic Information'!$F$16,'Basic Information'!$D$16,IF(AD10&lt;='Basic Information'!$F$15,'Basic Information'!$D$15,IF(AD10&lt;='Basic Information'!$F$14,'Basic Information'!$D$14,IF(AD10&lt;='Basic Information'!$F$13,'Basic Information'!$D$13,IF(AD10&lt;='Basic Information'!$F$12,'Basic Information'!$D$12,'Basic Information'!$D$11)))))))</f>
        <v>B</v>
      </c>
      <c r="AF10" s="33">
        <v>30</v>
      </c>
      <c r="AG10" s="33">
        <f t="shared" si="9"/>
        <v>60</v>
      </c>
      <c r="AH10" s="33" t="str">
        <f>IF(AG10=0,"",IF(AG10&lt;='Basic Information'!$F$17,'Basic Information'!$D$17,IF(AG10&lt;='Basic Information'!$F$16,'Basic Information'!$D$16,IF(AG10&lt;='Basic Information'!$F$15,'Basic Information'!$D$15,IF(AG10&lt;='Basic Information'!$F$14,'Basic Information'!$D$14,IF(AG10&lt;='Basic Information'!$F$13,'Basic Information'!$D$13,IF(AG10&lt;='Basic Information'!$F$12,'Basic Information'!$D$12,'Basic Information'!$D$11)))))))</f>
        <v>B</v>
      </c>
      <c r="AI10" s="33">
        <v>30</v>
      </c>
      <c r="AJ10" s="33">
        <f t="shared" si="10"/>
        <v>60</v>
      </c>
      <c r="AK10" s="33" t="str">
        <f>IF(AJ10=0,"",IF(AJ10&lt;='Basic Information'!$F$17,'Basic Information'!$D$17,IF(AJ10&lt;='Basic Information'!$F$16,'Basic Information'!$D$16,IF(AJ10&lt;='Basic Information'!$F$15,'Basic Information'!$D$15,IF(AJ10&lt;='Basic Information'!$F$14,'Basic Information'!$D$14,IF(AJ10&lt;='Basic Information'!$F$13,'Basic Information'!$D$13,IF(AJ10&lt;='Basic Information'!$F$12,'Basic Information'!$D$12,'Basic Information'!$D$11)))))))</f>
        <v>B</v>
      </c>
      <c r="AL10" s="33">
        <v>60</v>
      </c>
      <c r="AM10" s="33">
        <f t="shared" si="11"/>
        <v>60</v>
      </c>
      <c r="AN10" s="33" t="str">
        <f>IF(AM10=0,"",IF(AM10&lt;='Basic Information'!$F$17,'Basic Information'!$D$17,IF(AM10&lt;='Basic Information'!$F$16,'Basic Information'!$D$16,IF(AM10&lt;='Basic Information'!$F$15,'Basic Information'!$D$15,IF(AM10&lt;='Basic Information'!$F$14,'Basic Information'!$D$14,IF(AM10&lt;='Basic Information'!$F$13,'Basic Information'!$D$13,IF(AM10&lt;='Basic Information'!$F$12,'Basic Information'!$D$12,'Basic Information'!$D$11)))))))</f>
        <v>B</v>
      </c>
      <c r="AO10" s="33">
        <v>30</v>
      </c>
      <c r="AP10" s="33">
        <f t="shared" si="12"/>
        <v>60</v>
      </c>
      <c r="AQ10" s="33" t="str">
        <f>IF(AP10=0,"",IF(AP10&lt;='Basic Information'!$F$17,'Basic Information'!$D$17,IF(AP10&lt;='Basic Information'!$F$16,'Basic Information'!$D$16,IF(AP10&lt;='Basic Information'!$F$15,'Basic Information'!$D$15,IF(AP10&lt;='Basic Information'!$F$14,'Basic Information'!$D$14,IF(AP10&lt;='Basic Information'!$F$13,'Basic Information'!$D$13,IF(AP10&lt;='Basic Information'!$F$12,'Basic Information'!$D$12,'Basic Information'!$D$11)))))))</f>
        <v>B</v>
      </c>
      <c r="AR10" s="33">
        <v>30</v>
      </c>
      <c r="AS10" s="33">
        <f t="shared" si="13"/>
        <v>60</v>
      </c>
      <c r="AT10" s="33" t="str">
        <f>IF(AS10=0,"",IF(AS10&lt;='Basic Information'!$F$17,'Basic Information'!$D$17,IF(AS10&lt;='Basic Information'!$F$16,'Basic Information'!$D$16,IF(AS10&lt;='Basic Information'!$F$15,'Basic Information'!$D$15,IF(AS10&lt;='Basic Information'!$F$14,'Basic Information'!$D$14,IF(AS10&lt;='Basic Information'!$F$13,'Basic Information'!$D$13,IF(AS10&lt;='Basic Information'!$F$12,'Basic Information'!$D$12,'Basic Information'!$D$11)))))))</f>
        <v>B</v>
      </c>
      <c r="AU10" s="33">
        <v>60</v>
      </c>
      <c r="AV10" s="33">
        <f t="shared" si="14"/>
        <v>60</v>
      </c>
      <c r="AW10" s="33" t="str">
        <f>IF(AV10=0,"",IF(AV10&lt;='Basic Information'!$F$17,'Basic Information'!$D$17,IF(AV10&lt;='Basic Information'!$F$16,'Basic Information'!$D$16,IF(AV10&lt;='Basic Information'!$F$15,'Basic Information'!$D$15,IF(AV10&lt;='Basic Information'!$F$14,'Basic Information'!$D$14,IF(AV10&lt;='Basic Information'!$F$13,'Basic Information'!$D$13,IF(AV10&lt;='Basic Information'!$F$12,'Basic Information'!$D$12,'Basic Information'!$D$11)))))))</f>
        <v>B</v>
      </c>
      <c r="AX10" s="33">
        <v>30</v>
      </c>
      <c r="AY10" s="33">
        <f t="shared" si="15"/>
        <v>60</v>
      </c>
      <c r="AZ10" s="33" t="str">
        <f>IF(AY10=0,"",IF(AY10&lt;='Basic Information'!$F$17,'Basic Information'!$D$17,IF(AY10&lt;='Basic Information'!$F$16,'Basic Information'!$D$16,IF(AY10&lt;='Basic Information'!$F$15,'Basic Information'!$D$15,IF(AY10&lt;='Basic Information'!$F$14,'Basic Information'!$D$14,IF(AY10&lt;='Basic Information'!$F$13,'Basic Information'!$D$13,IF(AY10&lt;='Basic Information'!$F$12,'Basic Information'!$D$12,'Basic Information'!$D$11)))))))</f>
        <v>B</v>
      </c>
      <c r="BA10" s="33">
        <v>30</v>
      </c>
      <c r="BB10" s="33">
        <f t="shared" si="16"/>
        <v>60</v>
      </c>
      <c r="BC10" s="33" t="str">
        <f>IF(BB10=0,"",IF(BB10&lt;='Basic Information'!$F$17,'Basic Information'!$D$17,IF(BB10&lt;='Basic Information'!$F$16,'Basic Information'!$D$16,IF(BB10&lt;='Basic Information'!$F$15,'Basic Information'!$D$15,IF(BB10&lt;='Basic Information'!$F$14,'Basic Information'!$D$14,IF(BB10&lt;='Basic Information'!$F$13,'Basic Information'!$D$13,IF(BB10&lt;='Basic Information'!$F$12,'Basic Information'!$D$12,'Basic Information'!$D$11)))))))</f>
        <v>B</v>
      </c>
      <c r="BD10" s="33">
        <v>60</v>
      </c>
      <c r="BE10" s="33">
        <f t="shared" si="17"/>
        <v>60</v>
      </c>
      <c r="BF10" s="33" t="str">
        <f>IF(BE10=0,"",IF(BE10&lt;='Basic Information'!$F$17,'Basic Information'!$D$17,IF(BE10&lt;='Basic Information'!$F$16,'Basic Information'!$D$16,IF(BE10&lt;='Basic Information'!$F$15,'Basic Information'!$D$15,IF(BE10&lt;='Basic Information'!$F$14,'Basic Information'!$D$14,IF(BE10&lt;='Basic Information'!$F$13,'Basic Information'!$D$13,IF(BE10&lt;='Basic Information'!$F$12,'Basic Information'!$D$12,'Basic Information'!$D$11)))))))</f>
        <v>B</v>
      </c>
      <c r="BG10" s="33">
        <v>30</v>
      </c>
      <c r="BH10" s="33">
        <f t="shared" si="18"/>
        <v>60</v>
      </c>
      <c r="BI10" s="33" t="str">
        <f>IF(BH10=0,"",IF(BH10&lt;='Basic Information'!$F$17,'Basic Information'!$D$17,IF(BH10&lt;='Basic Information'!$F$16,'Basic Information'!$D$16,IF(BH10&lt;='Basic Information'!$F$15,'Basic Information'!$D$15,IF(BH10&lt;='Basic Information'!$F$14,'Basic Information'!$D$14,IF(BH10&lt;='Basic Information'!$F$13,'Basic Information'!$D$13,IF(BH10&lt;='Basic Information'!$F$12,'Basic Information'!$D$12,'Basic Information'!$D$11)))))))</f>
        <v>B</v>
      </c>
      <c r="BJ10" s="33">
        <v>30</v>
      </c>
      <c r="BK10" s="33">
        <f t="shared" si="19"/>
        <v>60</v>
      </c>
      <c r="BL10" s="33" t="str">
        <f>IF(BK10=0,"",IF(BK10&lt;='Basic Information'!$F$17,'Basic Information'!$D$17,IF(BK10&lt;='Basic Information'!$F$16,'Basic Information'!$D$16,IF(BK10&lt;='Basic Information'!$F$15,'Basic Information'!$D$15,IF(BK10&lt;='Basic Information'!$F$14,'Basic Information'!$D$14,IF(BK10&lt;='Basic Information'!$F$13,'Basic Information'!$D$13,IF(BK10&lt;='Basic Information'!$F$12,'Basic Information'!$D$12,'Basic Information'!$D$11)))))))</f>
        <v>B</v>
      </c>
      <c r="BM10" s="33">
        <v>60</v>
      </c>
      <c r="BN10" s="33">
        <f t="shared" si="20"/>
        <v>60</v>
      </c>
      <c r="BO10" s="33" t="str">
        <f>IF(BN10=0,"",IF(BN10&lt;='Basic Information'!$F$17,'Basic Information'!$D$17,IF(BN10&lt;='Basic Information'!$F$16,'Basic Information'!$D$16,IF(BN10&lt;='Basic Information'!$F$15,'Basic Information'!$D$15,IF(BN10&lt;='Basic Information'!$F$14,'Basic Information'!$D$14,IF(BN10&lt;='Basic Information'!$F$13,'Basic Information'!$D$13,IF(BN10&lt;='Basic Information'!$F$12,'Basic Information'!$D$12,'Basic Information'!$D$11)))))))</f>
        <v>B</v>
      </c>
      <c r="BP10" s="33">
        <v>30</v>
      </c>
      <c r="BQ10" s="33">
        <f t="shared" si="21"/>
        <v>60</v>
      </c>
      <c r="BR10" s="33" t="str">
        <f>IF(BQ10=0,"",IF(BQ10&lt;='Basic Information'!$F$17,'Basic Information'!$D$17,IF(BQ10&lt;='Basic Information'!$F$16,'Basic Information'!$D$16,IF(BQ10&lt;='Basic Information'!$F$15,'Basic Information'!$D$15,IF(BQ10&lt;='Basic Information'!$F$14,'Basic Information'!$D$14,IF(BQ10&lt;='Basic Information'!$F$13,'Basic Information'!$D$13,IF(BQ10&lt;='Basic Information'!$F$12,'Basic Information'!$D$12,'Basic Information'!$D$11)))))))</f>
        <v>B</v>
      </c>
      <c r="BS10" s="33">
        <v>30</v>
      </c>
      <c r="BT10" s="33">
        <f t="shared" si="22"/>
        <v>60</v>
      </c>
      <c r="BU10" s="33" t="str">
        <f>IF(BT10=0,"",IF(BT10&lt;='Basic Information'!$F$17,'Basic Information'!$D$17,IF(BT10&lt;='Basic Information'!$F$16,'Basic Information'!$D$16,IF(BT10&lt;='Basic Information'!$F$15,'Basic Information'!$D$15,IF(BT10&lt;='Basic Information'!$F$14,'Basic Information'!$D$14,IF(BT10&lt;='Basic Information'!$F$13,'Basic Information'!$D$13,IF(BT10&lt;='Basic Information'!$F$12,'Basic Information'!$D$12,'Basic Information'!$D$11)))))))</f>
        <v>B</v>
      </c>
      <c r="BV10" s="33">
        <v>60</v>
      </c>
      <c r="BW10" s="33">
        <f t="shared" si="23"/>
        <v>60</v>
      </c>
      <c r="BX10" s="33" t="str">
        <f>IF(BW10=0,"",IF(BW10&lt;='Basic Information'!$F$17,'Basic Information'!$D$17,IF(BW10&lt;='Basic Information'!$F$16,'Basic Information'!$D$16,IF(BW10&lt;='Basic Information'!$F$15,'Basic Information'!$D$15,IF(BW10&lt;='Basic Information'!$F$14,'Basic Information'!$D$14,IF(BW10&lt;='Basic Information'!$F$13,'Basic Information'!$D$13,IF(BW10&lt;='Basic Information'!$F$12,'Basic Information'!$D$12,'Basic Information'!$D$11)))))))</f>
        <v>B</v>
      </c>
      <c r="BY10" s="33">
        <v>30</v>
      </c>
      <c r="BZ10" s="33">
        <f t="shared" si="24"/>
        <v>60</v>
      </c>
      <c r="CA10" s="33" t="str">
        <f>IF(BZ10=0,"",IF(BZ10&lt;='Basic Information'!$F$17,'Basic Information'!$D$17,IF(BZ10&lt;='Basic Information'!$F$16,'Basic Information'!$D$16,IF(BZ10&lt;='Basic Information'!$F$15,'Basic Information'!$D$15,IF(BZ10&lt;='Basic Information'!$F$14,'Basic Information'!$D$14,IF(BZ10&lt;='Basic Information'!$F$13,'Basic Information'!$D$13,IF(BZ10&lt;='Basic Information'!$F$12,'Basic Information'!$D$12,'Basic Information'!$D$11)))))))</f>
        <v>B</v>
      </c>
      <c r="CB10" s="33">
        <v>30</v>
      </c>
      <c r="CC10" s="33">
        <f t="shared" si="25"/>
        <v>60</v>
      </c>
      <c r="CD10" s="33" t="str">
        <f>IF(CC10=0,"",IF(CC10&lt;='Basic Information'!$F$17,'Basic Information'!$D$17,IF(CC10&lt;='Basic Information'!$F$16,'Basic Information'!$D$16,IF(CC10&lt;='Basic Information'!$F$15,'Basic Information'!$D$15,IF(CC10&lt;='Basic Information'!$F$14,'Basic Information'!$D$14,IF(CC10&lt;='Basic Information'!$F$13,'Basic Information'!$D$13,IF(CC10&lt;='Basic Information'!$F$12,'Basic Information'!$D$12,'Basic Information'!$D$11)))))))</f>
        <v>B</v>
      </c>
      <c r="CE10" s="33">
        <v>60</v>
      </c>
      <c r="CF10" s="33">
        <f t="shared" si="26"/>
        <v>60</v>
      </c>
      <c r="CG10" s="33" t="str">
        <f>IF(CF10=0,"",IF(CF10&lt;='Basic Information'!$F$17,'Basic Information'!$D$17,IF(CF10&lt;='Basic Information'!$F$16,'Basic Information'!$D$16,IF(CF10&lt;='Basic Information'!$F$15,'Basic Information'!$D$15,IF(CF10&lt;='Basic Information'!$F$14,'Basic Information'!$D$14,IF(CF10&lt;='Basic Information'!$F$13,'Basic Information'!$D$13,IF(CF10&lt;='Basic Information'!$F$12,'Basic Information'!$D$12,'Basic Information'!$D$11)))))))</f>
        <v>B</v>
      </c>
      <c r="CH10" s="33">
        <f t="shared" si="27"/>
        <v>270</v>
      </c>
      <c r="CI10" s="34">
        <f t="shared" si="28"/>
        <v>60</v>
      </c>
      <c r="CJ10" s="33" t="str">
        <f>IF(CI10=0,"",IF(CI10&lt;='Basic Information'!$F$17,'Basic Information'!$D$17,IF(CI10&lt;='Basic Information'!$F$16,'Basic Information'!$D$16,IF(CI10&lt;='Basic Information'!$F$15,'Basic Information'!$D$15,IF(CI10&lt;='Basic Information'!$F$14,'Basic Information'!$D$14,IF(CI10&lt;='Basic Information'!$F$13,'Basic Information'!$D$13,IF(CI10&lt;='Basic Information'!$F$12,'Basic Information'!$D$12,'Basic Information'!$D$11)))))))</f>
        <v>B</v>
      </c>
      <c r="CK10" s="35">
        <f t="shared" si="29"/>
        <v>10</v>
      </c>
      <c r="CL10" s="33">
        <f t="shared" si="30"/>
        <v>270</v>
      </c>
      <c r="CM10" s="34">
        <f t="shared" si="31"/>
        <v>60</v>
      </c>
      <c r="CN10" s="33" t="str">
        <f>IF(CM10=0,"",IF(CM10&lt;='Basic Information'!$F$17,'Basic Information'!$D$17,IF(CM10&lt;='Basic Information'!$F$16,'Basic Information'!$D$16,IF(CM10&lt;='Basic Information'!$F$15,'Basic Information'!$D$15,IF(CM10&lt;='Basic Information'!$F$14,'Basic Information'!$D$14,IF(CM10&lt;='Basic Information'!$F$13,'Basic Information'!$D$13,IF(CM10&lt;='Basic Information'!$F$12,'Basic Information'!$D$12,'Basic Information'!$D$11)))))))</f>
        <v>B</v>
      </c>
      <c r="CO10" s="35">
        <f t="shared" si="32"/>
        <v>10</v>
      </c>
      <c r="CP10" s="33">
        <f t="shared" si="33"/>
        <v>540</v>
      </c>
      <c r="CQ10" s="34">
        <f t="shared" si="34"/>
        <v>60</v>
      </c>
      <c r="CR10" s="33" t="str">
        <f>IF(CQ10=0,"",IF(CQ10&lt;='Basic Information'!$F$17,'Basic Information'!$D$17,IF(CQ10&lt;='Basic Information'!$F$16,'Basic Information'!$D$16,IF(CQ10&lt;='Basic Information'!$F$15,'Basic Information'!$D$15,IF(CQ10&lt;='Basic Information'!$F$14,'Basic Information'!$D$14,IF(CQ10&lt;='Basic Information'!$F$13,'Basic Information'!$D$13,IF(CQ10&lt;='Basic Information'!$F$12,'Basic Information'!$D$12,'Basic Information'!$D$11)))))))</f>
        <v>B</v>
      </c>
      <c r="CS10" s="35">
        <f t="shared" si="35"/>
        <v>10</v>
      </c>
      <c r="CT10" s="48"/>
      <c r="CU10" s="48"/>
      <c r="CV10" s="48"/>
      <c r="CW10" s="48"/>
      <c r="CX10" s="37"/>
      <c r="CY10" s="39"/>
    </row>
    <row r="11" spans="2:103" x14ac:dyDescent="0.3">
      <c r="B11" s="33">
        <v>6</v>
      </c>
      <c r="C11" s="36" t="s">
        <v>42</v>
      </c>
      <c r="D11" s="33" t="str">
        <f>'Basic Information'!$F$6 &amp;" - " &amp;'Basic Information'!$H$6</f>
        <v>7 - B</v>
      </c>
      <c r="E11" s="33">
        <v>25</v>
      </c>
      <c r="F11" s="33">
        <f t="shared" si="0"/>
        <v>50</v>
      </c>
      <c r="G11" s="33" t="str">
        <f>IF(F11=0,"",IF(F11&lt;='Basic Information'!$F$17,'Basic Information'!$D$17,IF(F11&lt;='Basic Information'!$F$16,'Basic Information'!$D$16,IF(F11&lt;='Basic Information'!$F$15,'Basic Information'!$D$15,IF(F11&lt;='Basic Information'!$F$14,'Basic Information'!$D$14,IF(F11&lt;='Basic Information'!$F$13,'Basic Information'!$D$13,IF(F11&lt;='Basic Information'!$F$12,'Basic Information'!$D$12,'Basic Information'!$D$11)))))))</f>
        <v>C</v>
      </c>
      <c r="H11" s="33">
        <v>25</v>
      </c>
      <c r="I11" s="33">
        <f t="shared" si="1"/>
        <v>50</v>
      </c>
      <c r="J11" s="33" t="str">
        <f>IF(I11=0,"",IF(I11&lt;='Basic Information'!$F$17,'Basic Information'!$D$17,IF(I11&lt;='Basic Information'!$F$16,'Basic Information'!$D$16,IF(I11&lt;='Basic Information'!$F$15,'Basic Information'!$D$15,IF(I11&lt;='Basic Information'!$F$14,'Basic Information'!$D$14,IF(I11&lt;='Basic Information'!$F$13,'Basic Information'!$D$13,IF(I11&lt;='Basic Information'!$F$12,'Basic Information'!$D$12,'Basic Information'!$D$11)))))))</f>
        <v>C</v>
      </c>
      <c r="K11" s="33">
        <v>50</v>
      </c>
      <c r="L11" s="33">
        <f t="shared" si="2"/>
        <v>50</v>
      </c>
      <c r="M11" s="33" t="str">
        <f>IF(L11=0,"",IF(L11&lt;='Basic Information'!$F$17,'Basic Information'!$D$17,IF(L11&lt;='Basic Information'!$F$16,'Basic Information'!$D$16,IF(L11&lt;='Basic Information'!$F$15,'Basic Information'!$D$15,IF(L11&lt;='Basic Information'!$F$14,'Basic Information'!$D$14,IF(L11&lt;='Basic Information'!$F$13,'Basic Information'!$D$13,IF(L11&lt;='Basic Information'!$F$12,'Basic Information'!$D$12,'Basic Information'!$D$11)))))))</f>
        <v>C</v>
      </c>
      <c r="N11" s="33">
        <v>25</v>
      </c>
      <c r="O11" s="33">
        <f t="shared" si="3"/>
        <v>50</v>
      </c>
      <c r="P11" s="33" t="str">
        <f>IF(O11=0,"",IF(O11&lt;='Basic Information'!$F$17,'Basic Information'!$D$17,IF(O11&lt;='Basic Information'!$F$16,'Basic Information'!$D$16,IF(O11&lt;='Basic Information'!$F$15,'Basic Information'!$D$15,IF(O11&lt;='Basic Information'!$F$14,'Basic Information'!$D$14,IF(O11&lt;='Basic Information'!$F$13,'Basic Information'!$D$13,IF(O11&lt;='Basic Information'!$F$12,'Basic Information'!$D$12,'Basic Information'!$D$11)))))))</f>
        <v>C</v>
      </c>
      <c r="Q11" s="33">
        <v>25</v>
      </c>
      <c r="R11" s="33">
        <f t="shared" si="4"/>
        <v>50</v>
      </c>
      <c r="S11" s="33" t="str">
        <f>IF(R11=0,"",IF(R11&lt;='Basic Information'!$F$17,'Basic Information'!$D$17,IF(R11&lt;='Basic Information'!$F$16,'Basic Information'!$D$16,IF(R11&lt;='Basic Information'!$F$15,'Basic Information'!$D$15,IF(R11&lt;='Basic Information'!$F$14,'Basic Information'!$D$14,IF(R11&lt;='Basic Information'!$F$13,'Basic Information'!$D$13,IF(R11&lt;='Basic Information'!$F$12,'Basic Information'!$D$12,'Basic Information'!$D$11)))))))</f>
        <v>C</v>
      </c>
      <c r="T11" s="33">
        <v>50</v>
      </c>
      <c r="U11" s="33">
        <f t="shared" si="5"/>
        <v>50</v>
      </c>
      <c r="V11" s="33" t="str">
        <f>IF(U11=0,"",IF(U11&lt;='Basic Information'!$F$17,'Basic Information'!$D$17,IF(U11&lt;='Basic Information'!$F$16,'Basic Information'!$D$16,IF(U11&lt;='Basic Information'!$F$15,'Basic Information'!$D$15,IF(U11&lt;='Basic Information'!$F$14,'Basic Information'!$D$14,IF(U11&lt;='Basic Information'!$F$13,'Basic Information'!$D$13,IF(U11&lt;='Basic Information'!$F$12,'Basic Information'!$D$12,'Basic Information'!$D$11)))))))</f>
        <v>C</v>
      </c>
      <c r="W11" s="33">
        <v>25</v>
      </c>
      <c r="X11" s="33">
        <f t="shared" si="6"/>
        <v>50</v>
      </c>
      <c r="Y11" s="33" t="str">
        <f>IF(X11=0,"",IF(X11&lt;='Basic Information'!$F$17,'Basic Information'!$D$17,IF(X11&lt;='Basic Information'!$F$16,'Basic Information'!$D$16,IF(X11&lt;='Basic Information'!$F$15,'Basic Information'!$D$15,IF(X11&lt;='Basic Information'!$F$14,'Basic Information'!$D$14,IF(X11&lt;='Basic Information'!$F$13,'Basic Information'!$D$13,IF(X11&lt;='Basic Information'!$F$12,'Basic Information'!$D$12,'Basic Information'!$D$11)))))))</f>
        <v>C</v>
      </c>
      <c r="Z11" s="33">
        <v>25</v>
      </c>
      <c r="AA11" s="33">
        <f t="shared" si="7"/>
        <v>50</v>
      </c>
      <c r="AB11" s="33" t="str">
        <f>IF(AA11=0,"",IF(AA11&lt;='Basic Information'!$F$17,'Basic Information'!$D$17,IF(AA11&lt;='Basic Information'!$F$16,'Basic Information'!$D$16,IF(AA11&lt;='Basic Information'!$F$15,'Basic Information'!$D$15,IF(AA11&lt;='Basic Information'!$F$14,'Basic Information'!$D$14,IF(AA11&lt;='Basic Information'!$F$13,'Basic Information'!$D$13,IF(AA11&lt;='Basic Information'!$F$12,'Basic Information'!$D$12,'Basic Information'!$D$11)))))))</f>
        <v>C</v>
      </c>
      <c r="AC11" s="33">
        <v>50</v>
      </c>
      <c r="AD11" s="33">
        <f t="shared" si="8"/>
        <v>50</v>
      </c>
      <c r="AE11" s="33" t="str">
        <f>IF(AD11=0,"",IF(AD11&lt;='Basic Information'!$F$17,'Basic Information'!$D$17,IF(AD11&lt;='Basic Information'!$F$16,'Basic Information'!$D$16,IF(AD11&lt;='Basic Information'!$F$15,'Basic Information'!$D$15,IF(AD11&lt;='Basic Information'!$F$14,'Basic Information'!$D$14,IF(AD11&lt;='Basic Information'!$F$13,'Basic Information'!$D$13,IF(AD11&lt;='Basic Information'!$F$12,'Basic Information'!$D$12,'Basic Information'!$D$11)))))))</f>
        <v>C</v>
      </c>
      <c r="AF11" s="33">
        <v>25</v>
      </c>
      <c r="AG11" s="33">
        <f t="shared" si="9"/>
        <v>50</v>
      </c>
      <c r="AH11" s="33" t="str">
        <f>IF(AG11=0,"",IF(AG11&lt;='Basic Information'!$F$17,'Basic Information'!$D$17,IF(AG11&lt;='Basic Information'!$F$16,'Basic Information'!$D$16,IF(AG11&lt;='Basic Information'!$F$15,'Basic Information'!$D$15,IF(AG11&lt;='Basic Information'!$F$14,'Basic Information'!$D$14,IF(AG11&lt;='Basic Information'!$F$13,'Basic Information'!$D$13,IF(AG11&lt;='Basic Information'!$F$12,'Basic Information'!$D$12,'Basic Information'!$D$11)))))))</f>
        <v>C</v>
      </c>
      <c r="AI11" s="33">
        <v>25</v>
      </c>
      <c r="AJ11" s="33">
        <f t="shared" si="10"/>
        <v>50</v>
      </c>
      <c r="AK11" s="33" t="str">
        <f>IF(AJ11=0,"",IF(AJ11&lt;='Basic Information'!$F$17,'Basic Information'!$D$17,IF(AJ11&lt;='Basic Information'!$F$16,'Basic Information'!$D$16,IF(AJ11&lt;='Basic Information'!$F$15,'Basic Information'!$D$15,IF(AJ11&lt;='Basic Information'!$F$14,'Basic Information'!$D$14,IF(AJ11&lt;='Basic Information'!$F$13,'Basic Information'!$D$13,IF(AJ11&lt;='Basic Information'!$F$12,'Basic Information'!$D$12,'Basic Information'!$D$11)))))))</f>
        <v>C</v>
      </c>
      <c r="AL11" s="33">
        <v>50</v>
      </c>
      <c r="AM11" s="33">
        <f t="shared" si="11"/>
        <v>50</v>
      </c>
      <c r="AN11" s="33" t="str">
        <f>IF(AM11=0,"",IF(AM11&lt;='Basic Information'!$F$17,'Basic Information'!$D$17,IF(AM11&lt;='Basic Information'!$F$16,'Basic Information'!$D$16,IF(AM11&lt;='Basic Information'!$F$15,'Basic Information'!$D$15,IF(AM11&lt;='Basic Information'!$F$14,'Basic Information'!$D$14,IF(AM11&lt;='Basic Information'!$F$13,'Basic Information'!$D$13,IF(AM11&lt;='Basic Information'!$F$12,'Basic Information'!$D$12,'Basic Information'!$D$11)))))))</f>
        <v>C</v>
      </c>
      <c r="AO11" s="33">
        <v>25</v>
      </c>
      <c r="AP11" s="33">
        <f t="shared" si="12"/>
        <v>50</v>
      </c>
      <c r="AQ11" s="33" t="str">
        <f>IF(AP11=0,"",IF(AP11&lt;='Basic Information'!$F$17,'Basic Information'!$D$17,IF(AP11&lt;='Basic Information'!$F$16,'Basic Information'!$D$16,IF(AP11&lt;='Basic Information'!$F$15,'Basic Information'!$D$15,IF(AP11&lt;='Basic Information'!$F$14,'Basic Information'!$D$14,IF(AP11&lt;='Basic Information'!$F$13,'Basic Information'!$D$13,IF(AP11&lt;='Basic Information'!$F$12,'Basic Information'!$D$12,'Basic Information'!$D$11)))))))</f>
        <v>C</v>
      </c>
      <c r="AR11" s="33">
        <v>25</v>
      </c>
      <c r="AS11" s="33">
        <f t="shared" si="13"/>
        <v>50</v>
      </c>
      <c r="AT11" s="33" t="str">
        <f>IF(AS11=0,"",IF(AS11&lt;='Basic Information'!$F$17,'Basic Information'!$D$17,IF(AS11&lt;='Basic Information'!$F$16,'Basic Information'!$D$16,IF(AS11&lt;='Basic Information'!$F$15,'Basic Information'!$D$15,IF(AS11&lt;='Basic Information'!$F$14,'Basic Information'!$D$14,IF(AS11&lt;='Basic Information'!$F$13,'Basic Information'!$D$13,IF(AS11&lt;='Basic Information'!$F$12,'Basic Information'!$D$12,'Basic Information'!$D$11)))))))</f>
        <v>C</v>
      </c>
      <c r="AU11" s="33">
        <v>50</v>
      </c>
      <c r="AV11" s="33">
        <f t="shared" si="14"/>
        <v>50</v>
      </c>
      <c r="AW11" s="33" t="str">
        <f>IF(AV11=0,"",IF(AV11&lt;='Basic Information'!$F$17,'Basic Information'!$D$17,IF(AV11&lt;='Basic Information'!$F$16,'Basic Information'!$D$16,IF(AV11&lt;='Basic Information'!$F$15,'Basic Information'!$D$15,IF(AV11&lt;='Basic Information'!$F$14,'Basic Information'!$D$14,IF(AV11&lt;='Basic Information'!$F$13,'Basic Information'!$D$13,IF(AV11&lt;='Basic Information'!$F$12,'Basic Information'!$D$12,'Basic Information'!$D$11)))))))</f>
        <v>C</v>
      </c>
      <c r="AX11" s="33">
        <v>25</v>
      </c>
      <c r="AY11" s="33">
        <f t="shared" si="15"/>
        <v>50</v>
      </c>
      <c r="AZ11" s="33" t="str">
        <f>IF(AY11=0,"",IF(AY11&lt;='Basic Information'!$F$17,'Basic Information'!$D$17,IF(AY11&lt;='Basic Information'!$F$16,'Basic Information'!$D$16,IF(AY11&lt;='Basic Information'!$F$15,'Basic Information'!$D$15,IF(AY11&lt;='Basic Information'!$F$14,'Basic Information'!$D$14,IF(AY11&lt;='Basic Information'!$F$13,'Basic Information'!$D$13,IF(AY11&lt;='Basic Information'!$F$12,'Basic Information'!$D$12,'Basic Information'!$D$11)))))))</f>
        <v>C</v>
      </c>
      <c r="BA11" s="33">
        <v>25</v>
      </c>
      <c r="BB11" s="33">
        <f t="shared" si="16"/>
        <v>50</v>
      </c>
      <c r="BC11" s="33" t="str">
        <f>IF(BB11=0,"",IF(BB11&lt;='Basic Information'!$F$17,'Basic Information'!$D$17,IF(BB11&lt;='Basic Information'!$F$16,'Basic Information'!$D$16,IF(BB11&lt;='Basic Information'!$F$15,'Basic Information'!$D$15,IF(BB11&lt;='Basic Information'!$F$14,'Basic Information'!$D$14,IF(BB11&lt;='Basic Information'!$F$13,'Basic Information'!$D$13,IF(BB11&lt;='Basic Information'!$F$12,'Basic Information'!$D$12,'Basic Information'!$D$11)))))))</f>
        <v>C</v>
      </c>
      <c r="BD11" s="33">
        <v>50</v>
      </c>
      <c r="BE11" s="33">
        <f t="shared" si="17"/>
        <v>50</v>
      </c>
      <c r="BF11" s="33" t="str">
        <f>IF(BE11=0,"",IF(BE11&lt;='Basic Information'!$F$17,'Basic Information'!$D$17,IF(BE11&lt;='Basic Information'!$F$16,'Basic Information'!$D$16,IF(BE11&lt;='Basic Information'!$F$15,'Basic Information'!$D$15,IF(BE11&lt;='Basic Information'!$F$14,'Basic Information'!$D$14,IF(BE11&lt;='Basic Information'!$F$13,'Basic Information'!$D$13,IF(BE11&lt;='Basic Information'!$F$12,'Basic Information'!$D$12,'Basic Information'!$D$11)))))))</f>
        <v>C</v>
      </c>
      <c r="BG11" s="33">
        <v>25</v>
      </c>
      <c r="BH11" s="33">
        <f t="shared" si="18"/>
        <v>50</v>
      </c>
      <c r="BI11" s="33" t="str">
        <f>IF(BH11=0,"",IF(BH11&lt;='Basic Information'!$F$17,'Basic Information'!$D$17,IF(BH11&lt;='Basic Information'!$F$16,'Basic Information'!$D$16,IF(BH11&lt;='Basic Information'!$F$15,'Basic Information'!$D$15,IF(BH11&lt;='Basic Information'!$F$14,'Basic Information'!$D$14,IF(BH11&lt;='Basic Information'!$F$13,'Basic Information'!$D$13,IF(BH11&lt;='Basic Information'!$F$12,'Basic Information'!$D$12,'Basic Information'!$D$11)))))))</f>
        <v>C</v>
      </c>
      <c r="BJ11" s="33">
        <v>25</v>
      </c>
      <c r="BK11" s="33">
        <f t="shared" si="19"/>
        <v>50</v>
      </c>
      <c r="BL11" s="33" t="str">
        <f>IF(BK11=0,"",IF(BK11&lt;='Basic Information'!$F$17,'Basic Information'!$D$17,IF(BK11&lt;='Basic Information'!$F$16,'Basic Information'!$D$16,IF(BK11&lt;='Basic Information'!$F$15,'Basic Information'!$D$15,IF(BK11&lt;='Basic Information'!$F$14,'Basic Information'!$D$14,IF(BK11&lt;='Basic Information'!$F$13,'Basic Information'!$D$13,IF(BK11&lt;='Basic Information'!$F$12,'Basic Information'!$D$12,'Basic Information'!$D$11)))))))</f>
        <v>C</v>
      </c>
      <c r="BM11" s="33">
        <v>50</v>
      </c>
      <c r="BN11" s="33">
        <f t="shared" si="20"/>
        <v>50</v>
      </c>
      <c r="BO11" s="33" t="str">
        <f>IF(BN11=0,"",IF(BN11&lt;='Basic Information'!$F$17,'Basic Information'!$D$17,IF(BN11&lt;='Basic Information'!$F$16,'Basic Information'!$D$16,IF(BN11&lt;='Basic Information'!$F$15,'Basic Information'!$D$15,IF(BN11&lt;='Basic Information'!$F$14,'Basic Information'!$D$14,IF(BN11&lt;='Basic Information'!$F$13,'Basic Information'!$D$13,IF(BN11&lt;='Basic Information'!$F$12,'Basic Information'!$D$12,'Basic Information'!$D$11)))))))</f>
        <v>C</v>
      </c>
      <c r="BP11" s="33">
        <v>25</v>
      </c>
      <c r="BQ11" s="33">
        <f t="shared" si="21"/>
        <v>50</v>
      </c>
      <c r="BR11" s="33" t="str">
        <f>IF(BQ11=0,"",IF(BQ11&lt;='Basic Information'!$F$17,'Basic Information'!$D$17,IF(BQ11&lt;='Basic Information'!$F$16,'Basic Information'!$D$16,IF(BQ11&lt;='Basic Information'!$F$15,'Basic Information'!$D$15,IF(BQ11&lt;='Basic Information'!$F$14,'Basic Information'!$D$14,IF(BQ11&lt;='Basic Information'!$F$13,'Basic Information'!$D$13,IF(BQ11&lt;='Basic Information'!$F$12,'Basic Information'!$D$12,'Basic Information'!$D$11)))))))</f>
        <v>C</v>
      </c>
      <c r="BS11" s="33">
        <v>25</v>
      </c>
      <c r="BT11" s="33">
        <f t="shared" si="22"/>
        <v>50</v>
      </c>
      <c r="BU11" s="33" t="str">
        <f>IF(BT11=0,"",IF(BT11&lt;='Basic Information'!$F$17,'Basic Information'!$D$17,IF(BT11&lt;='Basic Information'!$F$16,'Basic Information'!$D$16,IF(BT11&lt;='Basic Information'!$F$15,'Basic Information'!$D$15,IF(BT11&lt;='Basic Information'!$F$14,'Basic Information'!$D$14,IF(BT11&lt;='Basic Information'!$F$13,'Basic Information'!$D$13,IF(BT11&lt;='Basic Information'!$F$12,'Basic Information'!$D$12,'Basic Information'!$D$11)))))))</f>
        <v>C</v>
      </c>
      <c r="BV11" s="33">
        <v>50</v>
      </c>
      <c r="BW11" s="33">
        <f t="shared" si="23"/>
        <v>50</v>
      </c>
      <c r="BX11" s="33" t="str">
        <f>IF(BW11=0,"",IF(BW11&lt;='Basic Information'!$F$17,'Basic Information'!$D$17,IF(BW11&lt;='Basic Information'!$F$16,'Basic Information'!$D$16,IF(BW11&lt;='Basic Information'!$F$15,'Basic Information'!$D$15,IF(BW11&lt;='Basic Information'!$F$14,'Basic Information'!$D$14,IF(BW11&lt;='Basic Information'!$F$13,'Basic Information'!$D$13,IF(BW11&lt;='Basic Information'!$F$12,'Basic Information'!$D$12,'Basic Information'!$D$11)))))))</f>
        <v>C</v>
      </c>
      <c r="BY11" s="33">
        <v>25</v>
      </c>
      <c r="BZ11" s="33">
        <f t="shared" si="24"/>
        <v>50</v>
      </c>
      <c r="CA11" s="33" t="str">
        <f>IF(BZ11=0,"",IF(BZ11&lt;='Basic Information'!$F$17,'Basic Information'!$D$17,IF(BZ11&lt;='Basic Information'!$F$16,'Basic Information'!$D$16,IF(BZ11&lt;='Basic Information'!$F$15,'Basic Information'!$D$15,IF(BZ11&lt;='Basic Information'!$F$14,'Basic Information'!$D$14,IF(BZ11&lt;='Basic Information'!$F$13,'Basic Information'!$D$13,IF(BZ11&lt;='Basic Information'!$F$12,'Basic Information'!$D$12,'Basic Information'!$D$11)))))))</f>
        <v>C</v>
      </c>
      <c r="CB11" s="33">
        <v>25</v>
      </c>
      <c r="CC11" s="33">
        <f t="shared" si="25"/>
        <v>50</v>
      </c>
      <c r="CD11" s="33" t="str">
        <f>IF(CC11=0,"",IF(CC11&lt;='Basic Information'!$F$17,'Basic Information'!$D$17,IF(CC11&lt;='Basic Information'!$F$16,'Basic Information'!$D$16,IF(CC11&lt;='Basic Information'!$F$15,'Basic Information'!$D$15,IF(CC11&lt;='Basic Information'!$F$14,'Basic Information'!$D$14,IF(CC11&lt;='Basic Information'!$F$13,'Basic Information'!$D$13,IF(CC11&lt;='Basic Information'!$F$12,'Basic Information'!$D$12,'Basic Information'!$D$11)))))))</f>
        <v>C</v>
      </c>
      <c r="CE11" s="33">
        <v>50</v>
      </c>
      <c r="CF11" s="33">
        <f t="shared" si="26"/>
        <v>50</v>
      </c>
      <c r="CG11" s="33" t="str">
        <f>IF(CF11=0,"",IF(CF11&lt;='Basic Information'!$F$17,'Basic Information'!$D$17,IF(CF11&lt;='Basic Information'!$F$16,'Basic Information'!$D$16,IF(CF11&lt;='Basic Information'!$F$15,'Basic Information'!$D$15,IF(CF11&lt;='Basic Information'!$F$14,'Basic Information'!$D$14,IF(CF11&lt;='Basic Information'!$F$13,'Basic Information'!$D$13,IF(CF11&lt;='Basic Information'!$F$12,'Basic Information'!$D$12,'Basic Information'!$D$11)))))))</f>
        <v>C</v>
      </c>
      <c r="CH11" s="33">
        <f t="shared" si="27"/>
        <v>225</v>
      </c>
      <c r="CI11" s="34">
        <f t="shared" si="28"/>
        <v>50</v>
      </c>
      <c r="CJ11" s="33" t="str">
        <f>IF(CI11=0,"",IF(CI11&lt;='Basic Information'!$F$17,'Basic Information'!$D$17,IF(CI11&lt;='Basic Information'!$F$16,'Basic Information'!$D$16,IF(CI11&lt;='Basic Information'!$F$15,'Basic Information'!$D$15,IF(CI11&lt;='Basic Information'!$F$14,'Basic Information'!$D$14,IF(CI11&lt;='Basic Information'!$F$13,'Basic Information'!$D$13,IF(CI11&lt;='Basic Information'!$F$12,'Basic Information'!$D$12,'Basic Information'!$D$11)))))))</f>
        <v>C</v>
      </c>
      <c r="CK11" s="35">
        <f t="shared" si="29"/>
        <v>11</v>
      </c>
      <c r="CL11" s="33">
        <f t="shared" si="30"/>
        <v>225</v>
      </c>
      <c r="CM11" s="34">
        <f t="shared" si="31"/>
        <v>50</v>
      </c>
      <c r="CN11" s="33" t="str">
        <f>IF(CM11=0,"",IF(CM11&lt;='Basic Information'!$F$17,'Basic Information'!$D$17,IF(CM11&lt;='Basic Information'!$F$16,'Basic Information'!$D$16,IF(CM11&lt;='Basic Information'!$F$15,'Basic Information'!$D$15,IF(CM11&lt;='Basic Information'!$F$14,'Basic Information'!$D$14,IF(CM11&lt;='Basic Information'!$F$13,'Basic Information'!$D$13,IF(CM11&lt;='Basic Information'!$F$12,'Basic Information'!$D$12,'Basic Information'!$D$11)))))))</f>
        <v>C</v>
      </c>
      <c r="CO11" s="35">
        <f t="shared" si="32"/>
        <v>11</v>
      </c>
      <c r="CP11" s="33">
        <f t="shared" si="33"/>
        <v>450</v>
      </c>
      <c r="CQ11" s="34">
        <f t="shared" si="34"/>
        <v>50</v>
      </c>
      <c r="CR11" s="33" t="str">
        <f>IF(CQ11=0,"",IF(CQ11&lt;='Basic Information'!$F$17,'Basic Information'!$D$17,IF(CQ11&lt;='Basic Information'!$F$16,'Basic Information'!$D$16,IF(CQ11&lt;='Basic Information'!$F$15,'Basic Information'!$D$15,IF(CQ11&lt;='Basic Information'!$F$14,'Basic Information'!$D$14,IF(CQ11&lt;='Basic Information'!$F$13,'Basic Information'!$D$13,IF(CQ11&lt;='Basic Information'!$F$12,'Basic Information'!$D$12,'Basic Information'!$D$11)))))))</f>
        <v>C</v>
      </c>
      <c r="CS11" s="35">
        <f t="shared" si="35"/>
        <v>11</v>
      </c>
      <c r="CT11" s="48"/>
      <c r="CU11" s="48"/>
      <c r="CV11" s="48"/>
      <c r="CW11" s="48"/>
      <c r="CX11" s="37"/>
      <c r="CY11" s="39"/>
    </row>
    <row r="12" spans="2:103" x14ac:dyDescent="0.3">
      <c r="B12" s="33">
        <v>7</v>
      </c>
      <c r="C12" s="36" t="s">
        <v>43</v>
      </c>
      <c r="D12" s="33" t="str">
        <f>'Basic Information'!$F$6 &amp;" - " &amp;'Basic Information'!$H$6</f>
        <v>7 - B</v>
      </c>
      <c r="E12" s="33">
        <v>18</v>
      </c>
      <c r="F12" s="33">
        <f t="shared" si="0"/>
        <v>36</v>
      </c>
      <c r="G12" s="33" t="str">
        <f>IF(F12=0,"",IF(F12&lt;='Basic Information'!$F$17,'Basic Information'!$D$17,IF(F12&lt;='Basic Information'!$F$16,'Basic Information'!$D$16,IF(F12&lt;='Basic Information'!$F$15,'Basic Information'!$D$15,IF(F12&lt;='Basic Information'!$F$14,'Basic Information'!$D$14,IF(F12&lt;='Basic Information'!$F$13,'Basic Information'!$D$13,IF(F12&lt;='Basic Information'!$F$12,'Basic Information'!$D$12,'Basic Information'!$D$11)))))))</f>
        <v>C</v>
      </c>
      <c r="H12" s="33">
        <v>18</v>
      </c>
      <c r="I12" s="33">
        <f t="shared" si="1"/>
        <v>36</v>
      </c>
      <c r="J12" s="33" t="str">
        <f>IF(I12=0,"",IF(I12&lt;='Basic Information'!$F$17,'Basic Information'!$D$17,IF(I12&lt;='Basic Information'!$F$16,'Basic Information'!$D$16,IF(I12&lt;='Basic Information'!$F$15,'Basic Information'!$D$15,IF(I12&lt;='Basic Information'!$F$14,'Basic Information'!$D$14,IF(I12&lt;='Basic Information'!$F$13,'Basic Information'!$D$13,IF(I12&lt;='Basic Information'!$F$12,'Basic Information'!$D$12,'Basic Information'!$D$11)))))))</f>
        <v>C</v>
      </c>
      <c r="K12" s="33">
        <v>35</v>
      </c>
      <c r="L12" s="33">
        <f t="shared" si="2"/>
        <v>35</v>
      </c>
      <c r="M12" s="33" t="str">
        <f>IF(L12=0,"",IF(L12&lt;='Basic Information'!$F$17,'Basic Information'!$D$17,IF(L12&lt;='Basic Information'!$F$16,'Basic Information'!$D$16,IF(L12&lt;='Basic Information'!$F$15,'Basic Information'!$D$15,IF(L12&lt;='Basic Information'!$F$14,'Basic Information'!$D$14,IF(L12&lt;='Basic Information'!$F$13,'Basic Information'!$D$13,IF(L12&lt;='Basic Information'!$F$12,'Basic Information'!$D$12,'Basic Information'!$D$11)))))))</f>
        <v>C</v>
      </c>
      <c r="N12" s="33">
        <v>18</v>
      </c>
      <c r="O12" s="33">
        <f t="shared" si="3"/>
        <v>36</v>
      </c>
      <c r="P12" s="33" t="str">
        <f>IF(O12=0,"",IF(O12&lt;='Basic Information'!$F$17,'Basic Information'!$D$17,IF(O12&lt;='Basic Information'!$F$16,'Basic Information'!$D$16,IF(O12&lt;='Basic Information'!$F$15,'Basic Information'!$D$15,IF(O12&lt;='Basic Information'!$F$14,'Basic Information'!$D$14,IF(O12&lt;='Basic Information'!$F$13,'Basic Information'!$D$13,IF(O12&lt;='Basic Information'!$F$12,'Basic Information'!$D$12,'Basic Information'!$D$11)))))))</f>
        <v>C</v>
      </c>
      <c r="Q12" s="33">
        <v>18</v>
      </c>
      <c r="R12" s="33">
        <f t="shared" si="4"/>
        <v>36</v>
      </c>
      <c r="S12" s="33" t="str">
        <f>IF(R12=0,"",IF(R12&lt;='Basic Information'!$F$17,'Basic Information'!$D$17,IF(R12&lt;='Basic Information'!$F$16,'Basic Information'!$D$16,IF(R12&lt;='Basic Information'!$F$15,'Basic Information'!$D$15,IF(R12&lt;='Basic Information'!$F$14,'Basic Information'!$D$14,IF(R12&lt;='Basic Information'!$F$13,'Basic Information'!$D$13,IF(R12&lt;='Basic Information'!$F$12,'Basic Information'!$D$12,'Basic Information'!$D$11)))))))</f>
        <v>C</v>
      </c>
      <c r="T12" s="33">
        <v>35</v>
      </c>
      <c r="U12" s="33">
        <f t="shared" si="5"/>
        <v>35</v>
      </c>
      <c r="V12" s="33" t="str">
        <f>IF(U12=0,"",IF(U12&lt;='Basic Information'!$F$17,'Basic Information'!$D$17,IF(U12&lt;='Basic Information'!$F$16,'Basic Information'!$D$16,IF(U12&lt;='Basic Information'!$F$15,'Basic Information'!$D$15,IF(U12&lt;='Basic Information'!$F$14,'Basic Information'!$D$14,IF(U12&lt;='Basic Information'!$F$13,'Basic Information'!$D$13,IF(U12&lt;='Basic Information'!$F$12,'Basic Information'!$D$12,'Basic Information'!$D$11)))))))</f>
        <v>C</v>
      </c>
      <c r="W12" s="33">
        <v>18</v>
      </c>
      <c r="X12" s="33">
        <f t="shared" si="6"/>
        <v>36</v>
      </c>
      <c r="Y12" s="33" t="str">
        <f>IF(X12=0,"",IF(X12&lt;='Basic Information'!$F$17,'Basic Information'!$D$17,IF(X12&lt;='Basic Information'!$F$16,'Basic Information'!$D$16,IF(X12&lt;='Basic Information'!$F$15,'Basic Information'!$D$15,IF(X12&lt;='Basic Information'!$F$14,'Basic Information'!$D$14,IF(X12&lt;='Basic Information'!$F$13,'Basic Information'!$D$13,IF(X12&lt;='Basic Information'!$F$12,'Basic Information'!$D$12,'Basic Information'!$D$11)))))))</f>
        <v>C</v>
      </c>
      <c r="Z12" s="33">
        <v>18</v>
      </c>
      <c r="AA12" s="33">
        <f t="shared" si="7"/>
        <v>36</v>
      </c>
      <c r="AB12" s="33" t="str">
        <f>IF(AA12=0,"",IF(AA12&lt;='Basic Information'!$F$17,'Basic Information'!$D$17,IF(AA12&lt;='Basic Information'!$F$16,'Basic Information'!$D$16,IF(AA12&lt;='Basic Information'!$F$15,'Basic Information'!$D$15,IF(AA12&lt;='Basic Information'!$F$14,'Basic Information'!$D$14,IF(AA12&lt;='Basic Information'!$F$13,'Basic Information'!$D$13,IF(AA12&lt;='Basic Information'!$F$12,'Basic Information'!$D$12,'Basic Information'!$D$11)))))))</f>
        <v>C</v>
      </c>
      <c r="AC12" s="33">
        <v>35</v>
      </c>
      <c r="AD12" s="33">
        <f t="shared" si="8"/>
        <v>35</v>
      </c>
      <c r="AE12" s="33" t="str">
        <f>IF(AD12=0,"",IF(AD12&lt;='Basic Information'!$F$17,'Basic Information'!$D$17,IF(AD12&lt;='Basic Information'!$F$16,'Basic Information'!$D$16,IF(AD12&lt;='Basic Information'!$F$15,'Basic Information'!$D$15,IF(AD12&lt;='Basic Information'!$F$14,'Basic Information'!$D$14,IF(AD12&lt;='Basic Information'!$F$13,'Basic Information'!$D$13,IF(AD12&lt;='Basic Information'!$F$12,'Basic Information'!$D$12,'Basic Information'!$D$11)))))))</f>
        <v>C</v>
      </c>
      <c r="AF12" s="33">
        <v>18</v>
      </c>
      <c r="AG12" s="33">
        <f t="shared" si="9"/>
        <v>36</v>
      </c>
      <c r="AH12" s="33" t="str">
        <f>IF(AG12=0,"",IF(AG12&lt;='Basic Information'!$F$17,'Basic Information'!$D$17,IF(AG12&lt;='Basic Information'!$F$16,'Basic Information'!$D$16,IF(AG12&lt;='Basic Information'!$F$15,'Basic Information'!$D$15,IF(AG12&lt;='Basic Information'!$F$14,'Basic Information'!$D$14,IF(AG12&lt;='Basic Information'!$F$13,'Basic Information'!$D$13,IF(AG12&lt;='Basic Information'!$F$12,'Basic Information'!$D$12,'Basic Information'!$D$11)))))))</f>
        <v>C</v>
      </c>
      <c r="AI12" s="33">
        <v>18</v>
      </c>
      <c r="AJ12" s="33">
        <f t="shared" si="10"/>
        <v>36</v>
      </c>
      <c r="AK12" s="33" t="str">
        <f>IF(AJ12=0,"",IF(AJ12&lt;='Basic Information'!$F$17,'Basic Information'!$D$17,IF(AJ12&lt;='Basic Information'!$F$16,'Basic Information'!$D$16,IF(AJ12&lt;='Basic Information'!$F$15,'Basic Information'!$D$15,IF(AJ12&lt;='Basic Information'!$F$14,'Basic Information'!$D$14,IF(AJ12&lt;='Basic Information'!$F$13,'Basic Information'!$D$13,IF(AJ12&lt;='Basic Information'!$F$12,'Basic Information'!$D$12,'Basic Information'!$D$11)))))))</f>
        <v>C</v>
      </c>
      <c r="AL12" s="33">
        <v>35</v>
      </c>
      <c r="AM12" s="33">
        <f t="shared" si="11"/>
        <v>35</v>
      </c>
      <c r="AN12" s="33" t="str">
        <f>IF(AM12=0,"",IF(AM12&lt;='Basic Information'!$F$17,'Basic Information'!$D$17,IF(AM12&lt;='Basic Information'!$F$16,'Basic Information'!$D$16,IF(AM12&lt;='Basic Information'!$F$15,'Basic Information'!$D$15,IF(AM12&lt;='Basic Information'!$F$14,'Basic Information'!$D$14,IF(AM12&lt;='Basic Information'!$F$13,'Basic Information'!$D$13,IF(AM12&lt;='Basic Information'!$F$12,'Basic Information'!$D$12,'Basic Information'!$D$11)))))))</f>
        <v>C</v>
      </c>
      <c r="AO12" s="33">
        <v>18</v>
      </c>
      <c r="AP12" s="33">
        <f t="shared" si="12"/>
        <v>36</v>
      </c>
      <c r="AQ12" s="33" t="str">
        <f>IF(AP12=0,"",IF(AP12&lt;='Basic Information'!$F$17,'Basic Information'!$D$17,IF(AP12&lt;='Basic Information'!$F$16,'Basic Information'!$D$16,IF(AP12&lt;='Basic Information'!$F$15,'Basic Information'!$D$15,IF(AP12&lt;='Basic Information'!$F$14,'Basic Information'!$D$14,IF(AP12&lt;='Basic Information'!$F$13,'Basic Information'!$D$13,IF(AP12&lt;='Basic Information'!$F$12,'Basic Information'!$D$12,'Basic Information'!$D$11)))))))</f>
        <v>C</v>
      </c>
      <c r="AR12" s="33">
        <v>18</v>
      </c>
      <c r="AS12" s="33">
        <f t="shared" si="13"/>
        <v>36</v>
      </c>
      <c r="AT12" s="33" t="str">
        <f>IF(AS12=0,"",IF(AS12&lt;='Basic Information'!$F$17,'Basic Information'!$D$17,IF(AS12&lt;='Basic Information'!$F$16,'Basic Information'!$D$16,IF(AS12&lt;='Basic Information'!$F$15,'Basic Information'!$D$15,IF(AS12&lt;='Basic Information'!$F$14,'Basic Information'!$D$14,IF(AS12&lt;='Basic Information'!$F$13,'Basic Information'!$D$13,IF(AS12&lt;='Basic Information'!$F$12,'Basic Information'!$D$12,'Basic Information'!$D$11)))))))</f>
        <v>C</v>
      </c>
      <c r="AU12" s="33">
        <v>35</v>
      </c>
      <c r="AV12" s="33">
        <f t="shared" si="14"/>
        <v>35</v>
      </c>
      <c r="AW12" s="33" t="str">
        <f>IF(AV12=0,"",IF(AV12&lt;='Basic Information'!$F$17,'Basic Information'!$D$17,IF(AV12&lt;='Basic Information'!$F$16,'Basic Information'!$D$16,IF(AV12&lt;='Basic Information'!$F$15,'Basic Information'!$D$15,IF(AV12&lt;='Basic Information'!$F$14,'Basic Information'!$D$14,IF(AV12&lt;='Basic Information'!$F$13,'Basic Information'!$D$13,IF(AV12&lt;='Basic Information'!$F$12,'Basic Information'!$D$12,'Basic Information'!$D$11)))))))</f>
        <v>C</v>
      </c>
      <c r="AX12" s="33">
        <v>18</v>
      </c>
      <c r="AY12" s="33">
        <f t="shared" si="15"/>
        <v>36</v>
      </c>
      <c r="AZ12" s="33" t="str">
        <f>IF(AY12=0,"",IF(AY12&lt;='Basic Information'!$F$17,'Basic Information'!$D$17,IF(AY12&lt;='Basic Information'!$F$16,'Basic Information'!$D$16,IF(AY12&lt;='Basic Information'!$F$15,'Basic Information'!$D$15,IF(AY12&lt;='Basic Information'!$F$14,'Basic Information'!$D$14,IF(AY12&lt;='Basic Information'!$F$13,'Basic Information'!$D$13,IF(AY12&lt;='Basic Information'!$F$12,'Basic Information'!$D$12,'Basic Information'!$D$11)))))))</f>
        <v>C</v>
      </c>
      <c r="BA12" s="33">
        <v>18</v>
      </c>
      <c r="BB12" s="33">
        <f t="shared" si="16"/>
        <v>36</v>
      </c>
      <c r="BC12" s="33" t="str">
        <f>IF(BB12=0,"",IF(BB12&lt;='Basic Information'!$F$17,'Basic Information'!$D$17,IF(BB12&lt;='Basic Information'!$F$16,'Basic Information'!$D$16,IF(BB12&lt;='Basic Information'!$F$15,'Basic Information'!$D$15,IF(BB12&lt;='Basic Information'!$F$14,'Basic Information'!$D$14,IF(BB12&lt;='Basic Information'!$F$13,'Basic Information'!$D$13,IF(BB12&lt;='Basic Information'!$F$12,'Basic Information'!$D$12,'Basic Information'!$D$11)))))))</f>
        <v>C</v>
      </c>
      <c r="BD12" s="33">
        <v>35</v>
      </c>
      <c r="BE12" s="33">
        <f t="shared" si="17"/>
        <v>35</v>
      </c>
      <c r="BF12" s="33" t="str">
        <f>IF(BE12=0,"",IF(BE12&lt;='Basic Information'!$F$17,'Basic Information'!$D$17,IF(BE12&lt;='Basic Information'!$F$16,'Basic Information'!$D$16,IF(BE12&lt;='Basic Information'!$F$15,'Basic Information'!$D$15,IF(BE12&lt;='Basic Information'!$F$14,'Basic Information'!$D$14,IF(BE12&lt;='Basic Information'!$F$13,'Basic Information'!$D$13,IF(BE12&lt;='Basic Information'!$F$12,'Basic Information'!$D$12,'Basic Information'!$D$11)))))))</f>
        <v>C</v>
      </c>
      <c r="BG12" s="33">
        <v>18</v>
      </c>
      <c r="BH12" s="33">
        <f t="shared" si="18"/>
        <v>36</v>
      </c>
      <c r="BI12" s="33" t="str">
        <f>IF(BH12=0,"",IF(BH12&lt;='Basic Information'!$F$17,'Basic Information'!$D$17,IF(BH12&lt;='Basic Information'!$F$16,'Basic Information'!$D$16,IF(BH12&lt;='Basic Information'!$F$15,'Basic Information'!$D$15,IF(BH12&lt;='Basic Information'!$F$14,'Basic Information'!$D$14,IF(BH12&lt;='Basic Information'!$F$13,'Basic Information'!$D$13,IF(BH12&lt;='Basic Information'!$F$12,'Basic Information'!$D$12,'Basic Information'!$D$11)))))))</f>
        <v>C</v>
      </c>
      <c r="BJ12" s="33">
        <v>18</v>
      </c>
      <c r="BK12" s="33">
        <f t="shared" si="19"/>
        <v>36</v>
      </c>
      <c r="BL12" s="33" t="str">
        <f>IF(BK12=0,"",IF(BK12&lt;='Basic Information'!$F$17,'Basic Information'!$D$17,IF(BK12&lt;='Basic Information'!$F$16,'Basic Information'!$D$16,IF(BK12&lt;='Basic Information'!$F$15,'Basic Information'!$D$15,IF(BK12&lt;='Basic Information'!$F$14,'Basic Information'!$D$14,IF(BK12&lt;='Basic Information'!$F$13,'Basic Information'!$D$13,IF(BK12&lt;='Basic Information'!$F$12,'Basic Information'!$D$12,'Basic Information'!$D$11)))))))</f>
        <v>C</v>
      </c>
      <c r="BM12" s="33">
        <v>35</v>
      </c>
      <c r="BN12" s="33">
        <f t="shared" si="20"/>
        <v>35</v>
      </c>
      <c r="BO12" s="33" t="str">
        <f>IF(BN12=0,"",IF(BN12&lt;='Basic Information'!$F$17,'Basic Information'!$D$17,IF(BN12&lt;='Basic Information'!$F$16,'Basic Information'!$D$16,IF(BN12&lt;='Basic Information'!$F$15,'Basic Information'!$D$15,IF(BN12&lt;='Basic Information'!$F$14,'Basic Information'!$D$14,IF(BN12&lt;='Basic Information'!$F$13,'Basic Information'!$D$13,IF(BN12&lt;='Basic Information'!$F$12,'Basic Information'!$D$12,'Basic Information'!$D$11)))))))</f>
        <v>C</v>
      </c>
      <c r="BP12" s="33">
        <v>18</v>
      </c>
      <c r="BQ12" s="33">
        <f t="shared" si="21"/>
        <v>36</v>
      </c>
      <c r="BR12" s="33" t="str">
        <f>IF(BQ12=0,"",IF(BQ12&lt;='Basic Information'!$F$17,'Basic Information'!$D$17,IF(BQ12&lt;='Basic Information'!$F$16,'Basic Information'!$D$16,IF(BQ12&lt;='Basic Information'!$F$15,'Basic Information'!$D$15,IF(BQ12&lt;='Basic Information'!$F$14,'Basic Information'!$D$14,IF(BQ12&lt;='Basic Information'!$F$13,'Basic Information'!$D$13,IF(BQ12&lt;='Basic Information'!$F$12,'Basic Information'!$D$12,'Basic Information'!$D$11)))))))</f>
        <v>C</v>
      </c>
      <c r="BS12" s="33">
        <v>18</v>
      </c>
      <c r="BT12" s="33">
        <f t="shared" si="22"/>
        <v>36</v>
      </c>
      <c r="BU12" s="33" t="str">
        <f>IF(BT12=0,"",IF(BT12&lt;='Basic Information'!$F$17,'Basic Information'!$D$17,IF(BT12&lt;='Basic Information'!$F$16,'Basic Information'!$D$16,IF(BT12&lt;='Basic Information'!$F$15,'Basic Information'!$D$15,IF(BT12&lt;='Basic Information'!$F$14,'Basic Information'!$D$14,IF(BT12&lt;='Basic Information'!$F$13,'Basic Information'!$D$13,IF(BT12&lt;='Basic Information'!$F$12,'Basic Information'!$D$12,'Basic Information'!$D$11)))))))</f>
        <v>C</v>
      </c>
      <c r="BV12" s="33">
        <v>35</v>
      </c>
      <c r="BW12" s="33">
        <f t="shared" si="23"/>
        <v>35</v>
      </c>
      <c r="BX12" s="33" t="str">
        <f>IF(BW12=0,"",IF(BW12&lt;='Basic Information'!$F$17,'Basic Information'!$D$17,IF(BW12&lt;='Basic Information'!$F$16,'Basic Information'!$D$16,IF(BW12&lt;='Basic Information'!$F$15,'Basic Information'!$D$15,IF(BW12&lt;='Basic Information'!$F$14,'Basic Information'!$D$14,IF(BW12&lt;='Basic Information'!$F$13,'Basic Information'!$D$13,IF(BW12&lt;='Basic Information'!$F$12,'Basic Information'!$D$12,'Basic Information'!$D$11)))))))</f>
        <v>C</v>
      </c>
      <c r="BY12" s="33">
        <v>18</v>
      </c>
      <c r="BZ12" s="33">
        <f t="shared" si="24"/>
        <v>36</v>
      </c>
      <c r="CA12" s="33" t="str">
        <f>IF(BZ12=0,"",IF(BZ12&lt;='Basic Information'!$F$17,'Basic Information'!$D$17,IF(BZ12&lt;='Basic Information'!$F$16,'Basic Information'!$D$16,IF(BZ12&lt;='Basic Information'!$F$15,'Basic Information'!$D$15,IF(BZ12&lt;='Basic Information'!$F$14,'Basic Information'!$D$14,IF(BZ12&lt;='Basic Information'!$F$13,'Basic Information'!$D$13,IF(BZ12&lt;='Basic Information'!$F$12,'Basic Information'!$D$12,'Basic Information'!$D$11)))))))</f>
        <v>C</v>
      </c>
      <c r="CB12" s="33">
        <v>18</v>
      </c>
      <c r="CC12" s="33">
        <f t="shared" si="25"/>
        <v>36</v>
      </c>
      <c r="CD12" s="33" t="str">
        <f>IF(CC12=0,"",IF(CC12&lt;='Basic Information'!$F$17,'Basic Information'!$D$17,IF(CC12&lt;='Basic Information'!$F$16,'Basic Information'!$D$16,IF(CC12&lt;='Basic Information'!$F$15,'Basic Information'!$D$15,IF(CC12&lt;='Basic Information'!$F$14,'Basic Information'!$D$14,IF(CC12&lt;='Basic Information'!$F$13,'Basic Information'!$D$13,IF(CC12&lt;='Basic Information'!$F$12,'Basic Information'!$D$12,'Basic Information'!$D$11)))))))</f>
        <v>C</v>
      </c>
      <c r="CE12" s="33">
        <v>35</v>
      </c>
      <c r="CF12" s="33">
        <f t="shared" si="26"/>
        <v>35</v>
      </c>
      <c r="CG12" s="33" t="str">
        <f>IF(CF12=0,"",IF(CF12&lt;='Basic Information'!$F$17,'Basic Information'!$D$17,IF(CF12&lt;='Basic Information'!$F$16,'Basic Information'!$D$16,IF(CF12&lt;='Basic Information'!$F$15,'Basic Information'!$D$15,IF(CF12&lt;='Basic Information'!$F$14,'Basic Information'!$D$14,IF(CF12&lt;='Basic Information'!$F$13,'Basic Information'!$D$13,IF(CF12&lt;='Basic Information'!$F$12,'Basic Information'!$D$12,'Basic Information'!$D$11)))))))</f>
        <v>C</v>
      </c>
      <c r="CH12" s="33">
        <f t="shared" si="27"/>
        <v>162</v>
      </c>
      <c r="CI12" s="34">
        <f t="shared" si="28"/>
        <v>36</v>
      </c>
      <c r="CJ12" s="33" t="str">
        <f>IF(CI12=0,"",IF(CI12&lt;='Basic Information'!$F$17,'Basic Information'!$D$17,IF(CI12&lt;='Basic Information'!$F$16,'Basic Information'!$D$16,IF(CI12&lt;='Basic Information'!$F$15,'Basic Information'!$D$15,IF(CI12&lt;='Basic Information'!$F$14,'Basic Information'!$D$14,IF(CI12&lt;='Basic Information'!$F$13,'Basic Information'!$D$13,IF(CI12&lt;='Basic Information'!$F$12,'Basic Information'!$D$12,'Basic Information'!$D$11)))))))</f>
        <v>C</v>
      </c>
      <c r="CK12" s="35">
        <f t="shared" si="29"/>
        <v>14</v>
      </c>
      <c r="CL12" s="33">
        <f t="shared" si="30"/>
        <v>162</v>
      </c>
      <c r="CM12" s="34">
        <f t="shared" si="31"/>
        <v>36</v>
      </c>
      <c r="CN12" s="33" t="str">
        <f>IF(CM12=0,"",IF(CM12&lt;='Basic Information'!$F$17,'Basic Information'!$D$17,IF(CM12&lt;='Basic Information'!$F$16,'Basic Information'!$D$16,IF(CM12&lt;='Basic Information'!$F$15,'Basic Information'!$D$15,IF(CM12&lt;='Basic Information'!$F$14,'Basic Information'!$D$14,IF(CM12&lt;='Basic Information'!$F$13,'Basic Information'!$D$13,IF(CM12&lt;='Basic Information'!$F$12,'Basic Information'!$D$12,'Basic Information'!$D$11)))))))</f>
        <v>C</v>
      </c>
      <c r="CO12" s="35">
        <f t="shared" si="32"/>
        <v>14</v>
      </c>
      <c r="CP12" s="33">
        <f t="shared" si="33"/>
        <v>315</v>
      </c>
      <c r="CQ12" s="34">
        <f t="shared" si="34"/>
        <v>35</v>
      </c>
      <c r="CR12" s="33" t="str">
        <f>IF(CQ12=0,"",IF(CQ12&lt;='Basic Information'!$F$17,'Basic Information'!$D$17,IF(CQ12&lt;='Basic Information'!$F$16,'Basic Information'!$D$16,IF(CQ12&lt;='Basic Information'!$F$15,'Basic Information'!$D$15,IF(CQ12&lt;='Basic Information'!$F$14,'Basic Information'!$D$14,IF(CQ12&lt;='Basic Information'!$F$13,'Basic Information'!$D$13,IF(CQ12&lt;='Basic Information'!$F$12,'Basic Information'!$D$12,'Basic Information'!$D$11)))))))</f>
        <v>C</v>
      </c>
      <c r="CS12" s="35">
        <f t="shared" si="35"/>
        <v>14</v>
      </c>
      <c r="CT12" s="48"/>
      <c r="CU12" s="48"/>
      <c r="CV12" s="48"/>
      <c r="CW12" s="48"/>
      <c r="CX12" s="37"/>
      <c r="CY12" s="39"/>
    </row>
    <row r="13" spans="2:103" x14ac:dyDescent="0.3">
      <c r="B13" s="33">
        <v>8</v>
      </c>
      <c r="C13" s="36" t="s">
        <v>44</v>
      </c>
      <c r="D13" s="33" t="str">
        <f>'Basic Information'!$F$6 &amp;" - " &amp;'Basic Information'!$H$6</f>
        <v>7 - B</v>
      </c>
      <c r="E13" s="33">
        <v>16</v>
      </c>
      <c r="F13" s="33">
        <f t="shared" si="0"/>
        <v>32</v>
      </c>
      <c r="G13" s="33" t="str">
        <f>IF(F13=0,"",IF(F13&lt;='Basic Information'!$F$17,'Basic Information'!$D$17,IF(F13&lt;='Basic Information'!$F$16,'Basic Information'!$D$16,IF(F13&lt;='Basic Information'!$F$15,'Basic Information'!$D$15,IF(F13&lt;='Basic Information'!$F$14,'Basic Information'!$D$14,IF(F13&lt;='Basic Information'!$F$13,'Basic Information'!$D$13,IF(F13&lt;='Basic Information'!$F$12,'Basic Information'!$D$12,'Basic Information'!$D$11)))))))</f>
        <v>Fail</v>
      </c>
      <c r="H13" s="33">
        <v>16</v>
      </c>
      <c r="I13" s="33">
        <f t="shared" si="1"/>
        <v>32</v>
      </c>
      <c r="J13" s="33" t="str">
        <f>IF(I13=0,"",IF(I13&lt;='Basic Information'!$F$17,'Basic Information'!$D$17,IF(I13&lt;='Basic Information'!$F$16,'Basic Information'!$D$16,IF(I13&lt;='Basic Information'!$F$15,'Basic Information'!$D$15,IF(I13&lt;='Basic Information'!$F$14,'Basic Information'!$D$14,IF(I13&lt;='Basic Information'!$F$13,'Basic Information'!$D$13,IF(I13&lt;='Basic Information'!$F$12,'Basic Information'!$D$12,'Basic Information'!$D$11)))))))</f>
        <v>Fail</v>
      </c>
      <c r="K13" s="33">
        <v>30</v>
      </c>
      <c r="L13" s="33">
        <f t="shared" si="2"/>
        <v>30</v>
      </c>
      <c r="M13" s="33" t="str">
        <f>IF(L13=0,"",IF(L13&lt;='Basic Information'!$F$17,'Basic Information'!$D$17,IF(L13&lt;='Basic Information'!$F$16,'Basic Information'!$D$16,IF(L13&lt;='Basic Information'!$F$15,'Basic Information'!$D$15,IF(L13&lt;='Basic Information'!$F$14,'Basic Information'!$D$14,IF(L13&lt;='Basic Information'!$F$13,'Basic Information'!$D$13,IF(L13&lt;='Basic Information'!$F$12,'Basic Information'!$D$12,'Basic Information'!$D$11)))))))</f>
        <v>Fail</v>
      </c>
      <c r="N13" s="33">
        <v>16</v>
      </c>
      <c r="O13" s="33">
        <f t="shared" si="3"/>
        <v>32</v>
      </c>
      <c r="P13" s="33" t="str">
        <f>IF(O13=0,"",IF(O13&lt;='Basic Information'!$F$17,'Basic Information'!$D$17,IF(O13&lt;='Basic Information'!$F$16,'Basic Information'!$D$16,IF(O13&lt;='Basic Information'!$F$15,'Basic Information'!$D$15,IF(O13&lt;='Basic Information'!$F$14,'Basic Information'!$D$14,IF(O13&lt;='Basic Information'!$F$13,'Basic Information'!$D$13,IF(O13&lt;='Basic Information'!$F$12,'Basic Information'!$D$12,'Basic Information'!$D$11)))))))</f>
        <v>Fail</v>
      </c>
      <c r="Q13" s="33">
        <v>16</v>
      </c>
      <c r="R13" s="33">
        <f t="shared" si="4"/>
        <v>32</v>
      </c>
      <c r="S13" s="33" t="str">
        <f>IF(R13=0,"",IF(R13&lt;='Basic Information'!$F$17,'Basic Information'!$D$17,IF(R13&lt;='Basic Information'!$F$16,'Basic Information'!$D$16,IF(R13&lt;='Basic Information'!$F$15,'Basic Information'!$D$15,IF(R13&lt;='Basic Information'!$F$14,'Basic Information'!$D$14,IF(R13&lt;='Basic Information'!$F$13,'Basic Information'!$D$13,IF(R13&lt;='Basic Information'!$F$12,'Basic Information'!$D$12,'Basic Information'!$D$11)))))))</f>
        <v>Fail</v>
      </c>
      <c r="T13" s="33">
        <v>30</v>
      </c>
      <c r="U13" s="33">
        <f t="shared" si="5"/>
        <v>30</v>
      </c>
      <c r="V13" s="33" t="str">
        <f>IF(U13=0,"",IF(U13&lt;='Basic Information'!$F$17,'Basic Information'!$D$17,IF(U13&lt;='Basic Information'!$F$16,'Basic Information'!$D$16,IF(U13&lt;='Basic Information'!$F$15,'Basic Information'!$D$15,IF(U13&lt;='Basic Information'!$F$14,'Basic Information'!$D$14,IF(U13&lt;='Basic Information'!$F$13,'Basic Information'!$D$13,IF(U13&lt;='Basic Information'!$F$12,'Basic Information'!$D$12,'Basic Information'!$D$11)))))))</f>
        <v>Fail</v>
      </c>
      <c r="W13" s="33">
        <v>16</v>
      </c>
      <c r="X13" s="33">
        <f t="shared" si="6"/>
        <v>32</v>
      </c>
      <c r="Y13" s="33" t="str">
        <f>IF(X13=0,"",IF(X13&lt;='Basic Information'!$F$17,'Basic Information'!$D$17,IF(X13&lt;='Basic Information'!$F$16,'Basic Information'!$D$16,IF(X13&lt;='Basic Information'!$F$15,'Basic Information'!$D$15,IF(X13&lt;='Basic Information'!$F$14,'Basic Information'!$D$14,IF(X13&lt;='Basic Information'!$F$13,'Basic Information'!$D$13,IF(X13&lt;='Basic Information'!$F$12,'Basic Information'!$D$12,'Basic Information'!$D$11)))))))</f>
        <v>Fail</v>
      </c>
      <c r="Z13" s="33">
        <v>16</v>
      </c>
      <c r="AA13" s="33">
        <f t="shared" si="7"/>
        <v>32</v>
      </c>
      <c r="AB13" s="33" t="str">
        <f>IF(AA13=0,"",IF(AA13&lt;='Basic Information'!$F$17,'Basic Information'!$D$17,IF(AA13&lt;='Basic Information'!$F$16,'Basic Information'!$D$16,IF(AA13&lt;='Basic Information'!$F$15,'Basic Information'!$D$15,IF(AA13&lt;='Basic Information'!$F$14,'Basic Information'!$D$14,IF(AA13&lt;='Basic Information'!$F$13,'Basic Information'!$D$13,IF(AA13&lt;='Basic Information'!$F$12,'Basic Information'!$D$12,'Basic Information'!$D$11)))))))</f>
        <v>Fail</v>
      </c>
      <c r="AC13" s="33">
        <v>30</v>
      </c>
      <c r="AD13" s="33">
        <f t="shared" si="8"/>
        <v>30</v>
      </c>
      <c r="AE13" s="33" t="str">
        <f>IF(AD13=0,"",IF(AD13&lt;='Basic Information'!$F$17,'Basic Information'!$D$17,IF(AD13&lt;='Basic Information'!$F$16,'Basic Information'!$D$16,IF(AD13&lt;='Basic Information'!$F$15,'Basic Information'!$D$15,IF(AD13&lt;='Basic Information'!$F$14,'Basic Information'!$D$14,IF(AD13&lt;='Basic Information'!$F$13,'Basic Information'!$D$13,IF(AD13&lt;='Basic Information'!$F$12,'Basic Information'!$D$12,'Basic Information'!$D$11)))))))</f>
        <v>Fail</v>
      </c>
      <c r="AF13" s="33">
        <v>16</v>
      </c>
      <c r="AG13" s="33">
        <f t="shared" si="9"/>
        <v>32</v>
      </c>
      <c r="AH13" s="33" t="str">
        <f>IF(AG13=0,"",IF(AG13&lt;='Basic Information'!$F$17,'Basic Information'!$D$17,IF(AG13&lt;='Basic Information'!$F$16,'Basic Information'!$D$16,IF(AG13&lt;='Basic Information'!$F$15,'Basic Information'!$D$15,IF(AG13&lt;='Basic Information'!$F$14,'Basic Information'!$D$14,IF(AG13&lt;='Basic Information'!$F$13,'Basic Information'!$D$13,IF(AG13&lt;='Basic Information'!$F$12,'Basic Information'!$D$12,'Basic Information'!$D$11)))))))</f>
        <v>Fail</v>
      </c>
      <c r="AI13" s="33">
        <v>16</v>
      </c>
      <c r="AJ13" s="33">
        <f t="shared" si="10"/>
        <v>32</v>
      </c>
      <c r="AK13" s="33" t="str">
        <f>IF(AJ13=0,"",IF(AJ13&lt;='Basic Information'!$F$17,'Basic Information'!$D$17,IF(AJ13&lt;='Basic Information'!$F$16,'Basic Information'!$D$16,IF(AJ13&lt;='Basic Information'!$F$15,'Basic Information'!$D$15,IF(AJ13&lt;='Basic Information'!$F$14,'Basic Information'!$D$14,IF(AJ13&lt;='Basic Information'!$F$13,'Basic Information'!$D$13,IF(AJ13&lt;='Basic Information'!$F$12,'Basic Information'!$D$12,'Basic Information'!$D$11)))))))</f>
        <v>Fail</v>
      </c>
      <c r="AL13" s="33">
        <v>30</v>
      </c>
      <c r="AM13" s="33">
        <f t="shared" si="11"/>
        <v>30</v>
      </c>
      <c r="AN13" s="33" t="str">
        <f>IF(AM13=0,"",IF(AM13&lt;='Basic Information'!$F$17,'Basic Information'!$D$17,IF(AM13&lt;='Basic Information'!$F$16,'Basic Information'!$D$16,IF(AM13&lt;='Basic Information'!$F$15,'Basic Information'!$D$15,IF(AM13&lt;='Basic Information'!$F$14,'Basic Information'!$D$14,IF(AM13&lt;='Basic Information'!$F$13,'Basic Information'!$D$13,IF(AM13&lt;='Basic Information'!$F$12,'Basic Information'!$D$12,'Basic Information'!$D$11)))))))</f>
        <v>Fail</v>
      </c>
      <c r="AO13" s="33">
        <v>16</v>
      </c>
      <c r="AP13" s="33">
        <f t="shared" si="12"/>
        <v>32</v>
      </c>
      <c r="AQ13" s="33" t="str">
        <f>IF(AP13=0,"",IF(AP13&lt;='Basic Information'!$F$17,'Basic Information'!$D$17,IF(AP13&lt;='Basic Information'!$F$16,'Basic Information'!$D$16,IF(AP13&lt;='Basic Information'!$F$15,'Basic Information'!$D$15,IF(AP13&lt;='Basic Information'!$F$14,'Basic Information'!$D$14,IF(AP13&lt;='Basic Information'!$F$13,'Basic Information'!$D$13,IF(AP13&lt;='Basic Information'!$F$12,'Basic Information'!$D$12,'Basic Information'!$D$11)))))))</f>
        <v>Fail</v>
      </c>
      <c r="AR13" s="33">
        <v>16</v>
      </c>
      <c r="AS13" s="33">
        <f t="shared" si="13"/>
        <v>32</v>
      </c>
      <c r="AT13" s="33" t="str">
        <f>IF(AS13=0,"",IF(AS13&lt;='Basic Information'!$F$17,'Basic Information'!$D$17,IF(AS13&lt;='Basic Information'!$F$16,'Basic Information'!$D$16,IF(AS13&lt;='Basic Information'!$F$15,'Basic Information'!$D$15,IF(AS13&lt;='Basic Information'!$F$14,'Basic Information'!$D$14,IF(AS13&lt;='Basic Information'!$F$13,'Basic Information'!$D$13,IF(AS13&lt;='Basic Information'!$F$12,'Basic Information'!$D$12,'Basic Information'!$D$11)))))))</f>
        <v>Fail</v>
      </c>
      <c r="AU13" s="33">
        <v>30</v>
      </c>
      <c r="AV13" s="33">
        <f t="shared" si="14"/>
        <v>30</v>
      </c>
      <c r="AW13" s="33" t="str">
        <f>IF(AV13=0,"",IF(AV13&lt;='Basic Information'!$F$17,'Basic Information'!$D$17,IF(AV13&lt;='Basic Information'!$F$16,'Basic Information'!$D$16,IF(AV13&lt;='Basic Information'!$F$15,'Basic Information'!$D$15,IF(AV13&lt;='Basic Information'!$F$14,'Basic Information'!$D$14,IF(AV13&lt;='Basic Information'!$F$13,'Basic Information'!$D$13,IF(AV13&lt;='Basic Information'!$F$12,'Basic Information'!$D$12,'Basic Information'!$D$11)))))))</f>
        <v>Fail</v>
      </c>
      <c r="AX13" s="33">
        <v>16</v>
      </c>
      <c r="AY13" s="33">
        <f t="shared" si="15"/>
        <v>32</v>
      </c>
      <c r="AZ13" s="33" t="str">
        <f>IF(AY13=0,"",IF(AY13&lt;='Basic Information'!$F$17,'Basic Information'!$D$17,IF(AY13&lt;='Basic Information'!$F$16,'Basic Information'!$D$16,IF(AY13&lt;='Basic Information'!$F$15,'Basic Information'!$D$15,IF(AY13&lt;='Basic Information'!$F$14,'Basic Information'!$D$14,IF(AY13&lt;='Basic Information'!$F$13,'Basic Information'!$D$13,IF(AY13&lt;='Basic Information'!$F$12,'Basic Information'!$D$12,'Basic Information'!$D$11)))))))</f>
        <v>Fail</v>
      </c>
      <c r="BA13" s="33">
        <v>16</v>
      </c>
      <c r="BB13" s="33">
        <f t="shared" si="16"/>
        <v>32</v>
      </c>
      <c r="BC13" s="33" t="str">
        <f>IF(BB13=0,"",IF(BB13&lt;='Basic Information'!$F$17,'Basic Information'!$D$17,IF(BB13&lt;='Basic Information'!$F$16,'Basic Information'!$D$16,IF(BB13&lt;='Basic Information'!$F$15,'Basic Information'!$D$15,IF(BB13&lt;='Basic Information'!$F$14,'Basic Information'!$D$14,IF(BB13&lt;='Basic Information'!$F$13,'Basic Information'!$D$13,IF(BB13&lt;='Basic Information'!$F$12,'Basic Information'!$D$12,'Basic Information'!$D$11)))))))</f>
        <v>Fail</v>
      </c>
      <c r="BD13" s="33">
        <v>30</v>
      </c>
      <c r="BE13" s="33">
        <f t="shared" si="17"/>
        <v>30</v>
      </c>
      <c r="BF13" s="33" t="str">
        <f>IF(BE13=0,"",IF(BE13&lt;='Basic Information'!$F$17,'Basic Information'!$D$17,IF(BE13&lt;='Basic Information'!$F$16,'Basic Information'!$D$16,IF(BE13&lt;='Basic Information'!$F$15,'Basic Information'!$D$15,IF(BE13&lt;='Basic Information'!$F$14,'Basic Information'!$D$14,IF(BE13&lt;='Basic Information'!$F$13,'Basic Information'!$D$13,IF(BE13&lt;='Basic Information'!$F$12,'Basic Information'!$D$12,'Basic Information'!$D$11)))))))</f>
        <v>Fail</v>
      </c>
      <c r="BG13" s="33">
        <v>16</v>
      </c>
      <c r="BH13" s="33">
        <f t="shared" si="18"/>
        <v>32</v>
      </c>
      <c r="BI13" s="33" t="str">
        <f>IF(BH13=0,"",IF(BH13&lt;='Basic Information'!$F$17,'Basic Information'!$D$17,IF(BH13&lt;='Basic Information'!$F$16,'Basic Information'!$D$16,IF(BH13&lt;='Basic Information'!$F$15,'Basic Information'!$D$15,IF(BH13&lt;='Basic Information'!$F$14,'Basic Information'!$D$14,IF(BH13&lt;='Basic Information'!$F$13,'Basic Information'!$D$13,IF(BH13&lt;='Basic Information'!$F$12,'Basic Information'!$D$12,'Basic Information'!$D$11)))))))</f>
        <v>Fail</v>
      </c>
      <c r="BJ13" s="33">
        <v>16</v>
      </c>
      <c r="BK13" s="33">
        <f t="shared" si="19"/>
        <v>32</v>
      </c>
      <c r="BL13" s="33" t="str">
        <f>IF(BK13=0,"",IF(BK13&lt;='Basic Information'!$F$17,'Basic Information'!$D$17,IF(BK13&lt;='Basic Information'!$F$16,'Basic Information'!$D$16,IF(BK13&lt;='Basic Information'!$F$15,'Basic Information'!$D$15,IF(BK13&lt;='Basic Information'!$F$14,'Basic Information'!$D$14,IF(BK13&lt;='Basic Information'!$F$13,'Basic Information'!$D$13,IF(BK13&lt;='Basic Information'!$F$12,'Basic Information'!$D$12,'Basic Information'!$D$11)))))))</f>
        <v>Fail</v>
      </c>
      <c r="BM13" s="33">
        <v>30</v>
      </c>
      <c r="BN13" s="33">
        <f t="shared" si="20"/>
        <v>30</v>
      </c>
      <c r="BO13" s="33" t="str">
        <f>IF(BN13=0,"",IF(BN13&lt;='Basic Information'!$F$17,'Basic Information'!$D$17,IF(BN13&lt;='Basic Information'!$F$16,'Basic Information'!$D$16,IF(BN13&lt;='Basic Information'!$F$15,'Basic Information'!$D$15,IF(BN13&lt;='Basic Information'!$F$14,'Basic Information'!$D$14,IF(BN13&lt;='Basic Information'!$F$13,'Basic Information'!$D$13,IF(BN13&lt;='Basic Information'!$F$12,'Basic Information'!$D$12,'Basic Information'!$D$11)))))))</f>
        <v>Fail</v>
      </c>
      <c r="BP13" s="33">
        <v>16</v>
      </c>
      <c r="BQ13" s="33">
        <f t="shared" si="21"/>
        <v>32</v>
      </c>
      <c r="BR13" s="33" t="str">
        <f>IF(BQ13=0,"",IF(BQ13&lt;='Basic Information'!$F$17,'Basic Information'!$D$17,IF(BQ13&lt;='Basic Information'!$F$16,'Basic Information'!$D$16,IF(BQ13&lt;='Basic Information'!$F$15,'Basic Information'!$D$15,IF(BQ13&lt;='Basic Information'!$F$14,'Basic Information'!$D$14,IF(BQ13&lt;='Basic Information'!$F$13,'Basic Information'!$D$13,IF(BQ13&lt;='Basic Information'!$F$12,'Basic Information'!$D$12,'Basic Information'!$D$11)))))))</f>
        <v>Fail</v>
      </c>
      <c r="BS13" s="33">
        <v>16</v>
      </c>
      <c r="BT13" s="33">
        <f t="shared" si="22"/>
        <v>32</v>
      </c>
      <c r="BU13" s="33" t="str">
        <f>IF(BT13=0,"",IF(BT13&lt;='Basic Information'!$F$17,'Basic Information'!$D$17,IF(BT13&lt;='Basic Information'!$F$16,'Basic Information'!$D$16,IF(BT13&lt;='Basic Information'!$F$15,'Basic Information'!$D$15,IF(BT13&lt;='Basic Information'!$F$14,'Basic Information'!$D$14,IF(BT13&lt;='Basic Information'!$F$13,'Basic Information'!$D$13,IF(BT13&lt;='Basic Information'!$F$12,'Basic Information'!$D$12,'Basic Information'!$D$11)))))))</f>
        <v>Fail</v>
      </c>
      <c r="BV13" s="33">
        <v>30</v>
      </c>
      <c r="BW13" s="33">
        <f t="shared" si="23"/>
        <v>30</v>
      </c>
      <c r="BX13" s="33" t="str">
        <f>IF(BW13=0,"",IF(BW13&lt;='Basic Information'!$F$17,'Basic Information'!$D$17,IF(BW13&lt;='Basic Information'!$F$16,'Basic Information'!$D$16,IF(BW13&lt;='Basic Information'!$F$15,'Basic Information'!$D$15,IF(BW13&lt;='Basic Information'!$F$14,'Basic Information'!$D$14,IF(BW13&lt;='Basic Information'!$F$13,'Basic Information'!$D$13,IF(BW13&lt;='Basic Information'!$F$12,'Basic Information'!$D$12,'Basic Information'!$D$11)))))))</f>
        <v>Fail</v>
      </c>
      <c r="BY13" s="33">
        <v>16</v>
      </c>
      <c r="BZ13" s="33">
        <f t="shared" si="24"/>
        <v>32</v>
      </c>
      <c r="CA13" s="33" t="str">
        <f>IF(BZ13=0,"",IF(BZ13&lt;='Basic Information'!$F$17,'Basic Information'!$D$17,IF(BZ13&lt;='Basic Information'!$F$16,'Basic Information'!$D$16,IF(BZ13&lt;='Basic Information'!$F$15,'Basic Information'!$D$15,IF(BZ13&lt;='Basic Information'!$F$14,'Basic Information'!$D$14,IF(BZ13&lt;='Basic Information'!$F$13,'Basic Information'!$D$13,IF(BZ13&lt;='Basic Information'!$F$12,'Basic Information'!$D$12,'Basic Information'!$D$11)))))))</f>
        <v>Fail</v>
      </c>
      <c r="CB13" s="33">
        <v>16</v>
      </c>
      <c r="CC13" s="33">
        <f t="shared" si="25"/>
        <v>32</v>
      </c>
      <c r="CD13" s="33" t="str">
        <f>IF(CC13=0,"",IF(CC13&lt;='Basic Information'!$F$17,'Basic Information'!$D$17,IF(CC13&lt;='Basic Information'!$F$16,'Basic Information'!$D$16,IF(CC13&lt;='Basic Information'!$F$15,'Basic Information'!$D$15,IF(CC13&lt;='Basic Information'!$F$14,'Basic Information'!$D$14,IF(CC13&lt;='Basic Information'!$F$13,'Basic Information'!$D$13,IF(CC13&lt;='Basic Information'!$F$12,'Basic Information'!$D$12,'Basic Information'!$D$11)))))))</f>
        <v>Fail</v>
      </c>
      <c r="CE13" s="33">
        <v>30</v>
      </c>
      <c r="CF13" s="33">
        <f t="shared" si="26"/>
        <v>30</v>
      </c>
      <c r="CG13" s="33" t="str">
        <f>IF(CF13=0,"",IF(CF13&lt;='Basic Information'!$F$17,'Basic Information'!$D$17,IF(CF13&lt;='Basic Information'!$F$16,'Basic Information'!$D$16,IF(CF13&lt;='Basic Information'!$F$15,'Basic Information'!$D$15,IF(CF13&lt;='Basic Information'!$F$14,'Basic Information'!$D$14,IF(CF13&lt;='Basic Information'!$F$13,'Basic Information'!$D$13,IF(CF13&lt;='Basic Information'!$F$12,'Basic Information'!$D$12,'Basic Information'!$D$11)))))))</f>
        <v>Fail</v>
      </c>
      <c r="CH13" s="33">
        <f t="shared" si="27"/>
        <v>144</v>
      </c>
      <c r="CI13" s="34">
        <f t="shared" si="28"/>
        <v>32</v>
      </c>
      <c r="CJ13" s="33" t="str">
        <f>IF(CI13=0,"",IF(CI13&lt;='Basic Information'!$F$17,'Basic Information'!$D$17,IF(CI13&lt;='Basic Information'!$F$16,'Basic Information'!$D$16,IF(CI13&lt;='Basic Information'!$F$15,'Basic Information'!$D$15,IF(CI13&lt;='Basic Information'!$F$14,'Basic Information'!$D$14,IF(CI13&lt;='Basic Information'!$F$13,'Basic Information'!$D$13,IF(CI13&lt;='Basic Information'!$F$12,'Basic Information'!$D$12,'Basic Information'!$D$11)))))))</f>
        <v>Fail</v>
      </c>
      <c r="CK13" s="35" t="str">
        <f t="shared" si="29"/>
        <v/>
      </c>
      <c r="CL13" s="33">
        <f t="shared" si="30"/>
        <v>144</v>
      </c>
      <c r="CM13" s="34">
        <f t="shared" si="31"/>
        <v>32</v>
      </c>
      <c r="CN13" s="33" t="str">
        <f>IF(CM13=0,"",IF(CM13&lt;='Basic Information'!$F$17,'Basic Information'!$D$17,IF(CM13&lt;='Basic Information'!$F$16,'Basic Information'!$D$16,IF(CM13&lt;='Basic Information'!$F$15,'Basic Information'!$D$15,IF(CM13&lt;='Basic Information'!$F$14,'Basic Information'!$D$14,IF(CM13&lt;='Basic Information'!$F$13,'Basic Information'!$D$13,IF(CM13&lt;='Basic Information'!$F$12,'Basic Information'!$D$12,'Basic Information'!$D$11)))))))</f>
        <v>Fail</v>
      </c>
      <c r="CO13" s="35" t="str">
        <f t="shared" si="32"/>
        <v/>
      </c>
      <c r="CP13" s="33">
        <f t="shared" si="33"/>
        <v>270</v>
      </c>
      <c r="CQ13" s="34">
        <f t="shared" si="34"/>
        <v>30</v>
      </c>
      <c r="CR13" s="33" t="str">
        <f>IF(CQ13=0,"",IF(CQ13&lt;='Basic Information'!$F$17,'Basic Information'!$D$17,IF(CQ13&lt;='Basic Information'!$F$16,'Basic Information'!$D$16,IF(CQ13&lt;='Basic Information'!$F$15,'Basic Information'!$D$15,IF(CQ13&lt;='Basic Information'!$F$14,'Basic Information'!$D$14,IF(CQ13&lt;='Basic Information'!$F$13,'Basic Information'!$D$13,IF(CQ13&lt;='Basic Information'!$F$12,'Basic Information'!$D$12,'Basic Information'!$D$11)))))))</f>
        <v>Fail</v>
      </c>
      <c r="CS13" s="35" t="str">
        <f t="shared" si="35"/>
        <v/>
      </c>
      <c r="CT13" s="48"/>
      <c r="CU13" s="48"/>
      <c r="CV13" s="48"/>
      <c r="CW13" s="48"/>
      <c r="CX13" s="37"/>
      <c r="CY13" s="39"/>
    </row>
    <row r="14" spans="2:103" x14ac:dyDescent="0.3">
      <c r="B14" s="33">
        <v>9</v>
      </c>
      <c r="C14" s="36" t="s">
        <v>45</v>
      </c>
      <c r="D14" s="33" t="str">
        <f>'Basic Information'!$F$6 &amp;" - " &amp;'Basic Information'!$H$6</f>
        <v>7 - B</v>
      </c>
      <c r="E14" s="33">
        <v>25</v>
      </c>
      <c r="F14" s="33">
        <f t="shared" si="0"/>
        <v>50</v>
      </c>
      <c r="G14" s="33" t="str">
        <f>IF(F14=0,"",IF(F14&lt;='Basic Information'!$F$17,'Basic Information'!$D$17,IF(F14&lt;='Basic Information'!$F$16,'Basic Information'!$D$16,IF(F14&lt;='Basic Information'!$F$15,'Basic Information'!$D$15,IF(F14&lt;='Basic Information'!$F$14,'Basic Information'!$D$14,IF(F14&lt;='Basic Information'!$F$13,'Basic Information'!$D$13,IF(F14&lt;='Basic Information'!$F$12,'Basic Information'!$D$12,'Basic Information'!$D$11)))))))</f>
        <v>C</v>
      </c>
      <c r="H14" s="33">
        <v>25</v>
      </c>
      <c r="I14" s="33">
        <f t="shared" si="1"/>
        <v>50</v>
      </c>
      <c r="J14" s="33" t="str">
        <f>IF(I14=0,"",IF(I14&lt;='Basic Information'!$F$17,'Basic Information'!$D$17,IF(I14&lt;='Basic Information'!$F$16,'Basic Information'!$D$16,IF(I14&lt;='Basic Information'!$F$15,'Basic Information'!$D$15,IF(I14&lt;='Basic Information'!$F$14,'Basic Information'!$D$14,IF(I14&lt;='Basic Information'!$F$13,'Basic Information'!$D$13,IF(I14&lt;='Basic Information'!$F$12,'Basic Information'!$D$12,'Basic Information'!$D$11)))))))</f>
        <v>C</v>
      </c>
      <c r="K14" s="33">
        <v>50</v>
      </c>
      <c r="L14" s="33">
        <f t="shared" si="2"/>
        <v>50</v>
      </c>
      <c r="M14" s="33" t="str">
        <f>IF(L14=0,"",IF(L14&lt;='Basic Information'!$F$17,'Basic Information'!$D$17,IF(L14&lt;='Basic Information'!$F$16,'Basic Information'!$D$16,IF(L14&lt;='Basic Information'!$F$15,'Basic Information'!$D$15,IF(L14&lt;='Basic Information'!$F$14,'Basic Information'!$D$14,IF(L14&lt;='Basic Information'!$F$13,'Basic Information'!$D$13,IF(L14&lt;='Basic Information'!$F$12,'Basic Information'!$D$12,'Basic Information'!$D$11)))))))</f>
        <v>C</v>
      </c>
      <c r="N14" s="33">
        <v>25</v>
      </c>
      <c r="O14" s="33">
        <f t="shared" si="3"/>
        <v>50</v>
      </c>
      <c r="P14" s="33" t="str">
        <f>IF(O14=0,"",IF(O14&lt;='Basic Information'!$F$17,'Basic Information'!$D$17,IF(O14&lt;='Basic Information'!$F$16,'Basic Information'!$D$16,IF(O14&lt;='Basic Information'!$F$15,'Basic Information'!$D$15,IF(O14&lt;='Basic Information'!$F$14,'Basic Information'!$D$14,IF(O14&lt;='Basic Information'!$F$13,'Basic Information'!$D$13,IF(O14&lt;='Basic Information'!$F$12,'Basic Information'!$D$12,'Basic Information'!$D$11)))))))</f>
        <v>C</v>
      </c>
      <c r="Q14" s="33">
        <v>25</v>
      </c>
      <c r="R14" s="33">
        <f t="shared" si="4"/>
        <v>50</v>
      </c>
      <c r="S14" s="33" t="str">
        <f>IF(R14=0,"",IF(R14&lt;='Basic Information'!$F$17,'Basic Information'!$D$17,IF(R14&lt;='Basic Information'!$F$16,'Basic Information'!$D$16,IF(R14&lt;='Basic Information'!$F$15,'Basic Information'!$D$15,IF(R14&lt;='Basic Information'!$F$14,'Basic Information'!$D$14,IF(R14&lt;='Basic Information'!$F$13,'Basic Information'!$D$13,IF(R14&lt;='Basic Information'!$F$12,'Basic Information'!$D$12,'Basic Information'!$D$11)))))))</f>
        <v>C</v>
      </c>
      <c r="T14" s="33">
        <v>50</v>
      </c>
      <c r="U14" s="33">
        <f t="shared" si="5"/>
        <v>50</v>
      </c>
      <c r="V14" s="33" t="str">
        <f>IF(U14=0,"",IF(U14&lt;='Basic Information'!$F$17,'Basic Information'!$D$17,IF(U14&lt;='Basic Information'!$F$16,'Basic Information'!$D$16,IF(U14&lt;='Basic Information'!$F$15,'Basic Information'!$D$15,IF(U14&lt;='Basic Information'!$F$14,'Basic Information'!$D$14,IF(U14&lt;='Basic Information'!$F$13,'Basic Information'!$D$13,IF(U14&lt;='Basic Information'!$F$12,'Basic Information'!$D$12,'Basic Information'!$D$11)))))))</f>
        <v>C</v>
      </c>
      <c r="W14" s="33">
        <v>25</v>
      </c>
      <c r="X14" s="33">
        <f t="shared" si="6"/>
        <v>50</v>
      </c>
      <c r="Y14" s="33" t="str">
        <f>IF(X14=0,"",IF(X14&lt;='Basic Information'!$F$17,'Basic Information'!$D$17,IF(X14&lt;='Basic Information'!$F$16,'Basic Information'!$D$16,IF(X14&lt;='Basic Information'!$F$15,'Basic Information'!$D$15,IF(X14&lt;='Basic Information'!$F$14,'Basic Information'!$D$14,IF(X14&lt;='Basic Information'!$F$13,'Basic Information'!$D$13,IF(X14&lt;='Basic Information'!$F$12,'Basic Information'!$D$12,'Basic Information'!$D$11)))))))</f>
        <v>C</v>
      </c>
      <c r="Z14" s="33">
        <v>25</v>
      </c>
      <c r="AA14" s="33">
        <f t="shared" si="7"/>
        <v>50</v>
      </c>
      <c r="AB14" s="33" t="str">
        <f>IF(AA14=0,"",IF(AA14&lt;='Basic Information'!$F$17,'Basic Information'!$D$17,IF(AA14&lt;='Basic Information'!$F$16,'Basic Information'!$D$16,IF(AA14&lt;='Basic Information'!$F$15,'Basic Information'!$D$15,IF(AA14&lt;='Basic Information'!$F$14,'Basic Information'!$D$14,IF(AA14&lt;='Basic Information'!$F$13,'Basic Information'!$D$13,IF(AA14&lt;='Basic Information'!$F$12,'Basic Information'!$D$12,'Basic Information'!$D$11)))))))</f>
        <v>C</v>
      </c>
      <c r="AC14" s="33">
        <v>50</v>
      </c>
      <c r="AD14" s="33">
        <f t="shared" si="8"/>
        <v>50</v>
      </c>
      <c r="AE14" s="33" t="str">
        <f>IF(AD14=0,"",IF(AD14&lt;='Basic Information'!$F$17,'Basic Information'!$D$17,IF(AD14&lt;='Basic Information'!$F$16,'Basic Information'!$D$16,IF(AD14&lt;='Basic Information'!$F$15,'Basic Information'!$D$15,IF(AD14&lt;='Basic Information'!$F$14,'Basic Information'!$D$14,IF(AD14&lt;='Basic Information'!$F$13,'Basic Information'!$D$13,IF(AD14&lt;='Basic Information'!$F$12,'Basic Information'!$D$12,'Basic Information'!$D$11)))))))</f>
        <v>C</v>
      </c>
      <c r="AF14" s="33">
        <v>25</v>
      </c>
      <c r="AG14" s="33">
        <f t="shared" si="9"/>
        <v>50</v>
      </c>
      <c r="AH14" s="33" t="str">
        <f>IF(AG14=0,"",IF(AG14&lt;='Basic Information'!$F$17,'Basic Information'!$D$17,IF(AG14&lt;='Basic Information'!$F$16,'Basic Information'!$D$16,IF(AG14&lt;='Basic Information'!$F$15,'Basic Information'!$D$15,IF(AG14&lt;='Basic Information'!$F$14,'Basic Information'!$D$14,IF(AG14&lt;='Basic Information'!$F$13,'Basic Information'!$D$13,IF(AG14&lt;='Basic Information'!$F$12,'Basic Information'!$D$12,'Basic Information'!$D$11)))))))</f>
        <v>C</v>
      </c>
      <c r="AI14" s="33">
        <v>25</v>
      </c>
      <c r="AJ14" s="33">
        <f t="shared" si="10"/>
        <v>50</v>
      </c>
      <c r="AK14" s="33" t="str">
        <f>IF(AJ14=0,"",IF(AJ14&lt;='Basic Information'!$F$17,'Basic Information'!$D$17,IF(AJ14&lt;='Basic Information'!$F$16,'Basic Information'!$D$16,IF(AJ14&lt;='Basic Information'!$F$15,'Basic Information'!$D$15,IF(AJ14&lt;='Basic Information'!$F$14,'Basic Information'!$D$14,IF(AJ14&lt;='Basic Information'!$F$13,'Basic Information'!$D$13,IF(AJ14&lt;='Basic Information'!$F$12,'Basic Information'!$D$12,'Basic Information'!$D$11)))))))</f>
        <v>C</v>
      </c>
      <c r="AL14" s="33">
        <v>50</v>
      </c>
      <c r="AM14" s="33">
        <f t="shared" si="11"/>
        <v>50</v>
      </c>
      <c r="AN14" s="33" t="str">
        <f>IF(AM14=0,"",IF(AM14&lt;='Basic Information'!$F$17,'Basic Information'!$D$17,IF(AM14&lt;='Basic Information'!$F$16,'Basic Information'!$D$16,IF(AM14&lt;='Basic Information'!$F$15,'Basic Information'!$D$15,IF(AM14&lt;='Basic Information'!$F$14,'Basic Information'!$D$14,IF(AM14&lt;='Basic Information'!$F$13,'Basic Information'!$D$13,IF(AM14&lt;='Basic Information'!$F$12,'Basic Information'!$D$12,'Basic Information'!$D$11)))))))</f>
        <v>C</v>
      </c>
      <c r="AO14" s="33">
        <v>25</v>
      </c>
      <c r="AP14" s="33">
        <f t="shared" si="12"/>
        <v>50</v>
      </c>
      <c r="AQ14" s="33" t="str">
        <f>IF(AP14=0,"",IF(AP14&lt;='Basic Information'!$F$17,'Basic Information'!$D$17,IF(AP14&lt;='Basic Information'!$F$16,'Basic Information'!$D$16,IF(AP14&lt;='Basic Information'!$F$15,'Basic Information'!$D$15,IF(AP14&lt;='Basic Information'!$F$14,'Basic Information'!$D$14,IF(AP14&lt;='Basic Information'!$F$13,'Basic Information'!$D$13,IF(AP14&lt;='Basic Information'!$F$12,'Basic Information'!$D$12,'Basic Information'!$D$11)))))))</f>
        <v>C</v>
      </c>
      <c r="AR14" s="33">
        <v>25</v>
      </c>
      <c r="AS14" s="33">
        <f t="shared" si="13"/>
        <v>50</v>
      </c>
      <c r="AT14" s="33" t="str">
        <f>IF(AS14=0,"",IF(AS14&lt;='Basic Information'!$F$17,'Basic Information'!$D$17,IF(AS14&lt;='Basic Information'!$F$16,'Basic Information'!$D$16,IF(AS14&lt;='Basic Information'!$F$15,'Basic Information'!$D$15,IF(AS14&lt;='Basic Information'!$F$14,'Basic Information'!$D$14,IF(AS14&lt;='Basic Information'!$F$13,'Basic Information'!$D$13,IF(AS14&lt;='Basic Information'!$F$12,'Basic Information'!$D$12,'Basic Information'!$D$11)))))))</f>
        <v>C</v>
      </c>
      <c r="AU14" s="33">
        <v>50</v>
      </c>
      <c r="AV14" s="33">
        <f t="shared" si="14"/>
        <v>50</v>
      </c>
      <c r="AW14" s="33" t="str">
        <f>IF(AV14=0,"",IF(AV14&lt;='Basic Information'!$F$17,'Basic Information'!$D$17,IF(AV14&lt;='Basic Information'!$F$16,'Basic Information'!$D$16,IF(AV14&lt;='Basic Information'!$F$15,'Basic Information'!$D$15,IF(AV14&lt;='Basic Information'!$F$14,'Basic Information'!$D$14,IF(AV14&lt;='Basic Information'!$F$13,'Basic Information'!$D$13,IF(AV14&lt;='Basic Information'!$F$12,'Basic Information'!$D$12,'Basic Information'!$D$11)))))))</f>
        <v>C</v>
      </c>
      <c r="AX14" s="33">
        <v>25</v>
      </c>
      <c r="AY14" s="33">
        <f t="shared" si="15"/>
        <v>50</v>
      </c>
      <c r="AZ14" s="33" t="str">
        <f>IF(AY14=0,"",IF(AY14&lt;='Basic Information'!$F$17,'Basic Information'!$D$17,IF(AY14&lt;='Basic Information'!$F$16,'Basic Information'!$D$16,IF(AY14&lt;='Basic Information'!$F$15,'Basic Information'!$D$15,IF(AY14&lt;='Basic Information'!$F$14,'Basic Information'!$D$14,IF(AY14&lt;='Basic Information'!$F$13,'Basic Information'!$D$13,IF(AY14&lt;='Basic Information'!$F$12,'Basic Information'!$D$12,'Basic Information'!$D$11)))))))</f>
        <v>C</v>
      </c>
      <c r="BA14" s="33">
        <v>25</v>
      </c>
      <c r="BB14" s="33">
        <f t="shared" si="16"/>
        <v>50</v>
      </c>
      <c r="BC14" s="33" t="str">
        <f>IF(BB14=0,"",IF(BB14&lt;='Basic Information'!$F$17,'Basic Information'!$D$17,IF(BB14&lt;='Basic Information'!$F$16,'Basic Information'!$D$16,IF(BB14&lt;='Basic Information'!$F$15,'Basic Information'!$D$15,IF(BB14&lt;='Basic Information'!$F$14,'Basic Information'!$D$14,IF(BB14&lt;='Basic Information'!$F$13,'Basic Information'!$D$13,IF(BB14&lt;='Basic Information'!$F$12,'Basic Information'!$D$12,'Basic Information'!$D$11)))))))</f>
        <v>C</v>
      </c>
      <c r="BD14" s="33">
        <v>50</v>
      </c>
      <c r="BE14" s="33">
        <f t="shared" si="17"/>
        <v>50</v>
      </c>
      <c r="BF14" s="33" t="str">
        <f>IF(BE14=0,"",IF(BE14&lt;='Basic Information'!$F$17,'Basic Information'!$D$17,IF(BE14&lt;='Basic Information'!$F$16,'Basic Information'!$D$16,IF(BE14&lt;='Basic Information'!$F$15,'Basic Information'!$D$15,IF(BE14&lt;='Basic Information'!$F$14,'Basic Information'!$D$14,IF(BE14&lt;='Basic Information'!$F$13,'Basic Information'!$D$13,IF(BE14&lt;='Basic Information'!$F$12,'Basic Information'!$D$12,'Basic Information'!$D$11)))))))</f>
        <v>C</v>
      </c>
      <c r="BG14" s="33">
        <v>25</v>
      </c>
      <c r="BH14" s="33">
        <f t="shared" si="18"/>
        <v>50</v>
      </c>
      <c r="BI14" s="33" t="str">
        <f>IF(BH14=0,"",IF(BH14&lt;='Basic Information'!$F$17,'Basic Information'!$D$17,IF(BH14&lt;='Basic Information'!$F$16,'Basic Information'!$D$16,IF(BH14&lt;='Basic Information'!$F$15,'Basic Information'!$D$15,IF(BH14&lt;='Basic Information'!$F$14,'Basic Information'!$D$14,IF(BH14&lt;='Basic Information'!$F$13,'Basic Information'!$D$13,IF(BH14&lt;='Basic Information'!$F$12,'Basic Information'!$D$12,'Basic Information'!$D$11)))))))</f>
        <v>C</v>
      </c>
      <c r="BJ14" s="33">
        <v>25</v>
      </c>
      <c r="BK14" s="33">
        <f t="shared" si="19"/>
        <v>50</v>
      </c>
      <c r="BL14" s="33" t="str">
        <f>IF(BK14=0,"",IF(BK14&lt;='Basic Information'!$F$17,'Basic Information'!$D$17,IF(BK14&lt;='Basic Information'!$F$16,'Basic Information'!$D$16,IF(BK14&lt;='Basic Information'!$F$15,'Basic Information'!$D$15,IF(BK14&lt;='Basic Information'!$F$14,'Basic Information'!$D$14,IF(BK14&lt;='Basic Information'!$F$13,'Basic Information'!$D$13,IF(BK14&lt;='Basic Information'!$F$12,'Basic Information'!$D$12,'Basic Information'!$D$11)))))))</f>
        <v>C</v>
      </c>
      <c r="BM14" s="33">
        <v>50</v>
      </c>
      <c r="BN14" s="33">
        <f t="shared" si="20"/>
        <v>50</v>
      </c>
      <c r="BO14" s="33" t="str">
        <f>IF(BN14=0,"",IF(BN14&lt;='Basic Information'!$F$17,'Basic Information'!$D$17,IF(BN14&lt;='Basic Information'!$F$16,'Basic Information'!$D$16,IF(BN14&lt;='Basic Information'!$F$15,'Basic Information'!$D$15,IF(BN14&lt;='Basic Information'!$F$14,'Basic Information'!$D$14,IF(BN14&lt;='Basic Information'!$F$13,'Basic Information'!$D$13,IF(BN14&lt;='Basic Information'!$F$12,'Basic Information'!$D$12,'Basic Information'!$D$11)))))))</f>
        <v>C</v>
      </c>
      <c r="BP14" s="33">
        <v>25</v>
      </c>
      <c r="BQ14" s="33">
        <f t="shared" si="21"/>
        <v>50</v>
      </c>
      <c r="BR14" s="33" t="str">
        <f>IF(BQ14=0,"",IF(BQ14&lt;='Basic Information'!$F$17,'Basic Information'!$D$17,IF(BQ14&lt;='Basic Information'!$F$16,'Basic Information'!$D$16,IF(BQ14&lt;='Basic Information'!$F$15,'Basic Information'!$D$15,IF(BQ14&lt;='Basic Information'!$F$14,'Basic Information'!$D$14,IF(BQ14&lt;='Basic Information'!$F$13,'Basic Information'!$D$13,IF(BQ14&lt;='Basic Information'!$F$12,'Basic Information'!$D$12,'Basic Information'!$D$11)))))))</f>
        <v>C</v>
      </c>
      <c r="BS14" s="33">
        <v>25</v>
      </c>
      <c r="BT14" s="33">
        <f t="shared" si="22"/>
        <v>50</v>
      </c>
      <c r="BU14" s="33" t="str">
        <f>IF(BT14=0,"",IF(BT14&lt;='Basic Information'!$F$17,'Basic Information'!$D$17,IF(BT14&lt;='Basic Information'!$F$16,'Basic Information'!$D$16,IF(BT14&lt;='Basic Information'!$F$15,'Basic Information'!$D$15,IF(BT14&lt;='Basic Information'!$F$14,'Basic Information'!$D$14,IF(BT14&lt;='Basic Information'!$F$13,'Basic Information'!$D$13,IF(BT14&lt;='Basic Information'!$F$12,'Basic Information'!$D$12,'Basic Information'!$D$11)))))))</f>
        <v>C</v>
      </c>
      <c r="BV14" s="33">
        <v>50</v>
      </c>
      <c r="BW14" s="33">
        <f t="shared" si="23"/>
        <v>50</v>
      </c>
      <c r="BX14" s="33" t="str">
        <f>IF(BW14=0,"",IF(BW14&lt;='Basic Information'!$F$17,'Basic Information'!$D$17,IF(BW14&lt;='Basic Information'!$F$16,'Basic Information'!$D$16,IF(BW14&lt;='Basic Information'!$F$15,'Basic Information'!$D$15,IF(BW14&lt;='Basic Information'!$F$14,'Basic Information'!$D$14,IF(BW14&lt;='Basic Information'!$F$13,'Basic Information'!$D$13,IF(BW14&lt;='Basic Information'!$F$12,'Basic Information'!$D$12,'Basic Information'!$D$11)))))))</f>
        <v>C</v>
      </c>
      <c r="BY14" s="33">
        <v>25</v>
      </c>
      <c r="BZ14" s="33">
        <f t="shared" si="24"/>
        <v>50</v>
      </c>
      <c r="CA14" s="33" t="str">
        <f>IF(BZ14=0,"",IF(BZ14&lt;='Basic Information'!$F$17,'Basic Information'!$D$17,IF(BZ14&lt;='Basic Information'!$F$16,'Basic Information'!$D$16,IF(BZ14&lt;='Basic Information'!$F$15,'Basic Information'!$D$15,IF(BZ14&lt;='Basic Information'!$F$14,'Basic Information'!$D$14,IF(BZ14&lt;='Basic Information'!$F$13,'Basic Information'!$D$13,IF(BZ14&lt;='Basic Information'!$F$12,'Basic Information'!$D$12,'Basic Information'!$D$11)))))))</f>
        <v>C</v>
      </c>
      <c r="CB14" s="33">
        <v>25</v>
      </c>
      <c r="CC14" s="33">
        <f t="shared" si="25"/>
        <v>50</v>
      </c>
      <c r="CD14" s="33" t="str">
        <f>IF(CC14=0,"",IF(CC14&lt;='Basic Information'!$F$17,'Basic Information'!$D$17,IF(CC14&lt;='Basic Information'!$F$16,'Basic Information'!$D$16,IF(CC14&lt;='Basic Information'!$F$15,'Basic Information'!$D$15,IF(CC14&lt;='Basic Information'!$F$14,'Basic Information'!$D$14,IF(CC14&lt;='Basic Information'!$F$13,'Basic Information'!$D$13,IF(CC14&lt;='Basic Information'!$F$12,'Basic Information'!$D$12,'Basic Information'!$D$11)))))))</f>
        <v>C</v>
      </c>
      <c r="CE14" s="33">
        <v>50</v>
      </c>
      <c r="CF14" s="33">
        <f t="shared" si="26"/>
        <v>50</v>
      </c>
      <c r="CG14" s="33" t="str">
        <f>IF(CF14=0,"",IF(CF14&lt;='Basic Information'!$F$17,'Basic Information'!$D$17,IF(CF14&lt;='Basic Information'!$F$16,'Basic Information'!$D$16,IF(CF14&lt;='Basic Information'!$F$15,'Basic Information'!$D$15,IF(CF14&lt;='Basic Information'!$F$14,'Basic Information'!$D$14,IF(CF14&lt;='Basic Information'!$F$13,'Basic Information'!$D$13,IF(CF14&lt;='Basic Information'!$F$12,'Basic Information'!$D$12,'Basic Information'!$D$11)))))))</f>
        <v>C</v>
      </c>
      <c r="CH14" s="33">
        <f t="shared" si="27"/>
        <v>225</v>
      </c>
      <c r="CI14" s="34">
        <f t="shared" si="28"/>
        <v>50</v>
      </c>
      <c r="CJ14" s="33" t="str">
        <f>IF(CI14=0,"",IF(CI14&lt;='Basic Information'!$F$17,'Basic Information'!$D$17,IF(CI14&lt;='Basic Information'!$F$16,'Basic Information'!$D$16,IF(CI14&lt;='Basic Information'!$F$15,'Basic Information'!$D$15,IF(CI14&lt;='Basic Information'!$F$14,'Basic Information'!$D$14,IF(CI14&lt;='Basic Information'!$F$13,'Basic Information'!$D$13,IF(CI14&lt;='Basic Information'!$F$12,'Basic Information'!$D$12,'Basic Information'!$D$11)))))))</f>
        <v>C</v>
      </c>
      <c r="CK14" s="35">
        <f t="shared" si="29"/>
        <v>11</v>
      </c>
      <c r="CL14" s="33">
        <f t="shared" si="30"/>
        <v>225</v>
      </c>
      <c r="CM14" s="34">
        <f t="shared" si="31"/>
        <v>50</v>
      </c>
      <c r="CN14" s="33" t="str">
        <f>IF(CM14=0,"",IF(CM14&lt;='Basic Information'!$F$17,'Basic Information'!$D$17,IF(CM14&lt;='Basic Information'!$F$16,'Basic Information'!$D$16,IF(CM14&lt;='Basic Information'!$F$15,'Basic Information'!$D$15,IF(CM14&lt;='Basic Information'!$F$14,'Basic Information'!$D$14,IF(CM14&lt;='Basic Information'!$F$13,'Basic Information'!$D$13,IF(CM14&lt;='Basic Information'!$F$12,'Basic Information'!$D$12,'Basic Information'!$D$11)))))))</f>
        <v>C</v>
      </c>
      <c r="CO14" s="35">
        <f t="shared" si="32"/>
        <v>11</v>
      </c>
      <c r="CP14" s="33">
        <f t="shared" si="33"/>
        <v>450</v>
      </c>
      <c r="CQ14" s="34">
        <f t="shared" si="34"/>
        <v>50</v>
      </c>
      <c r="CR14" s="33" t="str">
        <f>IF(CQ14=0,"",IF(CQ14&lt;='Basic Information'!$F$17,'Basic Information'!$D$17,IF(CQ14&lt;='Basic Information'!$F$16,'Basic Information'!$D$16,IF(CQ14&lt;='Basic Information'!$F$15,'Basic Information'!$D$15,IF(CQ14&lt;='Basic Information'!$F$14,'Basic Information'!$D$14,IF(CQ14&lt;='Basic Information'!$F$13,'Basic Information'!$D$13,IF(CQ14&lt;='Basic Information'!$F$12,'Basic Information'!$D$12,'Basic Information'!$D$11)))))))</f>
        <v>C</v>
      </c>
      <c r="CS14" s="35">
        <f t="shared" si="35"/>
        <v>11</v>
      </c>
      <c r="CT14" s="48"/>
      <c r="CU14" s="48"/>
      <c r="CV14" s="48"/>
      <c r="CW14" s="48"/>
      <c r="CX14" s="37"/>
      <c r="CY14" s="39"/>
    </row>
    <row r="15" spans="2:103" x14ac:dyDescent="0.3">
      <c r="B15" s="33">
        <v>10</v>
      </c>
      <c r="C15" s="36" t="s">
        <v>46</v>
      </c>
      <c r="D15" s="33" t="str">
        <f>'Basic Information'!$F$6 &amp;" - " &amp;'Basic Information'!$H$6</f>
        <v>7 - B</v>
      </c>
      <c r="E15" s="33">
        <v>35</v>
      </c>
      <c r="F15" s="33">
        <f t="shared" si="0"/>
        <v>70</v>
      </c>
      <c r="G15" s="33" t="str">
        <f>IF(F15=0,"",IF(F15&lt;='Basic Information'!$F$17,'Basic Information'!$D$17,IF(F15&lt;='Basic Information'!$F$16,'Basic Information'!$D$16,IF(F15&lt;='Basic Information'!$F$15,'Basic Information'!$D$15,IF(F15&lt;='Basic Information'!$F$14,'Basic Information'!$D$14,IF(F15&lt;='Basic Information'!$F$13,'Basic Information'!$D$13,IF(F15&lt;='Basic Information'!$F$12,'Basic Information'!$D$12,'Basic Information'!$D$11)))))))</f>
        <v>B+</v>
      </c>
      <c r="H15" s="33">
        <v>35</v>
      </c>
      <c r="I15" s="33">
        <f t="shared" si="1"/>
        <v>70</v>
      </c>
      <c r="J15" s="33" t="str">
        <f>IF(I15=0,"",IF(I15&lt;='Basic Information'!$F$17,'Basic Information'!$D$17,IF(I15&lt;='Basic Information'!$F$16,'Basic Information'!$D$16,IF(I15&lt;='Basic Information'!$F$15,'Basic Information'!$D$15,IF(I15&lt;='Basic Information'!$F$14,'Basic Information'!$D$14,IF(I15&lt;='Basic Information'!$F$13,'Basic Information'!$D$13,IF(I15&lt;='Basic Information'!$F$12,'Basic Information'!$D$12,'Basic Information'!$D$11)))))))</f>
        <v>B+</v>
      </c>
      <c r="K15" s="33">
        <v>70</v>
      </c>
      <c r="L15" s="33">
        <f t="shared" si="2"/>
        <v>70</v>
      </c>
      <c r="M15" s="33" t="str">
        <f>IF(L15=0,"",IF(L15&lt;='Basic Information'!$F$17,'Basic Information'!$D$17,IF(L15&lt;='Basic Information'!$F$16,'Basic Information'!$D$16,IF(L15&lt;='Basic Information'!$F$15,'Basic Information'!$D$15,IF(L15&lt;='Basic Information'!$F$14,'Basic Information'!$D$14,IF(L15&lt;='Basic Information'!$F$13,'Basic Information'!$D$13,IF(L15&lt;='Basic Information'!$F$12,'Basic Information'!$D$12,'Basic Information'!$D$11)))))))</f>
        <v>B+</v>
      </c>
      <c r="N15" s="33">
        <v>35</v>
      </c>
      <c r="O15" s="33">
        <f t="shared" si="3"/>
        <v>70</v>
      </c>
      <c r="P15" s="33" t="str">
        <f>IF(O15=0,"",IF(O15&lt;='Basic Information'!$F$17,'Basic Information'!$D$17,IF(O15&lt;='Basic Information'!$F$16,'Basic Information'!$D$16,IF(O15&lt;='Basic Information'!$F$15,'Basic Information'!$D$15,IF(O15&lt;='Basic Information'!$F$14,'Basic Information'!$D$14,IF(O15&lt;='Basic Information'!$F$13,'Basic Information'!$D$13,IF(O15&lt;='Basic Information'!$F$12,'Basic Information'!$D$12,'Basic Information'!$D$11)))))))</f>
        <v>B+</v>
      </c>
      <c r="Q15" s="33">
        <v>35</v>
      </c>
      <c r="R15" s="33">
        <f t="shared" si="4"/>
        <v>70</v>
      </c>
      <c r="S15" s="33" t="str">
        <f>IF(R15=0,"",IF(R15&lt;='Basic Information'!$F$17,'Basic Information'!$D$17,IF(R15&lt;='Basic Information'!$F$16,'Basic Information'!$D$16,IF(R15&lt;='Basic Information'!$F$15,'Basic Information'!$D$15,IF(R15&lt;='Basic Information'!$F$14,'Basic Information'!$D$14,IF(R15&lt;='Basic Information'!$F$13,'Basic Information'!$D$13,IF(R15&lt;='Basic Information'!$F$12,'Basic Information'!$D$12,'Basic Information'!$D$11)))))))</f>
        <v>B+</v>
      </c>
      <c r="T15" s="33">
        <v>70</v>
      </c>
      <c r="U15" s="33">
        <f t="shared" si="5"/>
        <v>70</v>
      </c>
      <c r="V15" s="33" t="str">
        <f>IF(U15=0,"",IF(U15&lt;='Basic Information'!$F$17,'Basic Information'!$D$17,IF(U15&lt;='Basic Information'!$F$16,'Basic Information'!$D$16,IF(U15&lt;='Basic Information'!$F$15,'Basic Information'!$D$15,IF(U15&lt;='Basic Information'!$F$14,'Basic Information'!$D$14,IF(U15&lt;='Basic Information'!$F$13,'Basic Information'!$D$13,IF(U15&lt;='Basic Information'!$F$12,'Basic Information'!$D$12,'Basic Information'!$D$11)))))))</f>
        <v>B+</v>
      </c>
      <c r="W15" s="33">
        <v>35</v>
      </c>
      <c r="X15" s="33">
        <f t="shared" si="6"/>
        <v>70</v>
      </c>
      <c r="Y15" s="33" t="str">
        <f>IF(X15=0,"",IF(X15&lt;='Basic Information'!$F$17,'Basic Information'!$D$17,IF(X15&lt;='Basic Information'!$F$16,'Basic Information'!$D$16,IF(X15&lt;='Basic Information'!$F$15,'Basic Information'!$D$15,IF(X15&lt;='Basic Information'!$F$14,'Basic Information'!$D$14,IF(X15&lt;='Basic Information'!$F$13,'Basic Information'!$D$13,IF(X15&lt;='Basic Information'!$F$12,'Basic Information'!$D$12,'Basic Information'!$D$11)))))))</f>
        <v>B+</v>
      </c>
      <c r="Z15" s="33">
        <v>35</v>
      </c>
      <c r="AA15" s="33">
        <f t="shared" si="7"/>
        <v>70</v>
      </c>
      <c r="AB15" s="33" t="str">
        <f>IF(AA15=0,"",IF(AA15&lt;='Basic Information'!$F$17,'Basic Information'!$D$17,IF(AA15&lt;='Basic Information'!$F$16,'Basic Information'!$D$16,IF(AA15&lt;='Basic Information'!$F$15,'Basic Information'!$D$15,IF(AA15&lt;='Basic Information'!$F$14,'Basic Information'!$D$14,IF(AA15&lt;='Basic Information'!$F$13,'Basic Information'!$D$13,IF(AA15&lt;='Basic Information'!$F$12,'Basic Information'!$D$12,'Basic Information'!$D$11)))))))</f>
        <v>B+</v>
      </c>
      <c r="AC15" s="33">
        <v>70</v>
      </c>
      <c r="AD15" s="33">
        <f t="shared" si="8"/>
        <v>70</v>
      </c>
      <c r="AE15" s="33" t="str">
        <f>IF(AD15=0,"",IF(AD15&lt;='Basic Information'!$F$17,'Basic Information'!$D$17,IF(AD15&lt;='Basic Information'!$F$16,'Basic Information'!$D$16,IF(AD15&lt;='Basic Information'!$F$15,'Basic Information'!$D$15,IF(AD15&lt;='Basic Information'!$F$14,'Basic Information'!$D$14,IF(AD15&lt;='Basic Information'!$F$13,'Basic Information'!$D$13,IF(AD15&lt;='Basic Information'!$F$12,'Basic Information'!$D$12,'Basic Information'!$D$11)))))))</f>
        <v>B+</v>
      </c>
      <c r="AF15" s="33">
        <v>35</v>
      </c>
      <c r="AG15" s="33">
        <f t="shared" si="9"/>
        <v>70</v>
      </c>
      <c r="AH15" s="33" t="str">
        <f>IF(AG15=0,"",IF(AG15&lt;='Basic Information'!$F$17,'Basic Information'!$D$17,IF(AG15&lt;='Basic Information'!$F$16,'Basic Information'!$D$16,IF(AG15&lt;='Basic Information'!$F$15,'Basic Information'!$D$15,IF(AG15&lt;='Basic Information'!$F$14,'Basic Information'!$D$14,IF(AG15&lt;='Basic Information'!$F$13,'Basic Information'!$D$13,IF(AG15&lt;='Basic Information'!$F$12,'Basic Information'!$D$12,'Basic Information'!$D$11)))))))</f>
        <v>B+</v>
      </c>
      <c r="AI15" s="33">
        <v>35</v>
      </c>
      <c r="AJ15" s="33">
        <f t="shared" si="10"/>
        <v>70</v>
      </c>
      <c r="AK15" s="33" t="str">
        <f>IF(AJ15=0,"",IF(AJ15&lt;='Basic Information'!$F$17,'Basic Information'!$D$17,IF(AJ15&lt;='Basic Information'!$F$16,'Basic Information'!$D$16,IF(AJ15&lt;='Basic Information'!$F$15,'Basic Information'!$D$15,IF(AJ15&lt;='Basic Information'!$F$14,'Basic Information'!$D$14,IF(AJ15&lt;='Basic Information'!$F$13,'Basic Information'!$D$13,IF(AJ15&lt;='Basic Information'!$F$12,'Basic Information'!$D$12,'Basic Information'!$D$11)))))))</f>
        <v>B+</v>
      </c>
      <c r="AL15" s="33">
        <v>70</v>
      </c>
      <c r="AM15" s="33">
        <f t="shared" si="11"/>
        <v>70</v>
      </c>
      <c r="AN15" s="33" t="str">
        <f>IF(AM15=0,"",IF(AM15&lt;='Basic Information'!$F$17,'Basic Information'!$D$17,IF(AM15&lt;='Basic Information'!$F$16,'Basic Information'!$D$16,IF(AM15&lt;='Basic Information'!$F$15,'Basic Information'!$D$15,IF(AM15&lt;='Basic Information'!$F$14,'Basic Information'!$D$14,IF(AM15&lt;='Basic Information'!$F$13,'Basic Information'!$D$13,IF(AM15&lt;='Basic Information'!$F$12,'Basic Information'!$D$12,'Basic Information'!$D$11)))))))</f>
        <v>B+</v>
      </c>
      <c r="AO15" s="33">
        <v>35</v>
      </c>
      <c r="AP15" s="33">
        <f t="shared" si="12"/>
        <v>70</v>
      </c>
      <c r="AQ15" s="33" t="str">
        <f>IF(AP15=0,"",IF(AP15&lt;='Basic Information'!$F$17,'Basic Information'!$D$17,IF(AP15&lt;='Basic Information'!$F$16,'Basic Information'!$D$16,IF(AP15&lt;='Basic Information'!$F$15,'Basic Information'!$D$15,IF(AP15&lt;='Basic Information'!$F$14,'Basic Information'!$D$14,IF(AP15&lt;='Basic Information'!$F$13,'Basic Information'!$D$13,IF(AP15&lt;='Basic Information'!$F$12,'Basic Information'!$D$12,'Basic Information'!$D$11)))))))</f>
        <v>B+</v>
      </c>
      <c r="AR15" s="33">
        <v>35</v>
      </c>
      <c r="AS15" s="33">
        <f t="shared" si="13"/>
        <v>70</v>
      </c>
      <c r="AT15" s="33" t="str">
        <f>IF(AS15=0,"",IF(AS15&lt;='Basic Information'!$F$17,'Basic Information'!$D$17,IF(AS15&lt;='Basic Information'!$F$16,'Basic Information'!$D$16,IF(AS15&lt;='Basic Information'!$F$15,'Basic Information'!$D$15,IF(AS15&lt;='Basic Information'!$F$14,'Basic Information'!$D$14,IF(AS15&lt;='Basic Information'!$F$13,'Basic Information'!$D$13,IF(AS15&lt;='Basic Information'!$F$12,'Basic Information'!$D$12,'Basic Information'!$D$11)))))))</f>
        <v>B+</v>
      </c>
      <c r="AU15" s="33">
        <v>70</v>
      </c>
      <c r="AV15" s="33">
        <f t="shared" si="14"/>
        <v>70</v>
      </c>
      <c r="AW15" s="33" t="str">
        <f>IF(AV15=0,"",IF(AV15&lt;='Basic Information'!$F$17,'Basic Information'!$D$17,IF(AV15&lt;='Basic Information'!$F$16,'Basic Information'!$D$16,IF(AV15&lt;='Basic Information'!$F$15,'Basic Information'!$D$15,IF(AV15&lt;='Basic Information'!$F$14,'Basic Information'!$D$14,IF(AV15&lt;='Basic Information'!$F$13,'Basic Information'!$D$13,IF(AV15&lt;='Basic Information'!$F$12,'Basic Information'!$D$12,'Basic Information'!$D$11)))))))</f>
        <v>B+</v>
      </c>
      <c r="AX15" s="33">
        <v>35</v>
      </c>
      <c r="AY15" s="33">
        <f t="shared" si="15"/>
        <v>70</v>
      </c>
      <c r="AZ15" s="33" t="str">
        <f>IF(AY15=0,"",IF(AY15&lt;='Basic Information'!$F$17,'Basic Information'!$D$17,IF(AY15&lt;='Basic Information'!$F$16,'Basic Information'!$D$16,IF(AY15&lt;='Basic Information'!$F$15,'Basic Information'!$D$15,IF(AY15&lt;='Basic Information'!$F$14,'Basic Information'!$D$14,IF(AY15&lt;='Basic Information'!$F$13,'Basic Information'!$D$13,IF(AY15&lt;='Basic Information'!$F$12,'Basic Information'!$D$12,'Basic Information'!$D$11)))))))</f>
        <v>B+</v>
      </c>
      <c r="BA15" s="33">
        <v>35</v>
      </c>
      <c r="BB15" s="33">
        <f t="shared" si="16"/>
        <v>70</v>
      </c>
      <c r="BC15" s="33" t="str">
        <f>IF(BB15=0,"",IF(BB15&lt;='Basic Information'!$F$17,'Basic Information'!$D$17,IF(BB15&lt;='Basic Information'!$F$16,'Basic Information'!$D$16,IF(BB15&lt;='Basic Information'!$F$15,'Basic Information'!$D$15,IF(BB15&lt;='Basic Information'!$F$14,'Basic Information'!$D$14,IF(BB15&lt;='Basic Information'!$F$13,'Basic Information'!$D$13,IF(BB15&lt;='Basic Information'!$F$12,'Basic Information'!$D$12,'Basic Information'!$D$11)))))))</f>
        <v>B+</v>
      </c>
      <c r="BD15" s="33">
        <v>70</v>
      </c>
      <c r="BE15" s="33">
        <f t="shared" si="17"/>
        <v>70</v>
      </c>
      <c r="BF15" s="33" t="str">
        <f>IF(BE15=0,"",IF(BE15&lt;='Basic Information'!$F$17,'Basic Information'!$D$17,IF(BE15&lt;='Basic Information'!$F$16,'Basic Information'!$D$16,IF(BE15&lt;='Basic Information'!$F$15,'Basic Information'!$D$15,IF(BE15&lt;='Basic Information'!$F$14,'Basic Information'!$D$14,IF(BE15&lt;='Basic Information'!$F$13,'Basic Information'!$D$13,IF(BE15&lt;='Basic Information'!$F$12,'Basic Information'!$D$12,'Basic Information'!$D$11)))))))</f>
        <v>B+</v>
      </c>
      <c r="BG15" s="33">
        <v>35</v>
      </c>
      <c r="BH15" s="33">
        <f t="shared" si="18"/>
        <v>70</v>
      </c>
      <c r="BI15" s="33" t="str">
        <f>IF(BH15=0,"",IF(BH15&lt;='Basic Information'!$F$17,'Basic Information'!$D$17,IF(BH15&lt;='Basic Information'!$F$16,'Basic Information'!$D$16,IF(BH15&lt;='Basic Information'!$F$15,'Basic Information'!$D$15,IF(BH15&lt;='Basic Information'!$F$14,'Basic Information'!$D$14,IF(BH15&lt;='Basic Information'!$F$13,'Basic Information'!$D$13,IF(BH15&lt;='Basic Information'!$F$12,'Basic Information'!$D$12,'Basic Information'!$D$11)))))))</f>
        <v>B+</v>
      </c>
      <c r="BJ15" s="33">
        <v>35</v>
      </c>
      <c r="BK15" s="33">
        <f t="shared" si="19"/>
        <v>70</v>
      </c>
      <c r="BL15" s="33" t="str">
        <f>IF(BK15=0,"",IF(BK15&lt;='Basic Information'!$F$17,'Basic Information'!$D$17,IF(BK15&lt;='Basic Information'!$F$16,'Basic Information'!$D$16,IF(BK15&lt;='Basic Information'!$F$15,'Basic Information'!$D$15,IF(BK15&lt;='Basic Information'!$F$14,'Basic Information'!$D$14,IF(BK15&lt;='Basic Information'!$F$13,'Basic Information'!$D$13,IF(BK15&lt;='Basic Information'!$F$12,'Basic Information'!$D$12,'Basic Information'!$D$11)))))))</f>
        <v>B+</v>
      </c>
      <c r="BM15" s="33">
        <v>70</v>
      </c>
      <c r="BN15" s="33">
        <f t="shared" si="20"/>
        <v>70</v>
      </c>
      <c r="BO15" s="33" t="str">
        <f>IF(BN15=0,"",IF(BN15&lt;='Basic Information'!$F$17,'Basic Information'!$D$17,IF(BN15&lt;='Basic Information'!$F$16,'Basic Information'!$D$16,IF(BN15&lt;='Basic Information'!$F$15,'Basic Information'!$D$15,IF(BN15&lt;='Basic Information'!$F$14,'Basic Information'!$D$14,IF(BN15&lt;='Basic Information'!$F$13,'Basic Information'!$D$13,IF(BN15&lt;='Basic Information'!$F$12,'Basic Information'!$D$12,'Basic Information'!$D$11)))))))</f>
        <v>B+</v>
      </c>
      <c r="BP15" s="33">
        <v>35</v>
      </c>
      <c r="BQ15" s="33">
        <f t="shared" si="21"/>
        <v>70</v>
      </c>
      <c r="BR15" s="33" t="str">
        <f>IF(BQ15=0,"",IF(BQ15&lt;='Basic Information'!$F$17,'Basic Information'!$D$17,IF(BQ15&lt;='Basic Information'!$F$16,'Basic Information'!$D$16,IF(BQ15&lt;='Basic Information'!$F$15,'Basic Information'!$D$15,IF(BQ15&lt;='Basic Information'!$F$14,'Basic Information'!$D$14,IF(BQ15&lt;='Basic Information'!$F$13,'Basic Information'!$D$13,IF(BQ15&lt;='Basic Information'!$F$12,'Basic Information'!$D$12,'Basic Information'!$D$11)))))))</f>
        <v>B+</v>
      </c>
      <c r="BS15" s="33">
        <v>35</v>
      </c>
      <c r="BT15" s="33">
        <f t="shared" si="22"/>
        <v>70</v>
      </c>
      <c r="BU15" s="33" t="str">
        <f>IF(BT15=0,"",IF(BT15&lt;='Basic Information'!$F$17,'Basic Information'!$D$17,IF(BT15&lt;='Basic Information'!$F$16,'Basic Information'!$D$16,IF(BT15&lt;='Basic Information'!$F$15,'Basic Information'!$D$15,IF(BT15&lt;='Basic Information'!$F$14,'Basic Information'!$D$14,IF(BT15&lt;='Basic Information'!$F$13,'Basic Information'!$D$13,IF(BT15&lt;='Basic Information'!$F$12,'Basic Information'!$D$12,'Basic Information'!$D$11)))))))</f>
        <v>B+</v>
      </c>
      <c r="BV15" s="33">
        <v>70</v>
      </c>
      <c r="BW15" s="33">
        <f t="shared" si="23"/>
        <v>70</v>
      </c>
      <c r="BX15" s="33" t="str">
        <f>IF(BW15=0,"",IF(BW15&lt;='Basic Information'!$F$17,'Basic Information'!$D$17,IF(BW15&lt;='Basic Information'!$F$16,'Basic Information'!$D$16,IF(BW15&lt;='Basic Information'!$F$15,'Basic Information'!$D$15,IF(BW15&lt;='Basic Information'!$F$14,'Basic Information'!$D$14,IF(BW15&lt;='Basic Information'!$F$13,'Basic Information'!$D$13,IF(BW15&lt;='Basic Information'!$F$12,'Basic Information'!$D$12,'Basic Information'!$D$11)))))))</f>
        <v>B+</v>
      </c>
      <c r="BY15" s="33">
        <v>35</v>
      </c>
      <c r="BZ15" s="33">
        <f t="shared" si="24"/>
        <v>70</v>
      </c>
      <c r="CA15" s="33" t="str">
        <f>IF(BZ15=0,"",IF(BZ15&lt;='Basic Information'!$F$17,'Basic Information'!$D$17,IF(BZ15&lt;='Basic Information'!$F$16,'Basic Information'!$D$16,IF(BZ15&lt;='Basic Information'!$F$15,'Basic Information'!$D$15,IF(BZ15&lt;='Basic Information'!$F$14,'Basic Information'!$D$14,IF(BZ15&lt;='Basic Information'!$F$13,'Basic Information'!$D$13,IF(BZ15&lt;='Basic Information'!$F$12,'Basic Information'!$D$12,'Basic Information'!$D$11)))))))</f>
        <v>B+</v>
      </c>
      <c r="CB15" s="33">
        <v>35</v>
      </c>
      <c r="CC15" s="33">
        <f t="shared" si="25"/>
        <v>70</v>
      </c>
      <c r="CD15" s="33" t="str">
        <f>IF(CC15=0,"",IF(CC15&lt;='Basic Information'!$F$17,'Basic Information'!$D$17,IF(CC15&lt;='Basic Information'!$F$16,'Basic Information'!$D$16,IF(CC15&lt;='Basic Information'!$F$15,'Basic Information'!$D$15,IF(CC15&lt;='Basic Information'!$F$14,'Basic Information'!$D$14,IF(CC15&lt;='Basic Information'!$F$13,'Basic Information'!$D$13,IF(CC15&lt;='Basic Information'!$F$12,'Basic Information'!$D$12,'Basic Information'!$D$11)))))))</f>
        <v>B+</v>
      </c>
      <c r="CE15" s="33">
        <v>70</v>
      </c>
      <c r="CF15" s="33">
        <f t="shared" si="26"/>
        <v>70</v>
      </c>
      <c r="CG15" s="33" t="str">
        <f>IF(CF15=0,"",IF(CF15&lt;='Basic Information'!$F$17,'Basic Information'!$D$17,IF(CF15&lt;='Basic Information'!$F$16,'Basic Information'!$D$16,IF(CF15&lt;='Basic Information'!$F$15,'Basic Information'!$D$15,IF(CF15&lt;='Basic Information'!$F$14,'Basic Information'!$D$14,IF(CF15&lt;='Basic Information'!$F$13,'Basic Information'!$D$13,IF(CF15&lt;='Basic Information'!$F$12,'Basic Information'!$D$12,'Basic Information'!$D$11)))))))</f>
        <v>B+</v>
      </c>
      <c r="CH15" s="33">
        <f t="shared" si="27"/>
        <v>315</v>
      </c>
      <c r="CI15" s="34">
        <f t="shared" si="28"/>
        <v>70</v>
      </c>
      <c r="CJ15" s="33" t="str">
        <f>IF(CI15=0,"",IF(CI15&lt;='Basic Information'!$F$17,'Basic Information'!$D$17,IF(CI15&lt;='Basic Information'!$F$16,'Basic Information'!$D$16,IF(CI15&lt;='Basic Information'!$F$15,'Basic Information'!$D$15,IF(CI15&lt;='Basic Information'!$F$14,'Basic Information'!$D$14,IF(CI15&lt;='Basic Information'!$F$13,'Basic Information'!$D$13,IF(CI15&lt;='Basic Information'!$F$12,'Basic Information'!$D$12,'Basic Information'!$D$11)))))))</f>
        <v>B+</v>
      </c>
      <c r="CK15" s="35">
        <f t="shared" si="29"/>
        <v>7</v>
      </c>
      <c r="CL15" s="33">
        <f t="shared" si="30"/>
        <v>315</v>
      </c>
      <c r="CM15" s="34">
        <f t="shared" si="31"/>
        <v>70</v>
      </c>
      <c r="CN15" s="33" t="str">
        <f>IF(CM15=0,"",IF(CM15&lt;='Basic Information'!$F$17,'Basic Information'!$D$17,IF(CM15&lt;='Basic Information'!$F$16,'Basic Information'!$D$16,IF(CM15&lt;='Basic Information'!$F$15,'Basic Information'!$D$15,IF(CM15&lt;='Basic Information'!$F$14,'Basic Information'!$D$14,IF(CM15&lt;='Basic Information'!$F$13,'Basic Information'!$D$13,IF(CM15&lt;='Basic Information'!$F$12,'Basic Information'!$D$12,'Basic Information'!$D$11)))))))</f>
        <v>B+</v>
      </c>
      <c r="CO15" s="35">
        <f t="shared" si="32"/>
        <v>6</v>
      </c>
      <c r="CP15" s="33">
        <f t="shared" si="33"/>
        <v>630</v>
      </c>
      <c r="CQ15" s="34">
        <f t="shared" si="34"/>
        <v>70</v>
      </c>
      <c r="CR15" s="33" t="str">
        <f>IF(CQ15=0,"",IF(CQ15&lt;='Basic Information'!$F$17,'Basic Information'!$D$17,IF(CQ15&lt;='Basic Information'!$F$16,'Basic Information'!$D$16,IF(CQ15&lt;='Basic Information'!$F$15,'Basic Information'!$D$15,IF(CQ15&lt;='Basic Information'!$F$14,'Basic Information'!$D$14,IF(CQ15&lt;='Basic Information'!$F$13,'Basic Information'!$D$13,IF(CQ15&lt;='Basic Information'!$F$12,'Basic Information'!$D$12,'Basic Information'!$D$11)))))))</f>
        <v>B+</v>
      </c>
      <c r="CS15" s="35">
        <f t="shared" si="35"/>
        <v>7</v>
      </c>
      <c r="CT15" s="48"/>
      <c r="CU15" s="48"/>
      <c r="CV15" s="48"/>
      <c r="CW15" s="48"/>
      <c r="CX15" s="37"/>
      <c r="CY15" s="39"/>
    </row>
    <row r="16" spans="2:103" x14ac:dyDescent="0.3">
      <c r="B16" s="33">
        <v>11</v>
      </c>
      <c r="C16" s="36" t="s">
        <v>47</v>
      </c>
      <c r="D16" s="33" t="str">
        <f>'Basic Information'!$F$6 &amp;" - " &amp;'Basic Information'!$H$6</f>
        <v>7 - B</v>
      </c>
      <c r="E16" s="33">
        <v>45</v>
      </c>
      <c r="F16" s="33">
        <f t="shared" si="0"/>
        <v>90</v>
      </c>
      <c r="G16" s="33" t="str">
        <f>IF(F16=0,"",IF(F16&lt;='Basic Information'!$F$17,'Basic Information'!$D$17,IF(F16&lt;='Basic Information'!$F$16,'Basic Information'!$D$16,IF(F16&lt;='Basic Information'!$F$15,'Basic Information'!$D$15,IF(F16&lt;='Basic Information'!$F$14,'Basic Information'!$D$14,IF(F16&lt;='Basic Information'!$F$13,'Basic Information'!$D$13,IF(F16&lt;='Basic Information'!$F$12,'Basic Information'!$D$12,'Basic Information'!$D$11)))))))</f>
        <v>A+</v>
      </c>
      <c r="H16" s="33">
        <v>45</v>
      </c>
      <c r="I16" s="33">
        <f t="shared" si="1"/>
        <v>90</v>
      </c>
      <c r="J16" s="33" t="str">
        <f>IF(I16=0,"",IF(I16&lt;='Basic Information'!$F$17,'Basic Information'!$D$17,IF(I16&lt;='Basic Information'!$F$16,'Basic Information'!$D$16,IF(I16&lt;='Basic Information'!$F$15,'Basic Information'!$D$15,IF(I16&lt;='Basic Information'!$F$14,'Basic Information'!$D$14,IF(I16&lt;='Basic Information'!$F$13,'Basic Information'!$D$13,IF(I16&lt;='Basic Information'!$F$12,'Basic Information'!$D$12,'Basic Information'!$D$11)))))))</f>
        <v>A+</v>
      </c>
      <c r="K16" s="33">
        <v>90</v>
      </c>
      <c r="L16" s="33">
        <f t="shared" si="2"/>
        <v>90</v>
      </c>
      <c r="M16" s="33" t="str">
        <f>IF(L16=0,"",IF(L16&lt;='Basic Information'!$F$17,'Basic Information'!$D$17,IF(L16&lt;='Basic Information'!$F$16,'Basic Information'!$D$16,IF(L16&lt;='Basic Information'!$F$15,'Basic Information'!$D$15,IF(L16&lt;='Basic Information'!$F$14,'Basic Information'!$D$14,IF(L16&lt;='Basic Information'!$F$13,'Basic Information'!$D$13,IF(L16&lt;='Basic Information'!$F$12,'Basic Information'!$D$12,'Basic Information'!$D$11)))))))</f>
        <v>A+</v>
      </c>
      <c r="N16" s="33">
        <v>45</v>
      </c>
      <c r="O16" s="33">
        <f t="shared" si="3"/>
        <v>90</v>
      </c>
      <c r="P16" s="33" t="str">
        <f>IF(O16=0,"",IF(O16&lt;='Basic Information'!$F$17,'Basic Information'!$D$17,IF(O16&lt;='Basic Information'!$F$16,'Basic Information'!$D$16,IF(O16&lt;='Basic Information'!$F$15,'Basic Information'!$D$15,IF(O16&lt;='Basic Information'!$F$14,'Basic Information'!$D$14,IF(O16&lt;='Basic Information'!$F$13,'Basic Information'!$D$13,IF(O16&lt;='Basic Information'!$F$12,'Basic Information'!$D$12,'Basic Information'!$D$11)))))))</f>
        <v>A+</v>
      </c>
      <c r="Q16" s="33">
        <v>45</v>
      </c>
      <c r="R16" s="33">
        <f t="shared" si="4"/>
        <v>90</v>
      </c>
      <c r="S16" s="33" t="str">
        <f>IF(R16=0,"",IF(R16&lt;='Basic Information'!$F$17,'Basic Information'!$D$17,IF(R16&lt;='Basic Information'!$F$16,'Basic Information'!$D$16,IF(R16&lt;='Basic Information'!$F$15,'Basic Information'!$D$15,IF(R16&lt;='Basic Information'!$F$14,'Basic Information'!$D$14,IF(R16&lt;='Basic Information'!$F$13,'Basic Information'!$D$13,IF(R16&lt;='Basic Information'!$F$12,'Basic Information'!$D$12,'Basic Information'!$D$11)))))))</f>
        <v>A+</v>
      </c>
      <c r="T16" s="33">
        <v>90</v>
      </c>
      <c r="U16" s="33">
        <f t="shared" si="5"/>
        <v>90</v>
      </c>
      <c r="V16" s="33" t="str">
        <f>IF(U16=0,"",IF(U16&lt;='Basic Information'!$F$17,'Basic Information'!$D$17,IF(U16&lt;='Basic Information'!$F$16,'Basic Information'!$D$16,IF(U16&lt;='Basic Information'!$F$15,'Basic Information'!$D$15,IF(U16&lt;='Basic Information'!$F$14,'Basic Information'!$D$14,IF(U16&lt;='Basic Information'!$F$13,'Basic Information'!$D$13,IF(U16&lt;='Basic Information'!$F$12,'Basic Information'!$D$12,'Basic Information'!$D$11)))))))</f>
        <v>A+</v>
      </c>
      <c r="W16" s="33">
        <v>45</v>
      </c>
      <c r="X16" s="33">
        <f t="shared" si="6"/>
        <v>90</v>
      </c>
      <c r="Y16" s="33" t="str">
        <f>IF(X16=0,"",IF(X16&lt;='Basic Information'!$F$17,'Basic Information'!$D$17,IF(X16&lt;='Basic Information'!$F$16,'Basic Information'!$D$16,IF(X16&lt;='Basic Information'!$F$15,'Basic Information'!$D$15,IF(X16&lt;='Basic Information'!$F$14,'Basic Information'!$D$14,IF(X16&lt;='Basic Information'!$F$13,'Basic Information'!$D$13,IF(X16&lt;='Basic Information'!$F$12,'Basic Information'!$D$12,'Basic Information'!$D$11)))))))</f>
        <v>A+</v>
      </c>
      <c r="Z16" s="33">
        <v>45</v>
      </c>
      <c r="AA16" s="33">
        <f t="shared" si="7"/>
        <v>90</v>
      </c>
      <c r="AB16" s="33" t="str">
        <f>IF(AA16=0,"",IF(AA16&lt;='Basic Information'!$F$17,'Basic Information'!$D$17,IF(AA16&lt;='Basic Information'!$F$16,'Basic Information'!$D$16,IF(AA16&lt;='Basic Information'!$F$15,'Basic Information'!$D$15,IF(AA16&lt;='Basic Information'!$F$14,'Basic Information'!$D$14,IF(AA16&lt;='Basic Information'!$F$13,'Basic Information'!$D$13,IF(AA16&lt;='Basic Information'!$F$12,'Basic Information'!$D$12,'Basic Information'!$D$11)))))))</f>
        <v>A+</v>
      </c>
      <c r="AC16" s="33">
        <v>90</v>
      </c>
      <c r="AD16" s="33">
        <f t="shared" si="8"/>
        <v>90</v>
      </c>
      <c r="AE16" s="33" t="str">
        <f>IF(AD16=0,"",IF(AD16&lt;='Basic Information'!$F$17,'Basic Information'!$D$17,IF(AD16&lt;='Basic Information'!$F$16,'Basic Information'!$D$16,IF(AD16&lt;='Basic Information'!$F$15,'Basic Information'!$D$15,IF(AD16&lt;='Basic Information'!$F$14,'Basic Information'!$D$14,IF(AD16&lt;='Basic Information'!$F$13,'Basic Information'!$D$13,IF(AD16&lt;='Basic Information'!$F$12,'Basic Information'!$D$12,'Basic Information'!$D$11)))))))</f>
        <v>A+</v>
      </c>
      <c r="AF16" s="33">
        <v>45</v>
      </c>
      <c r="AG16" s="33">
        <f t="shared" si="9"/>
        <v>90</v>
      </c>
      <c r="AH16" s="33" t="str">
        <f>IF(AG16=0,"",IF(AG16&lt;='Basic Information'!$F$17,'Basic Information'!$D$17,IF(AG16&lt;='Basic Information'!$F$16,'Basic Information'!$D$16,IF(AG16&lt;='Basic Information'!$F$15,'Basic Information'!$D$15,IF(AG16&lt;='Basic Information'!$F$14,'Basic Information'!$D$14,IF(AG16&lt;='Basic Information'!$F$13,'Basic Information'!$D$13,IF(AG16&lt;='Basic Information'!$F$12,'Basic Information'!$D$12,'Basic Information'!$D$11)))))))</f>
        <v>A+</v>
      </c>
      <c r="AI16" s="33">
        <v>45</v>
      </c>
      <c r="AJ16" s="33">
        <f t="shared" si="10"/>
        <v>90</v>
      </c>
      <c r="AK16" s="33" t="str">
        <f>IF(AJ16=0,"",IF(AJ16&lt;='Basic Information'!$F$17,'Basic Information'!$D$17,IF(AJ16&lt;='Basic Information'!$F$16,'Basic Information'!$D$16,IF(AJ16&lt;='Basic Information'!$F$15,'Basic Information'!$D$15,IF(AJ16&lt;='Basic Information'!$F$14,'Basic Information'!$D$14,IF(AJ16&lt;='Basic Information'!$F$13,'Basic Information'!$D$13,IF(AJ16&lt;='Basic Information'!$F$12,'Basic Information'!$D$12,'Basic Information'!$D$11)))))))</f>
        <v>A+</v>
      </c>
      <c r="AL16" s="33">
        <v>90</v>
      </c>
      <c r="AM16" s="33">
        <f t="shared" si="11"/>
        <v>90</v>
      </c>
      <c r="AN16" s="33" t="str">
        <f>IF(AM16=0,"",IF(AM16&lt;='Basic Information'!$F$17,'Basic Information'!$D$17,IF(AM16&lt;='Basic Information'!$F$16,'Basic Information'!$D$16,IF(AM16&lt;='Basic Information'!$F$15,'Basic Information'!$D$15,IF(AM16&lt;='Basic Information'!$F$14,'Basic Information'!$D$14,IF(AM16&lt;='Basic Information'!$F$13,'Basic Information'!$D$13,IF(AM16&lt;='Basic Information'!$F$12,'Basic Information'!$D$12,'Basic Information'!$D$11)))))))</f>
        <v>A+</v>
      </c>
      <c r="AO16" s="33">
        <v>45</v>
      </c>
      <c r="AP16" s="33">
        <f t="shared" si="12"/>
        <v>90</v>
      </c>
      <c r="AQ16" s="33" t="str">
        <f>IF(AP16=0,"",IF(AP16&lt;='Basic Information'!$F$17,'Basic Information'!$D$17,IF(AP16&lt;='Basic Information'!$F$16,'Basic Information'!$D$16,IF(AP16&lt;='Basic Information'!$F$15,'Basic Information'!$D$15,IF(AP16&lt;='Basic Information'!$F$14,'Basic Information'!$D$14,IF(AP16&lt;='Basic Information'!$F$13,'Basic Information'!$D$13,IF(AP16&lt;='Basic Information'!$F$12,'Basic Information'!$D$12,'Basic Information'!$D$11)))))))</f>
        <v>A+</v>
      </c>
      <c r="AR16" s="33">
        <v>45</v>
      </c>
      <c r="AS16" s="33">
        <f t="shared" si="13"/>
        <v>90</v>
      </c>
      <c r="AT16" s="33" t="str">
        <f>IF(AS16=0,"",IF(AS16&lt;='Basic Information'!$F$17,'Basic Information'!$D$17,IF(AS16&lt;='Basic Information'!$F$16,'Basic Information'!$D$16,IF(AS16&lt;='Basic Information'!$F$15,'Basic Information'!$D$15,IF(AS16&lt;='Basic Information'!$F$14,'Basic Information'!$D$14,IF(AS16&lt;='Basic Information'!$F$13,'Basic Information'!$D$13,IF(AS16&lt;='Basic Information'!$F$12,'Basic Information'!$D$12,'Basic Information'!$D$11)))))))</f>
        <v>A+</v>
      </c>
      <c r="AU16" s="33">
        <v>90</v>
      </c>
      <c r="AV16" s="33">
        <f t="shared" si="14"/>
        <v>90</v>
      </c>
      <c r="AW16" s="33" t="str">
        <f>IF(AV16=0,"",IF(AV16&lt;='Basic Information'!$F$17,'Basic Information'!$D$17,IF(AV16&lt;='Basic Information'!$F$16,'Basic Information'!$D$16,IF(AV16&lt;='Basic Information'!$F$15,'Basic Information'!$D$15,IF(AV16&lt;='Basic Information'!$F$14,'Basic Information'!$D$14,IF(AV16&lt;='Basic Information'!$F$13,'Basic Information'!$D$13,IF(AV16&lt;='Basic Information'!$F$12,'Basic Information'!$D$12,'Basic Information'!$D$11)))))))</f>
        <v>A+</v>
      </c>
      <c r="AX16" s="33">
        <v>45</v>
      </c>
      <c r="AY16" s="33">
        <f t="shared" si="15"/>
        <v>90</v>
      </c>
      <c r="AZ16" s="33" t="str">
        <f>IF(AY16=0,"",IF(AY16&lt;='Basic Information'!$F$17,'Basic Information'!$D$17,IF(AY16&lt;='Basic Information'!$F$16,'Basic Information'!$D$16,IF(AY16&lt;='Basic Information'!$F$15,'Basic Information'!$D$15,IF(AY16&lt;='Basic Information'!$F$14,'Basic Information'!$D$14,IF(AY16&lt;='Basic Information'!$F$13,'Basic Information'!$D$13,IF(AY16&lt;='Basic Information'!$F$12,'Basic Information'!$D$12,'Basic Information'!$D$11)))))))</f>
        <v>A+</v>
      </c>
      <c r="BA16" s="33">
        <v>45</v>
      </c>
      <c r="BB16" s="33">
        <f t="shared" si="16"/>
        <v>90</v>
      </c>
      <c r="BC16" s="33" t="str">
        <f>IF(BB16=0,"",IF(BB16&lt;='Basic Information'!$F$17,'Basic Information'!$D$17,IF(BB16&lt;='Basic Information'!$F$16,'Basic Information'!$D$16,IF(BB16&lt;='Basic Information'!$F$15,'Basic Information'!$D$15,IF(BB16&lt;='Basic Information'!$F$14,'Basic Information'!$D$14,IF(BB16&lt;='Basic Information'!$F$13,'Basic Information'!$D$13,IF(BB16&lt;='Basic Information'!$F$12,'Basic Information'!$D$12,'Basic Information'!$D$11)))))))</f>
        <v>A+</v>
      </c>
      <c r="BD16" s="33">
        <v>90</v>
      </c>
      <c r="BE16" s="33">
        <f t="shared" si="17"/>
        <v>90</v>
      </c>
      <c r="BF16" s="33" t="str">
        <f>IF(BE16=0,"",IF(BE16&lt;='Basic Information'!$F$17,'Basic Information'!$D$17,IF(BE16&lt;='Basic Information'!$F$16,'Basic Information'!$D$16,IF(BE16&lt;='Basic Information'!$F$15,'Basic Information'!$D$15,IF(BE16&lt;='Basic Information'!$F$14,'Basic Information'!$D$14,IF(BE16&lt;='Basic Information'!$F$13,'Basic Information'!$D$13,IF(BE16&lt;='Basic Information'!$F$12,'Basic Information'!$D$12,'Basic Information'!$D$11)))))))</f>
        <v>A+</v>
      </c>
      <c r="BG16" s="33">
        <v>45</v>
      </c>
      <c r="BH16" s="33">
        <f t="shared" si="18"/>
        <v>90</v>
      </c>
      <c r="BI16" s="33" t="str">
        <f>IF(BH16=0,"",IF(BH16&lt;='Basic Information'!$F$17,'Basic Information'!$D$17,IF(BH16&lt;='Basic Information'!$F$16,'Basic Information'!$D$16,IF(BH16&lt;='Basic Information'!$F$15,'Basic Information'!$D$15,IF(BH16&lt;='Basic Information'!$F$14,'Basic Information'!$D$14,IF(BH16&lt;='Basic Information'!$F$13,'Basic Information'!$D$13,IF(BH16&lt;='Basic Information'!$F$12,'Basic Information'!$D$12,'Basic Information'!$D$11)))))))</f>
        <v>A+</v>
      </c>
      <c r="BJ16" s="33">
        <v>45</v>
      </c>
      <c r="BK16" s="33">
        <f t="shared" si="19"/>
        <v>90</v>
      </c>
      <c r="BL16" s="33" t="str">
        <f>IF(BK16=0,"",IF(BK16&lt;='Basic Information'!$F$17,'Basic Information'!$D$17,IF(BK16&lt;='Basic Information'!$F$16,'Basic Information'!$D$16,IF(BK16&lt;='Basic Information'!$F$15,'Basic Information'!$D$15,IF(BK16&lt;='Basic Information'!$F$14,'Basic Information'!$D$14,IF(BK16&lt;='Basic Information'!$F$13,'Basic Information'!$D$13,IF(BK16&lt;='Basic Information'!$F$12,'Basic Information'!$D$12,'Basic Information'!$D$11)))))))</f>
        <v>A+</v>
      </c>
      <c r="BM16" s="33">
        <v>90</v>
      </c>
      <c r="BN16" s="33">
        <f t="shared" si="20"/>
        <v>90</v>
      </c>
      <c r="BO16" s="33" t="str">
        <f>IF(BN16=0,"",IF(BN16&lt;='Basic Information'!$F$17,'Basic Information'!$D$17,IF(BN16&lt;='Basic Information'!$F$16,'Basic Information'!$D$16,IF(BN16&lt;='Basic Information'!$F$15,'Basic Information'!$D$15,IF(BN16&lt;='Basic Information'!$F$14,'Basic Information'!$D$14,IF(BN16&lt;='Basic Information'!$F$13,'Basic Information'!$D$13,IF(BN16&lt;='Basic Information'!$F$12,'Basic Information'!$D$12,'Basic Information'!$D$11)))))))</f>
        <v>A+</v>
      </c>
      <c r="BP16" s="33">
        <v>45</v>
      </c>
      <c r="BQ16" s="33">
        <f t="shared" si="21"/>
        <v>90</v>
      </c>
      <c r="BR16" s="33" t="str">
        <f>IF(BQ16=0,"",IF(BQ16&lt;='Basic Information'!$F$17,'Basic Information'!$D$17,IF(BQ16&lt;='Basic Information'!$F$16,'Basic Information'!$D$16,IF(BQ16&lt;='Basic Information'!$F$15,'Basic Information'!$D$15,IF(BQ16&lt;='Basic Information'!$F$14,'Basic Information'!$D$14,IF(BQ16&lt;='Basic Information'!$F$13,'Basic Information'!$D$13,IF(BQ16&lt;='Basic Information'!$F$12,'Basic Information'!$D$12,'Basic Information'!$D$11)))))))</f>
        <v>A+</v>
      </c>
      <c r="BS16" s="33">
        <v>45</v>
      </c>
      <c r="BT16" s="33">
        <f t="shared" si="22"/>
        <v>90</v>
      </c>
      <c r="BU16" s="33" t="str">
        <f>IF(BT16=0,"",IF(BT16&lt;='Basic Information'!$F$17,'Basic Information'!$D$17,IF(BT16&lt;='Basic Information'!$F$16,'Basic Information'!$D$16,IF(BT16&lt;='Basic Information'!$F$15,'Basic Information'!$D$15,IF(BT16&lt;='Basic Information'!$F$14,'Basic Information'!$D$14,IF(BT16&lt;='Basic Information'!$F$13,'Basic Information'!$D$13,IF(BT16&lt;='Basic Information'!$F$12,'Basic Information'!$D$12,'Basic Information'!$D$11)))))))</f>
        <v>A+</v>
      </c>
      <c r="BV16" s="33">
        <v>90</v>
      </c>
      <c r="BW16" s="33">
        <f t="shared" si="23"/>
        <v>90</v>
      </c>
      <c r="BX16" s="33" t="str">
        <f>IF(BW16=0,"",IF(BW16&lt;='Basic Information'!$F$17,'Basic Information'!$D$17,IF(BW16&lt;='Basic Information'!$F$16,'Basic Information'!$D$16,IF(BW16&lt;='Basic Information'!$F$15,'Basic Information'!$D$15,IF(BW16&lt;='Basic Information'!$F$14,'Basic Information'!$D$14,IF(BW16&lt;='Basic Information'!$F$13,'Basic Information'!$D$13,IF(BW16&lt;='Basic Information'!$F$12,'Basic Information'!$D$12,'Basic Information'!$D$11)))))))</f>
        <v>A+</v>
      </c>
      <c r="BY16" s="33">
        <v>45</v>
      </c>
      <c r="BZ16" s="33">
        <f t="shared" si="24"/>
        <v>90</v>
      </c>
      <c r="CA16" s="33" t="str">
        <f>IF(BZ16=0,"",IF(BZ16&lt;='Basic Information'!$F$17,'Basic Information'!$D$17,IF(BZ16&lt;='Basic Information'!$F$16,'Basic Information'!$D$16,IF(BZ16&lt;='Basic Information'!$F$15,'Basic Information'!$D$15,IF(BZ16&lt;='Basic Information'!$F$14,'Basic Information'!$D$14,IF(BZ16&lt;='Basic Information'!$F$13,'Basic Information'!$D$13,IF(BZ16&lt;='Basic Information'!$F$12,'Basic Information'!$D$12,'Basic Information'!$D$11)))))))</f>
        <v>A+</v>
      </c>
      <c r="CB16" s="33">
        <v>45</v>
      </c>
      <c r="CC16" s="33">
        <f t="shared" si="25"/>
        <v>90</v>
      </c>
      <c r="CD16" s="33" t="str">
        <f>IF(CC16=0,"",IF(CC16&lt;='Basic Information'!$F$17,'Basic Information'!$D$17,IF(CC16&lt;='Basic Information'!$F$16,'Basic Information'!$D$16,IF(CC16&lt;='Basic Information'!$F$15,'Basic Information'!$D$15,IF(CC16&lt;='Basic Information'!$F$14,'Basic Information'!$D$14,IF(CC16&lt;='Basic Information'!$F$13,'Basic Information'!$D$13,IF(CC16&lt;='Basic Information'!$F$12,'Basic Information'!$D$12,'Basic Information'!$D$11)))))))</f>
        <v>A+</v>
      </c>
      <c r="CE16" s="33">
        <v>90</v>
      </c>
      <c r="CF16" s="33">
        <f t="shared" si="26"/>
        <v>90</v>
      </c>
      <c r="CG16" s="33" t="str">
        <f>IF(CF16=0,"",IF(CF16&lt;='Basic Information'!$F$17,'Basic Information'!$D$17,IF(CF16&lt;='Basic Information'!$F$16,'Basic Information'!$D$16,IF(CF16&lt;='Basic Information'!$F$15,'Basic Information'!$D$15,IF(CF16&lt;='Basic Information'!$F$14,'Basic Information'!$D$14,IF(CF16&lt;='Basic Information'!$F$13,'Basic Information'!$D$13,IF(CF16&lt;='Basic Information'!$F$12,'Basic Information'!$D$12,'Basic Information'!$D$11)))))))</f>
        <v>A+</v>
      </c>
      <c r="CH16" s="33">
        <f t="shared" si="27"/>
        <v>405</v>
      </c>
      <c r="CI16" s="34">
        <f t="shared" si="28"/>
        <v>90</v>
      </c>
      <c r="CJ16" s="33" t="str">
        <f>IF(CI16=0,"",IF(CI16&lt;='Basic Information'!$F$17,'Basic Information'!$D$17,IF(CI16&lt;='Basic Information'!$F$16,'Basic Information'!$D$16,IF(CI16&lt;='Basic Information'!$F$15,'Basic Information'!$D$15,IF(CI16&lt;='Basic Information'!$F$14,'Basic Information'!$D$14,IF(CI16&lt;='Basic Information'!$F$13,'Basic Information'!$D$13,IF(CI16&lt;='Basic Information'!$F$12,'Basic Information'!$D$12,'Basic Information'!$D$11)))))))</f>
        <v>A+</v>
      </c>
      <c r="CK16" s="35">
        <f t="shared" si="29"/>
        <v>3</v>
      </c>
      <c r="CL16" s="33">
        <f t="shared" si="30"/>
        <v>405</v>
      </c>
      <c r="CM16" s="34">
        <f t="shared" si="31"/>
        <v>90</v>
      </c>
      <c r="CN16" s="33" t="str">
        <f>IF(CM16=0,"",IF(CM16&lt;='Basic Information'!$F$17,'Basic Information'!$D$17,IF(CM16&lt;='Basic Information'!$F$16,'Basic Information'!$D$16,IF(CM16&lt;='Basic Information'!$F$15,'Basic Information'!$D$15,IF(CM16&lt;='Basic Information'!$F$14,'Basic Information'!$D$14,IF(CM16&lt;='Basic Information'!$F$13,'Basic Information'!$D$13,IF(CM16&lt;='Basic Information'!$F$12,'Basic Information'!$D$12,'Basic Information'!$D$11)))))))</f>
        <v>A+</v>
      </c>
      <c r="CO16" s="35">
        <f t="shared" si="32"/>
        <v>2</v>
      </c>
      <c r="CP16" s="33">
        <f t="shared" si="33"/>
        <v>810</v>
      </c>
      <c r="CQ16" s="34">
        <f t="shared" si="34"/>
        <v>90</v>
      </c>
      <c r="CR16" s="33" t="str">
        <f>IF(CQ16=0,"",IF(CQ16&lt;='Basic Information'!$F$17,'Basic Information'!$D$17,IF(CQ16&lt;='Basic Information'!$F$16,'Basic Information'!$D$16,IF(CQ16&lt;='Basic Information'!$F$15,'Basic Information'!$D$15,IF(CQ16&lt;='Basic Information'!$F$14,'Basic Information'!$D$14,IF(CQ16&lt;='Basic Information'!$F$13,'Basic Information'!$D$13,IF(CQ16&lt;='Basic Information'!$F$12,'Basic Information'!$D$12,'Basic Information'!$D$11)))))))</f>
        <v>A+</v>
      </c>
      <c r="CS16" s="35">
        <f t="shared" si="35"/>
        <v>2</v>
      </c>
      <c r="CT16" s="48"/>
      <c r="CU16" s="48"/>
      <c r="CV16" s="48"/>
      <c r="CW16" s="48"/>
      <c r="CX16" s="37"/>
      <c r="CY16" s="39"/>
    </row>
    <row r="17" spans="2:103" x14ac:dyDescent="0.3">
      <c r="B17" s="33">
        <v>12</v>
      </c>
      <c r="C17" s="36" t="s">
        <v>48</v>
      </c>
      <c r="D17" s="33" t="str">
        <f>'Basic Information'!$F$6 &amp;" - " &amp;'Basic Information'!$H$6</f>
        <v>7 - B</v>
      </c>
      <c r="E17" s="33">
        <v>49</v>
      </c>
      <c r="F17" s="33">
        <f t="shared" si="0"/>
        <v>98</v>
      </c>
      <c r="G17" s="33" t="str">
        <f>IF(F17=0,"",IF(F17&lt;='Basic Information'!$F$17,'Basic Information'!$D$17,IF(F17&lt;='Basic Information'!$F$16,'Basic Information'!$D$16,IF(F17&lt;='Basic Information'!$F$15,'Basic Information'!$D$15,IF(F17&lt;='Basic Information'!$F$14,'Basic Information'!$D$14,IF(F17&lt;='Basic Information'!$F$13,'Basic Information'!$D$13,IF(F17&lt;='Basic Information'!$F$12,'Basic Information'!$D$12,'Basic Information'!$D$11)))))))</f>
        <v>O</v>
      </c>
      <c r="H17" s="33">
        <v>49</v>
      </c>
      <c r="I17" s="33">
        <f t="shared" si="1"/>
        <v>98</v>
      </c>
      <c r="J17" s="33" t="str">
        <f>IF(I17=0,"",IF(I17&lt;='Basic Information'!$F$17,'Basic Information'!$D$17,IF(I17&lt;='Basic Information'!$F$16,'Basic Information'!$D$16,IF(I17&lt;='Basic Information'!$F$15,'Basic Information'!$D$15,IF(I17&lt;='Basic Information'!$F$14,'Basic Information'!$D$14,IF(I17&lt;='Basic Information'!$F$13,'Basic Information'!$D$13,IF(I17&lt;='Basic Information'!$F$12,'Basic Information'!$D$12,'Basic Information'!$D$11)))))))</f>
        <v>O</v>
      </c>
      <c r="K17" s="33">
        <v>98</v>
      </c>
      <c r="L17" s="33">
        <f t="shared" si="2"/>
        <v>98</v>
      </c>
      <c r="M17" s="33" t="str">
        <f>IF(L17=0,"",IF(L17&lt;='Basic Information'!$F$17,'Basic Information'!$D$17,IF(L17&lt;='Basic Information'!$F$16,'Basic Information'!$D$16,IF(L17&lt;='Basic Information'!$F$15,'Basic Information'!$D$15,IF(L17&lt;='Basic Information'!$F$14,'Basic Information'!$D$14,IF(L17&lt;='Basic Information'!$F$13,'Basic Information'!$D$13,IF(L17&lt;='Basic Information'!$F$12,'Basic Information'!$D$12,'Basic Information'!$D$11)))))))</f>
        <v>O</v>
      </c>
      <c r="N17" s="33">
        <v>49</v>
      </c>
      <c r="O17" s="33">
        <f t="shared" si="3"/>
        <v>98</v>
      </c>
      <c r="P17" s="33" t="str">
        <f>IF(O17=0,"",IF(O17&lt;='Basic Information'!$F$17,'Basic Information'!$D$17,IF(O17&lt;='Basic Information'!$F$16,'Basic Information'!$D$16,IF(O17&lt;='Basic Information'!$F$15,'Basic Information'!$D$15,IF(O17&lt;='Basic Information'!$F$14,'Basic Information'!$D$14,IF(O17&lt;='Basic Information'!$F$13,'Basic Information'!$D$13,IF(O17&lt;='Basic Information'!$F$12,'Basic Information'!$D$12,'Basic Information'!$D$11)))))))</f>
        <v>O</v>
      </c>
      <c r="Q17" s="33">
        <v>49</v>
      </c>
      <c r="R17" s="33">
        <f t="shared" si="4"/>
        <v>98</v>
      </c>
      <c r="S17" s="33" t="str">
        <f>IF(R17=0,"",IF(R17&lt;='Basic Information'!$F$17,'Basic Information'!$D$17,IF(R17&lt;='Basic Information'!$F$16,'Basic Information'!$D$16,IF(R17&lt;='Basic Information'!$F$15,'Basic Information'!$D$15,IF(R17&lt;='Basic Information'!$F$14,'Basic Information'!$D$14,IF(R17&lt;='Basic Information'!$F$13,'Basic Information'!$D$13,IF(R17&lt;='Basic Information'!$F$12,'Basic Information'!$D$12,'Basic Information'!$D$11)))))))</f>
        <v>O</v>
      </c>
      <c r="T17" s="33">
        <v>98</v>
      </c>
      <c r="U17" s="33">
        <f t="shared" si="5"/>
        <v>98</v>
      </c>
      <c r="V17" s="33" t="str">
        <f>IF(U17=0,"",IF(U17&lt;='Basic Information'!$F$17,'Basic Information'!$D$17,IF(U17&lt;='Basic Information'!$F$16,'Basic Information'!$D$16,IF(U17&lt;='Basic Information'!$F$15,'Basic Information'!$D$15,IF(U17&lt;='Basic Information'!$F$14,'Basic Information'!$D$14,IF(U17&lt;='Basic Information'!$F$13,'Basic Information'!$D$13,IF(U17&lt;='Basic Information'!$F$12,'Basic Information'!$D$12,'Basic Information'!$D$11)))))))</f>
        <v>O</v>
      </c>
      <c r="W17" s="33">
        <v>49</v>
      </c>
      <c r="X17" s="33">
        <f t="shared" si="6"/>
        <v>98</v>
      </c>
      <c r="Y17" s="33" t="str">
        <f>IF(X17=0,"",IF(X17&lt;='Basic Information'!$F$17,'Basic Information'!$D$17,IF(X17&lt;='Basic Information'!$F$16,'Basic Information'!$D$16,IF(X17&lt;='Basic Information'!$F$15,'Basic Information'!$D$15,IF(X17&lt;='Basic Information'!$F$14,'Basic Information'!$D$14,IF(X17&lt;='Basic Information'!$F$13,'Basic Information'!$D$13,IF(X17&lt;='Basic Information'!$F$12,'Basic Information'!$D$12,'Basic Information'!$D$11)))))))</f>
        <v>O</v>
      </c>
      <c r="Z17" s="33">
        <v>49</v>
      </c>
      <c r="AA17" s="33">
        <f t="shared" si="7"/>
        <v>98</v>
      </c>
      <c r="AB17" s="33" t="str">
        <f>IF(AA17=0,"",IF(AA17&lt;='Basic Information'!$F$17,'Basic Information'!$D$17,IF(AA17&lt;='Basic Information'!$F$16,'Basic Information'!$D$16,IF(AA17&lt;='Basic Information'!$F$15,'Basic Information'!$D$15,IF(AA17&lt;='Basic Information'!$F$14,'Basic Information'!$D$14,IF(AA17&lt;='Basic Information'!$F$13,'Basic Information'!$D$13,IF(AA17&lt;='Basic Information'!$F$12,'Basic Information'!$D$12,'Basic Information'!$D$11)))))))</f>
        <v>O</v>
      </c>
      <c r="AC17" s="33">
        <v>98</v>
      </c>
      <c r="AD17" s="33">
        <f t="shared" si="8"/>
        <v>98</v>
      </c>
      <c r="AE17" s="33" t="str">
        <f>IF(AD17=0,"",IF(AD17&lt;='Basic Information'!$F$17,'Basic Information'!$D$17,IF(AD17&lt;='Basic Information'!$F$16,'Basic Information'!$D$16,IF(AD17&lt;='Basic Information'!$F$15,'Basic Information'!$D$15,IF(AD17&lt;='Basic Information'!$F$14,'Basic Information'!$D$14,IF(AD17&lt;='Basic Information'!$F$13,'Basic Information'!$D$13,IF(AD17&lt;='Basic Information'!$F$12,'Basic Information'!$D$12,'Basic Information'!$D$11)))))))</f>
        <v>O</v>
      </c>
      <c r="AF17" s="33">
        <v>49</v>
      </c>
      <c r="AG17" s="33">
        <f t="shared" si="9"/>
        <v>98</v>
      </c>
      <c r="AH17" s="33" t="str">
        <f>IF(AG17=0,"",IF(AG17&lt;='Basic Information'!$F$17,'Basic Information'!$D$17,IF(AG17&lt;='Basic Information'!$F$16,'Basic Information'!$D$16,IF(AG17&lt;='Basic Information'!$F$15,'Basic Information'!$D$15,IF(AG17&lt;='Basic Information'!$F$14,'Basic Information'!$D$14,IF(AG17&lt;='Basic Information'!$F$13,'Basic Information'!$D$13,IF(AG17&lt;='Basic Information'!$F$12,'Basic Information'!$D$12,'Basic Information'!$D$11)))))))</f>
        <v>O</v>
      </c>
      <c r="AI17" s="33">
        <v>49</v>
      </c>
      <c r="AJ17" s="33">
        <f t="shared" si="10"/>
        <v>98</v>
      </c>
      <c r="AK17" s="33" t="str">
        <f>IF(AJ17=0,"",IF(AJ17&lt;='Basic Information'!$F$17,'Basic Information'!$D$17,IF(AJ17&lt;='Basic Information'!$F$16,'Basic Information'!$D$16,IF(AJ17&lt;='Basic Information'!$F$15,'Basic Information'!$D$15,IF(AJ17&lt;='Basic Information'!$F$14,'Basic Information'!$D$14,IF(AJ17&lt;='Basic Information'!$F$13,'Basic Information'!$D$13,IF(AJ17&lt;='Basic Information'!$F$12,'Basic Information'!$D$12,'Basic Information'!$D$11)))))))</f>
        <v>O</v>
      </c>
      <c r="AL17" s="33">
        <v>98</v>
      </c>
      <c r="AM17" s="33">
        <f t="shared" si="11"/>
        <v>98</v>
      </c>
      <c r="AN17" s="33" t="str">
        <f>IF(AM17=0,"",IF(AM17&lt;='Basic Information'!$F$17,'Basic Information'!$D$17,IF(AM17&lt;='Basic Information'!$F$16,'Basic Information'!$D$16,IF(AM17&lt;='Basic Information'!$F$15,'Basic Information'!$D$15,IF(AM17&lt;='Basic Information'!$F$14,'Basic Information'!$D$14,IF(AM17&lt;='Basic Information'!$F$13,'Basic Information'!$D$13,IF(AM17&lt;='Basic Information'!$F$12,'Basic Information'!$D$12,'Basic Information'!$D$11)))))))</f>
        <v>O</v>
      </c>
      <c r="AO17" s="33">
        <v>49</v>
      </c>
      <c r="AP17" s="33">
        <f t="shared" si="12"/>
        <v>98</v>
      </c>
      <c r="AQ17" s="33" t="str">
        <f>IF(AP17=0,"",IF(AP17&lt;='Basic Information'!$F$17,'Basic Information'!$D$17,IF(AP17&lt;='Basic Information'!$F$16,'Basic Information'!$D$16,IF(AP17&lt;='Basic Information'!$F$15,'Basic Information'!$D$15,IF(AP17&lt;='Basic Information'!$F$14,'Basic Information'!$D$14,IF(AP17&lt;='Basic Information'!$F$13,'Basic Information'!$D$13,IF(AP17&lt;='Basic Information'!$F$12,'Basic Information'!$D$12,'Basic Information'!$D$11)))))))</f>
        <v>O</v>
      </c>
      <c r="AR17" s="33">
        <v>49</v>
      </c>
      <c r="AS17" s="33">
        <f t="shared" si="13"/>
        <v>98</v>
      </c>
      <c r="AT17" s="33" t="str">
        <f>IF(AS17=0,"",IF(AS17&lt;='Basic Information'!$F$17,'Basic Information'!$D$17,IF(AS17&lt;='Basic Information'!$F$16,'Basic Information'!$D$16,IF(AS17&lt;='Basic Information'!$F$15,'Basic Information'!$D$15,IF(AS17&lt;='Basic Information'!$F$14,'Basic Information'!$D$14,IF(AS17&lt;='Basic Information'!$F$13,'Basic Information'!$D$13,IF(AS17&lt;='Basic Information'!$F$12,'Basic Information'!$D$12,'Basic Information'!$D$11)))))))</f>
        <v>O</v>
      </c>
      <c r="AU17" s="33">
        <v>98</v>
      </c>
      <c r="AV17" s="33">
        <f t="shared" si="14"/>
        <v>98</v>
      </c>
      <c r="AW17" s="33" t="str">
        <f>IF(AV17=0,"",IF(AV17&lt;='Basic Information'!$F$17,'Basic Information'!$D$17,IF(AV17&lt;='Basic Information'!$F$16,'Basic Information'!$D$16,IF(AV17&lt;='Basic Information'!$F$15,'Basic Information'!$D$15,IF(AV17&lt;='Basic Information'!$F$14,'Basic Information'!$D$14,IF(AV17&lt;='Basic Information'!$F$13,'Basic Information'!$D$13,IF(AV17&lt;='Basic Information'!$F$12,'Basic Information'!$D$12,'Basic Information'!$D$11)))))))</f>
        <v>O</v>
      </c>
      <c r="AX17" s="33">
        <v>49</v>
      </c>
      <c r="AY17" s="33">
        <f t="shared" si="15"/>
        <v>98</v>
      </c>
      <c r="AZ17" s="33" t="str">
        <f>IF(AY17=0,"",IF(AY17&lt;='Basic Information'!$F$17,'Basic Information'!$D$17,IF(AY17&lt;='Basic Information'!$F$16,'Basic Information'!$D$16,IF(AY17&lt;='Basic Information'!$F$15,'Basic Information'!$D$15,IF(AY17&lt;='Basic Information'!$F$14,'Basic Information'!$D$14,IF(AY17&lt;='Basic Information'!$F$13,'Basic Information'!$D$13,IF(AY17&lt;='Basic Information'!$F$12,'Basic Information'!$D$12,'Basic Information'!$D$11)))))))</f>
        <v>O</v>
      </c>
      <c r="BA17" s="33">
        <v>49</v>
      </c>
      <c r="BB17" s="33">
        <f t="shared" si="16"/>
        <v>98</v>
      </c>
      <c r="BC17" s="33" t="str">
        <f>IF(BB17=0,"",IF(BB17&lt;='Basic Information'!$F$17,'Basic Information'!$D$17,IF(BB17&lt;='Basic Information'!$F$16,'Basic Information'!$D$16,IF(BB17&lt;='Basic Information'!$F$15,'Basic Information'!$D$15,IF(BB17&lt;='Basic Information'!$F$14,'Basic Information'!$D$14,IF(BB17&lt;='Basic Information'!$F$13,'Basic Information'!$D$13,IF(BB17&lt;='Basic Information'!$F$12,'Basic Information'!$D$12,'Basic Information'!$D$11)))))))</f>
        <v>O</v>
      </c>
      <c r="BD17" s="33">
        <v>98</v>
      </c>
      <c r="BE17" s="33">
        <f t="shared" si="17"/>
        <v>98</v>
      </c>
      <c r="BF17" s="33" t="str">
        <f>IF(BE17=0,"",IF(BE17&lt;='Basic Information'!$F$17,'Basic Information'!$D$17,IF(BE17&lt;='Basic Information'!$F$16,'Basic Information'!$D$16,IF(BE17&lt;='Basic Information'!$F$15,'Basic Information'!$D$15,IF(BE17&lt;='Basic Information'!$F$14,'Basic Information'!$D$14,IF(BE17&lt;='Basic Information'!$F$13,'Basic Information'!$D$13,IF(BE17&lt;='Basic Information'!$F$12,'Basic Information'!$D$12,'Basic Information'!$D$11)))))))</f>
        <v>O</v>
      </c>
      <c r="BG17" s="33">
        <v>49</v>
      </c>
      <c r="BH17" s="33">
        <f t="shared" si="18"/>
        <v>98</v>
      </c>
      <c r="BI17" s="33" t="str">
        <f>IF(BH17=0,"",IF(BH17&lt;='Basic Information'!$F$17,'Basic Information'!$D$17,IF(BH17&lt;='Basic Information'!$F$16,'Basic Information'!$D$16,IF(BH17&lt;='Basic Information'!$F$15,'Basic Information'!$D$15,IF(BH17&lt;='Basic Information'!$F$14,'Basic Information'!$D$14,IF(BH17&lt;='Basic Information'!$F$13,'Basic Information'!$D$13,IF(BH17&lt;='Basic Information'!$F$12,'Basic Information'!$D$12,'Basic Information'!$D$11)))))))</f>
        <v>O</v>
      </c>
      <c r="BJ17" s="33">
        <v>49</v>
      </c>
      <c r="BK17" s="33">
        <f t="shared" si="19"/>
        <v>98</v>
      </c>
      <c r="BL17" s="33" t="str">
        <f>IF(BK17=0,"",IF(BK17&lt;='Basic Information'!$F$17,'Basic Information'!$D$17,IF(BK17&lt;='Basic Information'!$F$16,'Basic Information'!$D$16,IF(BK17&lt;='Basic Information'!$F$15,'Basic Information'!$D$15,IF(BK17&lt;='Basic Information'!$F$14,'Basic Information'!$D$14,IF(BK17&lt;='Basic Information'!$F$13,'Basic Information'!$D$13,IF(BK17&lt;='Basic Information'!$F$12,'Basic Information'!$D$12,'Basic Information'!$D$11)))))))</f>
        <v>O</v>
      </c>
      <c r="BM17" s="33">
        <v>98</v>
      </c>
      <c r="BN17" s="33">
        <f t="shared" si="20"/>
        <v>98</v>
      </c>
      <c r="BO17" s="33" t="str">
        <f>IF(BN17=0,"",IF(BN17&lt;='Basic Information'!$F$17,'Basic Information'!$D$17,IF(BN17&lt;='Basic Information'!$F$16,'Basic Information'!$D$16,IF(BN17&lt;='Basic Information'!$F$15,'Basic Information'!$D$15,IF(BN17&lt;='Basic Information'!$F$14,'Basic Information'!$D$14,IF(BN17&lt;='Basic Information'!$F$13,'Basic Information'!$D$13,IF(BN17&lt;='Basic Information'!$F$12,'Basic Information'!$D$12,'Basic Information'!$D$11)))))))</f>
        <v>O</v>
      </c>
      <c r="BP17" s="33">
        <v>49</v>
      </c>
      <c r="BQ17" s="33">
        <f t="shared" si="21"/>
        <v>98</v>
      </c>
      <c r="BR17" s="33" t="str">
        <f>IF(BQ17=0,"",IF(BQ17&lt;='Basic Information'!$F$17,'Basic Information'!$D$17,IF(BQ17&lt;='Basic Information'!$F$16,'Basic Information'!$D$16,IF(BQ17&lt;='Basic Information'!$F$15,'Basic Information'!$D$15,IF(BQ17&lt;='Basic Information'!$F$14,'Basic Information'!$D$14,IF(BQ17&lt;='Basic Information'!$F$13,'Basic Information'!$D$13,IF(BQ17&lt;='Basic Information'!$F$12,'Basic Information'!$D$12,'Basic Information'!$D$11)))))))</f>
        <v>O</v>
      </c>
      <c r="BS17" s="33">
        <v>49</v>
      </c>
      <c r="BT17" s="33">
        <f t="shared" si="22"/>
        <v>98</v>
      </c>
      <c r="BU17" s="33" t="str">
        <f>IF(BT17=0,"",IF(BT17&lt;='Basic Information'!$F$17,'Basic Information'!$D$17,IF(BT17&lt;='Basic Information'!$F$16,'Basic Information'!$D$16,IF(BT17&lt;='Basic Information'!$F$15,'Basic Information'!$D$15,IF(BT17&lt;='Basic Information'!$F$14,'Basic Information'!$D$14,IF(BT17&lt;='Basic Information'!$F$13,'Basic Information'!$D$13,IF(BT17&lt;='Basic Information'!$F$12,'Basic Information'!$D$12,'Basic Information'!$D$11)))))))</f>
        <v>O</v>
      </c>
      <c r="BV17" s="33">
        <v>98</v>
      </c>
      <c r="BW17" s="33">
        <f t="shared" si="23"/>
        <v>98</v>
      </c>
      <c r="BX17" s="33" t="str">
        <f>IF(BW17=0,"",IF(BW17&lt;='Basic Information'!$F$17,'Basic Information'!$D$17,IF(BW17&lt;='Basic Information'!$F$16,'Basic Information'!$D$16,IF(BW17&lt;='Basic Information'!$F$15,'Basic Information'!$D$15,IF(BW17&lt;='Basic Information'!$F$14,'Basic Information'!$D$14,IF(BW17&lt;='Basic Information'!$F$13,'Basic Information'!$D$13,IF(BW17&lt;='Basic Information'!$F$12,'Basic Information'!$D$12,'Basic Information'!$D$11)))))))</f>
        <v>O</v>
      </c>
      <c r="BY17" s="33">
        <v>49</v>
      </c>
      <c r="BZ17" s="33">
        <f t="shared" si="24"/>
        <v>98</v>
      </c>
      <c r="CA17" s="33" t="str">
        <f>IF(BZ17=0,"",IF(BZ17&lt;='Basic Information'!$F$17,'Basic Information'!$D$17,IF(BZ17&lt;='Basic Information'!$F$16,'Basic Information'!$D$16,IF(BZ17&lt;='Basic Information'!$F$15,'Basic Information'!$D$15,IF(BZ17&lt;='Basic Information'!$F$14,'Basic Information'!$D$14,IF(BZ17&lt;='Basic Information'!$F$13,'Basic Information'!$D$13,IF(BZ17&lt;='Basic Information'!$F$12,'Basic Information'!$D$12,'Basic Information'!$D$11)))))))</f>
        <v>O</v>
      </c>
      <c r="CB17" s="33">
        <v>49</v>
      </c>
      <c r="CC17" s="33">
        <f t="shared" si="25"/>
        <v>98</v>
      </c>
      <c r="CD17" s="33" t="str">
        <f>IF(CC17=0,"",IF(CC17&lt;='Basic Information'!$F$17,'Basic Information'!$D$17,IF(CC17&lt;='Basic Information'!$F$16,'Basic Information'!$D$16,IF(CC17&lt;='Basic Information'!$F$15,'Basic Information'!$D$15,IF(CC17&lt;='Basic Information'!$F$14,'Basic Information'!$D$14,IF(CC17&lt;='Basic Information'!$F$13,'Basic Information'!$D$13,IF(CC17&lt;='Basic Information'!$F$12,'Basic Information'!$D$12,'Basic Information'!$D$11)))))))</f>
        <v>O</v>
      </c>
      <c r="CE17" s="33">
        <v>98</v>
      </c>
      <c r="CF17" s="33">
        <f t="shared" si="26"/>
        <v>98</v>
      </c>
      <c r="CG17" s="33" t="str">
        <f>IF(CF17=0,"",IF(CF17&lt;='Basic Information'!$F$17,'Basic Information'!$D$17,IF(CF17&lt;='Basic Information'!$F$16,'Basic Information'!$D$16,IF(CF17&lt;='Basic Information'!$F$15,'Basic Information'!$D$15,IF(CF17&lt;='Basic Information'!$F$14,'Basic Information'!$D$14,IF(CF17&lt;='Basic Information'!$F$13,'Basic Information'!$D$13,IF(CF17&lt;='Basic Information'!$F$12,'Basic Information'!$D$12,'Basic Information'!$D$11)))))))</f>
        <v>O</v>
      </c>
      <c r="CH17" s="33">
        <f t="shared" si="27"/>
        <v>441</v>
      </c>
      <c r="CI17" s="34">
        <f t="shared" si="28"/>
        <v>98</v>
      </c>
      <c r="CJ17" s="33" t="str">
        <f>IF(CI17=0,"",IF(CI17&lt;='Basic Information'!$F$17,'Basic Information'!$D$17,IF(CI17&lt;='Basic Information'!$F$16,'Basic Information'!$D$16,IF(CI17&lt;='Basic Information'!$F$15,'Basic Information'!$D$15,IF(CI17&lt;='Basic Information'!$F$14,'Basic Information'!$D$14,IF(CI17&lt;='Basic Information'!$F$13,'Basic Information'!$D$13,IF(CI17&lt;='Basic Information'!$F$12,'Basic Information'!$D$12,'Basic Information'!$D$11)))))))</f>
        <v>O</v>
      </c>
      <c r="CK17" s="35">
        <f t="shared" si="29"/>
        <v>2</v>
      </c>
      <c r="CL17" s="33">
        <f t="shared" si="30"/>
        <v>441</v>
      </c>
      <c r="CM17" s="34">
        <f t="shared" si="31"/>
        <v>98</v>
      </c>
      <c r="CN17" s="33" t="str">
        <f>IF(CM17=0,"",IF(CM17&lt;='Basic Information'!$F$17,'Basic Information'!$D$17,IF(CM17&lt;='Basic Information'!$F$16,'Basic Information'!$D$16,IF(CM17&lt;='Basic Information'!$F$15,'Basic Information'!$D$15,IF(CM17&lt;='Basic Information'!$F$14,'Basic Information'!$D$14,IF(CM17&lt;='Basic Information'!$F$13,'Basic Information'!$D$13,IF(CM17&lt;='Basic Information'!$F$12,'Basic Information'!$D$12,'Basic Information'!$D$11)))))))</f>
        <v>O</v>
      </c>
      <c r="CO17" s="35">
        <f t="shared" si="32"/>
        <v>1</v>
      </c>
      <c r="CP17" s="33">
        <f t="shared" si="33"/>
        <v>882</v>
      </c>
      <c r="CQ17" s="34">
        <f t="shared" si="34"/>
        <v>98</v>
      </c>
      <c r="CR17" s="33" t="str">
        <f>IF(CQ17=0,"",IF(CQ17&lt;='Basic Information'!$F$17,'Basic Information'!$D$17,IF(CQ17&lt;='Basic Information'!$F$16,'Basic Information'!$D$16,IF(CQ17&lt;='Basic Information'!$F$15,'Basic Information'!$D$15,IF(CQ17&lt;='Basic Information'!$F$14,'Basic Information'!$D$14,IF(CQ17&lt;='Basic Information'!$F$13,'Basic Information'!$D$13,IF(CQ17&lt;='Basic Information'!$F$12,'Basic Information'!$D$12,'Basic Information'!$D$11)))))))</f>
        <v>O</v>
      </c>
      <c r="CS17" s="35">
        <f t="shared" si="35"/>
        <v>1</v>
      </c>
      <c r="CT17" s="48"/>
      <c r="CU17" s="48"/>
      <c r="CV17" s="48"/>
      <c r="CW17" s="48"/>
      <c r="CX17" s="37"/>
      <c r="CY17" s="39"/>
    </row>
    <row r="18" spans="2:103" x14ac:dyDescent="0.3">
      <c r="B18" s="33">
        <v>13</v>
      </c>
      <c r="C18" s="36" t="s">
        <v>49</v>
      </c>
      <c r="D18" s="33" t="str">
        <f>'Basic Information'!$F$6 &amp;" - " &amp;'Basic Information'!$H$6</f>
        <v>7 - B</v>
      </c>
      <c r="E18" s="33">
        <v>25</v>
      </c>
      <c r="F18" s="33">
        <f t="shared" si="0"/>
        <v>50</v>
      </c>
      <c r="G18" s="33" t="str">
        <f>IF(F18=0,"",IF(F18&lt;='Basic Information'!$F$17,'Basic Information'!$D$17,IF(F18&lt;='Basic Information'!$F$16,'Basic Information'!$D$16,IF(F18&lt;='Basic Information'!$F$15,'Basic Information'!$D$15,IF(F18&lt;='Basic Information'!$F$14,'Basic Information'!$D$14,IF(F18&lt;='Basic Information'!$F$13,'Basic Information'!$D$13,IF(F18&lt;='Basic Information'!$F$12,'Basic Information'!$D$12,'Basic Information'!$D$11)))))))</f>
        <v>C</v>
      </c>
      <c r="H18" s="33">
        <v>25</v>
      </c>
      <c r="I18" s="33">
        <f t="shared" si="1"/>
        <v>50</v>
      </c>
      <c r="J18" s="33" t="str">
        <f>IF(I18=0,"",IF(I18&lt;='Basic Information'!$F$17,'Basic Information'!$D$17,IF(I18&lt;='Basic Information'!$F$16,'Basic Information'!$D$16,IF(I18&lt;='Basic Information'!$F$15,'Basic Information'!$D$15,IF(I18&lt;='Basic Information'!$F$14,'Basic Information'!$D$14,IF(I18&lt;='Basic Information'!$F$13,'Basic Information'!$D$13,IF(I18&lt;='Basic Information'!$F$12,'Basic Information'!$D$12,'Basic Information'!$D$11)))))))</f>
        <v>C</v>
      </c>
      <c r="K18" s="33">
        <v>50</v>
      </c>
      <c r="L18" s="33">
        <f t="shared" si="2"/>
        <v>50</v>
      </c>
      <c r="M18" s="33" t="str">
        <f>IF(L18=0,"",IF(L18&lt;='Basic Information'!$F$17,'Basic Information'!$D$17,IF(L18&lt;='Basic Information'!$F$16,'Basic Information'!$D$16,IF(L18&lt;='Basic Information'!$F$15,'Basic Information'!$D$15,IF(L18&lt;='Basic Information'!$F$14,'Basic Information'!$D$14,IF(L18&lt;='Basic Information'!$F$13,'Basic Information'!$D$13,IF(L18&lt;='Basic Information'!$F$12,'Basic Information'!$D$12,'Basic Information'!$D$11)))))))</f>
        <v>C</v>
      </c>
      <c r="N18" s="33">
        <v>25</v>
      </c>
      <c r="O18" s="33">
        <f t="shared" si="3"/>
        <v>50</v>
      </c>
      <c r="P18" s="33" t="str">
        <f>IF(O18=0,"",IF(O18&lt;='Basic Information'!$F$17,'Basic Information'!$D$17,IF(O18&lt;='Basic Information'!$F$16,'Basic Information'!$D$16,IF(O18&lt;='Basic Information'!$F$15,'Basic Information'!$D$15,IF(O18&lt;='Basic Information'!$F$14,'Basic Information'!$D$14,IF(O18&lt;='Basic Information'!$F$13,'Basic Information'!$D$13,IF(O18&lt;='Basic Information'!$F$12,'Basic Information'!$D$12,'Basic Information'!$D$11)))))))</f>
        <v>C</v>
      </c>
      <c r="Q18" s="33">
        <v>25</v>
      </c>
      <c r="R18" s="33">
        <f t="shared" si="4"/>
        <v>50</v>
      </c>
      <c r="S18" s="33" t="str">
        <f>IF(R18=0,"",IF(R18&lt;='Basic Information'!$F$17,'Basic Information'!$D$17,IF(R18&lt;='Basic Information'!$F$16,'Basic Information'!$D$16,IF(R18&lt;='Basic Information'!$F$15,'Basic Information'!$D$15,IF(R18&lt;='Basic Information'!$F$14,'Basic Information'!$D$14,IF(R18&lt;='Basic Information'!$F$13,'Basic Information'!$D$13,IF(R18&lt;='Basic Information'!$F$12,'Basic Information'!$D$12,'Basic Information'!$D$11)))))))</f>
        <v>C</v>
      </c>
      <c r="T18" s="33">
        <v>50</v>
      </c>
      <c r="U18" s="33">
        <f t="shared" si="5"/>
        <v>50</v>
      </c>
      <c r="V18" s="33" t="str">
        <f>IF(U18=0,"",IF(U18&lt;='Basic Information'!$F$17,'Basic Information'!$D$17,IF(U18&lt;='Basic Information'!$F$16,'Basic Information'!$D$16,IF(U18&lt;='Basic Information'!$F$15,'Basic Information'!$D$15,IF(U18&lt;='Basic Information'!$F$14,'Basic Information'!$D$14,IF(U18&lt;='Basic Information'!$F$13,'Basic Information'!$D$13,IF(U18&lt;='Basic Information'!$F$12,'Basic Information'!$D$12,'Basic Information'!$D$11)))))))</f>
        <v>C</v>
      </c>
      <c r="W18" s="33">
        <v>25</v>
      </c>
      <c r="X18" s="33">
        <f t="shared" si="6"/>
        <v>50</v>
      </c>
      <c r="Y18" s="33" t="str">
        <f>IF(X18=0,"",IF(X18&lt;='Basic Information'!$F$17,'Basic Information'!$D$17,IF(X18&lt;='Basic Information'!$F$16,'Basic Information'!$D$16,IF(X18&lt;='Basic Information'!$F$15,'Basic Information'!$D$15,IF(X18&lt;='Basic Information'!$F$14,'Basic Information'!$D$14,IF(X18&lt;='Basic Information'!$F$13,'Basic Information'!$D$13,IF(X18&lt;='Basic Information'!$F$12,'Basic Information'!$D$12,'Basic Information'!$D$11)))))))</f>
        <v>C</v>
      </c>
      <c r="Z18" s="33">
        <v>25</v>
      </c>
      <c r="AA18" s="33">
        <f t="shared" si="7"/>
        <v>50</v>
      </c>
      <c r="AB18" s="33" t="str">
        <f>IF(AA18=0,"",IF(AA18&lt;='Basic Information'!$F$17,'Basic Information'!$D$17,IF(AA18&lt;='Basic Information'!$F$16,'Basic Information'!$D$16,IF(AA18&lt;='Basic Information'!$F$15,'Basic Information'!$D$15,IF(AA18&lt;='Basic Information'!$F$14,'Basic Information'!$D$14,IF(AA18&lt;='Basic Information'!$F$13,'Basic Information'!$D$13,IF(AA18&lt;='Basic Information'!$F$12,'Basic Information'!$D$12,'Basic Information'!$D$11)))))))</f>
        <v>C</v>
      </c>
      <c r="AC18" s="33">
        <v>50</v>
      </c>
      <c r="AD18" s="33">
        <f t="shared" si="8"/>
        <v>50</v>
      </c>
      <c r="AE18" s="33" t="str">
        <f>IF(AD18=0,"",IF(AD18&lt;='Basic Information'!$F$17,'Basic Information'!$D$17,IF(AD18&lt;='Basic Information'!$F$16,'Basic Information'!$D$16,IF(AD18&lt;='Basic Information'!$F$15,'Basic Information'!$D$15,IF(AD18&lt;='Basic Information'!$F$14,'Basic Information'!$D$14,IF(AD18&lt;='Basic Information'!$F$13,'Basic Information'!$D$13,IF(AD18&lt;='Basic Information'!$F$12,'Basic Information'!$D$12,'Basic Information'!$D$11)))))))</f>
        <v>C</v>
      </c>
      <c r="AF18" s="33">
        <v>25</v>
      </c>
      <c r="AG18" s="33">
        <f t="shared" si="9"/>
        <v>50</v>
      </c>
      <c r="AH18" s="33" t="str">
        <f>IF(AG18=0,"",IF(AG18&lt;='Basic Information'!$F$17,'Basic Information'!$D$17,IF(AG18&lt;='Basic Information'!$F$16,'Basic Information'!$D$16,IF(AG18&lt;='Basic Information'!$F$15,'Basic Information'!$D$15,IF(AG18&lt;='Basic Information'!$F$14,'Basic Information'!$D$14,IF(AG18&lt;='Basic Information'!$F$13,'Basic Information'!$D$13,IF(AG18&lt;='Basic Information'!$F$12,'Basic Information'!$D$12,'Basic Information'!$D$11)))))))</f>
        <v>C</v>
      </c>
      <c r="AI18" s="33">
        <v>25</v>
      </c>
      <c r="AJ18" s="33">
        <f t="shared" si="10"/>
        <v>50</v>
      </c>
      <c r="AK18" s="33" t="str">
        <f>IF(AJ18=0,"",IF(AJ18&lt;='Basic Information'!$F$17,'Basic Information'!$D$17,IF(AJ18&lt;='Basic Information'!$F$16,'Basic Information'!$D$16,IF(AJ18&lt;='Basic Information'!$F$15,'Basic Information'!$D$15,IF(AJ18&lt;='Basic Information'!$F$14,'Basic Information'!$D$14,IF(AJ18&lt;='Basic Information'!$F$13,'Basic Information'!$D$13,IF(AJ18&lt;='Basic Information'!$F$12,'Basic Information'!$D$12,'Basic Information'!$D$11)))))))</f>
        <v>C</v>
      </c>
      <c r="AL18" s="33">
        <v>50</v>
      </c>
      <c r="AM18" s="33">
        <f t="shared" si="11"/>
        <v>50</v>
      </c>
      <c r="AN18" s="33" t="str">
        <f>IF(AM18=0,"",IF(AM18&lt;='Basic Information'!$F$17,'Basic Information'!$D$17,IF(AM18&lt;='Basic Information'!$F$16,'Basic Information'!$D$16,IF(AM18&lt;='Basic Information'!$F$15,'Basic Information'!$D$15,IF(AM18&lt;='Basic Information'!$F$14,'Basic Information'!$D$14,IF(AM18&lt;='Basic Information'!$F$13,'Basic Information'!$D$13,IF(AM18&lt;='Basic Information'!$F$12,'Basic Information'!$D$12,'Basic Information'!$D$11)))))))</f>
        <v>C</v>
      </c>
      <c r="AO18" s="33">
        <v>25</v>
      </c>
      <c r="AP18" s="33">
        <f t="shared" si="12"/>
        <v>50</v>
      </c>
      <c r="AQ18" s="33" t="str">
        <f>IF(AP18=0,"",IF(AP18&lt;='Basic Information'!$F$17,'Basic Information'!$D$17,IF(AP18&lt;='Basic Information'!$F$16,'Basic Information'!$D$16,IF(AP18&lt;='Basic Information'!$F$15,'Basic Information'!$D$15,IF(AP18&lt;='Basic Information'!$F$14,'Basic Information'!$D$14,IF(AP18&lt;='Basic Information'!$F$13,'Basic Information'!$D$13,IF(AP18&lt;='Basic Information'!$F$12,'Basic Information'!$D$12,'Basic Information'!$D$11)))))))</f>
        <v>C</v>
      </c>
      <c r="AR18" s="33">
        <v>25</v>
      </c>
      <c r="AS18" s="33">
        <f t="shared" si="13"/>
        <v>50</v>
      </c>
      <c r="AT18" s="33" t="str">
        <f>IF(AS18=0,"",IF(AS18&lt;='Basic Information'!$F$17,'Basic Information'!$D$17,IF(AS18&lt;='Basic Information'!$F$16,'Basic Information'!$D$16,IF(AS18&lt;='Basic Information'!$F$15,'Basic Information'!$D$15,IF(AS18&lt;='Basic Information'!$F$14,'Basic Information'!$D$14,IF(AS18&lt;='Basic Information'!$F$13,'Basic Information'!$D$13,IF(AS18&lt;='Basic Information'!$F$12,'Basic Information'!$D$12,'Basic Information'!$D$11)))))))</f>
        <v>C</v>
      </c>
      <c r="AU18" s="33">
        <v>50</v>
      </c>
      <c r="AV18" s="33">
        <f t="shared" si="14"/>
        <v>50</v>
      </c>
      <c r="AW18" s="33" t="str">
        <f>IF(AV18=0,"",IF(AV18&lt;='Basic Information'!$F$17,'Basic Information'!$D$17,IF(AV18&lt;='Basic Information'!$F$16,'Basic Information'!$D$16,IF(AV18&lt;='Basic Information'!$F$15,'Basic Information'!$D$15,IF(AV18&lt;='Basic Information'!$F$14,'Basic Information'!$D$14,IF(AV18&lt;='Basic Information'!$F$13,'Basic Information'!$D$13,IF(AV18&lt;='Basic Information'!$F$12,'Basic Information'!$D$12,'Basic Information'!$D$11)))))))</f>
        <v>C</v>
      </c>
      <c r="AX18" s="33">
        <v>25</v>
      </c>
      <c r="AY18" s="33">
        <f t="shared" si="15"/>
        <v>50</v>
      </c>
      <c r="AZ18" s="33" t="str">
        <f>IF(AY18=0,"",IF(AY18&lt;='Basic Information'!$F$17,'Basic Information'!$D$17,IF(AY18&lt;='Basic Information'!$F$16,'Basic Information'!$D$16,IF(AY18&lt;='Basic Information'!$F$15,'Basic Information'!$D$15,IF(AY18&lt;='Basic Information'!$F$14,'Basic Information'!$D$14,IF(AY18&lt;='Basic Information'!$F$13,'Basic Information'!$D$13,IF(AY18&lt;='Basic Information'!$F$12,'Basic Information'!$D$12,'Basic Information'!$D$11)))))))</f>
        <v>C</v>
      </c>
      <c r="BA18" s="33">
        <v>25</v>
      </c>
      <c r="BB18" s="33">
        <f t="shared" si="16"/>
        <v>50</v>
      </c>
      <c r="BC18" s="33" t="str">
        <f>IF(BB18=0,"",IF(BB18&lt;='Basic Information'!$F$17,'Basic Information'!$D$17,IF(BB18&lt;='Basic Information'!$F$16,'Basic Information'!$D$16,IF(BB18&lt;='Basic Information'!$F$15,'Basic Information'!$D$15,IF(BB18&lt;='Basic Information'!$F$14,'Basic Information'!$D$14,IF(BB18&lt;='Basic Information'!$F$13,'Basic Information'!$D$13,IF(BB18&lt;='Basic Information'!$F$12,'Basic Information'!$D$12,'Basic Information'!$D$11)))))))</f>
        <v>C</v>
      </c>
      <c r="BD18" s="33">
        <v>50</v>
      </c>
      <c r="BE18" s="33">
        <f t="shared" si="17"/>
        <v>50</v>
      </c>
      <c r="BF18" s="33" t="str">
        <f>IF(BE18=0,"",IF(BE18&lt;='Basic Information'!$F$17,'Basic Information'!$D$17,IF(BE18&lt;='Basic Information'!$F$16,'Basic Information'!$D$16,IF(BE18&lt;='Basic Information'!$F$15,'Basic Information'!$D$15,IF(BE18&lt;='Basic Information'!$F$14,'Basic Information'!$D$14,IF(BE18&lt;='Basic Information'!$F$13,'Basic Information'!$D$13,IF(BE18&lt;='Basic Information'!$F$12,'Basic Information'!$D$12,'Basic Information'!$D$11)))))))</f>
        <v>C</v>
      </c>
      <c r="BG18" s="33">
        <v>25</v>
      </c>
      <c r="BH18" s="33">
        <f t="shared" si="18"/>
        <v>50</v>
      </c>
      <c r="BI18" s="33" t="str">
        <f>IF(BH18=0,"",IF(BH18&lt;='Basic Information'!$F$17,'Basic Information'!$D$17,IF(BH18&lt;='Basic Information'!$F$16,'Basic Information'!$D$16,IF(BH18&lt;='Basic Information'!$F$15,'Basic Information'!$D$15,IF(BH18&lt;='Basic Information'!$F$14,'Basic Information'!$D$14,IF(BH18&lt;='Basic Information'!$F$13,'Basic Information'!$D$13,IF(BH18&lt;='Basic Information'!$F$12,'Basic Information'!$D$12,'Basic Information'!$D$11)))))))</f>
        <v>C</v>
      </c>
      <c r="BJ18" s="33">
        <v>25</v>
      </c>
      <c r="BK18" s="33">
        <f t="shared" si="19"/>
        <v>50</v>
      </c>
      <c r="BL18" s="33" t="str">
        <f>IF(BK18=0,"",IF(BK18&lt;='Basic Information'!$F$17,'Basic Information'!$D$17,IF(BK18&lt;='Basic Information'!$F$16,'Basic Information'!$D$16,IF(BK18&lt;='Basic Information'!$F$15,'Basic Information'!$D$15,IF(BK18&lt;='Basic Information'!$F$14,'Basic Information'!$D$14,IF(BK18&lt;='Basic Information'!$F$13,'Basic Information'!$D$13,IF(BK18&lt;='Basic Information'!$F$12,'Basic Information'!$D$12,'Basic Information'!$D$11)))))))</f>
        <v>C</v>
      </c>
      <c r="BM18" s="33">
        <v>50</v>
      </c>
      <c r="BN18" s="33">
        <f t="shared" si="20"/>
        <v>50</v>
      </c>
      <c r="BO18" s="33" t="str">
        <f>IF(BN18=0,"",IF(BN18&lt;='Basic Information'!$F$17,'Basic Information'!$D$17,IF(BN18&lt;='Basic Information'!$F$16,'Basic Information'!$D$16,IF(BN18&lt;='Basic Information'!$F$15,'Basic Information'!$D$15,IF(BN18&lt;='Basic Information'!$F$14,'Basic Information'!$D$14,IF(BN18&lt;='Basic Information'!$F$13,'Basic Information'!$D$13,IF(BN18&lt;='Basic Information'!$F$12,'Basic Information'!$D$12,'Basic Information'!$D$11)))))))</f>
        <v>C</v>
      </c>
      <c r="BP18" s="33">
        <v>25</v>
      </c>
      <c r="BQ18" s="33">
        <f t="shared" si="21"/>
        <v>50</v>
      </c>
      <c r="BR18" s="33" t="str">
        <f>IF(BQ18=0,"",IF(BQ18&lt;='Basic Information'!$F$17,'Basic Information'!$D$17,IF(BQ18&lt;='Basic Information'!$F$16,'Basic Information'!$D$16,IF(BQ18&lt;='Basic Information'!$F$15,'Basic Information'!$D$15,IF(BQ18&lt;='Basic Information'!$F$14,'Basic Information'!$D$14,IF(BQ18&lt;='Basic Information'!$F$13,'Basic Information'!$D$13,IF(BQ18&lt;='Basic Information'!$F$12,'Basic Information'!$D$12,'Basic Information'!$D$11)))))))</f>
        <v>C</v>
      </c>
      <c r="BS18" s="33">
        <v>25</v>
      </c>
      <c r="BT18" s="33">
        <f t="shared" si="22"/>
        <v>50</v>
      </c>
      <c r="BU18" s="33" t="str">
        <f>IF(BT18=0,"",IF(BT18&lt;='Basic Information'!$F$17,'Basic Information'!$D$17,IF(BT18&lt;='Basic Information'!$F$16,'Basic Information'!$D$16,IF(BT18&lt;='Basic Information'!$F$15,'Basic Information'!$D$15,IF(BT18&lt;='Basic Information'!$F$14,'Basic Information'!$D$14,IF(BT18&lt;='Basic Information'!$F$13,'Basic Information'!$D$13,IF(BT18&lt;='Basic Information'!$F$12,'Basic Information'!$D$12,'Basic Information'!$D$11)))))))</f>
        <v>C</v>
      </c>
      <c r="BV18" s="33">
        <v>50</v>
      </c>
      <c r="BW18" s="33">
        <f t="shared" si="23"/>
        <v>50</v>
      </c>
      <c r="BX18" s="33" t="str">
        <f>IF(BW18=0,"",IF(BW18&lt;='Basic Information'!$F$17,'Basic Information'!$D$17,IF(BW18&lt;='Basic Information'!$F$16,'Basic Information'!$D$16,IF(BW18&lt;='Basic Information'!$F$15,'Basic Information'!$D$15,IF(BW18&lt;='Basic Information'!$F$14,'Basic Information'!$D$14,IF(BW18&lt;='Basic Information'!$F$13,'Basic Information'!$D$13,IF(BW18&lt;='Basic Information'!$F$12,'Basic Information'!$D$12,'Basic Information'!$D$11)))))))</f>
        <v>C</v>
      </c>
      <c r="BY18" s="33">
        <v>25</v>
      </c>
      <c r="BZ18" s="33">
        <f t="shared" si="24"/>
        <v>50</v>
      </c>
      <c r="CA18" s="33" t="str">
        <f>IF(BZ18=0,"",IF(BZ18&lt;='Basic Information'!$F$17,'Basic Information'!$D$17,IF(BZ18&lt;='Basic Information'!$F$16,'Basic Information'!$D$16,IF(BZ18&lt;='Basic Information'!$F$15,'Basic Information'!$D$15,IF(BZ18&lt;='Basic Information'!$F$14,'Basic Information'!$D$14,IF(BZ18&lt;='Basic Information'!$F$13,'Basic Information'!$D$13,IF(BZ18&lt;='Basic Information'!$F$12,'Basic Information'!$D$12,'Basic Information'!$D$11)))))))</f>
        <v>C</v>
      </c>
      <c r="CB18" s="33">
        <v>25</v>
      </c>
      <c r="CC18" s="33">
        <f t="shared" si="25"/>
        <v>50</v>
      </c>
      <c r="CD18" s="33" t="str">
        <f>IF(CC18=0,"",IF(CC18&lt;='Basic Information'!$F$17,'Basic Information'!$D$17,IF(CC18&lt;='Basic Information'!$F$16,'Basic Information'!$D$16,IF(CC18&lt;='Basic Information'!$F$15,'Basic Information'!$D$15,IF(CC18&lt;='Basic Information'!$F$14,'Basic Information'!$D$14,IF(CC18&lt;='Basic Information'!$F$13,'Basic Information'!$D$13,IF(CC18&lt;='Basic Information'!$F$12,'Basic Information'!$D$12,'Basic Information'!$D$11)))))))</f>
        <v>C</v>
      </c>
      <c r="CE18" s="33">
        <v>50</v>
      </c>
      <c r="CF18" s="33">
        <f t="shared" si="26"/>
        <v>50</v>
      </c>
      <c r="CG18" s="33" t="str">
        <f>IF(CF18=0,"",IF(CF18&lt;='Basic Information'!$F$17,'Basic Information'!$D$17,IF(CF18&lt;='Basic Information'!$F$16,'Basic Information'!$D$16,IF(CF18&lt;='Basic Information'!$F$15,'Basic Information'!$D$15,IF(CF18&lt;='Basic Information'!$F$14,'Basic Information'!$D$14,IF(CF18&lt;='Basic Information'!$F$13,'Basic Information'!$D$13,IF(CF18&lt;='Basic Information'!$F$12,'Basic Information'!$D$12,'Basic Information'!$D$11)))))))</f>
        <v>C</v>
      </c>
      <c r="CH18" s="33">
        <f t="shared" si="27"/>
        <v>225</v>
      </c>
      <c r="CI18" s="34">
        <f t="shared" si="28"/>
        <v>50</v>
      </c>
      <c r="CJ18" s="33" t="str">
        <f>IF(CI18=0,"",IF(CI18&lt;='Basic Information'!$F$17,'Basic Information'!$D$17,IF(CI18&lt;='Basic Information'!$F$16,'Basic Information'!$D$16,IF(CI18&lt;='Basic Information'!$F$15,'Basic Information'!$D$15,IF(CI18&lt;='Basic Information'!$F$14,'Basic Information'!$D$14,IF(CI18&lt;='Basic Information'!$F$13,'Basic Information'!$D$13,IF(CI18&lt;='Basic Information'!$F$12,'Basic Information'!$D$12,'Basic Information'!$D$11)))))))</f>
        <v>C</v>
      </c>
      <c r="CK18" s="35">
        <f t="shared" si="29"/>
        <v>11</v>
      </c>
      <c r="CL18" s="33">
        <f t="shared" si="30"/>
        <v>225</v>
      </c>
      <c r="CM18" s="34">
        <f t="shared" si="31"/>
        <v>50</v>
      </c>
      <c r="CN18" s="33" t="str">
        <f>IF(CM18=0,"",IF(CM18&lt;='Basic Information'!$F$17,'Basic Information'!$D$17,IF(CM18&lt;='Basic Information'!$F$16,'Basic Information'!$D$16,IF(CM18&lt;='Basic Information'!$F$15,'Basic Information'!$D$15,IF(CM18&lt;='Basic Information'!$F$14,'Basic Information'!$D$14,IF(CM18&lt;='Basic Information'!$F$13,'Basic Information'!$D$13,IF(CM18&lt;='Basic Information'!$F$12,'Basic Information'!$D$12,'Basic Information'!$D$11)))))))</f>
        <v>C</v>
      </c>
      <c r="CO18" s="35">
        <f t="shared" si="32"/>
        <v>11</v>
      </c>
      <c r="CP18" s="33">
        <f t="shared" si="33"/>
        <v>450</v>
      </c>
      <c r="CQ18" s="34">
        <f t="shared" si="34"/>
        <v>50</v>
      </c>
      <c r="CR18" s="33" t="str">
        <f>IF(CQ18=0,"",IF(CQ18&lt;='Basic Information'!$F$17,'Basic Information'!$D$17,IF(CQ18&lt;='Basic Information'!$F$16,'Basic Information'!$D$16,IF(CQ18&lt;='Basic Information'!$F$15,'Basic Information'!$D$15,IF(CQ18&lt;='Basic Information'!$F$14,'Basic Information'!$D$14,IF(CQ18&lt;='Basic Information'!$F$13,'Basic Information'!$D$13,IF(CQ18&lt;='Basic Information'!$F$12,'Basic Information'!$D$12,'Basic Information'!$D$11)))))))</f>
        <v>C</v>
      </c>
      <c r="CS18" s="35">
        <f t="shared" si="35"/>
        <v>11</v>
      </c>
      <c r="CT18" s="48"/>
      <c r="CU18" s="48"/>
      <c r="CV18" s="48"/>
      <c r="CW18" s="48"/>
      <c r="CX18" s="37"/>
      <c r="CY18" s="39"/>
    </row>
    <row r="19" spans="2:103" x14ac:dyDescent="0.3">
      <c r="B19" s="33">
        <v>14</v>
      </c>
      <c r="C19" s="36" t="s">
        <v>50</v>
      </c>
      <c r="D19" s="33" t="str">
        <f>'Basic Information'!$F$6 &amp;" - " &amp;'Basic Information'!$H$6</f>
        <v>7 - B</v>
      </c>
      <c r="E19" s="33">
        <v>35</v>
      </c>
      <c r="F19" s="33">
        <f t="shared" si="0"/>
        <v>70</v>
      </c>
      <c r="G19" s="33" t="str">
        <f>IF(F19=0,"",IF(F19&lt;='Basic Information'!$F$17,'Basic Information'!$D$17,IF(F19&lt;='Basic Information'!$F$16,'Basic Information'!$D$16,IF(F19&lt;='Basic Information'!$F$15,'Basic Information'!$D$15,IF(F19&lt;='Basic Information'!$F$14,'Basic Information'!$D$14,IF(F19&lt;='Basic Information'!$F$13,'Basic Information'!$D$13,IF(F19&lt;='Basic Information'!$F$12,'Basic Information'!$D$12,'Basic Information'!$D$11)))))))</f>
        <v>B+</v>
      </c>
      <c r="H19" s="33">
        <v>35</v>
      </c>
      <c r="I19" s="33">
        <f t="shared" si="1"/>
        <v>70</v>
      </c>
      <c r="J19" s="33" t="str">
        <f>IF(I19=0,"",IF(I19&lt;='Basic Information'!$F$17,'Basic Information'!$D$17,IF(I19&lt;='Basic Information'!$F$16,'Basic Information'!$D$16,IF(I19&lt;='Basic Information'!$F$15,'Basic Information'!$D$15,IF(I19&lt;='Basic Information'!$F$14,'Basic Information'!$D$14,IF(I19&lt;='Basic Information'!$F$13,'Basic Information'!$D$13,IF(I19&lt;='Basic Information'!$F$12,'Basic Information'!$D$12,'Basic Information'!$D$11)))))))</f>
        <v>B+</v>
      </c>
      <c r="K19" s="33">
        <v>70</v>
      </c>
      <c r="L19" s="33">
        <f t="shared" si="2"/>
        <v>70</v>
      </c>
      <c r="M19" s="33" t="str">
        <f>IF(L19=0,"",IF(L19&lt;='Basic Information'!$F$17,'Basic Information'!$D$17,IF(L19&lt;='Basic Information'!$F$16,'Basic Information'!$D$16,IF(L19&lt;='Basic Information'!$F$15,'Basic Information'!$D$15,IF(L19&lt;='Basic Information'!$F$14,'Basic Information'!$D$14,IF(L19&lt;='Basic Information'!$F$13,'Basic Information'!$D$13,IF(L19&lt;='Basic Information'!$F$12,'Basic Information'!$D$12,'Basic Information'!$D$11)))))))</f>
        <v>B+</v>
      </c>
      <c r="N19" s="33">
        <v>35</v>
      </c>
      <c r="O19" s="33">
        <f t="shared" si="3"/>
        <v>70</v>
      </c>
      <c r="P19" s="33" t="str">
        <f>IF(O19=0,"",IF(O19&lt;='Basic Information'!$F$17,'Basic Information'!$D$17,IF(O19&lt;='Basic Information'!$F$16,'Basic Information'!$D$16,IF(O19&lt;='Basic Information'!$F$15,'Basic Information'!$D$15,IF(O19&lt;='Basic Information'!$F$14,'Basic Information'!$D$14,IF(O19&lt;='Basic Information'!$F$13,'Basic Information'!$D$13,IF(O19&lt;='Basic Information'!$F$12,'Basic Information'!$D$12,'Basic Information'!$D$11)))))))</f>
        <v>B+</v>
      </c>
      <c r="Q19" s="33">
        <v>35</v>
      </c>
      <c r="R19" s="33">
        <f t="shared" si="4"/>
        <v>70</v>
      </c>
      <c r="S19" s="33" t="str">
        <f>IF(R19=0,"",IF(R19&lt;='Basic Information'!$F$17,'Basic Information'!$D$17,IF(R19&lt;='Basic Information'!$F$16,'Basic Information'!$D$16,IF(R19&lt;='Basic Information'!$F$15,'Basic Information'!$D$15,IF(R19&lt;='Basic Information'!$F$14,'Basic Information'!$D$14,IF(R19&lt;='Basic Information'!$F$13,'Basic Information'!$D$13,IF(R19&lt;='Basic Information'!$F$12,'Basic Information'!$D$12,'Basic Information'!$D$11)))))))</f>
        <v>B+</v>
      </c>
      <c r="T19" s="33">
        <v>70</v>
      </c>
      <c r="U19" s="33">
        <f t="shared" si="5"/>
        <v>70</v>
      </c>
      <c r="V19" s="33" t="str">
        <f>IF(U19=0,"",IF(U19&lt;='Basic Information'!$F$17,'Basic Information'!$D$17,IF(U19&lt;='Basic Information'!$F$16,'Basic Information'!$D$16,IF(U19&lt;='Basic Information'!$F$15,'Basic Information'!$D$15,IF(U19&lt;='Basic Information'!$F$14,'Basic Information'!$D$14,IF(U19&lt;='Basic Information'!$F$13,'Basic Information'!$D$13,IF(U19&lt;='Basic Information'!$F$12,'Basic Information'!$D$12,'Basic Information'!$D$11)))))))</f>
        <v>B+</v>
      </c>
      <c r="W19" s="33">
        <v>35</v>
      </c>
      <c r="X19" s="33">
        <f t="shared" si="6"/>
        <v>70</v>
      </c>
      <c r="Y19" s="33" t="str">
        <f>IF(X19=0,"",IF(X19&lt;='Basic Information'!$F$17,'Basic Information'!$D$17,IF(X19&lt;='Basic Information'!$F$16,'Basic Information'!$D$16,IF(X19&lt;='Basic Information'!$F$15,'Basic Information'!$D$15,IF(X19&lt;='Basic Information'!$F$14,'Basic Information'!$D$14,IF(X19&lt;='Basic Information'!$F$13,'Basic Information'!$D$13,IF(X19&lt;='Basic Information'!$F$12,'Basic Information'!$D$12,'Basic Information'!$D$11)))))))</f>
        <v>B+</v>
      </c>
      <c r="Z19" s="33">
        <v>35</v>
      </c>
      <c r="AA19" s="33">
        <f t="shared" si="7"/>
        <v>70</v>
      </c>
      <c r="AB19" s="33" t="str">
        <f>IF(AA19=0,"",IF(AA19&lt;='Basic Information'!$F$17,'Basic Information'!$D$17,IF(AA19&lt;='Basic Information'!$F$16,'Basic Information'!$D$16,IF(AA19&lt;='Basic Information'!$F$15,'Basic Information'!$D$15,IF(AA19&lt;='Basic Information'!$F$14,'Basic Information'!$D$14,IF(AA19&lt;='Basic Information'!$F$13,'Basic Information'!$D$13,IF(AA19&lt;='Basic Information'!$F$12,'Basic Information'!$D$12,'Basic Information'!$D$11)))))))</f>
        <v>B+</v>
      </c>
      <c r="AC19" s="33">
        <v>70</v>
      </c>
      <c r="AD19" s="33">
        <f t="shared" si="8"/>
        <v>70</v>
      </c>
      <c r="AE19" s="33" t="str">
        <f>IF(AD19=0,"",IF(AD19&lt;='Basic Information'!$F$17,'Basic Information'!$D$17,IF(AD19&lt;='Basic Information'!$F$16,'Basic Information'!$D$16,IF(AD19&lt;='Basic Information'!$F$15,'Basic Information'!$D$15,IF(AD19&lt;='Basic Information'!$F$14,'Basic Information'!$D$14,IF(AD19&lt;='Basic Information'!$F$13,'Basic Information'!$D$13,IF(AD19&lt;='Basic Information'!$F$12,'Basic Information'!$D$12,'Basic Information'!$D$11)))))))</f>
        <v>B+</v>
      </c>
      <c r="AF19" s="33">
        <v>35</v>
      </c>
      <c r="AG19" s="33">
        <f t="shared" si="9"/>
        <v>70</v>
      </c>
      <c r="AH19" s="33" t="str">
        <f>IF(AG19=0,"",IF(AG19&lt;='Basic Information'!$F$17,'Basic Information'!$D$17,IF(AG19&lt;='Basic Information'!$F$16,'Basic Information'!$D$16,IF(AG19&lt;='Basic Information'!$F$15,'Basic Information'!$D$15,IF(AG19&lt;='Basic Information'!$F$14,'Basic Information'!$D$14,IF(AG19&lt;='Basic Information'!$F$13,'Basic Information'!$D$13,IF(AG19&lt;='Basic Information'!$F$12,'Basic Information'!$D$12,'Basic Information'!$D$11)))))))</f>
        <v>B+</v>
      </c>
      <c r="AI19" s="33">
        <v>35</v>
      </c>
      <c r="AJ19" s="33">
        <f t="shared" si="10"/>
        <v>70</v>
      </c>
      <c r="AK19" s="33" t="str">
        <f>IF(AJ19=0,"",IF(AJ19&lt;='Basic Information'!$F$17,'Basic Information'!$D$17,IF(AJ19&lt;='Basic Information'!$F$16,'Basic Information'!$D$16,IF(AJ19&lt;='Basic Information'!$F$15,'Basic Information'!$D$15,IF(AJ19&lt;='Basic Information'!$F$14,'Basic Information'!$D$14,IF(AJ19&lt;='Basic Information'!$F$13,'Basic Information'!$D$13,IF(AJ19&lt;='Basic Information'!$F$12,'Basic Information'!$D$12,'Basic Information'!$D$11)))))))</f>
        <v>B+</v>
      </c>
      <c r="AL19" s="33">
        <v>70</v>
      </c>
      <c r="AM19" s="33">
        <f t="shared" si="11"/>
        <v>70</v>
      </c>
      <c r="AN19" s="33" t="str">
        <f>IF(AM19=0,"",IF(AM19&lt;='Basic Information'!$F$17,'Basic Information'!$D$17,IF(AM19&lt;='Basic Information'!$F$16,'Basic Information'!$D$16,IF(AM19&lt;='Basic Information'!$F$15,'Basic Information'!$D$15,IF(AM19&lt;='Basic Information'!$F$14,'Basic Information'!$D$14,IF(AM19&lt;='Basic Information'!$F$13,'Basic Information'!$D$13,IF(AM19&lt;='Basic Information'!$F$12,'Basic Information'!$D$12,'Basic Information'!$D$11)))))))</f>
        <v>B+</v>
      </c>
      <c r="AO19" s="33">
        <v>35</v>
      </c>
      <c r="AP19" s="33">
        <f t="shared" si="12"/>
        <v>70</v>
      </c>
      <c r="AQ19" s="33" t="str">
        <f>IF(AP19=0,"",IF(AP19&lt;='Basic Information'!$F$17,'Basic Information'!$D$17,IF(AP19&lt;='Basic Information'!$F$16,'Basic Information'!$D$16,IF(AP19&lt;='Basic Information'!$F$15,'Basic Information'!$D$15,IF(AP19&lt;='Basic Information'!$F$14,'Basic Information'!$D$14,IF(AP19&lt;='Basic Information'!$F$13,'Basic Information'!$D$13,IF(AP19&lt;='Basic Information'!$F$12,'Basic Information'!$D$12,'Basic Information'!$D$11)))))))</f>
        <v>B+</v>
      </c>
      <c r="AR19" s="33">
        <v>35</v>
      </c>
      <c r="AS19" s="33">
        <f t="shared" si="13"/>
        <v>70</v>
      </c>
      <c r="AT19" s="33">
        <v>15</v>
      </c>
      <c r="AU19" s="33">
        <v>70</v>
      </c>
      <c r="AV19" s="33">
        <f t="shared" si="14"/>
        <v>70</v>
      </c>
      <c r="AW19" s="33" t="str">
        <f>IF(AV19=0,"",IF(AV19&lt;='Basic Information'!$F$17,'Basic Information'!$D$17,IF(AV19&lt;='Basic Information'!$F$16,'Basic Information'!$D$16,IF(AV19&lt;='Basic Information'!$F$15,'Basic Information'!$D$15,IF(AV19&lt;='Basic Information'!$F$14,'Basic Information'!$D$14,IF(AV19&lt;='Basic Information'!$F$13,'Basic Information'!$D$13,IF(AV19&lt;='Basic Information'!$F$12,'Basic Information'!$D$12,'Basic Information'!$D$11)))))))</f>
        <v>B+</v>
      </c>
      <c r="AX19" s="33">
        <v>35</v>
      </c>
      <c r="AY19" s="33">
        <f t="shared" si="15"/>
        <v>70</v>
      </c>
      <c r="AZ19" s="33" t="str">
        <f>IF(AY19=0,"",IF(AY19&lt;='Basic Information'!$F$17,'Basic Information'!$D$17,IF(AY19&lt;='Basic Information'!$F$16,'Basic Information'!$D$16,IF(AY19&lt;='Basic Information'!$F$15,'Basic Information'!$D$15,IF(AY19&lt;='Basic Information'!$F$14,'Basic Information'!$D$14,IF(AY19&lt;='Basic Information'!$F$13,'Basic Information'!$D$13,IF(AY19&lt;='Basic Information'!$F$12,'Basic Information'!$D$12,'Basic Information'!$D$11)))))))</f>
        <v>B+</v>
      </c>
      <c r="BA19" s="33">
        <v>35</v>
      </c>
      <c r="BB19" s="33">
        <f t="shared" si="16"/>
        <v>70</v>
      </c>
      <c r="BC19" s="33" t="str">
        <f>IF(BB19=0,"",IF(BB19&lt;='Basic Information'!$F$17,'Basic Information'!$D$17,IF(BB19&lt;='Basic Information'!$F$16,'Basic Information'!$D$16,IF(BB19&lt;='Basic Information'!$F$15,'Basic Information'!$D$15,IF(BB19&lt;='Basic Information'!$F$14,'Basic Information'!$D$14,IF(BB19&lt;='Basic Information'!$F$13,'Basic Information'!$D$13,IF(BB19&lt;='Basic Information'!$F$12,'Basic Information'!$D$12,'Basic Information'!$D$11)))))))</f>
        <v>B+</v>
      </c>
      <c r="BD19" s="33">
        <v>70</v>
      </c>
      <c r="BE19" s="33">
        <f t="shared" si="17"/>
        <v>70</v>
      </c>
      <c r="BF19" s="33" t="str">
        <f>IF(BE19=0,"",IF(BE19&lt;='Basic Information'!$F$17,'Basic Information'!$D$17,IF(BE19&lt;='Basic Information'!$F$16,'Basic Information'!$D$16,IF(BE19&lt;='Basic Information'!$F$15,'Basic Information'!$D$15,IF(BE19&lt;='Basic Information'!$F$14,'Basic Information'!$D$14,IF(BE19&lt;='Basic Information'!$F$13,'Basic Information'!$D$13,IF(BE19&lt;='Basic Information'!$F$12,'Basic Information'!$D$12,'Basic Information'!$D$11)))))))</f>
        <v>B+</v>
      </c>
      <c r="BG19" s="33">
        <v>35</v>
      </c>
      <c r="BH19" s="33">
        <f t="shared" si="18"/>
        <v>70</v>
      </c>
      <c r="BI19" s="33" t="str">
        <f>IF(BH19=0,"",IF(BH19&lt;='Basic Information'!$F$17,'Basic Information'!$D$17,IF(BH19&lt;='Basic Information'!$F$16,'Basic Information'!$D$16,IF(BH19&lt;='Basic Information'!$F$15,'Basic Information'!$D$15,IF(BH19&lt;='Basic Information'!$F$14,'Basic Information'!$D$14,IF(BH19&lt;='Basic Information'!$F$13,'Basic Information'!$D$13,IF(BH19&lt;='Basic Information'!$F$12,'Basic Information'!$D$12,'Basic Information'!$D$11)))))))</f>
        <v>B+</v>
      </c>
      <c r="BJ19" s="33">
        <v>35</v>
      </c>
      <c r="BK19" s="33">
        <f t="shared" si="19"/>
        <v>70</v>
      </c>
      <c r="BL19" s="33" t="str">
        <f>IF(BK19=0,"",IF(BK19&lt;='Basic Information'!$F$17,'Basic Information'!$D$17,IF(BK19&lt;='Basic Information'!$F$16,'Basic Information'!$D$16,IF(BK19&lt;='Basic Information'!$F$15,'Basic Information'!$D$15,IF(BK19&lt;='Basic Information'!$F$14,'Basic Information'!$D$14,IF(BK19&lt;='Basic Information'!$F$13,'Basic Information'!$D$13,IF(BK19&lt;='Basic Information'!$F$12,'Basic Information'!$D$12,'Basic Information'!$D$11)))))))</f>
        <v>B+</v>
      </c>
      <c r="BM19" s="33">
        <v>70</v>
      </c>
      <c r="BN19" s="33">
        <f t="shared" si="20"/>
        <v>70</v>
      </c>
      <c r="BO19" s="33" t="str">
        <f>IF(BN19=0,"",IF(BN19&lt;='Basic Information'!$F$17,'Basic Information'!$D$17,IF(BN19&lt;='Basic Information'!$F$16,'Basic Information'!$D$16,IF(BN19&lt;='Basic Information'!$F$15,'Basic Information'!$D$15,IF(BN19&lt;='Basic Information'!$F$14,'Basic Information'!$D$14,IF(BN19&lt;='Basic Information'!$F$13,'Basic Information'!$D$13,IF(BN19&lt;='Basic Information'!$F$12,'Basic Information'!$D$12,'Basic Information'!$D$11)))))))</f>
        <v>B+</v>
      </c>
      <c r="BP19" s="33">
        <v>35</v>
      </c>
      <c r="BQ19" s="33">
        <f t="shared" si="21"/>
        <v>70</v>
      </c>
      <c r="BR19" s="33" t="str">
        <f>IF(BQ19=0,"",IF(BQ19&lt;='Basic Information'!$F$17,'Basic Information'!$D$17,IF(BQ19&lt;='Basic Information'!$F$16,'Basic Information'!$D$16,IF(BQ19&lt;='Basic Information'!$F$15,'Basic Information'!$D$15,IF(BQ19&lt;='Basic Information'!$F$14,'Basic Information'!$D$14,IF(BQ19&lt;='Basic Information'!$F$13,'Basic Information'!$D$13,IF(BQ19&lt;='Basic Information'!$F$12,'Basic Information'!$D$12,'Basic Information'!$D$11)))))))</f>
        <v>B+</v>
      </c>
      <c r="BS19" s="33">
        <v>35</v>
      </c>
      <c r="BT19" s="33">
        <f t="shared" si="22"/>
        <v>70</v>
      </c>
      <c r="BU19" s="33" t="str">
        <f>IF(BT19=0,"",IF(BT19&lt;='Basic Information'!$F$17,'Basic Information'!$D$17,IF(BT19&lt;='Basic Information'!$F$16,'Basic Information'!$D$16,IF(BT19&lt;='Basic Information'!$F$15,'Basic Information'!$D$15,IF(BT19&lt;='Basic Information'!$F$14,'Basic Information'!$D$14,IF(BT19&lt;='Basic Information'!$F$13,'Basic Information'!$D$13,IF(BT19&lt;='Basic Information'!$F$12,'Basic Information'!$D$12,'Basic Information'!$D$11)))))))</f>
        <v>B+</v>
      </c>
      <c r="BV19" s="33">
        <v>70</v>
      </c>
      <c r="BW19" s="33">
        <f t="shared" si="23"/>
        <v>70</v>
      </c>
      <c r="BX19" s="33" t="str">
        <f>IF(BW19=0,"",IF(BW19&lt;='Basic Information'!$F$17,'Basic Information'!$D$17,IF(BW19&lt;='Basic Information'!$F$16,'Basic Information'!$D$16,IF(BW19&lt;='Basic Information'!$F$15,'Basic Information'!$D$15,IF(BW19&lt;='Basic Information'!$F$14,'Basic Information'!$D$14,IF(BW19&lt;='Basic Information'!$F$13,'Basic Information'!$D$13,IF(BW19&lt;='Basic Information'!$F$12,'Basic Information'!$D$12,'Basic Information'!$D$11)))))))</f>
        <v>B+</v>
      </c>
      <c r="BY19" s="33">
        <v>35</v>
      </c>
      <c r="BZ19" s="33">
        <f t="shared" si="24"/>
        <v>70</v>
      </c>
      <c r="CA19" s="33" t="str">
        <f>IF(BZ19=0,"",IF(BZ19&lt;='Basic Information'!$F$17,'Basic Information'!$D$17,IF(BZ19&lt;='Basic Information'!$F$16,'Basic Information'!$D$16,IF(BZ19&lt;='Basic Information'!$F$15,'Basic Information'!$D$15,IF(BZ19&lt;='Basic Information'!$F$14,'Basic Information'!$D$14,IF(BZ19&lt;='Basic Information'!$F$13,'Basic Information'!$D$13,IF(BZ19&lt;='Basic Information'!$F$12,'Basic Information'!$D$12,'Basic Information'!$D$11)))))))</f>
        <v>B+</v>
      </c>
      <c r="CB19" s="33">
        <v>35</v>
      </c>
      <c r="CC19" s="33">
        <f t="shared" si="25"/>
        <v>70</v>
      </c>
      <c r="CD19" s="33" t="str">
        <f>IF(CC19=0,"",IF(CC19&lt;='Basic Information'!$F$17,'Basic Information'!$D$17,IF(CC19&lt;='Basic Information'!$F$16,'Basic Information'!$D$16,IF(CC19&lt;='Basic Information'!$F$15,'Basic Information'!$D$15,IF(CC19&lt;='Basic Information'!$F$14,'Basic Information'!$D$14,IF(CC19&lt;='Basic Information'!$F$13,'Basic Information'!$D$13,IF(CC19&lt;='Basic Information'!$F$12,'Basic Information'!$D$12,'Basic Information'!$D$11)))))))</f>
        <v>B+</v>
      </c>
      <c r="CE19" s="33">
        <v>70</v>
      </c>
      <c r="CF19" s="33">
        <f t="shared" si="26"/>
        <v>70</v>
      </c>
      <c r="CG19" s="33" t="str">
        <f>IF(CF19=0,"",IF(CF19&lt;='Basic Information'!$F$17,'Basic Information'!$D$17,IF(CF19&lt;='Basic Information'!$F$16,'Basic Information'!$D$16,IF(CF19&lt;='Basic Information'!$F$15,'Basic Information'!$D$15,IF(CF19&lt;='Basic Information'!$F$14,'Basic Information'!$D$14,IF(CF19&lt;='Basic Information'!$F$13,'Basic Information'!$D$13,IF(CF19&lt;='Basic Information'!$F$12,'Basic Information'!$D$12,'Basic Information'!$D$11)))))))</f>
        <v>B+</v>
      </c>
      <c r="CH19" s="33">
        <f t="shared" si="27"/>
        <v>315</v>
      </c>
      <c r="CI19" s="34">
        <f t="shared" si="28"/>
        <v>70</v>
      </c>
      <c r="CJ19" s="33" t="str">
        <f>IF(CI19=0,"",IF(CI19&lt;='Basic Information'!$F$17,'Basic Information'!$D$17,IF(CI19&lt;='Basic Information'!$F$16,'Basic Information'!$D$16,IF(CI19&lt;='Basic Information'!$F$15,'Basic Information'!$D$15,IF(CI19&lt;='Basic Information'!$F$14,'Basic Information'!$D$14,IF(CI19&lt;='Basic Information'!$F$13,'Basic Information'!$D$13,IF(CI19&lt;='Basic Information'!$F$12,'Basic Information'!$D$12,'Basic Information'!$D$11)))))))</f>
        <v>B+</v>
      </c>
      <c r="CK19" s="35">
        <f t="shared" si="29"/>
        <v>7</v>
      </c>
      <c r="CL19" s="33">
        <f t="shared" si="30"/>
        <v>315</v>
      </c>
      <c r="CM19" s="34">
        <f t="shared" si="31"/>
        <v>70</v>
      </c>
      <c r="CN19" s="33" t="str">
        <f>IF(CM19=0,"",IF(CM19&lt;='Basic Information'!$F$17,'Basic Information'!$D$17,IF(CM19&lt;='Basic Information'!$F$16,'Basic Information'!$D$16,IF(CM19&lt;='Basic Information'!$F$15,'Basic Information'!$D$15,IF(CM19&lt;='Basic Information'!$F$14,'Basic Information'!$D$14,IF(CM19&lt;='Basic Information'!$F$13,'Basic Information'!$D$13,IF(CM19&lt;='Basic Information'!$F$12,'Basic Information'!$D$12,'Basic Information'!$D$11)))))))</f>
        <v>B+</v>
      </c>
      <c r="CO19" s="35">
        <f t="shared" si="32"/>
        <v>6</v>
      </c>
      <c r="CP19" s="33">
        <f t="shared" si="33"/>
        <v>630</v>
      </c>
      <c r="CQ19" s="34">
        <f t="shared" si="34"/>
        <v>70</v>
      </c>
      <c r="CR19" s="33" t="str">
        <f>IF(CQ19=0,"",IF(CQ19&lt;='Basic Information'!$F$17,'Basic Information'!$D$17,IF(CQ19&lt;='Basic Information'!$F$16,'Basic Information'!$D$16,IF(CQ19&lt;='Basic Information'!$F$15,'Basic Information'!$D$15,IF(CQ19&lt;='Basic Information'!$F$14,'Basic Information'!$D$14,IF(CQ19&lt;='Basic Information'!$F$13,'Basic Information'!$D$13,IF(CQ19&lt;='Basic Information'!$F$12,'Basic Information'!$D$12,'Basic Information'!$D$11)))))))</f>
        <v>B+</v>
      </c>
      <c r="CS19" s="35">
        <f t="shared" si="35"/>
        <v>7</v>
      </c>
      <c r="CT19" s="48"/>
      <c r="CU19" s="48"/>
      <c r="CV19" s="48"/>
      <c r="CW19" s="48"/>
      <c r="CX19" s="37"/>
      <c r="CY19" s="39"/>
    </row>
    <row r="20" spans="2:103" x14ac:dyDescent="0.3">
      <c r="B20" s="33">
        <v>15</v>
      </c>
      <c r="C20" s="36" t="s">
        <v>51</v>
      </c>
      <c r="D20" s="33" t="str">
        <f>'Basic Information'!$F$6 &amp;" - " &amp;'Basic Information'!$H$6</f>
        <v>7 - B</v>
      </c>
      <c r="E20" s="33">
        <v>45</v>
      </c>
      <c r="F20" s="33">
        <f t="shared" si="0"/>
        <v>90</v>
      </c>
      <c r="G20" s="33" t="str">
        <f>IF(F20=0,"",IF(F20&lt;='Basic Information'!$F$17,'Basic Information'!$D$17,IF(F20&lt;='Basic Information'!$F$16,'Basic Information'!$D$16,IF(F20&lt;='Basic Information'!$F$15,'Basic Information'!$D$15,IF(F20&lt;='Basic Information'!$F$14,'Basic Information'!$D$14,IF(F20&lt;='Basic Information'!$F$13,'Basic Information'!$D$13,IF(F20&lt;='Basic Information'!$F$12,'Basic Information'!$D$12,'Basic Information'!$D$11)))))))</f>
        <v>A+</v>
      </c>
      <c r="H20" s="33">
        <v>45</v>
      </c>
      <c r="I20" s="33">
        <f t="shared" si="1"/>
        <v>90</v>
      </c>
      <c r="J20" s="33" t="str">
        <f>IF(I20=0,"",IF(I20&lt;='Basic Information'!$F$17,'Basic Information'!$D$17,IF(I20&lt;='Basic Information'!$F$16,'Basic Information'!$D$16,IF(I20&lt;='Basic Information'!$F$15,'Basic Information'!$D$15,IF(I20&lt;='Basic Information'!$F$14,'Basic Information'!$D$14,IF(I20&lt;='Basic Information'!$F$13,'Basic Information'!$D$13,IF(I20&lt;='Basic Information'!$F$12,'Basic Information'!$D$12,'Basic Information'!$D$11)))))))</f>
        <v>A+</v>
      </c>
      <c r="K20" s="33">
        <v>90</v>
      </c>
      <c r="L20" s="33">
        <f t="shared" si="2"/>
        <v>90</v>
      </c>
      <c r="M20" s="33" t="str">
        <f>IF(L20=0,"",IF(L20&lt;='Basic Information'!$F$17,'Basic Information'!$D$17,IF(L20&lt;='Basic Information'!$F$16,'Basic Information'!$D$16,IF(L20&lt;='Basic Information'!$F$15,'Basic Information'!$D$15,IF(L20&lt;='Basic Information'!$F$14,'Basic Information'!$D$14,IF(L20&lt;='Basic Information'!$F$13,'Basic Information'!$D$13,IF(L20&lt;='Basic Information'!$F$12,'Basic Information'!$D$12,'Basic Information'!$D$11)))))))</f>
        <v>A+</v>
      </c>
      <c r="N20" s="33">
        <v>45</v>
      </c>
      <c r="O20" s="33">
        <f t="shared" si="3"/>
        <v>90</v>
      </c>
      <c r="P20" s="33" t="str">
        <f>IF(O20=0,"",IF(O20&lt;='Basic Information'!$F$17,'Basic Information'!$D$17,IF(O20&lt;='Basic Information'!$F$16,'Basic Information'!$D$16,IF(O20&lt;='Basic Information'!$F$15,'Basic Information'!$D$15,IF(O20&lt;='Basic Information'!$F$14,'Basic Information'!$D$14,IF(O20&lt;='Basic Information'!$F$13,'Basic Information'!$D$13,IF(O20&lt;='Basic Information'!$F$12,'Basic Information'!$D$12,'Basic Information'!$D$11)))))))</f>
        <v>A+</v>
      </c>
      <c r="Q20" s="33">
        <v>45</v>
      </c>
      <c r="R20" s="33">
        <f t="shared" si="4"/>
        <v>90</v>
      </c>
      <c r="S20" s="33" t="str">
        <f>IF(R20=0,"",IF(R20&lt;='Basic Information'!$F$17,'Basic Information'!$D$17,IF(R20&lt;='Basic Information'!$F$16,'Basic Information'!$D$16,IF(R20&lt;='Basic Information'!$F$15,'Basic Information'!$D$15,IF(R20&lt;='Basic Information'!$F$14,'Basic Information'!$D$14,IF(R20&lt;='Basic Information'!$F$13,'Basic Information'!$D$13,IF(R20&lt;='Basic Information'!$F$12,'Basic Information'!$D$12,'Basic Information'!$D$11)))))))</f>
        <v>A+</v>
      </c>
      <c r="T20" s="33">
        <v>90</v>
      </c>
      <c r="U20" s="33">
        <f t="shared" si="5"/>
        <v>90</v>
      </c>
      <c r="V20" s="33" t="str">
        <f>IF(U20=0,"",IF(U20&lt;='Basic Information'!$F$17,'Basic Information'!$D$17,IF(U20&lt;='Basic Information'!$F$16,'Basic Information'!$D$16,IF(U20&lt;='Basic Information'!$F$15,'Basic Information'!$D$15,IF(U20&lt;='Basic Information'!$F$14,'Basic Information'!$D$14,IF(U20&lt;='Basic Information'!$F$13,'Basic Information'!$D$13,IF(U20&lt;='Basic Information'!$F$12,'Basic Information'!$D$12,'Basic Information'!$D$11)))))))</f>
        <v>A+</v>
      </c>
      <c r="W20" s="33">
        <v>45</v>
      </c>
      <c r="X20" s="33">
        <f t="shared" si="6"/>
        <v>90</v>
      </c>
      <c r="Y20" s="33" t="str">
        <f>IF(X20=0,"",IF(X20&lt;='Basic Information'!$F$17,'Basic Information'!$D$17,IF(X20&lt;='Basic Information'!$F$16,'Basic Information'!$D$16,IF(X20&lt;='Basic Information'!$F$15,'Basic Information'!$D$15,IF(X20&lt;='Basic Information'!$F$14,'Basic Information'!$D$14,IF(X20&lt;='Basic Information'!$F$13,'Basic Information'!$D$13,IF(X20&lt;='Basic Information'!$F$12,'Basic Information'!$D$12,'Basic Information'!$D$11)))))))</f>
        <v>A+</v>
      </c>
      <c r="Z20" s="33">
        <v>45</v>
      </c>
      <c r="AA20" s="33">
        <f t="shared" si="7"/>
        <v>90</v>
      </c>
      <c r="AB20" s="33" t="str">
        <f>IF(AA20=0,"",IF(AA20&lt;='Basic Information'!$F$17,'Basic Information'!$D$17,IF(AA20&lt;='Basic Information'!$F$16,'Basic Information'!$D$16,IF(AA20&lt;='Basic Information'!$F$15,'Basic Information'!$D$15,IF(AA20&lt;='Basic Information'!$F$14,'Basic Information'!$D$14,IF(AA20&lt;='Basic Information'!$F$13,'Basic Information'!$D$13,IF(AA20&lt;='Basic Information'!$F$12,'Basic Information'!$D$12,'Basic Information'!$D$11)))))))</f>
        <v>A+</v>
      </c>
      <c r="AC20" s="33">
        <v>90</v>
      </c>
      <c r="AD20" s="33">
        <f t="shared" si="8"/>
        <v>90</v>
      </c>
      <c r="AE20" s="33" t="str">
        <f>IF(AD20=0,"",IF(AD20&lt;='Basic Information'!$F$17,'Basic Information'!$D$17,IF(AD20&lt;='Basic Information'!$F$16,'Basic Information'!$D$16,IF(AD20&lt;='Basic Information'!$F$15,'Basic Information'!$D$15,IF(AD20&lt;='Basic Information'!$F$14,'Basic Information'!$D$14,IF(AD20&lt;='Basic Information'!$F$13,'Basic Information'!$D$13,IF(AD20&lt;='Basic Information'!$F$12,'Basic Information'!$D$12,'Basic Information'!$D$11)))))))</f>
        <v>A+</v>
      </c>
      <c r="AF20" s="33">
        <v>45</v>
      </c>
      <c r="AG20" s="33">
        <f t="shared" si="9"/>
        <v>90</v>
      </c>
      <c r="AH20" s="33" t="str">
        <f>IF(AG20=0,"",IF(AG20&lt;='Basic Information'!$F$17,'Basic Information'!$D$17,IF(AG20&lt;='Basic Information'!$F$16,'Basic Information'!$D$16,IF(AG20&lt;='Basic Information'!$F$15,'Basic Information'!$D$15,IF(AG20&lt;='Basic Information'!$F$14,'Basic Information'!$D$14,IF(AG20&lt;='Basic Information'!$F$13,'Basic Information'!$D$13,IF(AG20&lt;='Basic Information'!$F$12,'Basic Information'!$D$12,'Basic Information'!$D$11)))))))</f>
        <v>A+</v>
      </c>
      <c r="AI20" s="33">
        <v>45</v>
      </c>
      <c r="AJ20" s="33">
        <f t="shared" si="10"/>
        <v>90</v>
      </c>
      <c r="AK20" s="33" t="str">
        <f>IF(AJ20=0,"",IF(AJ20&lt;='Basic Information'!$F$17,'Basic Information'!$D$17,IF(AJ20&lt;='Basic Information'!$F$16,'Basic Information'!$D$16,IF(AJ20&lt;='Basic Information'!$F$15,'Basic Information'!$D$15,IF(AJ20&lt;='Basic Information'!$F$14,'Basic Information'!$D$14,IF(AJ20&lt;='Basic Information'!$F$13,'Basic Information'!$D$13,IF(AJ20&lt;='Basic Information'!$F$12,'Basic Information'!$D$12,'Basic Information'!$D$11)))))))</f>
        <v>A+</v>
      </c>
      <c r="AL20" s="33">
        <v>90</v>
      </c>
      <c r="AM20" s="33">
        <f t="shared" si="11"/>
        <v>90</v>
      </c>
      <c r="AN20" s="33" t="str">
        <f>IF(AM20=0,"",IF(AM20&lt;='Basic Information'!$F$17,'Basic Information'!$D$17,IF(AM20&lt;='Basic Information'!$F$16,'Basic Information'!$D$16,IF(AM20&lt;='Basic Information'!$F$15,'Basic Information'!$D$15,IF(AM20&lt;='Basic Information'!$F$14,'Basic Information'!$D$14,IF(AM20&lt;='Basic Information'!$F$13,'Basic Information'!$D$13,IF(AM20&lt;='Basic Information'!$F$12,'Basic Information'!$D$12,'Basic Information'!$D$11)))))))</f>
        <v>A+</v>
      </c>
      <c r="AO20" s="33">
        <v>45</v>
      </c>
      <c r="AP20" s="33">
        <f t="shared" si="12"/>
        <v>90</v>
      </c>
      <c r="AQ20" s="33" t="str">
        <f>IF(AP20=0,"",IF(AP20&lt;='Basic Information'!$F$17,'Basic Information'!$D$17,IF(AP20&lt;='Basic Information'!$F$16,'Basic Information'!$D$16,IF(AP20&lt;='Basic Information'!$F$15,'Basic Information'!$D$15,IF(AP20&lt;='Basic Information'!$F$14,'Basic Information'!$D$14,IF(AP20&lt;='Basic Information'!$F$13,'Basic Information'!$D$13,IF(AP20&lt;='Basic Information'!$F$12,'Basic Information'!$D$12,'Basic Information'!$D$11)))))))</f>
        <v>A+</v>
      </c>
      <c r="AR20" s="33">
        <v>45</v>
      </c>
      <c r="AS20" s="33">
        <f t="shared" si="13"/>
        <v>90</v>
      </c>
      <c r="AT20" s="33">
        <v>15</v>
      </c>
      <c r="AU20" s="33">
        <v>90</v>
      </c>
      <c r="AV20" s="33">
        <f t="shared" si="14"/>
        <v>90</v>
      </c>
      <c r="AW20" s="33" t="str">
        <f>IF(AV20=0,"",IF(AV20&lt;='Basic Information'!$F$17,'Basic Information'!$D$17,IF(AV20&lt;='Basic Information'!$F$16,'Basic Information'!$D$16,IF(AV20&lt;='Basic Information'!$F$15,'Basic Information'!$D$15,IF(AV20&lt;='Basic Information'!$F$14,'Basic Information'!$D$14,IF(AV20&lt;='Basic Information'!$F$13,'Basic Information'!$D$13,IF(AV20&lt;='Basic Information'!$F$12,'Basic Information'!$D$12,'Basic Information'!$D$11)))))))</f>
        <v>A+</v>
      </c>
      <c r="AX20" s="33">
        <v>45</v>
      </c>
      <c r="AY20" s="33">
        <f t="shared" si="15"/>
        <v>90</v>
      </c>
      <c r="AZ20" s="33" t="str">
        <f>IF(AY20=0,"",IF(AY20&lt;='Basic Information'!$F$17,'Basic Information'!$D$17,IF(AY20&lt;='Basic Information'!$F$16,'Basic Information'!$D$16,IF(AY20&lt;='Basic Information'!$F$15,'Basic Information'!$D$15,IF(AY20&lt;='Basic Information'!$F$14,'Basic Information'!$D$14,IF(AY20&lt;='Basic Information'!$F$13,'Basic Information'!$D$13,IF(AY20&lt;='Basic Information'!$F$12,'Basic Information'!$D$12,'Basic Information'!$D$11)))))))</f>
        <v>A+</v>
      </c>
      <c r="BA20" s="33">
        <v>45</v>
      </c>
      <c r="BB20" s="33">
        <f t="shared" si="16"/>
        <v>90</v>
      </c>
      <c r="BC20" s="33" t="str">
        <f>IF(BB20=0,"",IF(BB20&lt;='Basic Information'!$F$17,'Basic Information'!$D$17,IF(BB20&lt;='Basic Information'!$F$16,'Basic Information'!$D$16,IF(BB20&lt;='Basic Information'!$F$15,'Basic Information'!$D$15,IF(BB20&lt;='Basic Information'!$F$14,'Basic Information'!$D$14,IF(BB20&lt;='Basic Information'!$F$13,'Basic Information'!$D$13,IF(BB20&lt;='Basic Information'!$F$12,'Basic Information'!$D$12,'Basic Information'!$D$11)))))))</f>
        <v>A+</v>
      </c>
      <c r="BD20" s="33">
        <v>90</v>
      </c>
      <c r="BE20" s="33">
        <f t="shared" si="17"/>
        <v>90</v>
      </c>
      <c r="BF20" s="33" t="str">
        <f>IF(BE20=0,"",IF(BE20&lt;='Basic Information'!$F$17,'Basic Information'!$D$17,IF(BE20&lt;='Basic Information'!$F$16,'Basic Information'!$D$16,IF(BE20&lt;='Basic Information'!$F$15,'Basic Information'!$D$15,IF(BE20&lt;='Basic Information'!$F$14,'Basic Information'!$D$14,IF(BE20&lt;='Basic Information'!$F$13,'Basic Information'!$D$13,IF(BE20&lt;='Basic Information'!$F$12,'Basic Information'!$D$12,'Basic Information'!$D$11)))))))</f>
        <v>A+</v>
      </c>
      <c r="BG20" s="33">
        <v>45</v>
      </c>
      <c r="BH20" s="33">
        <f t="shared" si="18"/>
        <v>90</v>
      </c>
      <c r="BI20" s="33" t="str">
        <f>IF(BH20=0,"",IF(BH20&lt;='Basic Information'!$F$17,'Basic Information'!$D$17,IF(BH20&lt;='Basic Information'!$F$16,'Basic Information'!$D$16,IF(BH20&lt;='Basic Information'!$F$15,'Basic Information'!$D$15,IF(BH20&lt;='Basic Information'!$F$14,'Basic Information'!$D$14,IF(BH20&lt;='Basic Information'!$F$13,'Basic Information'!$D$13,IF(BH20&lt;='Basic Information'!$F$12,'Basic Information'!$D$12,'Basic Information'!$D$11)))))))</f>
        <v>A+</v>
      </c>
      <c r="BJ20" s="33">
        <v>45</v>
      </c>
      <c r="BK20" s="33">
        <f t="shared" si="19"/>
        <v>90</v>
      </c>
      <c r="BL20" s="33" t="str">
        <f>IF(BK20=0,"",IF(BK20&lt;='Basic Information'!$F$17,'Basic Information'!$D$17,IF(BK20&lt;='Basic Information'!$F$16,'Basic Information'!$D$16,IF(BK20&lt;='Basic Information'!$F$15,'Basic Information'!$D$15,IF(BK20&lt;='Basic Information'!$F$14,'Basic Information'!$D$14,IF(BK20&lt;='Basic Information'!$F$13,'Basic Information'!$D$13,IF(BK20&lt;='Basic Information'!$F$12,'Basic Information'!$D$12,'Basic Information'!$D$11)))))))</f>
        <v>A+</v>
      </c>
      <c r="BM20" s="33">
        <v>90</v>
      </c>
      <c r="BN20" s="33">
        <f t="shared" si="20"/>
        <v>90</v>
      </c>
      <c r="BO20" s="33" t="str">
        <f>IF(BN20=0,"",IF(BN20&lt;='Basic Information'!$F$17,'Basic Information'!$D$17,IF(BN20&lt;='Basic Information'!$F$16,'Basic Information'!$D$16,IF(BN20&lt;='Basic Information'!$F$15,'Basic Information'!$D$15,IF(BN20&lt;='Basic Information'!$F$14,'Basic Information'!$D$14,IF(BN20&lt;='Basic Information'!$F$13,'Basic Information'!$D$13,IF(BN20&lt;='Basic Information'!$F$12,'Basic Information'!$D$12,'Basic Information'!$D$11)))))))</f>
        <v>A+</v>
      </c>
      <c r="BP20" s="33">
        <v>45</v>
      </c>
      <c r="BQ20" s="33">
        <f t="shared" si="21"/>
        <v>90</v>
      </c>
      <c r="BR20" s="33" t="str">
        <f>IF(BQ20=0,"",IF(BQ20&lt;='Basic Information'!$F$17,'Basic Information'!$D$17,IF(BQ20&lt;='Basic Information'!$F$16,'Basic Information'!$D$16,IF(BQ20&lt;='Basic Information'!$F$15,'Basic Information'!$D$15,IF(BQ20&lt;='Basic Information'!$F$14,'Basic Information'!$D$14,IF(BQ20&lt;='Basic Information'!$F$13,'Basic Information'!$D$13,IF(BQ20&lt;='Basic Information'!$F$12,'Basic Information'!$D$12,'Basic Information'!$D$11)))))))</f>
        <v>A+</v>
      </c>
      <c r="BS20" s="33">
        <v>45</v>
      </c>
      <c r="BT20" s="33">
        <f t="shared" si="22"/>
        <v>90</v>
      </c>
      <c r="BU20" s="33" t="str">
        <f>IF(BT20=0,"",IF(BT20&lt;='Basic Information'!$F$17,'Basic Information'!$D$17,IF(BT20&lt;='Basic Information'!$F$16,'Basic Information'!$D$16,IF(BT20&lt;='Basic Information'!$F$15,'Basic Information'!$D$15,IF(BT20&lt;='Basic Information'!$F$14,'Basic Information'!$D$14,IF(BT20&lt;='Basic Information'!$F$13,'Basic Information'!$D$13,IF(BT20&lt;='Basic Information'!$F$12,'Basic Information'!$D$12,'Basic Information'!$D$11)))))))</f>
        <v>A+</v>
      </c>
      <c r="BV20" s="33">
        <v>90</v>
      </c>
      <c r="BW20" s="33">
        <f t="shared" si="23"/>
        <v>90</v>
      </c>
      <c r="BX20" s="33" t="str">
        <f>IF(BW20=0,"",IF(BW20&lt;='Basic Information'!$F$17,'Basic Information'!$D$17,IF(BW20&lt;='Basic Information'!$F$16,'Basic Information'!$D$16,IF(BW20&lt;='Basic Information'!$F$15,'Basic Information'!$D$15,IF(BW20&lt;='Basic Information'!$F$14,'Basic Information'!$D$14,IF(BW20&lt;='Basic Information'!$F$13,'Basic Information'!$D$13,IF(BW20&lt;='Basic Information'!$F$12,'Basic Information'!$D$12,'Basic Information'!$D$11)))))))</f>
        <v>A+</v>
      </c>
      <c r="BY20" s="33">
        <v>45</v>
      </c>
      <c r="BZ20" s="33">
        <f t="shared" si="24"/>
        <v>90</v>
      </c>
      <c r="CA20" s="33" t="str">
        <f>IF(BZ20=0,"",IF(BZ20&lt;='Basic Information'!$F$17,'Basic Information'!$D$17,IF(BZ20&lt;='Basic Information'!$F$16,'Basic Information'!$D$16,IF(BZ20&lt;='Basic Information'!$F$15,'Basic Information'!$D$15,IF(BZ20&lt;='Basic Information'!$F$14,'Basic Information'!$D$14,IF(BZ20&lt;='Basic Information'!$F$13,'Basic Information'!$D$13,IF(BZ20&lt;='Basic Information'!$F$12,'Basic Information'!$D$12,'Basic Information'!$D$11)))))))</f>
        <v>A+</v>
      </c>
      <c r="CB20" s="33">
        <v>45</v>
      </c>
      <c r="CC20" s="33">
        <f t="shared" si="25"/>
        <v>90</v>
      </c>
      <c r="CD20" s="33" t="str">
        <f>IF(CC20=0,"",IF(CC20&lt;='Basic Information'!$F$17,'Basic Information'!$D$17,IF(CC20&lt;='Basic Information'!$F$16,'Basic Information'!$D$16,IF(CC20&lt;='Basic Information'!$F$15,'Basic Information'!$D$15,IF(CC20&lt;='Basic Information'!$F$14,'Basic Information'!$D$14,IF(CC20&lt;='Basic Information'!$F$13,'Basic Information'!$D$13,IF(CC20&lt;='Basic Information'!$F$12,'Basic Information'!$D$12,'Basic Information'!$D$11)))))))</f>
        <v>A+</v>
      </c>
      <c r="CE20" s="33">
        <v>90</v>
      </c>
      <c r="CF20" s="33">
        <f t="shared" si="26"/>
        <v>90</v>
      </c>
      <c r="CG20" s="33" t="str">
        <f>IF(CF20=0,"",IF(CF20&lt;='Basic Information'!$F$17,'Basic Information'!$D$17,IF(CF20&lt;='Basic Information'!$F$16,'Basic Information'!$D$16,IF(CF20&lt;='Basic Information'!$F$15,'Basic Information'!$D$15,IF(CF20&lt;='Basic Information'!$F$14,'Basic Information'!$D$14,IF(CF20&lt;='Basic Information'!$F$13,'Basic Information'!$D$13,IF(CF20&lt;='Basic Information'!$F$12,'Basic Information'!$D$12,'Basic Information'!$D$11)))))))</f>
        <v>A+</v>
      </c>
      <c r="CH20" s="33">
        <f t="shared" si="27"/>
        <v>405</v>
      </c>
      <c r="CI20" s="34">
        <f t="shared" si="28"/>
        <v>90</v>
      </c>
      <c r="CJ20" s="33" t="str">
        <f>IF(CI20=0,"",IF(CI20&lt;='Basic Information'!$F$17,'Basic Information'!$D$17,IF(CI20&lt;='Basic Information'!$F$16,'Basic Information'!$D$16,IF(CI20&lt;='Basic Information'!$F$15,'Basic Information'!$D$15,IF(CI20&lt;='Basic Information'!$F$14,'Basic Information'!$D$14,IF(CI20&lt;='Basic Information'!$F$13,'Basic Information'!$D$13,IF(CI20&lt;='Basic Information'!$F$12,'Basic Information'!$D$12,'Basic Information'!$D$11)))))))</f>
        <v>A+</v>
      </c>
      <c r="CK20" s="35">
        <f t="shared" si="29"/>
        <v>3</v>
      </c>
      <c r="CL20" s="33">
        <f t="shared" si="30"/>
        <v>405</v>
      </c>
      <c r="CM20" s="34">
        <f t="shared" si="31"/>
        <v>90</v>
      </c>
      <c r="CN20" s="33" t="str">
        <f>IF(CM20=0,"",IF(CM20&lt;='Basic Information'!$F$17,'Basic Information'!$D$17,IF(CM20&lt;='Basic Information'!$F$16,'Basic Information'!$D$16,IF(CM20&lt;='Basic Information'!$F$15,'Basic Information'!$D$15,IF(CM20&lt;='Basic Information'!$F$14,'Basic Information'!$D$14,IF(CM20&lt;='Basic Information'!$F$13,'Basic Information'!$D$13,IF(CM20&lt;='Basic Information'!$F$12,'Basic Information'!$D$12,'Basic Information'!$D$11)))))))</f>
        <v>A+</v>
      </c>
      <c r="CO20" s="35">
        <f t="shared" si="32"/>
        <v>2</v>
      </c>
      <c r="CP20" s="33">
        <f t="shared" si="33"/>
        <v>810</v>
      </c>
      <c r="CQ20" s="34">
        <f t="shared" si="34"/>
        <v>90</v>
      </c>
      <c r="CR20" s="33" t="str">
        <f>IF(CQ20=0,"",IF(CQ20&lt;='Basic Information'!$F$17,'Basic Information'!$D$17,IF(CQ20&lt;='Basic Information'!$F$16,'Basic Information'!$D$16,IF(CQ20&lt;='Basic Information'!$F$15,'Basic Information'!$D$15,IF(CQ20&lt;='Basic Information'!$F$14,'Basic Information'!$D$14,IF(CQ20&lt;='Basic Information'!$F$13,'Basic Information'!$D$13,IF(CQ20&lt;='Basic Information'!$F$12,'Basic Information'!$D$12,'Basic Information'!$D$11)))))))</f>
        <v>A+</v>
      </c>
      <c r="CS20" s="35">
        <f t="shared" si="35"/>
        <v>2</v>
      </c>
      <c r="CT20" s="48"/>
      <c r="CU20" s="48"/>
      <c r="CV20" s="48"/>
      <c r="CW20" s="48"/>
      <c r="CX20" s="37"/>
      <c r="CY20" s="39"/>
    </row>
    <row r="21" spans="2:103" x14ac:dyDescent="0.3"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</row>
    <row r="22" spans="2:103" x14ac:dyDescent="0.3"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</row>
    <row r="23" spans="2:103" x14ac:dyDescent="0.3"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</row>
    <row r="24" spans="2:103" x14ac:dyDescent="0.3"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</row>
    <row r="25" spans="2:103" x14ac:dyDescent="0.3"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</row>
    <row r="26" spans="2:103" x14ac:dyDescent="0.3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</row>
    <row r="27" spans="2:103" x14ac:dyDescent="0.3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</row>
    <row r="28" spans="2:103" x14ac:dyDescent="0.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</row>
    <row r="29" spans="2:103" x14ac:dyDescent="0.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</row>
    <row r="30" spans="2:103" x14ac:dyDescent="0.3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</row>
    <row r="31" spans="2:103" x14ac:dyDescent="0.3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</row>
    <row r="32" spans="2:103" x14ac:dyDescent="0.3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</row>
    <row r="33" spans="2:103" x14ac:dyDescent="0.3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</row>
    <row r="34" spans="2:103" x14ac:dyDescent="0.3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</row>
    <row r="35" spans="2:103" x14ac:dyDescent="0.3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</row>
    <row r="36" spans="2:103" x14ac:dyDescent="0.3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</row>
    <row r="37" spans="2:103" x14ac:dyDescent="0.3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</row>
    <row r="38" spans="2:103" x14ac:dyDescent="0.3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</row>
    <row r="39" spans="2:103" x14ac:dyDescent="0.3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</row>
    <row r="40" spans="2:103" x14ac:dyDescent="0.3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</row>
    <row r="41" spans="2:103" x14ac:dyDescent="0.3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</row>
    <row r="42" spans="2:103" x14ac:dyDescent="0.3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</row>
    <row r="43" spans="2:103" x14ac:dyDescent="0.3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</row>
    <row r="44" spans="2:103" x14ac:dyDescent="0.3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</row>
    <row r="45" spans="2:103" x14ac:dyDescent="0.3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</row>
    <row r="46" spans="2:103" x14ac:dyDescent="0.3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</row>
    <row r="47" spans="2:103" x14ac:dyDescent="0.3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</row>
    <row r="48" spans="2:103" x14ac:dyDescent="0.3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</row>
    <row r="49" spans="2:103" x14ac:dyDescent="0.3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</row>
    <row r="50" spans="2:103" x14ac:dyDescent="0.3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</row>
    <row r="51" spans="2:103" x14ac:dyDescent="0.3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</row>
    <row r="52" spans="2:103" x14ac:dyDescent="0.3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</row>
    <row r="53" spans="2:103" x14ac:dyDescent="0.3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</row>
    <row r="54" spans="2:103" x14ac:dyDescent="0.3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</row>
    <row r="55" spans="2:103" x14ac:dyDescent="0.3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</row>
    <row r="56" spans="2:103" x14ac:dyDescent="0.3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</row>
    <row r="57" spans="2:103" x14ac:dyDescent="0.3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</row>
    <row r="58" spans="2:103" x14ac:dyDescent="0.3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</row>
    <row r="59" spans="2:103" x14ac:dyDescent="0.3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</row>
    <row r="60" spans="2:103" x14ac:dyDescent="0.3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</row>
  </sheetData>
  <mergeCells count="92">
    <mergeCell ref="C4:C5"/>
    <mergeCell ref="CH2:CQ2"/>
    <mergeCell ref="CH3:CK3"/>
    <mergeCell ref="CP3:CS3"/>
    <mergeCell ref="CL3:CO3"/>
    <mergeCell ref="BY4:BZ4"/>
    <mergeCell ref="CB4:CC4"/>
    <mergeCell ref="CE4:CF4"/>
    <mergeCell ref="AU4:AV4"/>
    <mergeCell ref="AX4:AY4"/>
    <mergeCell ref="BA4:BB4"/>
    <mergeCell ref="BD4:BE4"/>
    <mergeCell ref="BG4:BH4"/>
    <mergeCell ref="AF4:AG4"/>
    <mergeCell ref="AI4:AJ4"/>
    <mergeCell ref="AL4:AM4"/>
    <mergeCell ref="CY3:CY5"/>
    <mergeCell ref="BJ4:BK4"/>
    <mergeCell ref="BM4:BN4"/>
    <mergeCell ref="BP4:BQ4"/>
    <mergeCell ref="BS4:BT4"/>
    <mergeCell ref="BV4:BW4"/>
    <mergeCell ref="CE3:CG3"/>
    <mergeCell ref="CT3:CW3"/>
    <mergeCell ref="CT4:CW4"/>
    <mergeCell ref="CT5:CW5"/>
    <mergeCell ref="AO4:AP4"/>
    <mergeCell ref="AR4:AS4"/>
    <mergeCell ref="N2:V2"/>
    <mergeCell ref="W2:AE2"/>
    <mergeCell ref="W3:Y3"/>
    <mergeCell ref="Z3:AB3"/>
    <mergeCell ref="W4:X4"/>
    <mergeCell ref="Z4:AA4"/>
    <mergeCell ref="AC4:AD4"/>
    <mergeCell ref="E2:M2"/>
    <mergeCell ref="T3:V3"/>
    <mergeCell ref="N4:O4"/>
    <mergeCell ref="Q4:R4"/>
    <mergeCell ref="T4:U4"/>
    <mergeCell ref="AX3:AZ3"/>
    <mergeCell ref="BA3:BC3"/>
    <mergeCell ref="AF2:AN2"/>
    <mergeCell ref="AO2:AW2"/>
    <mergeCell ref="AU3:AW3"/>
    <mergeCell ref="CT2:CW2"/>
    <mergeCell ref="D4:D5"/>
    <mergeCell ref="BD3:BF3"/>
    <mergeCell ref="BG3:BI3"/>
    <mergeCell ref="BJ3:BL3"/>
    <mergeCell ref="BM3:BO3"/>
    <mergeCell ref="BP3:BR3"/>
    <mergeCell ref="BS3:BU3"/>
    <mergeCell ref="AC3:AE3"/>
    <mergeCell ref="AF3:AH3"/>
    <mergeCell ref="AI3:AK3"/>
    <mergeCell ref="AL3:AN3"/>
    <mergeCell ref="AO3:AQ3"/>
    <mergeCell ref="B2:D3"/>
    <mergeCell ref="B4:B5"/>
    <mergeCell ref="AX2:BF2"/>
    <mergeCell ref="E1:AI1"/>
    <mergeCell ref="E4:F4"/>
    <mergeCell ref="H4:I4"/>
    <mergeCell ref="K4:L4"/>
    <mergeCell ref="CB3:CD3"/>
    <mergeCell ref="AR3:AT3"/>
    <mergeCell ref="E3:G3"/>
    <mergeCell ref="H3:J3"/>
    <mergeCell ref="K3:M3"/>
    <mergeCell ref="N3:P3"/>
    <mergeCell ref="Q3:S3"/>
    <mergeCell ref="BP2:BX2"/>
    <mergeCell ref="BY2:CG2"/>
    <mergeCell ref="BV3:BX3"/>
    <mergeCell ref="BY3:CA3"/>
    <mergeCell ref="BG2:BO2"/>
    <mergeCell ref="CT6:CW6"/>
    <mergeCell ref="CT7:CW7"/>
    <mergeCell ref="CT8:CW8"/>
    <mergeCell ref="CT9:CW9"/>
    <mergeCell ref="CT10:CW10"/>
    <mergeCell ref="CT11:CW11"/>
    <mergeCell ref="CT12:CW12"/>
    <mergeCell ref="CT13:CW13"/>
    <mergeCell ref="CT14:CW14"/>
    <mergeCell ref="CT15:CW15"/>
    <mergeCell ref="CT16:CW16"/>
    <mergeCell ref="CT17:CW17"/>
    <mergeCell ref="CT18:CW18"/>
    <mergeCell ref="CT19:CW19"/>
    <mergeCell ref="CT20:CW20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7"/>
  <sheetViews>
    <sheetView showGridLines="0" topLeftCell="A11" workbookViewId="0">
      <selection activeCell="M9" sqref="M9"/>
    </sheetView>
  </sheetViews>
  <sheetFormatPr defaultColWidth="9.109375" defaultRowHeight="14.4" x14ac:dyDescent="0.3"/>
  <cols>
    <col min="1" max="1" width="3" style="1" customWidth="1"/>
    <col min="2" max="2" width="7.33203125" style="1" customWidth="1"/>
    <col min="3" max="9" width="9.109375" style="1" customWidth="1"/>
    <col min="10" max="10" width="15.88671875" style="1" bestFit="1" customWidth="1"/>
    <col min="11" max="13" width="9" style="1" customWidth="1"/>
    <col min="14" max="14" width="15.88671875" style="1" bestFit="1" customWidth="1"/>
    <col min="15" max="16" width="9.109375" style="1" customWidth="1"/>
    <col min="17" max="17" width="7.5546875" style="1" bestFit="1" customWidth="1"/>
    <col min="18" max="18" width="15.88671875" style="1" bestFit="1" customWidth="1"/>
    <col min="19" max="19" width="2.88671875" style="1" customWidth="1"/>
    <col min="20" max="16384" width="9.109375" style="1"/>
  </cols>
  <sheetData>
    <row r="1" spans="1:19" ht="15" thickBot="1" x14ac:dyDescent="0.35"/>
    <row r="2" spans="1:19" ht="15.75" customHeight="1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ht="45" customHeight="1" x14ac:dyDescent="0.3">
      <c r="A3" s="10"/>
      <c r="B3" s="55" t="s">
        <v>77</v>
      </c>
      <c r="C3" s="55"/>
      <c r="D3" s="56" t="str">
        <f>'Basic Information'!$D$3</f>
        <v>Royal Global School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11"/>
    </row>
    <row r="4" spans="1:19" ht="20.25" customHeight="1" x14ac:dyDescent="0.3">
      <c r="A4" s="10"/>
      <c r="B4" s="55"/>
      <c r="C4" s="55"/>
      <c r="D4" s="58" t="str">
        <f>'Basic Information'!$D$4</f>
        <v>Betkuchi, Guwahati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11"/>
    </row>
    <row r="5" spans="1:19" ht="15.6" x14ac:dyDescent="0.3">
      <c r="A5" s="10"/>
      <c r="B5" s="55"/>
      <c r="C5" s="55"/>
      <c r="D5" s="58" t="str">
        <f>'Basic Information'!D5</f>
        <v>Phone: 98540XXXXX     Email: rgs@saphss.com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11"/>
    </row>
    <row r="6" spans="1:19" ht="18.75" customHeight="1" x14ac:dyDescent="0.3">
      <c r="A6" s="10"/>
      <c r="S6" s="11"/>
    </row>
    <row r="7" spans="1:19" ht="18.75" customHeight="1" x14ac:dyDescent="0.3">
      <c r="A7" s="10"/>
      <c r="H7" s="60" t="str">
        <f>"Academic Year" &amp; " " &amp; 'Basic Information'!$D$6</f>
        <v>Academic Year 2020-21</v>
      </c>
      <c r="I7" s="60"/>
      <c r="J7" s="60"/>
      <c r="K7" s="60"/>
      <c r="L7" s="60"/>
      <c r="S7" s="11"/>
    </row>
    <row r="8" spans="1:19" ht="18.75" customHeight="1" x14ac:dyDescent="0.3">
      <c r="A8" s="10"/>
      <c r="S8" s="11"/>
    </row>
    <row r="9" spans="1:19" ht="18.75" customHeight="1" thickBot="1" x14ac:dyDescent="0.35">
      <c r="A9" s="10"/>
      <c r="B9" s="52" t="s">
        <v>52</v>
      </c>
      <c r="C9" s="52"/>
      <c r="D9" s="19"/>
      <c r="F9" s="53" t="s">
        <v>53</v>
      </c>
      <c r="G9" s="53"/>
      <c r="H9" s="54" t="str">
        <f>IF(D9="","",VLOOKUP($D$9,'Mark Sheet'!B3:CY60,2,FALSE))</f>
        <v/>
      </c>
      <c r="I9" s="54"/>
      <c r="J9" s="54"/>
      <c r="L9" s="5" t="s">
        <v>54</v>
      </c>
      <c r="M9" s="19" t="str">
        <f>IF(D9="","",VLOOKUP($D$9,'Mark Sheet'!B3:CY60,102,FALSE))</f>
        <v/>
      </c>
      <c r="O9" s="5" t="s">
        <v>67</v>
      </c>
      <c r="P9" s="19" t="str">
        <f>IF(D9="","",VLOOKUP($D$9,'Mark Sheet'!B3:CY60,3,FALSE))</f>
        <v/>
      </c>
      <c r="S9" s="11"/>
    </row>
    <row r="10" spans="1:19" ht="18.75" customHeight="1" thickBot="1" x14ac:dyDescent="0.35">
      <c r="A10" s="10"/>
      <c r="S10" s="11"/>
    </row>
    <row r="11" spans="1:19" ht="18.75" customHeight="1" thickBot="1" x14ac:dyDescent="0.35">
      <c r="A11" s="10"/>
      <c r="G11" s="62" t="str">
        <f>'Basic Information'!J5</f>
        <v>Term -1</v>
      </c>
      <c r="H11" s="62"/>
      <c r="I11" s="62"/>
      <c r="J11" s="62"/>
      <c r="K11" s="62" t="str">
        <f>'Basic Information'!K5</f>
        <v>Term -2</v>
      </c>
      <c r="L11" s="62"/>
      <c r="M11" s="62"/>
      <c r="N11" s="62"/>
      <c r="O11" s="62" t="str">
        <f>'Basic Information'!$L$5</f>
        <v>Final Term</v>
      </c>
      <c r="P11" s="62"/>
      <c r="Q11" s="62"/>
      <c r="R11" s="62"/>
      <c r="S11" s="11"/>
    </row>
    <row r="12" spans="1:19" ht="18.75" customHeight="1" thickBot="1" x14ac:dyDescent="0.35">
      <c r="A12" s="10"/>
      <c r="B12" s="63" t="s">
        <v>57</v>
      </c>
      <c r="C12" s="63"/>
      <c r="D12" s="63"/>
      <c r="E12" s="63"/>
      <c r="F12" s="63"/>
      <c r="G12" s="41" t="s">
        <v>9</v>
      </c>
      <c r="H12" s="42" t="s">
        <v>58</v>
      </c>
      <c r="I12" s="41" t="s">
        <v>29</v>
      </c>
      <c r="J12" s="41" t="s">
        <v>8</v>
      </c>
      <c r="K12" s="41" t="s">
        <v>9</v>
      </c>
      <c r="L12" s="41" t="s">
        <v>58</v>
      </c>
      <c r="M12" s="41" t="s">
        <v>29</v>
      </c>
      <c r="N12" s="41" t="s">
        <v>8</v>
      </c>
      <c r="O12" s="41" t="s">
        <v>9</v>
      </c>
      <c r="P12" s="41" t="s">
        <v>58</v>
      </c>
      <c r="Q12" s="41" t="s">
        <v>29</v>
      </c>
      <c r="R12" s="41" t="s">
        <v>8</v>
      </c>
      <c r="S12" s="11"/>
    </row>
    <row r="13" spans="1:19" ht="18.75" customHeight="1" thickBot="1" x14ac:dyDescent="0.35">
      <c r="A13" s="10"/>
      <c r="B13" s="20">
        <v>1</v>
      </c>
      <c r="C13" s="61" t="str">
        <f>'Mark Sheet'!$E$2</f>
        <v>English</v>
      </c>
      <c r="D13" s="61"/>
      <c r="E13" s="61"/>
      <c r="F13" s="61"/>
      <c r="G13" s="21">
        <f t="shared" ref="G13:G21" si="0">IF($G$11="","",IF($G$11="Term -1",50,IF($G$11="Term -2",50,100)))</f>
        <v>50</v>
      </c>
      <c r="H13" s="21" t="str">
        <f>IF(D9="","",VLOOKUP($D$9,'Mark Sheet'!B3:CY60,4,FALSE))</f>
        <v/>
      </c>
      <c r="I13" s="21" t="str">
        <f>IF(D9="","",VLOOKUP($D$9,'Mark Sheet'!B3:CY60,6,FALSE))</f>
        <v/>
      </c>
      <c r="J13" s="21" t="str">
        <f>IF('Printable Cumm. Report Card'!I13='Basic Information'!$D$11,'Basic Information'!$E$11,IF(I13='Basic Information'!$D$12,'Basic Information'!$E$12,IF(I13='Basic Information'!$D$13,'Basic Information'!$E$13,IF(I13='Basic Information'!$D$14,'Basic Information'!$E$14,IF(I13='Basic Information'!$D$15,'Basic Information'!$E$15,IF(I13='Basic Information'!$D$16,'Basic Information'!$E$16,IF(I13='Basic Information'!$D$17,'Basic Information'!$E$17,"")))))))</f>
        <v/>
      </c>
      <c r="K13" s="21">
        <f t="shared" ref="K13:K21" si="1">IF($K$11="","",IF($K$11="Term -1",50,IF($K$11="Term -2",50,100)))</f>
        <v>50</v>
      </c>
      <c r="L13" s="21" t="str">
        <f>IF(D9="","",VLOOKUP($D$9,'Mark Sheet'!B3:CY60,7,FALSE))</f>
        <v/>
      </c>
      <c r="M13" s="21" t="str">
        <f>IF(D9="","",VLOOKUP($D$9,'Mark Sheet'!B3:CY60,9,FALSE))</f>
        <v/>
      </c>
      <c r="N13" s="21" t="str">
        <f>IF('Printable Cumm. Report Card'!M13='Basic Information'!$D$11,'Basic Information'!$E$11,IF(M13='Basic Information'!$D$12,'Basic Information'!$E$12,IF(M13='Basic Information'!$D$13,'Basic Information'!$E$13,IF(M13='Basic Information'!$D$14,'Basic Information'!$E$14,IF(M13='Basic Information'!$D$15,'Basic Information'!$E$15,IF(M13='Basic Information'!$D$16,'Basic Information'!$E$16,IF(M13='Basic Information'!$D$17,'Basic Information'!$E$17,"")))))))</f>
        <v/>
      </c>
      <c r="O13" s="21">
        <f t="shared" ref="O13:O21" si="2">IF($G$11="","",IF($G$11="Term -1 Report Card",50,IF($G$11="Term -2 Report Card",50,100)))</f>
        <v>100</v>
      </c>
      <c r="P13" s="21" t="str">
        <f>IF(D9="","",VLOOKUP($D$9,'Mark Sheet'!B3:CY60,10,FALSE))</f>
        <v/>
      </c>
      <c r="Q13" s="21" t="str">
        <f>IF(D9="","",VLOOKUP($D$9,'Mark Sheet'!B3:CY60,12,FALSE))</f>
        <v/>
      </c>
      <c r="R13" s="21" t="str">
        <f>IF('Printable Cumm. Report Card'!Q13='Basic Information'!$D$11,'Basic Information'!$E$11,IF(Q13='Basic Information'!$D$12,'Basic Information'!$E$12,IF(Q13='Basic Information'!$D$13,'Basic Information'!$E$13,IF(Q13='Basic Information'!$D$14,'Basic Information'!$E$14,IF(Q13='Basic Information'!$D$15,'Basic Information'!$E$15,IF(Q13='Basic Information'!$D$16,'Basic Information'!$E$16,IF(Q13='Basic Information'!$D$17,'Basic Information'!$E$17,"")))))))</f>
        <v/>
      </c>
      <c r="S13" s="11"/>
    </row>
    <row r="14" spans="1:19" ht="18.75" customHeight="1" thickBot="1" x14ac:dyDescent="0.35">
      <c r="A14" s="10"/>
      <c r="B14" s="20">
        <v>2</v>
      </c>
      <c r="C14" s="61" t="str">
        <f>'Mark Sheet'!$N$2</f>
        <v>Mathematics</v>
      </c>
      <c r="D14" s="61"/>
      <c r="E14" s="61"/>
      <c r="F14" s="61"/>
      <c r="G14" s="21">
        <f t="shared" si="0"/>
        <v>50</v>
      </c>
      <c r="H14" s="21" t="str">
        <f>IF(D9="","",VLOOKUP($D$9,'Mark Sheet'!B3:CY60,13,FALSE))</f>
        <v/>
      </c>
      <c r="I14" s="21" t="str">
        <f>IF(D9="","",VLOOKUP($D$9,'Mark Sheet'!B3:CY60,15,FALSE))</f>
        <v/>
      </c>
      <c r="J14" s="21" t="str">
        <f>IF('Printable Cumm. Report Card'!I14='Basic Information'!$D$11,'Basic Information'!$E$11,IF(I14='Basic Information'!$D$12,'Basic Information'!$E$12,IF(I14='Basic Information'!$D$13,'Basic Information'!$E$13,IF(I14='Basic Information'!$D$14,'Basic Information'!$E$14,IF(I14='Basic Information'!$D$15,'Basic Information'!$E$15,IF(I14='Basic Information'!$D$16,'Basic Information'!$E$16,IF(I14='Basic Information'!$D$17,'Basic Information'!$E$17,"")))))))</f>
        <v/>
      </c>
      <c r="K14" s="21">
        <f t="shared" si="1"/>
        <v>50</v>
      </c>
      <c r="L14" s="21" t="str">
        <f>IF(D9="","",VLOOKUP($D$9,'Mark Sheet'!B3:CY60,16,FALSE))</f>
        <v/>
      </c>
      <c r="M14" s="21" t="str">
        <f>IF(D9="","",VLOOKUP($D$9,'Mark Sheet'!B3:CY60,18,FALSE))</f>
        <v/>
      </c>
      <c r="N14" s="21" t="str">
        <f>IF('Printable Cumm. Report Card'!M14='Basic Information'!$D$11,'Basic Information'!$E$11,IF(M14='Basic Information'!$D$12,'Basic Information'!$E$12,IF(M14='Basic Information'!$D$13,'Basic Information'!$E$13,IF(M14='Basic Information'!$D$14,'Basic Information'!$E$14,IF(M14='Basic Information'!$D$15,'Basic Information'!$E$15,IF(M14='Basic Information'!$D$16,'Basic Information'!$E$16,IF(M14='Basic Information'!$D$17,'Basic Information'!$E$17,"")))))))</f>
        <v/>
      </c>
      <c r="O14" s="21">
        <f t="shared" si="2"/>
        <v>100</v>
      </c>
      <c r="P14" s="21" t="str">
        <f>IF(D9="","",VLOOKUP($D$9,'Mark Sheet'!B3:CY60,19,FALSE))</f>
        <v/>
      </c>
      <c r="Q14" s="21" t="str">
        <f>IF(D9="","",VLOOKUP($D$9,'Mark Sheet'!B3:CY60,21,FALSE))</f>
        <v/>
      </c>
      <c r="R14" s="21" t="str">
        <f>IF('Printable Cumm. Report Card'!Q14='Basic Information'!$D$11,'Basic Information'!$E$11,IF(Q14='Basic Information'!$D$12,'Basic Information'!$E$12,IF(Q14='Basic Information'!$D$13,'Basic Information'!$E$13,IF(Q14='Basic Information'!$D$14,'Basic Information'!$E$14,IF(Q14='Basic Information'!$D$15,'Basic Information'!$E$15,IF(Q14='Basic Information'!$D$16,'Basic Information'!$E$16,IF(Q14='Basic Information'!$D$17,'Basic Information'!$E$17,"")))))))</f>
        <v/>
      </c>
      <c r="S14" s="11"/>
    </row>
    <row r="15" spans="1:19" ht="18.75" customHeight="1" thickBot="1" x14ac:dyDescent="0.35">
      <c r="A15" s="10"/>
      <c r="B15" s="20">
        <v>3</v>
      </c>
      <c r="C15" s="61" t="str">
        <f>'Mark Sheet'!$W$2</f>
        <v>Science</v>
      </c>
      <c r="D15" s="61"/>
      <c r="E15" s="61"/>
      <c r="F15" s="61"/>
      <c r="G15" s="21">
        <f t="shared" si="0"/>
        <v>50</v>
      </c>
      <c r="H15" s="21" t="str">
        <f>IF(D9="","",VLOOKUP($D$9,'Mark Sheet'!B3:CY60,22,FALSE))</f>
        <v/>
      </c>
      <c r="I15" s="21" t="str">
        <f>IF(D9="","",VLOOKUP($D$9,'Mark Sheet'!B3:CY60,24,FALSE))</f>
        <v/>
      </c>
      <c r="J15" s="21" t="str">
        <f>IF('Printable Cumm. Report Card'!I15='Basic Information'!$D$11,'Basic Information'!$E$11,IF(I15='Basic Information'!$D$12,'Basic Information'!$E$12,IF(I15='Basic Information'!$D$13,'Basic Information'!$E$13,IF(I15='Basic Information'!$D$14,'Basic Information'!$E$14,IF(I15='Basic Information'!$D$15,'Basic Information'!$E$15,IF(I15='Basic Information'!$D$16,'Basic Information'!$E$16,IF(I15='Basic Information'!$D$17,'Basic Information'!$E$17,"")))))))</f>
        <v/>
      </c>
      <c r="K15" s="21">
        <f t="shared" si="1"/>
        <v>50</v>
      </c>
      <c r="L15" s="21" t="str">
        <f>IF(D9="","",VLOOKUP($D$9,'Mark Sheet'!B3:CY60,25,FALSE))</f>
        <v/>
      </c>
      <c r="M15" s="21" t="str">
        <f>IF(D9="","",VLOOKUP($D$9,'Mark Sheet'!B3:CY60,27,FALSE))</f>
        <v/>
      </c>
      <c r="N15" s="21" t="str">
        <f>IF('Printable Cumm. Report Card'!M15='Basic Information'!$D$11,'Basic Information'!$E$11,IF(M15='Basic Information'!$D$12,'Basic Information'!$E$12,IF(M15='Basic Information'!$D$13,'Basic Information'!$E$13,IF(M15='Basic Information'!$D$14,'Basic Information'!$E$14,IF(M15='Basic Information'!$D$15,'Basic Information'!$E$15,IF(M15='Basic Information'!$D$16,'Basic Information'!$E$16,IF(M15='Basic Information'!$D$17,'Basic Information'!$E$17,"")))))))</f>
        <v/>
      </c>
      <c r="O15" s="21">
        <f t="shared" si="2"/>
        <v>100</v>
      </c>
      <c r="P15" s="21" t="str">
        <f>IF(D9="","",VLOOKUP($D$9,'Mark Sheet'!B3:CY60,28,FALSE))</f>
        <v/>
      </c>
      <c r="Q15" s="21" t="str">
        <f>IF(D9="","",VLOOKUP($D$9,'Mark Sheet'!B3:CY60,30,FALSE))</f>
        <v/>
      </c>
      <c r="R15" s="21" t="str">
        <f>IF('Printable Cumm. Report Card'!Q15='Basic Information'!$D$11,'Basic Information'!$E$11,IF(Q15='Basic Information'!$D$12,'Basic Information'!$E$12,IF(Q15='Basic Information'!$D$13,'Basic Information'!$E$13,IF(Q15='Basic Information'!$D$14,'Basic Information'!$E$14,IF(Q15='Basic Information'!$D$15,'Basic Information'!$E$15,IF(Q15='Basic Information'!$D$16,'Basic Information'!$E$16,IF(Q15='Basic Information'!$D$17,'Basic Information'!$E$17,"")))))))</f>
        <v/>
      </c>
      <c r="S15" s="11"/>
    </row>
    <row r="16" spans="1:19" ht="18.75" customHeight="1" thickBot="1" x14ac:dyDescent="0.35">
      <c r="A16" s="10"/>
      <c r="B16" s="20">
        <v>4</v>
      </c>
      <c r="C16" s="61" t="str">
        <f>'Mark Sheet'!$AF$2</f>
        <v>Social Science</v>
      </c>
      <c r="D16" s="61"/>
      <c r="E16" s="61"/>
      <c r="F16" s="61"/>
      <c r="G16" s="21">
        <f t="shared" si="0"/>
        <v>50</v>
      </c>
      <c r="H16" s="21" t="str">
        <f>IF(D9="","",VLOOKUP($D$9,'Mark Sheet'!B3:CY60,31,FALSE))</f>
        <v/>
      </c>
      <c r="I16" s="21" t="str">
        <f>IF(D9="","",VLOOKUP($D$9,'Mark Sheet'!B3:CY60,33,FALSE))</f>
        <v/>
      </c>
      <c r="J16" s="21" t="str">
        <f>IF('Printable Cumm. Report Card'!I16='Basic Information'!$D$11,'Basic Information'!$E$11,IF(I16='Basic Information'!$D$12,'Basic Information'!$E$12,IF(I16='Basic Information'!$D$13,'Basic Information'!$E$13,IF(I16='Basic Information'!$D$14,'Basic Information'!$E$14,IF(I16='Basic Information'!$D$15,'Basic Information'!$E$15,IF(I16='Basic Information'!$D$16,'Basic Information'!$E$16,IF(I16='Basic Information'!$D$17,'Basic Information'!$E$17,"")))))))</f>
        <v/>
      </c>
      <c r="K16" s="21">
        <f t="shared" si="1"/>
        <v>50</v>
      </c>
      <c r="L16" s="21" t="str">
        <f>IF(D9="","",VLOOKUP($D$9,'Mark Sheet'!B3:CY60,34,FALSE))</f>
        <v/>
      </c>
      <c r="M16" s="21" t="str">
        <f>IF(D9="","",VLOOKUP($D$9,'Mark Sheet'!B3:CY60,36,FALSE))</f>
        <v/>
      </c>
      <c r="N16" s="21" t="str">
        <f>IF('Printable Cumm. Report Card'!M16='Basic Information'!$D$11,'Basic Information'!$E$11,IF(M16='Basic Information'!$D$12,'Basic Information'!$E$12,IF(M16='Basic Information'!$D$13,'Basic Information'!$E$13,IF(M16='Basic Information'!$D$14,'Basic Information'!$E$14,IF(M16='Basic Information'!$D$15,'Basic Information'!$E$15,IF(M16='Basic Information'!$D$16,'Basic Information'!$E$16,IF(M16='Basic Information'!$D$17,'Basic Information'!$E$17,"")))))))</f>
        <v/>
      </c>
      <c r="O16" s="21">
        <f t="shared" si="2"/>
        <v>100</v>
      </c>
      <c r="P16" s="21" t="str">
        <f>IF(D9="","",VLOOKUP($D$9,'Mark Sheet'!B3:CY60,37,FALSE))</f>
        <v/>
      </c>
      <c r="Q16" s="21" t="str">
        <f>IF(D9="","",VLOOKUP($D$9,'Mark Sheet'!B3:CY60,39,FALSE))</f>
        <v/>
      </c>
      <c r="R16" s="21" t="str">
        <f>IF('Printable Cumm. Report Card'!Q16='Basic Information'!$D$11,'Basic Information'!$E$11,IF(Q16='Basic Information'!$D$12,'Basic Information'!$E$12,IF(Q16='Basic Information'!$D$13,'Basic Information'!$E$13,IF(Q16='Basic Information'!$D$14,'Basic Information'!$E$14,IF(Q16='Basic Information'!$D$15,'Basic Information'!$E$15,IF(Q16='Basic Information'!$D$16,'Basic Information'!$E$16,IF(Q16='Basic Information'!$D$17,'Basic Information'!$E$17,"")))))))</f>
        <v/>
      </c>
      <c r="S16" s="11"/>
    </row>
    <row r="17" spans="1:19" ht="18.75" customHeight="1" thickBot="1" x14ac:dyDescent="0.35">
      <c r="A17" s="10"/>
      <c r="B17" s="20">
        <v>5</v>
      </c>
      <c r="C17" s="61" t="str">
        <f>'Mark Sheet'!$AO$2</f>
        <v>Hindi</v>
      </c>
      <c r="D17" s="61"/>
      <c r="E17" s="61"/>
      <c r="F17" s="61"/>
      <c r="G17" s="21">
        <f t="shared" si="0"/>
        <v>50</v>
      </c>
      <c r="H17" s="21" t="str">
        <f>IF(D9="","",VLOOKUP($D$9,'Mark Sheet'!B3:CY60,40,FALSE))</f>
        <v/>
      </c>
      <c r="I17" s="21" t="str">
        <f>IF(D9="","",VLOOKUP($D$9,'Mark Sheet'!B3:CY60,42,FALSE))</f>
        <v/>
      </c>
      <c r="J17" s="21" t="str">
        <f>IF('Printable Cumm. Report Card'!I17='Basic Information'!$D$11,'Basic Information'!$E$11,IF(I17='Basic Information'!$D$12,'Basic Information'!$E$12,IF(I17='Basic Information'!$D$13,'Basic Information'!$E$13,IF(I17='Basic Information'!$D$14,'Basic Information'!$E$14,IF(I17='Basic Information'!$D$15,'Basic Information'!$E$15,IF(I17='Basic Information'!$D$16,'Basic Information'!$E$16,IF(I17='Basic Information'!$D$17,'Basic Information'!$E$17,"")))))))</f>
        <v/>
      </c>
      <c r="K17" s="21">
        <f t="shared" si="1"/>
        <v>50</v>
      </c>
      <c r="L17" s="21" t="str">
        <f>IF(D9="","",VLOOKUP($D$9,'Mark Sheet'!B3:CY60,43,FALSE))</f>
        <v/>
      </c>
      <c r="M17" s="21" t="str">
        <f>IF(D9="","",VLOOKUP($D$9,'Mark Sheet'!B3:CY60,45,FALSE))</f>
        <v/>
      </c>
      <c r="N17" s="21" t="str">
        <f>IF('Printable Cumm. Report Card'!M17='Basic Information'!$D$11,'Basic Information'!$E$11,IF(M17='Basic Information'!$D$12,'Basic Information'!$E$12,IF(M17='Basic Information'!$D$13,'Basic Information'!$E$13,IF(M17='Basic Information'!$D$14,'Basic Information'!$E$14,IF(M17='Basic Information'!$D$15,'Basic Information'!$E$15,IF(M17='Basic Information'!$D$16,'Basic Information'!$E$16,IF(M17='Basic Information'!$D$17,'Basic Information'!$E$17,"")))))))</f>
        <v/>
      </c>
      <c r="O17" s="21">
        <f t="shared" si="2"/>
        <v>100</v>
      </c>
      <c r="P17" s="21" t="str">
        <f>IF(D9="","",VLOOKUP($D$9,'Mark Sheet'!B3:CY60,46,FALSE))</f>
        <v/>
      </c>
      <c r="Q17" s="21" t="str">
        <f>IF(D9="","",VLOOKUP($D$9,'Mark Sheet'!B3:CY60,48,FALSE))</f>
        <v/>
      </c>
      <c r="R17" s="21" t="str">
        <f>IF('Printable Cumm. Report Card'!Q17='Basic Information'!$D$11,'Basic Information'!$E$11,IF(Q17='Basic Information'!$D$12,'Basic Information'!$E$12,IF(Q17='Basic Information'!$D$13,'Basic Information'!$E$13,IF(Q17='Basic Information'!$D$14,'Basic Information'!$E$14,IF(Q17='Basic Information'!$D$15,'Basic Information'!$E$15,IF(Q17='Basic Information'!$D$16,'Basic Information'!$E$16,IF(Q17='Basic Information'!$D$17,'Basic Information'!$E$17,"")))))))</f>
        <v/>
      </c>
      <c r="S17" s="11"/>
    </row>
    <row r="18" spans="1:19" ht="18.75" customHeight="1" thickBot="1" x14ac:dyDescent="0.35">
      <c r="A18" s="10"/>
      <c r="B18" s="20">
        <v>6</v>
      </c>
      <c r="C18" s="61" t="str">
        <f>'Mark Sheet'!$AX$2</f>
        <v>Physical Education</v>
      </c>
      <c r="D18" s="61"/>
      <c r="E18" s="61"/>
      <c r="F18" s="61"/>
      <c r="G18" s="21">
        <f t="shared" si="0"/>
        <v>50</v>
      </c>
      <c r="H18" s="21" t="str">
        <f>IF(D9="","",VLOOKUP($D$9,'Mark Sheet'!B3:CY60,49,FALSE))</f>
        <v/>
      </c>
      <c r="I18" s="21" t="str">
        <f>IF(D9="","",VLOOKUP($D$9,'Mark Sheet'!B3:CY60,51,FALSE))</f>
        <v/>
      </c>
      <c r="J18" s="21" t="str">
        <f>IF('Printable Cumm. Report Card'!I18='Basic Information'!$D$11,'Basic Information'!$E$11,IF(I18='Basic Information'!$D$12,'Basic Information'!$E$12,IF(I18='Basic Information'!$D$13,'Basic Information'!$E$13,IF(I18='Basic Information'!$D$14,'Basic Information'!$E$14,IF(I18='Basic Information'!$D$15,'Basic Information'!$E$15,IF(I18='Basic Information'!$D$16,'Basic Information'!$E$16,IF(I18='Basic Information'!$D$17,'Basic Information'!$E$17,"")))))))</f>
        <v/>
      </c>
      <c r="K18" s="21">
        <f t="shared" si="1"/>
        <v>50</v>
      </c>
      <c r="L18" s="21" t="str">
        <f>IF(D9="","",VLOOKUP($D$9,'Mark Sheet'!B3:CY60,52,FALSE))</f>
        <v/>
      </c>
      <c r="M18" s="21" t="str">
        <f>IF(D9="","",VLOOKUP($D$9,'Mark Sheet'!B3:CY60,54,FALSE))</f>
        <v/>
      </c>
      <c r="N18" s="21" t="str">
        <f>IF('Printable Cumm. Report Card'!M18='Basic Information'!$D$11,'Basic Information'!$E$11,IF(M18='Basic Information'!$D$12,'Basic Information'!$E$12,IF(M18='Basic Information'!$D$13,'Basic Information'!$E$13,IF(M18='Basic Information'!$D$14,'Basic Information'!$E$14,IF(M18='Basic Information'!$D$15,'Basic Information'!$E$15,IF(M18='Basic Information'!$D$16,'Basic Information'!$E$16,IF(M18='Basic Information'!$D$17,'Basic Information'!$E$17,"")))))))</f>
        <v/>
      </c>
      <c r="O18" s="21">
        <f t="shared" si="2"/>
        <v>100</v>
      </c>
      <c r="P18" s="21" t="str">
        <f>IF(D9="","",VLOOKUP($D$9,'Mark Sheet'!B3:CY60,55,FALSE))</f>
        <v/>
      </c>
      <c r="Q18" s="21" t="str">
        <f>IF(D9="","",VLOOKUP($D$9,'Mark Sheet'!B3:CY60,57,FALSE))</f>
        <v/>
      </c>
      <c r="R18" s="21" t="str">
        <f>IF('Printable Cumm. Report Card'!Q18='Basic Information'!$D$11,'Basic Information'!$E$11,IF(Q18='Basic Information'!$D$12,'Basic Information'!$E$12,IF(Q18='Basic Information'!$D$13,'Basic Information'!$E$13,IF(Q18='Basic Information'!$D$14,'Basic Information'!$E$14,IF(Q18='Basic Information'!$D$15,'Basic Information'!$E$15,IF(Q18='Basic Information'!$D$16,'Basic Information'!$E$16,IF(Q18='Basic Information'!$D$17,'Basic Information'!$E$17,"")))))))</f>
        <v/>
      </c>
      <c r="S18" s="11"/>
    </row>
    <row r="19" spans="1:19" ht="18.75" customHeight="1" thickBot="1" x14ac:dyDescent="0.35">
      <c r="A19" s="10"/>
      <c r="B19" s="20">
        <v>7</v>
      </c>
      <c r="C19" s="61" t="str">
        <f>'Mark Sheet'!$BG$2</f>
        <v>Drawing</v>
      </c>
      <c r="D19" s="61"/>
      <c r="E19" s="61"/>
      <c r="F19" s="61"/>
      <c r="G19" s="21">
        <f t="shared" si="0"/>
        <v>50</v>
      </c>
      <c r="H19" s="21" t="str">
        <f>IF(D9="","",VLOOKUP($D$9,'Mark Sheet'!B3:CY60,58,FALSE))</f>
        <v/>
      </c>
      <c r="I19" s="21" t="str">
        <f>IF(D9="","",VLOOKUP($D$9,'Mark Sheet'!B3:CY60,60,FALSE))</f>
        <v/>
      </c>
      <c r="J19" s="21" t="str">
        <f>IF('Printable Cumm. Report Card'!I19='Basic Information'!$D$11,'Basic Information'!$E$11,IF(I19='Basic Information'!$D$12,'Basic Information'!$E$12,IF(I19='Basic Information'!$D$13,'Basic Information'!$E$13,IF(I19='Basic Information'!$D$14,'Basic Information'!$E$14,IF(I19='Basic Information'!$D$15,'Basic Information'!$E$15,IF(I19='Basic Information'!$D$16,'Basic Information'!$E$16,IF(I19='Basic Information'!$D$17,'Basic Information'!$E$17,"")))))))</f>
        <v/>
      </c>
      <c r="K19" s="21">
        <f t="shared" si="1"/>
        <v>50</v>
      </c>
      <c r="L19" s="21" t="str">
        <f>IF(D9="","",VLOOKUP($D$9,'Mark Sheet'!B3:CY60,61,FALSE))</f>
        <v/>
      </c>
      <c r="M19" s="21" t="str">
        <f>IF(D9="","",VLOOKUP($D$9,'Mark Sheet'!B3:CY60,63,FALSE))</f>
        <v/>
      </c>
      <c r="N19" s="21" t="str">
        <f>IF('Printable Cumm. Report Card'!M19='Basic Information'!$D$11,'Basic Information'!$E$11,IF(M19='Basic Information'!$D$12,'Basic Information'!$E$12,IF(M19='Basic Information'!$D$13,'Basic Information'!$E$13,IF(M19='Basic Information'!$D$14,'Basic Information'!$E$14,IF(M19='Basic Information'!$D$15,'Basic Information'!$E$15,IF(M19='Basic Information'!$D$16,'Basic Information'!$E$16,IF(M19='Basic Information'!$D$17,'Basic Information'!$E$17,"")))))))</f>
        <v/>
      </c>
      <c r="O19" s="21">
        <f t="shared" si="2"/>
        <v>100</v>
      </c>
      <c r="P19" s="21" t="str">
        <f>IF(D9="","",VLOOKUP($D$9,'Mark Sheet'!B3:CY60,64,FALSE))</f>
        <v/>
      </c>
      <c r="Q19" s="21" t="str">
        <f>IF(D9="","",VLOOKUP($D$9,'Mark Sheet'!B3:CY60,66,FALSE))</f>
        <v/>
      </c>
      <c r="R19" s="21" t="str">
        <f>IF('Printable Cumm. Report Card'!Q19='Basic Information'!$D$11,'Basic Information'!$E$11,IF(Q19='Basic Information'!$D$12,'Basic Information'!$E$12,IF(Q19='Basic Information'!$D$13,'Basic Information'!$E$13,IF(Q19='Basic Information'!$D$14,'Basic Information'!$E$14,IF(Q19='Basic Information'!$D$15,'Basic Information'!$E$15,IF(Q19='Basic Information'!$D$16,'Basic Information'!$E$16,IF(Q19='Basic Information'!$D$17,'Basic Information'!$E$17,"")))))))</f>
        <v/>
      </c>
      <c r="S19" s="11"/>
    </row>
    <row r="20" spans="1:19" ht="18.75" customHeight="1" thickBot="1" x14ac:dyDescent="0.35">
      <c r="A20" s="10"/>
      <c r="B20" s="20">
        <v>8</v>
      </c>
      <c r="C20" s="61" t="str">
        <f>'Mark Sheet'!$BP$2</f>
        <v>Sanskrit</v>
      </c>
      <c r="D20" s="61"/>
      <c r="E20" s="61"/>
      <c r="F20" s="61"/>
      <c r="G20" s="21">
        <f t="shared" si="0"/>
        <v>50</v>
      </c>
      <c r="H20" s="21" t="str">
        <f>IF(D9="","",VLOOKUP($D$9,'Mark Sheet'!B3:CY60,67,FALSE))</f>
        <v/>
      </c>
      <c r="I20" s="21" t="str">
        <f>IF(D9="","",VLOOKUP($D$9,'Mark Sheet'!B3:CY60,69,FALSE))</f>
        <v/>
      </c>
      <c r="J20" s="21" t="str">
        <f>IF('Printable Cumm. Report Card'!I20='Basic Information'!$D$11,'Basic Information'!$E$11,IF(I20='Basic Information'!$D$12,'Basic Information'!$E$12,IF(I20='Basic Information'!$D$13,'Basic Information'!$E$13,IF(I20='Basic Information'!$D$14,'Basic Information'!$E$14,IF(I20='Basic Information'!$D$15,'Basic Information'!$E$15,IF(I20='Basic Information'!$D$16,'Basic Information'!$E$16,IF(I20='Basic Information'!$D$17,'Basic Information'!$E$17,"")))))))</f>
        <v/>
      </c>
      <c r="K20" s="21">
        <f t="shared" si="1"/>
        <v>50</v>
      </c>
      <c r="L20" s="21" t="str">
        <f>IF(D9="","",VLOOKUP($D$9,'Mark Sheet'!B3:CY60,70,FALSE))</f>
        <v/>
      </c>
      <c r="M20" s="21" t="str">
        <f>IF(D9="","",VLOOKUP($D$9,'Mark Sheet'!B3:CY60,72,FALSE))</f>
        <v/>
      </c>
      <c r="N20" s="21" t="str">
        <f>IF('Printable Cumm. Report Card'!M20='Basic Information'!$D$11,'Basic Information'!$E$11,IF(M20='Basic Information'!$D$12,'Basic Information'!$E$12,IF(M20='Basic Information'!$D$13,'Basic Information'!$E$13,IF(M20='Basic Information'!$D$14,'Basic Information'!$E$14,IF(M20='Basic Information'!$D$15,'Basic Information'!$E$15,IF(M20='Basic Information'!$D$16,'Basic Information'!$E$16,IF(M20='Basic Information'!$D$17,'Basic Information'!$E$17,"")))))))</f>
        <v/>
      </c>
      <c r="O20" s="21">
        <f t="shared" si="2"/>
        <v>100</v>
      </c>
      <c r="P20" s="21" t="str">
        <f>IF(D9="","",VLOOKUP($D$9,'Mark Sheet'!B3:CY60,73,FALSE))</f>
        <v/>
      </c>
      <c r="Q20" s="21" t="str">
        <f>IF(D9="","",VLOOKUP($D$9,'Mark Sheet'!B3:CY60,75,FALSE))</f>
        <v/>
      </c>
      <c r="R20" s="21" t="str">
        <f>IF('Printable Cumm. Report Card'!Q20='Basic Information'!$D$11,'Basic Information'!$E$11,IF(Q20='Basic Information'!$D$12,'Basic Information'!$E$12,IF(Q20='Basic Information'!$D$13,'Basic Information'!$E$13,IF(Q20='Basic Information'!$D$14,'Basic Information'!$E$14,IF(Q20='Basic Information'!$D$15,'Basic Information'!$E$15,IF(Q20='Basic Information'!$D$16,'Basic Information'!$E$16,IF(Q20='Basic Information'!$D$17,'Basic Information'!$E$17,"")))))))</f>
        <v/>
      </c>
      <c r="S20" s="11"/>
    </row>
    <row r="21" spans="1:19" ht="18.75" customHeight="1" thickBot="1" x14ac:dyDescent="0.35">
      <c r="A21" s="10"/>
      <c r="B21" s="20">
        <v>9</v>
      </c>
      <c r="C21" s="61" t="str">
        <f>'Mark Sheet'!$BY$2</f>
        <v>Moral Science</v>
      </c>
      <c r="D21" s="61"/>
      <c r="E21" s="61"/>
      <c r="F21" s="61"/>
      <c r="G21" s="21">
        <f t="shared" si="0"/>
        <v>50</v>
      </c>
      <c r="H21" s="21" t="str">
        <f>IF(D9="","",VLOOKUP($D$9,'Mark Sheet'!B3:CY60,76,FALSE))</f>
        <v/>
      </c>
      <c r="I21" s="21" t="str">
        <f>IF(D9="","",VLOOKUP($D$9,'Mark Sheet'!B3:CY60,78,FALSE))</f>
        <v/>
      </c>
      <c r="J21" s="21" t="str">
        <f>IF('Printable Cumm. Report Card'!I21='Basic Information'!$D$11,'Basic Information'!$E$11,IF(I21='Basic Information'!$D$12,'Basic Information'!$E$12,IF(I21='Basic Information'!$D$13,'Basic Information'!$E$13,IF(I21='Basic Information'!$D$14,'Basic Information'!$E$14,IF(I21='Basic Information'!$D$15,'Basic Information'!$E$15,IF(I21='Basic Information'!$D$16,'Basic Information'!$E$16,IF(I21='Basic Information'!$D$17,'Basic Information'!$E$17,"")))))))</f>
        <v/>
      </c>
      <c r="K21" s="21">
        <f t="shared" si="1"/>
        <v>50</v>
      </c>
      <c r="L21" s="21" t="str">
        <f>IF(D9="","",VLOOKUP($D$9,'Mark Sheet'!B3:CY60,79,FALSE))</f>
        <v/>
      </c>
      <c r="M21" s="21" t="str">
        <f>IF(D9="","",VLOOKUP($D$9,'Mark Sheet'!B3:CY60,81,FALSE))</f>
        <v/>
      </c>
      <c r="N21" s="21" t="str">
        <f>IF('Printable Cumm. Report Card'!M21='Basic Information'!$D$11,'Basic Information'!$E$11,IF(M21='Basic Information'!$D$12,'Basic Information'!$E$12,IF(M21='Basic Information'!$D$13,'Basic Information'!$E$13,IF(M21='Basic Information'!$D$14,'Basic Information'!$E$14,IF(M21='Basic Information'!$D$15,'Basic Information'!$E$15,IF(M21='Basic Information'!$D$16,'Basic Information'!$E$16,IF(M21='Basic Information'!$D$17,'Basic Information'!$E$17,"")))))))</f>
        <v/>
      </c>
      <c r="O21" s="21">
        <f t="shared" si="2"/>
        <v>100</v>
      </c>
      <c r="P21" s="21" t="str">
        <f>IF(D9="","",VLOOKUP($D$9,'Mark Sheet'!B3:CY60,82,FALSE))</f>
        <v/>
      </c>
      <c r="Q21" s="21" t="str">
        <f>IF(D9="","",VLOOKUP($D$9,'Mark Sheet'!B3:CY60,84,FALSE))</f>
        <v/>
      </c>
      <c r="R21" s="21" t="str">
        <f>IF('Printable Cumm. Report Card'!Q21='Basic Information'!$D$11,'Basic Information'!$E$11,IF(Q21='Basic Information'!$D$12,'Basic Information'!$E$12,IF(Q21='Basic Information'!$D$13,'Basic Information'!$E$13,IF(Q21='Basic Information'!$D$14,'Basic Information'!$E$14,IF(Q21='Basic Information'!$D$15,'Basic Information'!$E$15,IF(Q21='Basic Information'!$D$16,'Basic Information'!$E$16,IF(Q21='Basic Information'!$D$17,'Basic Information'!$E$17,"")))))))</f>
        <v/>
      </c>
      <c r="S21" s="11"/>
    </row>
    <row r="22" spans="1:19" ht="18.75" customHeight="1" thickBot="1" x14ac:dyDescent="0.35">
      <c r="A22" s="10"/>
      <c r="B22" s="64"/>
      <c r="C22" s="65"/>
      <c r="D22" s="65"/>
      <c r="E22" s="66"/>
      <c r="F22" s="24" t="s">
        <v>30</v>
      </c>
      <c r="G22" s="21">
        <f>SUM(G13:G21)</f>
        <v>450</v>
      </c>
      <c r="H22" s="21"/>
      <c r="I22" s="22"/>
      <c r="J22" s="22"/>
      <c r="K22" s="21">
        <f>SUM(K13:K21)</f>
        <v>450</v>
      </c>
      <c r="L22" s="21"/>
      <c r="M22" s="22"/>
      <c r="N22" s="22"/>
      <c r="O22" s="21">
        <f>SUM(O13:O21)</f>
        <v>900</v>
      </c>
      <c r="P22" s="21"/>
      <c r="Q22" s="22"/>
      <c r="R22" s="22"/>
      <c r="S22" s="11"/>
    </row>
    <row r="23" spans="1:19" ht="18.75" customHeight="1" x14ac:dyDescent="0.3">
      <c r="A23" s="10"/>
      <c r="S23" s="11"/>
    </row>
    <row r="24" spans="1:19" ht="18.75" customHeight="1" x14ac:dyDescent="0.3">
      <c r="A24" s="10"/>
      <c r="G24" s="53" t="s">
        <v>31</v>
      </c>
      <c r="H24" s="53"/>
      <c r="I24" s="53"/>
      <c r="J24" s="13"/>
      <c r="K24" s="53" t="s">
        <v>36</v>
      </c>
      <c r="L24" s="53"/>
      <c r="M24" s="53"/>
      <c r="O24" s="53" t="s">
        <v>28</v>
      </c>
      <c r="P24" s="53"/>
      <c r="Q24" s="53"/>
      <c r="S24" s="11"/>
    </row>
    <row r="25" spans="1:19" ht="18.75" customHeight="1" thickBot="1" x14ac:dyDescent="0.35">
      <c r="A25" s="10"/>
      <c r="B25" s="53" t="s">
        <v>68</v>
      </c>
      <c r="C25" s="53"/>
      <c r="D25" s="19"/>
      <c r="G25" s="12" t="s">
        <v>80</v>
      </c>
      <c r="H25" s="19" t="str">
        <f>IF(D9="","",VLOOKUP($D$9,'Mark Sheet'!B3:CY60,88,FALSE))</f>
        <v/>
      </c>
      <c r="K25" s="12" t="s">
        <v>80</v>
      </c>
      <c r="L25" s="19" t="str">
        <f>IF(D9="","",VLOOKUP($D$9,'Mark Sheet'!B3:CY60,92,FALSE))</f>
        <v/>
      </c>
      <c r="O25" s="12" t="s">
        <v>80</v>
      </c>
      <c r="P25" s="19" t="str">
        <f>IF(D9="","",VLOOKUP($D$9,'Mark Sheet'!B3:CY60,96,FALSE))</f>
        <v/>
      </c>
      <c r="S25" s="11"/>
    </row>
    <row r="26" spans="1:19" ht="18.75" customHeight="1" thickBot="1" x14ac:dyDescent="0.35">
      <c r="A26" s="10"/>
      <c r="B26" s="53" t="s">
        <v>87</v>
      </c>
      <c r="C26" s="53"/>
      <c r="D26" s="74" t="str">
        <f>IF(D9="","",VLOOKUP($D$9,'Mark Sheet'!B3:CY60,101,FALSE))</f>
        <v/>
      </c>
      <c r="E26" s="74"/>
      <c r="F26" s="13"/>
      <c r="G26" s="12" t="s">
        <v>81</v>
      </c>
      <c r="H26" s="19" t="str">
        <f>IF(D9="","",VLOOKUP($D$9,'Mark Sheet'!B3:CY60,87,FALSE))</f>
        <v/>
      </c>
      <c r="K26" s="12" t="s">
        <v>81</v>
      </c>
      <c r="L26" s="19" t="str">
        <f>IF(D9="","",VLOOKUP($D$9,'Mark Sheet'!B3:CY60,91,FALSE))</f>
        <v/>
      </c>
      <c r="O26" s="12" t="s">
        <v>81</v>
      </c>
      <c r="P26" s="19" t="str">
        <f>IF(D9="","",VLOOKUP($D$9,'Mark Sheet'!B3:CY60,95,FALSE))</f>
        <v/>
      </c>
      <c r="S26" s="11"/>
    </row>
    <row r="27" spans="1:19" ht="18.75" customHeight="1" thickBot="1" x14ac:dyDescent="0.35">
      <c r="A27" s="10"/>
      <c r="C27" s="12"/>
      <c r="D27" s="2"/>
      <c r="E27" s="12"/>
      <c r="F27" s="2"/>
      <c r="G27" s="53" t="s">
        <v>82</v>
      </c>
      <c r="H27" s="53"/>
      <c r="I27" s="23" t="str">
        <f>IF(D9="","",VLOOKUP($D$9,'Mark Sheet'!B3:CY60,86,FALSE))</f>
        <v/>
      </c>
      <c r="J27" s="14" t="s">
        <v>7</v>
      </c>
      <c r="K27" s="53" t="s">
        <v>82</v>
      </c>
      <c r="L27" s="53"/>
      <c r="M27" s="23" t="str">
        <f>IF(D9="","",VLOOKUP($D$9,'Mark Sheet'!B3:CY60,90,FALSE))</f>
        <v/>
      </c>
      <c r="N27" s="14" t="s">
        <v>7</v>
      </c>
      <c r="O27" s="53" t="s">
        <v>82</v>
      </c>
      <c r="P27" s="53"/>
      <c r="Q27" s="23" t="str">
        <f>IF(D9="","",VLOOKUP($D$9,'Mark Sheet'!B3:CY60,94,FALSE))</f>
        <v/>
      </c>
      <c r="R27" s="14" t="s">
        <v>7</v>
      </c>
      <c r="S27" s="11"/>
    </row>
    <row r="28" spans="1:19" ht="18.75" customHeight="1" x14ac:dyDescent="0.3">
      <c r="A28" s="10"/>
      <c r="S28" s="11"/>
    </row>
    <row r="29" spans="1:19" ht="18.75" customHeight="1" x14ac:dyDescent="0.3">
      <c r="A29" s="10"/>
      <c r="C29" s="73" t="s">
        <v>85</v>
      </c>
      <c r="D29" s="73"/>
      <c r="E29" s="73"/>
      <c r="F29" s="73"/>
      <c r="G29" s="73"/>
      <c r="H29" s="73"/>
      <c r="I29" s="73"/>
      <c r="K29" s="73" t="s">
        <v>86</v>
      </c>
      <c r="L29" s="73"/>
      <c r="M29" s="73"/>
      <c r="N29" s="73"/>
      <c r="O29" s="73"/>
      <c r="P29" s="73"/>
      <c r="Q29" s="73"/>
      <c r="S29" s="11"/>
    </row>
    <row r="30" spans="1:19" ht="18.75" customHeight="1" x14ac:dyDescent="0.3">
      <c r="A30" s="10"/>
      <c r="C30" s="18" t="str">
        <f>'Basic Information'!$B$11 &amp;" - " &amp;'Basic Information'!$C$11</f>
        <v>46 - 50</v>
      </c>
      <c r="D30" s="18" t="str">
        <f>'Basic Information'!$B$12 &amp;" - " &amp;'Basic Information'!$C$12</f>
        <v>41 - 45</v>
      </c>
      <c r="E30" s="18" t="str">
        <f>'Basic Information'!$B$13 &amp;" - " &amp;'Basic Information'!$C$13</f>
        <v>36 - 40</v>
      </c>
      <c r="F30" s="18" t="str">
        <f>'Basic Information'!$B$14 &amp;" - " &amp;'Basic Information'!$C$14</f>
        <v>31 - 35</v>
      </c>
      <c r="G30" s="18" t="str">
        <f>'Basic Information'!$B$15 &amp;" - " &amp;'Basic Information'!$C$15</f>
        <v>26 - 30</v>
      </c>
      <c r="H30" s="18" t="str">
        <f>'Basic Information'!$B$16 &amp;" - " &amp;'Basic Information'!$C$16</f>
        <v>18 - 25</v>
      </c>
      <c r="I30" s="18" t="str">
        <f>'Basic Information'!$B$17 &amp;" - " &amp;'Basic Information'!$C$17</f>
        <v>0 - 17</v>
      </c>
      <c r="K30" s="18" t="str">
        <f>'Basic Information'!$H$11 &amp;" - " &amp;'Basic Information'!$I$11</f>
        <v>91 - 100</v>
      </c>
      <c r="L30" s="18" t="str">
        <f>'Basic Information'!$H$12 &amp;" - " &amp;'Basic Information'!$I$12</f>
        <v>81 - 90</v>
      </c>
      <c r="M30" s="18" t="str">
        <f>'Basic Information'!$H$13 &amp;" - " &amp;'Basic Information'!$I$13</f>
        <v>71 - 80</v>
      </c>
      <c r="N30" s="18" t="str">
        <f>'Basic Information'!$H$14 &amp;" - " &amp;'Basic Information'!$I$14</f>
        <v>61 - 70</v>
      </c>
      <c r="O30" s="18" t="str">
        <f>'Basic Information'!$H$15 &amp;" - " &amp;'Basic Information'!$I$15</f>
        <v>51 - 60</v>
      </c>
      <c r="P30" s="18" t="str">
        <f>'Basic Information'!$H$16 &amp;" - " &amp;'Basic Information'!$I$16</f>
        <v>35 - 50</v>
      </c>
      <c r="Q30" s="18" t="str">
        <f>'Basic Information'!$H$17 &amp;" - " &amp;'Basic Information'!$I$17</f>
        <v>0 - 34</v>
      </c>
      <c r="S30" s="11"/>
    </row>
    <row r="31" spans="1:19" ht="18.75" customHeight="1" x14ac:dyDescent="0.3">
      <c r="A31" s="10"/>
      <c r="C31" s="18" t="str">
        <f>'Basic Information'!$D$11</f>
        <v>O</v>
      </c>
      <c r="D31" s="18" t="str">
        <f>'Basic Information'!$D$12</f>
        <v>A+</v>
      </c>
      <c r="E31" s="18" t="str">
        <f>'Basic Information'!$D$13</f>
        <v>A</v>
      </c>
      <c r="F31" s="18" t="str">
        <f>'Basic Information'!$D$14</f>
        <v>B+</v>
      </c>
      <c r="G31" s="18" t="str">
        <f>'Basic Information'!$D$15</f>
        <v>B</v>
      </c>
      <c r="H31" s="18" t="str">
        <f>'Basic Information'!$D$16</f>
        <v>C</v>
      </c>
      <c r="I31" s="18" t="str">
        <f>'Basic Information'!$D$17</f>
        <v>Fail</v>
      </c>
      <c r="K31" s="18" t="str">
        <f>'Basic Information'!$J$11</f>
        <v>O</v>
      </c>
      <c r="L31" s="18" t="str">
        <f>'Basic Information'!$J$12</f>
        <v>A+</v>
      </c>
      <c r="M31" s="18" t="str">
        <f>'Basic Information'!$J$13</f>
        <v>A</v>
      </c>
      <c r="N31" s="18" t="str">
        <f>'Basic Information'!$J$14</f>
        <v>B+</v>
      </c>
      <c r="O31" s="18" t="str">
        <f>'Basic Information'!$J$15</f>
        <v>B</v>
      </c>
      <c r="P31" s="18" t="str">
        <f>'Basic Information'!$J$16</f>
        <v>C</v>
      </c>
      <c r="Q31" s="18" t="str">
        <f>'Basic Information'!$J$17</f>
        <v>Fail</v>
      </c>
      <c r="S31" s="11"/>
    </row>
    <row r="32" spans="1:19" ht="18.75" customHeight="1" x14ac:dyDescent="0.3">
      <c r="A32" s="10"/>
      <c r="S32" s="11"/>
    </row>
    <row r="33" spans="1:19" ht="18.75" customHeight="1" thickBot="1" x14ac:dyDescent="0.35">
      <c r="A33" s="10"/>
      <c r="B33" s="74" t="str">
        <f>'Basic Information'!$D$7</f>
        <v>Himangshu Das</v>
      </c>
      <c r="C33" s="74"/>
      <c r="D33" s="74"/>
      <c r="E33" s="74"/>
      <c r="H33" s="74" t="str">
        <f>'Basic Information'!$H$7</f>
        <v>Rafiqul Islam</v>
      </c>
      <c r="I33" s="74"/>
      <c r="J33" s="74"/>
      <c r="K33" s="74"/>
      <c r="S33" s="11"/>
    </row>
    <row r="34" spans="1:19" ht="18.75" customHeight="1" x14ac:dyDescent="0.3">
      <c r="A34" s="10"/>
      <c r="B34" s="67"/>
      <c r="C34" s="68"/>
      <c r="D34" s="68"/>
      <c r="E34" s="69"/>
      <c r="H34" s="67"/>
      <c r="I34" s="68"/>
      <c r="J34" s="68"/>
      <c r="K34" s="69"/>
      <c r="N34" s="67"/>
      <c r="O34" s="68"/>
      <c r="P34" s="68"/>
      <c r="Q34" s="69"/>
      <c r="S34" s="11"/>
    </row>
    <row r="35" spans="1:19" ht="18.75" customHeight="1" thickBot="1" x14ac:dyDescent="0.35">
      <c r="A35" s="10"/>
      <c r="B35" s="70"/>
      <c r="C35" s="54"/>
      <c r="D35" s="54"/>
      <c r="E35" s="71"/>
      <c r="H35" s="70"/>
      <c r="I35" s="54"/>
      <c r="J35" s="54"/>
      <c r="K35" s="71"/>
      <c r="N35" s="70"/>
      <c r="O35" s="54"/>
      <c r="P35" s="54"/>
      <c r="Q35" s="71"/>
      <c r="S35" s="11"/>
    </row>
    <row r="36" spans="1:19" ht="18.75" customHeight="1" x14ac:dyDescent="0.3">
      <c r="A36" s="10"/>
      <c r="B36" s="72" t="s">
        <v>90</v>
      </c>
      <c r="C36" s="72"/>
      <c r="D36" s="72"/>
      <c r="E36" s="72"/>
      <c r="H36" s="72" t="s">
        <v>89</v>
      </c>
      <c r="I36" s="72"/>
      <c r="J36" s="72"/>
      <c r="K36" s="72"/>
      <c r="N36" s="72" t="s">
        <v>88</v>
      </c>
      <c r="O36" s="72"/>
      <c r="P36" s="72"/>
      <c r="Q36" s="72"/>
      <c r="S36" s="11"/>
    </row>
    <row r="37" spans="1:19" ht="18.75" customHeight="1" thickBot="1" x14ac:dyDescent="0.3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7"/>
    </row>
  </sheetData>
  <mergeCells count="41">
    <mergeCell ref="O24:Q24"/>
    <mergeCell ref="B34:E35"/>
    <mergeCell ref="H34:K35"/>
    <mergeCell ref="N34:Q35"/>
    <mergeCell ref="B36:E36"/>
    <mergeCell ref="H36:K36"/>
    <mergeCell ref="N36:Q36"/>
    <mergeCell ref="G27:H27"/>
    <mergeCell ref="K27:L27"/>
    <mergeCell ref="O27:P27"/>
    <mergeCell ref="C29:I29"/>
    <mergeCell ref="K29:Q29"/>
    <mergeCell ref="B33:E33"/>
    <mergeCell ref="H33:K33"/>
    <mergeCell ref="B26:C26"/>
    <mergeCell ref="D26:E26"/>
    <mergeCell ref="C21:F21"/>
    <mergeCell ref="B22:E22"/>
    <mergeCell ref="G24:I24"/>
    <mergeCell ref="K24:M24"/>
    <mergeCell ref="B25:C25"/>
    <mergeCell ref="C20:F20"/>
    <mergeCell ref="G11:J11"/>
    <mergeCell ref="K11:N11"/>
    <mergeCell ref="O11:R11"/>
    <mergeCell ref="B12:F12"/>
    <mergeCell ref="C13:F13"/>
    <mergeCell ref="C14:F14"/>
    <mergeCell ref="C15:F15"/>
    <mergeCell ref="C16:F16"/>
    <mergeCell ref="C17:F17"/>
    <mergeCell ref="C18:F18"/>
    <mergeCell ref="C19:F19"/>
    <mergeCell ref="B9:C9"/>
    <mergeCell ref="F9:G9"/>
    <mergeCell ref="H9:J9"/>
    <mergeCell ref="B3:C5"/>
    <mergeCell ref="D3:R3"/>
    <mergeCell ref="D4:R4"/>
    <mergeCell ref="D5:R5"/>
    <mergeCell ref="H7:L7"/>
  </mergeCells>
  <pageMargins left="0.39370078740157483" right="0.39370078740157483" top="0.19685039370078741" bottom="0.19685039370078741" header="0.39370078740157483" footer="0.3937007874015748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'Mark Sheet'!B6:B59</xm:f>
          </x14:formula1>
          <xm:sqref>D9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Information</vt:lpstr>
      <vt:lpstr>Mark Sheet</vt:lpstr>
      <vt:lpstr>Printable Cumm. Report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MSOfficeGeek</dc:creator>
  <cp:keywords>School Report Card and Marksheet Template</cp:keywords>
  <cp:lastModifiedBy>Rafiqul Islam</cp:lastModifiedBy>
  <cp:lastPrinted>2021-07-23T17:34:35Z</cp:lastPrinted>
  <dcterms:created xsi:type="dcterms:W3CDTF">2021-07-15T03:29:51Z</dcterms:created>
  <dcterms:modified xsi:type="dcterms:W3CDTF">2022-12-29T17:39:05Z</dcterms:modified>
</cp:coreProperties>
</file>