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autoCompressPictures="0" defaultThemeVersion="124226"/>
  <mc:AlternateContent xmlns:mc="http://schemas.openxmlformats.org/markup-compatibility/2006">
    <mc:Choice Requires="x15">
      <x15ac:absPath xmlns:x15ac="http://schemas.microsoft.com/office/spreadsheetml/2010/11/ac" url="/Users/tabo/Desktop/WallStreetPrep/Financial Modeling/Financial-Statement-Modeling-DL-Kit/"/>
    </mc:Choice>
  </mc:AlternateContent>
  <xr:revisionPtr revIDLastSave="0" documentId="13_ncr:1_{682EBA17-0A60-E74F-9BF4-AF1C2CAF500B}" xr6:coauthVersionLast="47" xr6:coauthVersionMax="47" xr10:uidLastSave="{00000000-0000-0000-0000-000000000000}"/>
  <bookViews>
    <workbookView xWindow="0" yWindow="720" windowWidth="29400" windowHeight="18400" tabRatio="736" activeTab="1" xr2:uid="{00000000-000D-0000-FFFF-FFFF00000000}"/>
  </bookViews>
  <sheets>
    <sheet name="FSM Data Input_Empty" sheetId="66" r:id="rId1"/>
    <sheet name="FSM Forecasting" sheetId="69" r:id="rId2"/>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K841c85bef3244d5c8fb6b3f84988d79e" hidden="1">#REF!</definedName>
    <definedName name="MLNKa7775792bf444a4785f8ed5c82461a24" hidden="1">#REF!</definedName>
    <definedName name="_xlnm.Print_Area" localSheetId="1">'FSM Forecasting'!$C$2:$T$156</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6" i="69" l="1"/>
  <c r="F145" i="69"/>
  <c r="E145" i="69"/>
  <c r="F155" i="69"/>
  <c r="E155" i="69"/>
  <c r="D155" i="69"/>
  <c r="F156" i="69"/>
  <c r="E156" i="69"/>
  <c r="D156" i="69"/>
  <c r="G155" i="69"/>
  <c r="H155" i="69" s="1"/>
  <c r="K150" i="69"/>
  <c r="J150" i="69"/>
  <c r="I150" i="69"/>
  <c r="H150" i="69"/>
  <c r="G150" i="69"/>
  <c r="F150" i="69"/>
  <c r="E150" i="69"/>
  <c r="K146" i="69"/>
  <c r="J146" i="69"/>
  <c r="I146" i="69"/>
  <c r="H146" i="69"/>
  <c r="G146" i="69"/>
  <c r="F146" i="69"/>
  <c r="E146" i="69"/>
  <c r="E147" i="69" s="1"/>
  <c r="G145" i="69"/>
  <c r="H145" i="69" s="1"/>
  <c r="I145" i="69" s="1"/>
  <c r="J145" i="69" s="1"/>
  <c r="K145" i="69" s="1"/>
  <c r="F142" i="69"/>
  <c r="E142" i="69"/>
  <c r="D142" i="69"/>
  <c r="K140" i="69"/>
  <c r="J140" i="69"/>
  <c r="I140" i="69"/>
  <c r="H140" i="69"/>
  <c r="G140" i="69"/>
  <c r="F140" i="69"/>
  <c r="E140" i="69"/>
  <c r="D140" i="69"/>
  <c r="K139" i="69"/>
  <c r="J139" i="69"/>
  <c r="I139" i="69"/>
  <c r="H139" i="69"/>
  <c r="G139" i="69"/>
  <c r="F139" i="69"/>
  <c r="E139" i="69"/>
  <c r="D139" i="69"/>
  <c r="F135" i="69"/>
  <c r="G132" i="69" s="1"/>
  <c r="E135" i="69"/>
  <c r="D135" i="69"/>
  <c r="I129" i="69"/>
  <c r="K128" i="69"/>
  <c r="J128" i="69"/>
  <c r="I128" i="69"/>
  <c r="H128" i="69"/>
  <c r="H129" i="69" s="1"/>
  <c r="G128" i="69"/>
  <c r="K126" i="69"/>
  <c r="K129" i="69" s="1"/>
  <c r="J126" i="69"/>
  <c r="J129" i="69" s="1"/>
  <c r="I126" i="69"/>
  <c r="H126" i="69"/>
  <c r="G126" i="69"/>
  <c r="G129" i="69" s="1"/>
  <c r="G133" i="69" s="1"/>
  <c r="E119" i="69"/>
  <c r="D119" i="69"/>
  <c r="H118" i="69"/>
  <c r="I118" i="69" s="1"/>
  <c r="J118" i="69" s="1"/>
  <c r="K118" i="69" s="1"/>
  <c r="G118" i="69"/>
  <c r="F118" i="69"/>
  <c r="E118" i="69"/>
  <c r="D118" i="69"/>
  <c r="H117" i="69"/>
  <c r="I117" i="69" s="1"/>
  <c r="J117" i="69" s="1"/>
  <c r="K117" i="69" s="1"/>
  <c r="G117" i="69"/>
  <c r="F117" i="69"/>
  <c r="E117" i="69"/>
  <c r="D117" i="69"/>
  <c r="K112" i="69"/>
  <c r="J112" i="69"/>
  <c r="I112" i="69"/>
  <c r="H112" i="69"/>
  <c r="G112" i="69"/>
  <c r="F112" i="69"/>
  <c r="K109" i="69"/>
  <c r="J109" i="69"/>
  <c r="H109" i="69"/>
  <c r="G109" i="69"/>
  <c r="F106" i="69"/>
  <c r="F104" i="69"/>
  <c r="F105" i="69" s="1"/>
  <c r="G105" i="69" s="1"/>
  <c r="F101" i="69"/>
  <c r="G101" i="69" s="1"/>
  <c r="D101" i="69"/>
  <c r="F99" i="69"/>
  <c r="F98" i="69"/>
  <c r="E98" i="69"/>
  <c r="E101" i="69" s="1"/>
  <c r="D98" i="69"/>
  <c r="J97" i="69"/>
  <c r="K97" i="69" s="1"/>
  <c r="F97" i="69"/>
  <c r="E97" i="69"/>
  <c r="D97" i="69"/>
  <c r="G96" i="69"/>
  <c r="K94" i="69"/>
  <c r="J94" i="69"/>
  <c r="I94" i="69"/>
  <c r="H94" i="69"/>
  <c r="G94" i="69"/>
  <c r="F94" i="69"/>
  <c r="E94" i="69"/>
  <c r="D94" i="69"/>
  <c r="K93" i="69"/>
  <c r="J93" i="69"/>
  <c r="I93" i="69"/>
  <c r="H93" i="69"/>
  <c r="G93" i="69"/>
  <c r="F93" i="69"/>
  <c r="E93" i="69"/>
  <c r="D93" i="69"/>
  <c r="J88" i="69"/>
  <c r="I88" i="69"/>
  <c r="H88" i="69"/>
  <c r="K84" i="69"/>
  <c r="K88" i="69" s="1"/>
  <c r="J84" i="69"/>
  <c r="I84" i="69"/>
  <c r="H84" i="69"/>
  <c r="K82" i="69"/>
  <c r="J82" i="69"/>
  <c r="I82" i="69"/>
  <c r="H82" i="69"/>
  <c r="G82" i="69"/>
  <c r="K78" i="69"/>
  <c r="J78" i="69"/>
  <c r="I78" i="69"/>
  <c r="H78" i="69"/>
  <c r="K76" i="69"/>
  <c r="J76" i="69"/>
  <c r="I76" i="69"/>
  <c r="H76" i="69"/>
  <c r="K75" i="69"/>
  <c r="J75" i="69"/>
  <c r="I75" i="69"/>
  <c r="H75" i="69"/>
  <c r="K70" i="69"/>
  <c r="J70" i="69"/>
  <c r="I70" i="69"/>
  <c r="H70" i="69"/>
  <c r="G70" i="69"/>
  <c r="K69" i="69"/>
  <c r="J69" i="69"/>
  <c r="I69" i="69"/>
  <c r="H69" i="69"/>
  <c r="G69" i="69"/>
  <c r="K66" i="69"/>
  <c r="J66" i="69"/>
  <c r="I66" i="69"/>
  <c r="H66" i="69"/>
  <c r="G66" i="69"/>
  <c r="E64" i="69"/>
  <c r="F63" i="69"/>
  <c r="E63" i="69"/>
  <c r="F62" i="69"/>
  <c r="F119" i="69" s="1"/>
  <c r="G115" i="69" s="1"/>
  <c r="E62" i="69"/>
  <c r="F61" i="69"/>
  <c r="F64" i="69" s="1"/>
  <c r="E61" i="69"/>
  <c r="F58" i="69"/>
  <c r="G78" i="69" s="1"/>
  <c r="E58" i="69"/>
  <c r="F57" i="69"/>
  <c r="G84" i="69" s="1"/>
  <c r="G88" i="69" s="1"/>
  <c r="E57" i="69"/>
  <c r="F56" i="69"/>
  <c r="E56" i="69"/>
  <c r="F55" i="69"/>
  <c r="E55" i="69"/>
  <c r="E59" i="69" s="1"/>
  <c r="F54" i="69"/>
  <c r="E54" i="69"/>
  <c r="F53" i="69"/>
  <c r="G76" i="69" s="1"/>
  <c r="E53" i="69"/>
  <c r="F50" i="69"/>
  <c r="E50" i="69"/>
  <c r="E112" i="69" s="1"/>
  <c r="F49" i="69"/>
  <c r="E49" i="69"/>
  <c r="E99" i="69" s="1"/>
  <c r="F48" i="69"/>
  <c r="G75" i="69" s="1"/>
  <c r="E48" i="69"/>
  <c r="F47" i="69"/>
  <c r="E47" i="69"/>
  <c r="F46" i="69"/>
  <c r="E46" i="69"/>
  <c r="F45" i="69"/>
  <c r="F51" i="69" s="1"/>
  <c r="E45" i="69"/>
  <c r="E51" i="69" s="1"/>
  <c r="E66" i="69" s="1"/>
  <c r="K44" i="69"/>
  <c r="J44" i="69"/>
  <c r="I44" i="69"/>
  <c r="H44" i="69"/>
  <c r="G44" i="69"/>
  <c r="F44" i="69"/>
  <c r="E44" i="69"/>
  <c r="K43" i="69"/>
  <c r="J43" i="69"/>
  <c r="I43" i="69"/>
  <c r="H43" i="69"/>
  <c r="G43" i="69"/>
  <c r="F43" i="69"/>
  <c r="E43" i="69"/>
  <c r="J40" i="69"/>
  <c r="K40" i="69" s="1"/>
  <c r="K39" i="69"/>
  <c r="J39" i="69"/>
  <c r="F39" i="69"/>
  <c r="D39" i="69"/>
  <c r="K38" i="69"/>
  <c r="J38" i="69"/>
  <c r="K37" i="69"/>
  <c r="J37" i="69"/>
  <c r="J36" i="69"/>
  <c r="K36" i="69" s="1"/>
  <c r="F32" i="69"/>
  <c r="G32" i="69" s="1"/>
  <c r="E32" i="69"/>
  <c r="D32" i="69"/>
  <c r="F30" i="69"/>
  <c r="E30" i="69"/>
  <c r="E106" i="69" s="1"/>
  <c r="E104" i="69" s="1"/>
  <c r="E105" i="69" s="1"/>
  <c r="D30" i="69"/>
  <c r="D106" i="69" s="1"/>
  <c r="D104" i="69" s="1"/>
  <c r="D105" i="69" s="1"/>
  <c r="F27" i="69"/>
  <c r="E27" i="69"/>
  <c r="D27" i="69"/>
  <c r="G25" i="69"/>
  <c r="H25" i="69" s="1"/>
  <c r="I25" i="69" s="1"/>
  <c r="J25" i="69" s="1"/>
  <c r="K25" i="69" s="1"/>
  <c r="F25" i="69"/>
  <c r="E25" i="69"/>
  <c r="D25" i="69"/>
  <c r="F24" i="69"/>
  <c r="E24" i="69"/>
  <c r="D24" i="69"/>
  <c r="F23" i="69"/>
  <c r="E23" i="69"/>
  <c r="D23" i="69"/>
  <c r="F21" i="69"/>
  <c r="E21" i="69"/>
  <c r="E39" i="69" s="1"/>
  <c r="D21" i="69"/>
  <c r="F20" i="69"/>
  <c r="F38" i="69" s="1"/>
  <c r="E20" i="69"/>
  <c r="E38" i="69" s="1"/>
  <c r="D20" i="69"/>
  <c r="D38" i="69" s="1"/>
  <c r="G19" i="69"/>
  <c r="F18" i="69"/>
  <c r="E18" i="69"/>
  <c r="D18" i="69"/>
  <c r="G17" i="69"/>
  <c r="H17" i="69" s="1"/>
  <c r="F17" i="69"/>
  <c r="F36" i="69" s="1"/>
  <c r="E17" i="69"/>
  <c r="E36" i="69" s="1"/>
  <c r="D17" i="69"/>
  <c r="D19" i="69" s="1"/>
  <c r="K123" i="69"/>
  <c r="J123" i="69"/>
  <c r="I123" i="69"/>
  <c r="H123" i="69"/>
  <c r="G123" i="69"/>
  <c r="F123" i="69"/>
  <c r="E123" i="69"/>
  <c r="D123" i="69"/>
  <c r="K122" i="69"/>
  <c r="J122" i="69"/>
  <c r="I122" i="69"/>
  <c r="H122" i="69"/>
  <c r="G122" i="69"/>
  <c r="F122" i="69"/>
  <c r="E122" i="69"/>
  <c r="D122" i="69"/>
  <c r="F64" i="66"/>
  <c r="E64" i="66"/>
  <c r="F59" i="66"/>
  <c r="E59" i="66"/>
  <c r="F51" i="66"/>
  <c r="E51" i="66"/>
  <c r="F39" i="66"/>
  <c r="E39" i="66"/>
  <c r="D39" i="66"/>
  <c r="F38" i="66"/>
  <c r="E38" i="66"/>
  <c r="D38" i="66"/>
  <c r="F36" i="66"/>
  <c r="E36" i="66"/>
  <c r="F22" i="66"/>
  <c r="F26" i="66" s="1"/>
  <c r="E22" i="66"/>
  <c r="E26" i="66" s="1"/>
  <c r="F19" i="66"/>
  <c r="F37" i="66" s="1"/>
  <c r="E19" i="66"/>
  <c r="E37" i="66" s="1"/>
  <c r="D19" i="66"/>
  <c r="D22" i="66" s="1"/>
  <c r="F15" i="66"/>
  <c r="F44" i="66" s="1"/>
  <c r="E15" i="66"/>
  <c r="E44" i="66" s="1"/>
  <c r="D15" i="66"/>
  <c r="F14" i="66"/>
  <c r="E14" i="66" s="1"/>
  <c r="I147" i="69" l="1"/>
  <c r="G147" i="69"/>
  <c r="J147" i="69"/>
  <c r="E152" i="69"/>
  <c r="E151" i="69" s="1"/>
  <c r="K147" i="69"/>
  <c r="G135" i="69"/>
  <c r="I155" i="69"/>
  <c r="H156" i="69"/>
  <c r="H147" i="69"/>
  <c r="F147" i="69"/>
  <c r="F152" i="69" s="1"/>
  <c r="F151" i="69" s="1"/>
  <c r="G151" i="69" s="1"/>
  <c r="H105" i="69"/>
  <c r="G104" i="69"/>
  <c r="I17" i="69"/>
  <c r="H21" i="69"/>
  <c r="H20" i="69"/>
  <c r="H19" i="69"/>
  <c r="D22" i="69"/>
  <c r="D37" i="69"/>
  <c r="H32" i="69"/>
  <c r="G74" i="69"/>
  <c r="H101" i="69"/>
  <c r="G98" i="69"/>
  <c r="G99" i="69" s="1"/>
  <c r="H96" i="69" s="1"/>
  <c r="H99" i="69" s="1"/>
  <c r="I96" i="69" s="1"/>
  <c r="I99" i="69" s="1"/>
  <c r="J96" i="69" s="1"/>
  <c r="J99" i="69" s="1"/>
  <c r="K96" i="69" s="1"/>
  <c r="K99" i="69" s="1"/>
  <c r="E19" i="69"/>
  <c r="I109" i="69"/>
  <c r="F19" i="69"/>
  <c r="F59" i="69"/>
  <c r="F66" i="69" s="1"/>
  <c r="G18" i="69"/>
  <c r="G20" i="69"/>
  <c r="G22" i="69" s="1"/>
  <c r="G21" i="69"/>
  <c r="D37" i="66"/>
  <c r="D14" i="66"/>
  <c r="E43" i="66"/>
  <c r="E28" i="66"/>
  <c r="E40" i="66"/>
  <c r="F28" i="66"/>
  <c r="F40" i="66"/>
  <c r="E66" i="66"/>
  <c r="D31" i="66"/>
  <c r="D33" i="66" s="1"/>
  <c r="D26" i="66"/>
  <c r="F66" i="66"/>
  <c r="F31" i="66"/>
  <c r="F33" i="66" s="1"/>
  <c r="E31" i="66"/>
  <c r="E33" i="66" s="1"/>
  <c r="F43" i="66"/>
  <c r="G152" i="69" l="1"/>
  <c r="G142" i="69" s="1"/>
  <c r="H151" i="69"/>
  <c r="J155" i="69"/>
  <c r="I156" i="69"/>
  <c r="G136" i="69"/>
  <c r="H132" i="69"/>
  <c r="G31" i="69"/>
  <c r="G33" i="69" s="1"/>
  <c r="G26" i="69"/>
  <c r="E37" i="69"/>
  <c r="E22" i="69"/>
  <c r="I105" i="69"/>
  <c r="H104" i="69"/>
  <c r="J17" i="69"/>
  <c r="I21" i="69"/>
  <c r="I20" i="69"/>
  <c r="I19" i="69"/>
  <c r="I101" i="69"/>
  <c r="H98" i="69"/>
  <c r="D26" i="69"/>
  <c r="D31" i="69"/>
  <c r="D33" i="69" s="1"/>
  <c r="G110" i="69"/>
  <c r="G111" i="69" s="1"/>
  <c r="G106" i="69"/>
  <c r="F37" i="69"/>
  <c r="F22" i="69"/>
  <c r="I32" i="69"/>
  <c r="H74" i="69"/>
  <c r="H22" i="69"/>
  <c r="H18" i="69"/>
  <c r="D28" i="66"/>
  <c r="D40" i="66"/>
  <c r="H133" i="69" l="1"/>
  <c r="H135" i="69" s="1"/>
  <c r="H152" i="69"/>
  <c r="H142" i="69" s="1"/>
  <c r="I151" i="69"/>
  <c r="K155" i="69"/>
  <c r="K156" i="69" s="1"/>
  <c r="J156" i="69"/>
  <c r="H110" i="69"/>
  <c r="H111" i="69" s="1"/>
  <c r="H106" i="69"/>
  <c r="D28" i="69"/>
  <c r="D116" i="69" s="1"/>
  <c r="D40" i="69"/>
  <c r="J32" i="69"/>
  <c r="I74" i="69"/>
  <c r="J101" i="69"/>
  <c r="I98" i="69"/>
  <c r="J105" i="69"/>
  <c r="I104" i="69"/>
  <c r="I22" i="69"/>
  <c r="I18" i="69"/>
  <c r="G27" i="69"/>
  <c r="G28" i="69" s="1"/>
  <c r="J21" i="69"/>
  <c r="J20" i="69"/>
  <c r="K17" i="69"/>
  <c r="J19" i="69"/>
  <c r="H31" i="69"/>
  <c r="H33" i="69" s="1"/>
  <c r="H26" i="69"/>
  <c r="E26" i="69"/>
  <c r="E31" i="69"/>
  <c r="E33" i="69" s="1"/>
  <c r="F26" i="69"/>
  <c r="F31" i="69"/>
  <c r="F33" i="69" s="1"/>
  <c r="H136" i="69" l="1"/>
  <c r="I132" i="69"/>
  <c r="J151" i="69"/>
  <c r="I152" i="69"/>
  <c r="I142" i="69" s="1"/>
  <c r="G116" i="69"/>
  <c r="G119" i="69" s="1"/>
  <c r="H115" i="69" s="1"/>
  <c r="G72" i="69"/>
  <c r="G79" i="69" s="1"/>
  <c r="G90" i="69" s="1"/>
  <c r="F40" i="69"/>
  <c r="F28" i="69"/>
  <c r="F116" i="69" s="1"/>
  <c r="E28" i="69"/>
  <c r="E116" i="69" s="1"/>
  <c r="E40" i="69"/>
  <c r="J22" i="69"/>
  <c r="J18" i="69"/>
  <c r="I110" i="69"/>
  <c r="I111" i="69" s="1"/>
  <c r="I106" i="69"/>
  <c r="K101" i="69"/>
  <c r="K98" i="69" s="1"/>
  <c r="J98" i="69"/>
  <c r="K32" i="69"/>
  <c r="K74" i="69" s="1"/>
  <c r="J74" i="69"/>
  <c r="H27" i="69"/>
  <c r="H28" i="69" s="1"/>
  <c r="I31" i="69"/>
  <c r="I33" i="69" s="1"/>
  <c r="I26" i="69"/>
  <c r="K21" i="69"/>
  <c r="K19" i="69"/>
  <c r="K20" i="69"/>
  <c r="K105" i="69"/>
  <c r="K104" i="69" s="1"/>
  <c r="J104" i="69"/>
  <c r="K151" i="69" l="1"/>
  <c r="K152" i="69" s="1"/>
  <c r="K142" i="69" s="1"/>
  <c r="J152" i="69"/>
  <c r="J142" i="69" s="1"/>
  <c r="I133" i="69"/>
  <c r="I135" i="69" s="1"/>
  <c r="H116" i="69"/>
  <c r="H72" i="69"/>
  <c r="H79" i="69" s="1"/>
  <c r="H90" i="69" s="1"/>
  <c r="J110" i="69"/>
  <c r="J111" i="69" s="1"/>
  <c r="J106" i="69"/>
  <c r="K22" i="69"/>
  <c r="K18" i="69"/>
  <c r="K110" i="69"/>
  <c r="K111" i="69" s="1"/>
  <c r="K106" i="69"/>
  <c r="I27" i="69"/>
  <c r="I28" i="69" s="1"/>
  <c r="J31" i="69"/>
  <c r="J33" i="69" s="1"/>
  <c r="J26" i="69"/>
  <c r="H119" i="69"/>
  <c r="I115" i="69" s="1"/>
  <c r="J132" i="69" l="1"/>
  <c r="I136" i="69"/>
  <c r="I72" i="69"/>
  <c r="I79" i="69" s="1"/>
  <c r="I90" i="69" s="1"/>
  <c r="I116" i="69"/>
  <c r="I119" i="69"/>
  <c r="J115" i="69" s="1"/>
  <c r="K31" i="69"/>
  <c r="K33" i="69" s="1"/>
  <c r="K26" i="69"/>
  <c r="J27" i="69"/>
  <c r="J28" i="69" s="1"/>
  <c r="J133" i="69" l="1"/>
  <c r="J135" i="69" s="1"/>
  <c r="J116" i="69"/>
  <c r="J72" i="69"/>
  <c r="J79" i="69" s="1"/>
  <c r="J90" i="69" s="1"/>
  <c r="K27" i="69"/>
  <c r="K28" i="69" s="1"/>
  <c r="J119" i="69"/>
  <c r="K115" i="69" s="1"/>
  <c r="J136" i="69" l="1"/>
  <c r="K132" i="69"/>
  <c r="K116" i="69"/>
  <c r="K72" i="69"/>
  <c r="K79" i="69" s="1"/>
  <c r="K90" i="69" s="1"/>
  <c r="K119" i="69"/>
  <c r="K133" i="69" l="1"/>
  <c r="K135" i="69" s="1"/>
  <c r="K136" i="69" s="1"/>
  <c r="C2" i="66"/>
  <c r="C2" i="69" l="1"/>
  <c r="F14" i="69"/>
  <c r="E14" i="69" s="1"/>
  <c r="F15" i="69"/>
  <c r="G15" i="69" s="1"/>
  <c r="C43" i="69"/>
  <c r="C44" i="69"/>
  <c r="C69" i="69"/>
  <c r="C70" i="69"/>
  <c r="C93" i="69"/>
  <c r="C94" i="69"/>
  <c r="C122" i="69"/>
  <c r="C123" i="69"/>
  <c r="C139" i="69"/>
  <c r="C140" i="69"/>
  <c r="C43" i="66"/>
  <c r="C44" i="66"/>
  <c r="H15" i="69" l="1"/>
  <c r="D14" i="69"/>
  <c r="E15" i="69"/>
  <c r="G14" i="69"/>
  <c r="D15" i="69"/>
  <c r="I15" i="69" l="1"/>
  <c r="H14" i="69"/>
  <c r="J15" i="69"/>
  <c r="I14" i="69" l="1"/>
  <c r="K15" i="69"/>
  <c r="J14" i="69" l="1"/>
  <c r="K14" i="6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A4275519-9CEE-4779-87A1-FE943E8E9F75}">
      <text>
        <r>
          <rPr>
            <sz val="9"/>
            <color rgb="FF000000"/>
            <rFont val="Tahoma"/>
            <family val="2"/>
          </rPr>
          <t>Front cover of Apple 2018 10K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0F3E7D2D-6CA4-43AD-AD7D-ACBB5F5BCD84}">
      <text>
        <r>
          <rPr>
            <sz val="9"/>
            <color indexed="81"/>
            <rFont val="Tahoma"/>
            <family val="2"/>
          </rPr>
          <t>Front cover of Apple 2018 10K</t>
        </r>
      </text>
    </comment>
    <comment ref="C48" authorId="0" shapeId="0" xr:uid="{148DABAD-A578-4B4D-AF88-DEDA8C3D92F3}">
      <text>
        <r>
          <rPr>
            <sz val="9"/>
            <color indexed="81"/>
            <rFont val="Tahoma"/>
            <family val="2"/>
          </rPr>
          <t>Includes vendor non-trade receivables</t>
        </r>
      </text>
    </comment>
    <comment ref="C50" authorId="0" shapeId="0" xr:uid="{FC853539-EB74-49F0-934D-EC4F4D3662B1}">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D2DF7A8C-F5C3-40BE-8A0B-88CB3DC04342}">
      <text>
        <r>
          <rPr>
            <sz val="9"/>
            <color indexed="81"/>
            <rFont val="Tahoma"/>
            <family val="2"/>
          </rPr>
          <t>WSP estimate</t>
        </r>
      </text>
    </comment>
    <comment ref="C117" authorId="0" shapeId="0" xr:uid="{D1394D52-CF4E-4040-BDE1-3F9923599C67}">
      <text>
        <r>
          <rPr>
            <sz val="9"/>
            <color indexed="81"/>
            <rFont val="Tahoma"/>
            <family val="2"/>
          </rPr>
          <t>Statement of shareholders equity schedule, p.41 Apple 2018 10K</t>
        </r>
      </text>
    </comment>
    <comment ref="C118" authorId="0" shapeId="0" xr:uid="{EDBFF4C0-B881-4B14-AE97-E65799E8250A}">
      <text>
        <r>
          <rPr>
            <sz val="9"/>
            <color indexed="81"/>
            <rFont val="Tahoma"/>
            <family val="2"/>
          </rPr>
          <t>Statement of shareholders equity schedule, p.41 Apple 2018 10K</t>
        </r>
      </text>
    </comment>
  </commentList>
</comments>
</file>

<file path=xl/sharedStrings.xml><?xml version="1.0" encoding="utf-8"?>
<sst xmlns="http://schemas.openxmlformats.org/spreadsheetml/2006/main" count="268" uniqueCount="178">
  <si>
    <t>Tax rate</t>
  </si>
  <si>
    <t>Revenue growth</t>
  </si>
  <si>
    <t>Net income</t>
  </si>
  <si>
    <t>Operating profit (EBIT)</t>
  </si>
  <si>
    <t>Interest income</t>
  </si>
  <si>
    <t>Company name</t>
  </si>
  <si>
    <t>Ticker</t>
  </si>
  <si>
    <t>Fiscal year end date</t>
  </si>
  <si>
    <t>Latest fiscal year end date</t>
  </si>
  <si>
    <t>Latest closing share price date</t>
  </si>
  <si>
    <t xml:space="preserve">Fiscal year  </t>
  </si>
  <si>
    <t>Revenue</t>
  </si>
  <si>
    <t>Pretax profit</t>
  </si>
  <si>
    <t>Gross Profit</t>
  </si>
  <si>
    <t>Cost of sales (enter as -)</t>
  </si>
  <si>
    <t>Taxes (enter expense as -)</t>
  </si>
  <si>
    <t>Selling, general &amp; administrative (enter as -)</t>
  </si>
  <si>
    <t>Interest expense (enter as -)</t>
  </si>
  <si>
    <t>Growth rates &amp; margins</t>
  </si>
  <si>
    <t>INCOME STATEMENT</t>
  </si>
  <si>
    <t>BALANCE SHEET</t>
  </si>
  <si>
    <t>Property, plant &amp; equipment</t>
  </si>
  <si>
    <t>Total assets</t>
  </si>
  <si>
    <t>Revolver</t>
  </si>
  <si>
    <t>Total liabilities</t>
  </si>
  <si>
    <t>Total equity</t>
  </si>
  <si>
    <t>Balance check</t>
  </si>
  <si>
    <t>Beginning of period</t>
  </si>
  <si>
    <t>End of period</t>
  </si>
  <si>
    <t>PROPERTY, PLANT &amp; EQUIPMENT</t>
  </si>
  <si>
    <t>Plus: Capital expenditures</t>
  </si>
  <si>
    <t>Less: Depreciation</t>
  </si>
  <si>
    <t>CASH FLOW STATEMENT</t>
  </si>
  <si>
    <t>Depreciation and amortization</t>
  </si>
  <si>
    <t>Cash from operating activities</t>
  </si>
  <si>
    <t>Capital expenditures</t>
  </si>
  <si>
    <t>Cash from investing activities</t>
  </si>
  <si>
    <t>Cash from financing activities</t>
  </si>
  <si>
    <t>Net change in cash during period</t>
  </si>
  <si>
    <t>Revolver needs analysis</t>
  </si>
  <si>
    <t>Interest expense</t>
  </si>
  <si>
    <t>Interest rate on cash</t>
  </si>
  <si>
    <t>INTEREST EXPENSE AND INTEREST INCOME</t>
  </si>
  <si>
    <t xml:space="preserve">Retained earnings </t>
  </si>
  <si>
    <t>Cash at beginning of period (BOP)</t>
  </si>
  <si>
    <t>$ in thousands except per share</t>
  </si>
  <si>
    <t>EBITDA</t>
  </si>
  <si>
    <t>Step</t>
  </si>
  <si>
    <t>Depreciation &amp; amortization</t>
  </si>
  <si>
    <t>Apple</t>
  </si>
  <si>
    <t>AAPL</t>
  </si>
  <si>
    <t>Research &amp; development (enter as -)</t>
  </si>
  <si>
    <t>Other expense, net (enter as -)</t>
  </si>
  <si>
    <t>Accounts receivable</t>
  </si>
  <si>
    <t>Inventories</t>
  </si>
  <si>
    <t>Other non current assets</t>
  </si>
  <si>
    <t>Accounts payable</t>
  </si>
  <si>
    <t>Deferred revenue (current and non current)</t>
  </si>
  <si>
    <t>Other non current liabilities</t>
  </si>
  <si>
    <t>Commercial paper / revolver</t>
  </si>
  <si>
    <t>Common stock</t>
  </si>
  <si>
    <t>Plus: Net income</t>
  </si>
  <si>
    <t>Less: Dividends</t>
  </si>
  <si>
    <t>Less: Repurchases</t>
  </si>
  <si>
    <t>Decreases / (Increases) in working capital assets</t>
  </si>
  <si>
    <t>Increases / (Decreases) in working capital liabilities</t>
  </si>
  <si>
    <t>Long term debt</t>
  </si>
  <si>
    <t>Commercial Paper / Revolver</t>
  </si>
  <si>
    <t>Less: Minimum cash balance</t>
  </si>
  <si>
    <t>Share repurchases</t>
  </si>
  <si>
    <t>Common dividends</t>
  </si>
  <si>
    <t>Adjusted EBITDA</t>
  </si>
  <si>
    <t>Latest closing share price</t>
  </si>
  <si>
    <t>Stock based compensation</t>
  </si>
  <si>
    <t>RETAINED EARNINGS</t>
  </si>
  <si>
    <t>WSP Comments</t>
  </si>
  <si>
    <t>Previous year's revenues x (1+revenue growth rate)</t>
  </si>
  <si>
    <t>Plug = Revenue - Gross Profit</t>
  </si>
  <si>
    <t>Revenue x Gross Profit Margin forecast</t>
  </si>
  <si>
    <t>Gross Profit - R&amp;D - SG&amp;A</t>
  </si>
  <si>
    <t>Straight-line</t>
  </si>
  <si>
    <t>Pre-tax Profit x Tax Rate forecast</t>
  </si>
  <si>
    <t>Pre-tax Profit less taxes</t>
  </si>
  <si>
    <t>Reference from interest expense schedule</t>
  </si>
  <si>
    <t>Reference from interest on cash schedule</t>
  </si>
  <si>
    <t>EBIT + interest income less interest expense less other expense</t>
  </si>
  <si>
    <t>EBIT + D&amp;A</t>
  </si>
  <si>
    <t>EBITDA + Stock-based compensation</t>
  </si>
  <si>
    <t>WSP assumption: straight-line</t>
  </si>
  <si>
    <t>Reference from income statement</t>
  </si>
  <si>
    <t>Equals: Cash available (needed) to pay down (draw from) revolver</t>
  </si>
  <si>
    <t>Grow in-line with revenue growth</t>
  </si>
  <si>
    <t>Grow in-line with cost of sales growth</t>
  </si>
  <si>
    <t>Reference from PP&amp;E schedule</t>
  </si>
  <si>
    <t>Reference from Retained Earnings schedule</t>
  </si>
  <si>
    <t>Other current assets</t>
  </si>
  <si>
    <t>Circ break 1=off, 0=on</t>
  </si>
  <si>
    <t xml:space="preserve">Depreciation &amp; Amortization - Total </t>
  </si>
  <si>
    <t>Weighted average interest rate</t>
  </si>
  <si>
    <t>End of period balance (from B/S)</t>
  </si>
  <si>
    <t>Commercial paper / Revolver</t>
  </si>
  <si>
    <t>Interest rate x average of BOP &amp; EOP LTD balances</t>
  </si>
  <si>
    <t>Weighted average interest rate on cash</t>
  </si>
  <si>
    <t>Forecast</t>
  </si>
  <si>
    <t>Other current liabilities</t>
  </si>
  <si>
    <t>Reference from 'net change in cash' line on the cash flow statement</t>
  </si>
  <si>
    <t>Debt balance:</t>
  </si>
  <si>
    <t>Other comprehensive income</t>
  </si>
  <si>
    <t>Long term debt (includes current portion)</t>
  </si>
  <si>
    <t>D&amp;A related to PP&amp;E as a % of capex</t>
  </si>
  <si>
    <t xml:space="preserve">Plus: Additions </t>
  </si>
  <si>
    <t>OTHER NON-CURRENT ASSETS</t>
  </si>
  <si>
    <t>IMPUTING TOTAL DEPRECIATION &amp; AMORTIZATION</t>
  </si>
  <si>
    <t>REVOLVER (MODEL PLUG)</t>
  </si>
  <si>
    <t>From cash flow statement</t>
  </si>
  <si>
    <t>Current year / Last year - 1</t>
  </si>
  <si>
    <t>R&amp;D / Revenue</t>
  </si>
  <si>
    <t>SG&amp;A / Revenue</t>
  </si>
  <si>
    <t>Taxes / Pretax Profit</t>
  </si>
  <si>
    <t>Cash &amp; equivalents, ST and LT marketable securities</t>
  </si>
  <si>
    <t>Dividends</t>
  </si>
  <si>
    <t>Repurchases</t>
  </si>
  <si>
    <t>Weighted average interest rate on commercial paper</t>
  </si>
  <si>
    <t>Additional data</t>
  </si>
  <si>
    <t xml:space="preserve">Growth rates &amp; margins </t>
  </si>
  <si>
    <t>Gross profit / revenue</t>
  </si>
  <si>
    <t>Capital expenditures (enter as +)</t>
  </si>
  <si>
    <t>D&amp;A related only to PP&amp;E (enter as -)</t>
  </si>
  <si>
    <t>Increase by stock-based compensation forecasted in the I/S section</t>
  </si>
  <si>
    <r>
      <t xml:space="preserve">D&amp;A </t>
    </r>
    <r>
      <rPr>
        <u/>
        <sz val="11"/>
        <color theme="1"/>
        <rFont val="Calibri"/>
        <family val="2"/>
        <scheme val="minor"/>
      </rPr>
      <t>not</t>
    </r>
    <r>
      <rPr>
        <sz val="11"/>
        <color theme="1"/>
        <rFont val="Calibri"/>
        <family val="2"/>
        <scheme val="minor"/>
      </rPr>
      <t xml:space="preserve"> related to PP&amp;E</t>
    </r>
  </si>
  <si>
    <t>as % of revenue</t>
  </si>
  <si>
    <t>Reference from D&amp;A schedule</t>
  </si>
  <si>
    <t>D&amp;A from PP&amp;E + D&amp;A not from PP&amp;E</t>
  </si>
  <si>
    <r>
      <t xml:space="preserve">Less: D&amp;A </t>
    </r>
    <r>
      <rPr>
        <u/>
        <sz val="11"/>
        <color theme="1"/>
        <rFont val="Calibri"/>
        <family val="2"/>
        <scheme val="minor"/>
      </rPr>
      <t>not</t>
    </r>
    <r>
      <rPr>
        <sz val="11"/>
        <color theme="1"/>
        <rFont val="Calibri"/>
        <family val="2"/>
        <scheme val="minor"/>
      </rPr>
      <t xml:space="preserve"> related to PP&amp;E</t>
    </r>
  </si>
  <si>
    <t xml:space="preserve">Assume all D&amp;A not from PP&amp;E is in non-current assets </t>
  </si>
  <si>
    <t>BOP + net income - dividends - repurchases</t>
  </si>
  <si>
    <t>BOP + Capex - Depreciation</t>
  </si>
  <si>
    <t>Capex x 'D&amp;A related to PP&amp;E as a % of capex' ratio (below)</t>
  </si>
  <si>
    <t xml:space="preserve">BOP = Previous year EOP </t>
  </si>
  <si>
    <t>Because we already know the EOP balance, this is a plug: EOP - D&amp;A not from PP&amp;E - BOP</t>
  </si>
  <si>
    <t>Referenced from balance sheet</t>
  </si>
  <si>
    <t>Reference from the I/S</t>
  </si>
  <si>
    <t>Reference from schedule NOT the B/S: Only include 'Additions' (as outflow)</t>
  </si>
  <si>
    <t>Reference prior period EOP from B/S</t>
  </si>
  <si>
    <t>Plus: Current period cash flows except revolver</t>
  </si>
  <si>
    <r>
      <t xml:space="preserve">CFO + CFI + CFF </t>
    </r>
    <r>
      <rPr>
        <u/>
        <sz val="11"/>
        <color theme="1"/>
        <rFont val="Calibri"/>
        <family val="2"/>
        <scheme val="minor"/>
      </rPr>
      <t>except revolver</t>
    </r>
  </si>
  <si>
    <t>Draw / (paydown)</t>
  </si>
  <si>
    <t>Additional discretionary draw / (paydown)</t>
  </si>
  <si>
    <t>Interest expense from revolver/CP + interest expense from long term debt</t>
  </si>
  <si>
    <t xml:space="preserve">Cash (paydown) / additional borrowing from revolver/CP. Paydown not to exceed BOP balance. </t>
  </si>
  <si>
    <t>Interest rate x average of BOP &amp; EOP revolver balances (circularity)</t>
  </si>
  <si>
    <t>Reference from revolver / CP schedule above</t>
  </si>
  <si>
    <t xml:space="preserve">Total interest expense </t>
  </si>
  <si>
    <t>Reference from B/S</t>
  </si>
  <si>
    <t>Interest rate x average of BOP &amp; EOP B/S cash  (circularity)</t>
  </si>
  <si>
    <t xml:space="preserve">Interest expense </t>
  </si>
  <si>
    <t>Reference EOP balance from CP/revolver schedule</t>
  </si>
  <si>
    <t>Gross profit margin</t>
  </si>
  <si>
    <t>R&amp;D % of sales</t>
  </si>
  <si>
    <t>Revenue x R&amp;D % of sales forecast</t>
  </si>
  <si>
    <t>SG&amp;A % of sales</t>
  </si>
  <si>
    <t>Revenue x SG&amp;A % of sales forecast</t>
  </si>
  <si>
    <t>Revenue x 'as % of revenue' assumption</t>
  </si>
  <si>
    <t>Shares outstanding (millions)</t>
  </si>
  <si>
    <t xml:space="preserve"> </t>
  </si>
  <si>
    <t>Assumption: grow SBC in-line with revenue growth</t>
  </si>
  <si>
    <t>Research estimates for 3 years; straight-line growth rate thereafter</t>
  </si>
  <si>
    <t>Assumption: Change accordingly</t>
  </si>
  <si>
    <t>Other current assets : Group all extra</t>
  </si>
  <si>
    <t>Other non current assets: Group all extra</t>
  </si>
  <si>
    <t>Debt (Current &amp; Non-current)</t>
  </si>
  <si>
    <t>Other non current liabilities: Group All extra</t>
  </si>
  <si>
    <t xml:space="preserve">Property plant and equipment section </t>
  </si>
  <si>
    <t>Statement of shareholders equity schedule</t>
  </si>
  <si>
    <t>Note - Debt</t>
  </si>
  <si>
    <t xml:space="preserve">'Other Income/(Expense), Net' section </t>
  </si>
  <si>
    <t>Assumption: Straight-line</t>
  </si>
  <si>
    <t>Straight line last historical % of revenue -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</si>
</sst>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6" formatCode="#,##0.00_);\(#,##0\)"/>
    <numFmt numFmtId="167" formatCode="#,##0.0%_);\(#,##0.0%\)"/>
    <numFmt numFmtId="168" formatCode="0.0\ \x"/>
    <numFmt numFmtId="169" formatCode="#,##0.00\ ;\(#,##0.00\)"/>
    <numFmt numFmtId="170" formatCode="&quot;$&quot;#,##0.00\ ;\(&quot;$&quot;#,##0.00\)"/>
    <numFmt numFmtId="171" formatCode="0.0%_);\(0.0%\)"/>
    <numFmt numFmtId="172" formatCode="0.000\ \x&quot;rate&quot;"/>
    <numFmt numFmtId="173" formatCode="#,##0.000_);[Red]\(#,##0.000\)"/>
    <numFmt numFmtId="174" formatCode="0.00_);\(0.00\);0.00"/>
    <numFmt numFmtId="175" formatCode="\C&quot;$&quot;#,##0.00_);[Red]\(&quot;$&quot;#,##0.00\)"/>
    <numFmt numFmtId="176" formatCode="#,##0%_);\(#,##0.0%\)"/>
    <numFmt numFmtId="177" formatCode="_(* #,##0.00000000_);_(* \(#,##0.00000000\);_(* &quot;-&quot;?_);_(@_)"/>
    <numFmt numFmtId="178" formatCode="mmm\-d\-yyyy"/>
    <numFmt numFmtId="179" formatCode="mmm\-yyyy"/>
    <numFmt numFmtId="180" formatCode="yyyy"/>
    <numFmt numFmtId="181" formatCode="0.00\x&quot;rate&quot;"/>
    <numFmt numFmtId="182" formatCode="0.0&quot;  &quot;"/>
    <numFmt numFmtId="183" formatCode="&quot;$&quot;#,##0.0\ ;[Red]\(&quot;$&quot;#,##0\)"/>
    <numFmt numFmtId="184" formatCode="&quot;$&quot;#,##0.000_);[Red]\(&quot;$&quot;#,##0.000\)"/>
    <numFmt numFmtId="185" formatCode="&quot;$&quot;#,##0.00&quot;A&quot;;[Red]\(&quot;$&quot;#,##0.00\)&quot;A&quot;"/>
    <numFmt numFmtId="186" formatCode="#,##0.0\ ;[Red]\(&quot;$&quot;#,##0\)"/>
    <numFmt numFmtId="187" formatCode="&quot;$&quot;#,##0.00&quot;E&quot;;[Red]\(&quot;$&quot;#,##0.00\)&quot;E&quot;"/>
    <numFmt numFmtId="188" formatCode="_([$€-2]* #,##0.00_);_([$€-2]* \(#,##0.00\);_([$€-2]* &quot;-&quot;??_)"/>
    <numFmt numFmtId="189" formatCode="#,##0.00;\(#,##0.00\)"/>
    <numFmt numFmtId="190" formatCode=".%\,\(0.0%%;\t"/>
    <numFmt numFmtId="191" formatCode="#,##0.0_);[Red]\(#,##0.0\)"/>
    <numFmt numFmtId="192" formatCode="0.0%_);[Red]\(0.0%\)"/>
    <numFmt numFmtId="193" formatCode="0.00_);\(0.00\);0.00_)"/>
    <numFmt numFmtId="194" formatCode="0.0%"/>
    <numFmt numFmtId="195" formatCode="#,##0\x"/>
    <numFmt numFmtId="196" formatCode="&quot;TKR&quot;\ 0"/>
    <numFmt numFmtId="197" formatCode=".%\,\(0.%%;\t"/>
    <numFmt numFmtId="198" formatCode="&quot;$&quot;#,###.0\ \ "/>
    <numFmt numFmtId="199" formatCode="#,##0.00\x_);[Red]\(#,##0.00\x\)"/>
    <numFmt numFmtId="200" formatCode="#,##0.0_);\(#,##0.0\)"/>
    <numFmt numFmtId="201" formatCode="#,##0.000_);\(#,##0.000\)"/>
    <numFmt numFmtId="202" formatCode="#,##0.00\x_);[Red]\(#,##0.00\x\);&quot;--  &quot;"/>
    <numFmt numFmtId="203" formatCode="_(* #,##0.0_);_(* \(#,##0.0\);_(* &quot;-&quot;??_);_(@_)"/>
    <numFmt numFmtId="204" formatCode="0.0\x_);[Red]\(0.0\x\)"/>
    <numFmt numFmtId="205" formatCode="0.0\ "/>
    <numFmt numFmtId="206" formatCode="&quot;$&quot;#,##0.0;\(&quot;$&quot;#,##0.00\)"/>
    <numFmt numFmtId="207" formatCode="#,##0.00%_);\(#,##0.00%\)"/>
    <numFmt numFmtId="208" formatCode="0.00\%;\-0.00\%;0.00\%"/>
    <numFmt numFmtId="209" formatCode="0.0%\ ;\(0.0%\)"/>
    <numFmt numFmtId="210" formatCode="_(&quot;$&quot;* #,##0_);_(&quot;$&quot;* \(#,##0\);_(&quot;$&quot;* &quot;-&quot;??_);_(@_)"/>
    <numFmt numFmtId="211" formatCode="&quot;$&quot;0.00\ "/>
    <numFmt numFmtId="212" formatCode="0.0\ \ \ \ \ "/>
    <numFmt numFmtId="213" formatCode="0.00\x;\-0.00\x;0.00\x"/>
    <numFmt numFmtId="214" formatCode="&quot;$&quot;#,##0.000_);\(&quot;$&quot;#,##0.000\)"/>
    <numFmt numFmtId="215" formatCode="#,##0.0_);\(#,##0.0\);_(* &quot;-&quot;_)"/>
    <numFmt numFmtId="216" formatCode="_(&quot;$&quot;* #,##0.00_);_(&quot;$&quot;* \(#,##0.00\);_(* &quot;-&quot;_);_(@_)"/>
    <numFmt numFmtId="217" formatCode="0.00%_);[Red]\(0.00%\)"/>
    <numFmt numFmtId="218" formatCode="#,##0.0\x_);\(#,##0.0\x\)"/>
    <numFmt numFmtId="219" formatCode="#,##0.00\x_);\(#,##0.00\x\)"/>
    <numFmt numFmtId="220" formatCode="###0&quot;E&quot;_)"/>
    <numFmt numFmtId="221" formatCode="0\A;[Red]0\A"/>
    <numFmt numFmtId="222" formatCode="0\P_);\(0\P\)"/>
    <numFmt numFmtId="223" formatCode="m/d/yy;@"/>
    <numFmt numFmtId="225" formatCode="0.00%_);\(0.00%\);@_)"/>
    <numFmt numFmtId="227" formatCode="[&gt;1]&quot;10Q: &quot;0&quot; qtrs&quot;;&quot;10Q: &quot;0&quot; qtr&quot;"/>
    <numFmt numFmtId="228" formatCode="&quot;$&quot;#,##0.00_);[Red]\(&quot;$&quot;#,##0.00\);&quot;--  &quot;;_(@_)"/>
    <numFmt numFmtId="229" formatCode="mmm\-dd\-yy"/>
    <numFmt numFmtId="230" formatCode="mmm\-dd\-yyyy"/>
    <numFmt numFmtId="231" formatCode="#,##0.0_);[Red]\(#,##0.0\);&quot;--  &quot;"/>
    <numFmt numFmtId="232" formatCode="0.00\x"/>
    <numFmt numFmtId="233" formatCode="0.0&quot; years&quot;"/>
    <numFmt numFmtId="234" formatCode="_(#,##0.0%_);\(#,##0.0%\);_(&quot;–&quot;_)_%;_(@_)_%"/>
    <numFmt numFmtId="235" formatCode="_(#,##0_)_%;\(#,##0\)_%;_(&quot;–&quot;_)_%;_(@_)_%"/>
    <numFmt numFmtId="241" formatCode="0_);\(0\)"/>
  </numFmts>
  <fonts count="87">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amily val="2"/>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amily val="1"/>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9"/>
      <color indexed="81"/>
      <name val="Tahoma"/>
      <family val="2"/>
    </font>
    <font>
      <i/>
      <sz val="11"/>
      <color rgb="FF000000"/>
      <name val="Calibri"/>
      <family val="2"/>
      <scheme val="minor"/>
    </font>
    <font>
      <b/>
      <sz val="11"/>
      <color theme="1"/>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sz val="11"/>
      <name val="Calibri"/>
      <family val="2"/>
      <scheme val="minor"/>
    </font>
    <font>
      <b/>
      <u/>
      <sz val="11"/>
      <color theme="1"/>
      <name val="Calibri"/>
      <family val="2"/>
      <scheme val="minor"/>
    </font>
    <font>
      <sz val="8"/>
      <color rgb="FFFF0000"/>
      <name val="Calibri"/>
      <family val="2"/>
      <scheme val="minor"/>
    </font>
    <font>
      <sz val="9"/>
      <color rgb="FF008000"/>
      <name val="Calibri"/>
      <family val="2"/>
      <scheme val="minor"/>
    </font>
    <font>
      <sz val="9"/>
      <color rgb="FF000000"/>
      <name val="Tahoma"/>
      <family val="2"/>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CE5CD"/>
        <bgColor indexed="64"/>
      </patternFill>
    </fill>
    <fill>
      <patternFill patternType="solid">
        <fgColor rgb="FFC9DAF8"/>
        <bgColor indexed="64"/>
      </patternFill>
    </fill>
    <fill>
      <patternFill patternType="darkDown"/>
    </fill>
    <fill>
      <patternFill patternType="solid">
        <fgColor rgb="FFF4CCCC"/>
        <bgColor indexed="64"/>
      </patternFill>
    </fill>
    <fill>
      <patternFill patternType="solid">
        <fgColor rgb="FFC9DAF8"/>
        <bgColor rgb="FF000000"/>
      </patternFill>
    </fill>
  </fills>
  <borders count="31">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style="double">
        <color indexed="63"/>
      </left>
      <right style="double">
        <color indexed="63"/>
      </right>
      <top style="double">
        <color indexed="63"/>
      </top>
      <bottom style="double">
        <color indexed="63"/>
      </bottom>
      <diagonal/>
    </border>
    <border>
      <left/>
      <right/>
      <top/>
      <bottom style="thin">
        <color auto="1"/>
      </bottom>
      <diagonal/>
    </border>
    <border>
      <left/>
      <right style="thin">
        <color auto="1"/>
      </right>
      <top/>
      <bottom/>
      <diagonal/>
    </border>
    <border>
      <left style="thin">
        <color indexed="9"/>
      </left>
      <right style="thin">
        <color indexed="9"/>
      </right>
      <top/>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bottom style="thick">
        <color auto="1"/>
      </bottom>
      <diagonal/>
    </border>
    <border>
      <left/>
      <right/>
      <top style="thin">
        <color indexed="62"/>
      </top>
      <bottom style="double">
        <color indexed="62"/>
      </bottom>
      <diagonal/>
    </border>
    <border>
      <left/>
      <right/>
      <top style="medium">
        <color rgb="FF000000"/>
      </top>
      <bottom style="medium">
        <color rgb="FF000000"/>
      </bottom>
      <diagonal/>
    </border>
    <border>
      <left style="thin">
        <color indexed="23"/>
      </left>
      <right style="thin">
        <color indexed="23"/>
      </right>
      <top/>
      <bottom/>
      <diagonal/>
    </border>
    <border>
      <left style="thin">
        <color auto="1"/>
      </left>
      <right style="thin">
        <color auto="1"/>
      </right>
      <top/>
      <bottom style="thin">
        <color auto="1"/>
      </bottom>
      <diagonal/>
    </border>
    <border>
      <left/>
      <right style="hair">
        <color rgb="FF000000"/>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right/>
      <top style="thin">
        <color rgb="FF000000"/>
      </top>
      <bottom/>
      <diagonal/>
    </border>
    <border>
      <left/>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s>
  <cellStyleXfs count="209">
    <xf numFmtId="0" fontId="0" fillId="0" borderId="0"/>
    <xf numFmtId="0" fontId="3" fillId="0" borderId="0"/>
    <xf numFmtId="166" fontId="3" fillId="0" borderId="0">
      <alignment horizontal="right"/>
    </xf>
    <xf numFmtId="167" fontId="3" fillId="2" borderId="0"/>
    <xf numFmtId="168" fontId="3" fillId="2" borderId="0"/>
    <xf numFmtId="169" fontId="3" fillId="2" borderId="0"/>
    <xf numFmtId="170" fontId="3" fillId="2" borderId="0">
      <alignment horizontal="right"/>
    </xf>
    <xf numFmtId="171" fontId="4" fillId="0" borderId="0" applyFont="0" applyFill="0" applyBorder="0" applyAlignment="0" applyProtection="0"/>
    <xf numFmtId="0" fontId="5" fillId="0" borderId="0" applyNumberFormat="0" applyFont="0" applyFill="0" applyBorder="0" applyAlignment="0" applyProtection="0"/>
    <xf numFmtId="172"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3"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3" fontId="10" fillId="0" borderId="0" applyFont="0" applyFill="0" applyBorder="0" applyAlignment="0" applyProtection="0">
      <protection locked="0"/>
    </xf>
    <xf numFmtId="173"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4"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5" fontId="6" fillId="0" borderId="0" applyFill="0" applyBorder="0" applyProtection="0">
      <alignment horizontal="right"/>
    </xf>
    <xf numFmtId="176" fontId="3" fillId="2" borderId="6">
      <alignment horizontal="right"/>
    </xf>
    <xf numFmtId="177" fontId="3" fillId="2" borderId="6">
      <alignment horizontal="right"/>
    </xf>
    <xf numFmtId="176" fontId="3" fillId="2" borderId="6">
      <alignment horizontal="right"/>
    </xf>
    <xf numFmtId="15" fontId="20" fillId="0" borderId="0" applyFill="0" applyBorder="0" applyAlignment="0"/>
    <xf numFmtId="178" fontId="18" fillId="24" borderId="0" applyFont="0" applyFill="0" applyBorder="0" applyAlignment="0" applyProtection="0"/>
    <xf numFmtId="179" fontId="20" fillId="0" borderId="5"/>
    <xf numFmtId="14" fontId="21" fillId="0" borderId="0" applyFont="0" applyFill="0" applyBorder="0" applyAlignment="0" applyProtection="0">
      <alignment horizontal="center"/>
    </xf>
    <xf numFmtId="180" fontId="21" fillId="0" borderId="0" applyFont="0" applyFill="0" applyBorder="0" applyAlignment="0" applyProtection="0">
      <alignment horizontal="center"/>
    </xf>
    <xf numFmtId="181"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2" fontId="3" fillId="25" borderId="0"/>
    <xf numFmtId="183" fontId="3" fillId="0" borderId="0"/>
    <xf numFmtId="184" fontId="3" fillId="25" borderId="0"/>
    <xf numFmtId="185" fontId="11" fillId="0" borderId="0" applyFont="0" applyFill="0" applyBorder="0" applyProtection="0">
      <alignment horizontal="left"/>
      <protection locked="0"/>
    </xf>
    <xf numFmtId="186" fontId="3" fillId="0" borderId="0"/>
    <xf numFmtId="187" fontId="11" fillId="0" borderId="0" applyFont="0" applyFill="0" applyBorder="0" applyProtection="0">
      <alignment horizontal="left"/>
      <protection locked="0"/>
    </xf>
    <xf numFmtId="188" fontId="5" fillId="0" borderId="0" applyFont="0" applyFill="0" applyBorder="0" applyAlignment="0" applyProtection="0"/>
    <xf numFmtId="0" fontId="22" fillId="0" borderId="0" applyNumberFormat="0" applyFill="0" applyBorder="0" applyAlignment="0" applyProtection="0"/>
    <xf numFmtId="171" fontId="3" fillId="0" borderId="7"/>
    <xf numFmtId="189" fontId="3" fillId="2" borderId="6">
      <alignment horizontal="right"/>
    </xf>
    <xf numFmtId="190" fontId="3" fillId="2" borderId="6">
      <alignment horizontal="right"/>
    </xf>
    <xf numFmtId="189" fontId="3" fillId="2" borderId="6">
      <alignment horizontal="right"/>
    </xf>
    <xf numFmtId="191" fontId="10" fillId="0" borderId="0" applyFill="0" applyBorder="0" applyAlignment="0" applyProtection="0">
      <protection locked="0"/>
    </xf>
    <xf numFmtId="0" fontId="23" fillId="5" borderId="0" applyNumberFormat="0" applyBorder="0" applyAlignment="0" applyProtection="0"/>
    <xf numFmtId="192" fontId="24" fillId="0" borderId="0" applyFill="0" applyBorder="0" applyAlignment="0" applyProtection="0"/>
    <xf numFmtId="171" fontId="25" fillId="0" borderId="0" applyAlignment="0">
      <alignment horizontal="left"/>
      <protection locked="0"/>
    </xf>
    <xf numFmtId="191"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1" fontId="29" fillId="0" borderId="0" applyNumberFormat="0" applyFill="0" applyBorder="0" applyAlignment="0" applyProtection="0"/>
    <xf numFmtId="0" fontId="30" fillId="0" borderId="0"/>
    <xf numFmtId="173"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3"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4" fontId="10" fillId="0" borderId="0" applyFont="0" applyFill="0" applyBorder="0" applyAlignment="0" applyProtection="0">
      <alignment horizontal="right"/>
    </xf>
    <xf numFmtId="195" fontId="3" fillId="0" borderId="0">
      <alignment horizontal="right"/>
    </xf>
    <xf numFmtId="196" fontId="3" fillId="25" borderId="0">
      <alignment horizontal="right"/>
    </xf>
    <xf numFmtId="197" fontId="3" fillId="0" borderId="0">
      <alignment horizontal="right"/>
    </xf>
    <xf numFmtId="195" fontId="3" fillId="0" borderId="0">
      <alignment horizontal="right"/>
    </xf>
    <xf numFmtId="171" fontId="35" fillId="0" borderId="0" applyFill="0" applyBorder="0" applyAlignment="0" applyProtection="0">
      <alignment horizontal="right"/>
    </xf>
    <xf numFmtId="171" fontId="35" fillId="0" borderId="0" applyFill="0" applyBorder="0" applyAlignment="0" applyProtection="0"/>
    <xf numFmtId="198" fontId="3" fillId="2" borderId="6">
      <alignment horizontal="right"/>
    </xf>
    <xf numFmtId="199"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0"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2"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3"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4"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5" fontId="3" fillId="25" borderId="0"/>
    <xf numFmtId="9" fontId="10" fillId="0" borderId="0" applyFont="0" applyFill="0" applyBorder="0" applyAlignment="0" applyProtection="0">
      <alignment horizontal="right"/>
    </xf>
    <xf numFmtId="206" fontId="3" fillId="0" borderId="0"/>
    <xf numFmtId="0" fontId="5" fillId="0" borderId="0" applyFont="0" applyFill="0" applyBorder="0" applyAlignment="0"/>
    <xf numFmtId="167" fontId="5" fillId="0" borderId="0" applyFont="0" applyFill="0" applyBorder="0" applyAlignment="0" applyProtection="0"/>
    <xf numFmtId="207" fontId="5" fillId="0" borderId="0" applyFont="0" applyFill="0" applyBorder="0" applyAlignment="0" applyProtection="0"/>
    <xf numFmtId="208" fontId="5" fillId="0" borderId="0" applyFill="0" applyBorder="0">
      <alignment horizontal="right"/>
      <protection locked="0"/>
    </xf>
    <xf numFmtId="192" fontId="10" fillId="0" borderId="0" applyFont="0" applyFill="0" applyBorder="0" applyAlignment="0" applyProtection="0"/>
    <xf numFmtId="8" fontId="10" fillId="0" borderId="0" applyFont="0" applyFill="0" applyBorder="0" applyAlignment="0" applyProtection="0"/>
    <xf numFmtId="173" fontId="10" fillId="0" borderId="0" applyFont="0" applyFill="0" applyBorder="0" applyAlignment="0" applyProtection="0">
      <protection locked="0"/>
    </xf>
    <xf numFmtId="191" fontId="10" fillId="0" borderId="0" applyFill="0" applyBorder="0" applyAlignment="0" applyProtection="0"/>
    <xf numFmtId="38" fontId="10" fillId="0" borderId="0" applyFont="0" applyFill="0" applyBorder="0" applyAlignment="0" applyProtection="0"/>
    <xf numFmtId="169" fontId="3" fillId="2" borderId="16">
      <alignment horizontal="right"/>
    </xf>
    <xf numFmtId="209" fontId="39" fillId="2" borderId="0"/>
    <xf numFmtId="210" fontId="3" fillId="2" borderId="0"/>
    <xf numFmtId="0" fontId="40" fillId="0" borderId="0">
      <alignment horizontal="center"/>
    </xf>
    <xf numFmtId="0" fontId="3" fillId="0" borderId="5">
      <alignment horizontal="centerContinuous"/>
    </xf>
    <xf numFmtId="211" fontId="3" fillId="2" borderId="0">
      <alignment horizontal="right"/>
    </xf>
    <xf numFmtId="212" fontId="3" fillId="2" borderId="6">
      <alignment horizontal="right"/>
    </xf>
    <xf numFmtId="213" fontId="5" fillId="0" borderId="0">
      <alignment horizontal="right"/>
      <protection locked="0"/>
    </xf>
    <xf numFmtId="191"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3" fontId="10" fillId="0" borderId="0" applyFill="0" applyBorder="0" applyAlignment="0" applyProtection="0">
      <protection locked="0"/>
    </xf>
    <xf numFmtId="214"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5" fontId="48" fillId="0" borderId="0" applyFill="0" applyBorder="0" applyProtection="0">
      <alignment horizontal="right" wrapText="1"/>
    </xf>
    <xf numFmtId="216" fontId="48" fillId="0" borderId="0" applyFill="0" applyBorder="0" applyProtection="0">
      <alignment horizontal="right"/>
    </xf>
    <xf numFmtId="4" fontId="18" fillId="0" borderId="0" applyFill="0" applyBorder="0" applyProtection="0">
      <alignment horizontal="right"/>
    </xf>
    <xf numFmtId="184" fontId="49" fillId="0" borderId="0" applyFill="0" applyBorder="0" applyAlignment="0" applyProtection="0"/>
    <xf numFmtId="217" fontId="50" fillId="0" borderId="0" applyFill="0" applyBorder="0" applyAlignment="0" applyProtection="0">
      <alignment horizontal="left"/>
      <protection locked="0"/>
    </xf>
    <xf numFmtId="217" fontId="50" fillId="0" borderId="0" applyFill="0" applyBorder="0" applyAlignment="0" applyProtection="0"/>
    <xf numFmtId="217" fontId="51" fillId="0" borderId="0" applyFill="0" applyBorder="0" applyAlignment="0" applyProtection="0">
      <alignment horizontal="left"/>
      <protection locked="0"/>
    </xf>
    <xf numFmtId="217" fontId="51" fillId="0" borderId="0" applyFill="0" applyBorder="0" applyAlignment="0" applyProtection="0">
      <protection locked="0"/>
    </xf>
    <xf numFmtId="191" fontId="10" fillId="0" borderId="0" applyFill="0" applyBorder="0" applyAlignment="0" applyProtection="0">
      <protection locked="0"/>
    </xf>
    <xf numFmtId="191" fontId="49" fillId="0" borderId="0" applyFill="0" applyBorder="0" applyAlignment="0" applyProtection="0"/>
    <xf numFmtId="49" fontId="52" fillId="0" borderId="0"/>
    <xf numFmtId="218" fontId="5" fillId="0" borderId="0" applyFont="0" applyFill="0" applyBorder="0" applyAlignment="0" applyProtection="0"/>
    <xf numFmtId="219"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1"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0" fontId="19" fillId="0" borderId="0" applyFont="0" applyFill="0" applyBorder="0" applyAlignment="0" applyProtection="0"/>
    <xf numFmtId="227" fontId="20" fillId="0" borderId="0" applyFill="0" applyBorder="0" applyAlignment="0" applyProtection="0">
      <alignment horizontal="right"/>
    </xf>
    <xf numFmtId="0" fontId="67" fillId="0" borderId="0" applyAlignment="0"/>
    <xf numFmtId="0" fontId="68" fillId="0" borderId="0" applyAlignment="0"/>
    <xf numFmtId="0" fontId="46" fillId="31" borderId="0" applyAlignment="0"/>
    <xf numFmtId="228" fontId="18" fillId="0" borderId="20" applyFont="0" applyFill="0" applyBorder="0" applyAlignment="0" applyProtection="0"/>
    <xf numFmtId="229" fontId="20" fillId="0" borderId="0" applyFont="0" applyFill="0" applyBorder="0" applyAlignment="0" applyProtection="0"/>
    <xf numFmtId="230" fontId="18" fillId="0" borderId="0" applyFont="0" applyFill="0" applyBorder="0" applyAlignment="0" applyProtection="0"/>
    <xf numFmtId="178" fontId="69" fillId="24" borderId="21" applyFont="0" applyFill="0" applyBorder="0" applyAlignment="0" applyProtection="0"/>
    <xf numFmtId="0" fontId="70" fillId="0" borderId="0" applyAlignment="0"/>
    <xf numFmtId="14" fontId="20" fillId="0" borderId="5" applyFont="0" applyFill="0" applyBorder="0" applyAlignment="0" applyProtection="0"/>
    <xf numFmtId="0" fontId="71" fillId="32" borderId="22"/>
    <xf numFmtId="0" fontId="72" fillId="33" borderId="0" applyAlignment="0"/>
    <xf numFmtId="0" fontId="73" fillId="34" borderId="0" applyAlignment="0"/>
    <xf numFmtId="0" fontId="74" fillId="0" borderId="0" applyAlignment="0"/>
    <xf numFmtId="231" fontId="18" fillId="0" borderId="0" applyFont="0" applyFill="0" applyBorder="0" applyAlignment="0" applyProtection="0">
      <alignment horizontal="right"/>
    </xf>
    <xf numFmtId="191" fontId="75" fillId="0" borderId="0" applyNumberFormat="0" applyFill="0" applyBorder="0" applyAlignment="0" applyProtection="0">
      <alignment horizontal="left"/>
    </xf>
    <xf numFmtId="0" fontId="76" fillId="35" borderId="0" applyAlignment="0"/>
    <xf numFmtId="0" fontId="77" fillId="0" borderId="0" applyAlignment="0"/>
    <xf numFmtId="0" fontId="78" fillId="0" borderId="0" applyAlignment="0"/>
    <xf numFmtId="0" fontId="79" fillId="0" borderId="0" applyAlignment="0"/>
    <xf numFmtId="0" fontId="80" fillId="0" borderId="0" applyAlignment="0"/>
    <xf numFmtId="0" fontId="47" fillId="0" borderId="0" applyAlignment="0"/>
    <xf numFmtId="232" fontId="18" fillId="0" borderId="0" applyFont="0" applyFill="0" applyBorder="0" applyAlignment="0" applyProtection="0">
      <alignment horizontal="right"/>
    </xf>
    <xf numFmtId="0" fontId="81" fillId="0" borderId="0" applyAlignment="0"/>
    <xf numFmtId="233" fontId="18" fillId="0" borderId="0" applyFont="0" applyFill="0" applyBorder="0" applyAlignment="0"/>
  </cellStyleXfs>
  <cellXfs count="108">
    <xf numFmtId="0" fontId="0" fillId="0" borderId="0" xfId="0"/>
    <xf numFmtId="0" fontId="2" fillId="0" borderId="0" xfId="0" applyFont="1"/>
    <xf numFmtId="14" fontId="62" fillId="0" borderId="0" xfId="0" applyNumberFormat="1" applyFont="1" applyAlignment="1">
      <alignment horizontal="left"/>
    </xf>
    <xf numFmtId="37" fontId="1" fillId="0" borderId="0" xfId="0" applyNumberFormat="1" applyFont="1"/>
    <xf numFmtId="164" fontId="0" fillId="0" borderId="0" xfId="0" applyNumberFormat="1"/>
    <xf numFmtId="0" fontId="63" fillId="0" borderId="1" xfId="0" applyFont="1" applyBorder="1"/>
    <xf numFmtId="0" fontId="0" fillId="0" borderId="1" xfId="0" applyBorder="1"/>
    <xf numFmtId="221" fontId="63" fillId="0" borderId="0" xfId="0" applyNumberFormat="1" applyFont="1"/>
    <xf numFmtId="222" fontId="63" fillId="0" borderId="0" xfId="0" applyNumberFormat="1" applyFont="1"/>
    <xf numFmtId="0" fontId="64" fillId="0" borderId="1" xfId="0" applyFont="1" applyBorder="1"/>
    <xf numFmtId="223" fontId="64" fillId="0" borderId="1" xfId="0" applyNumberFormat="1" applyFont="1" applyBorder="1"/>
    <xf numFmtId="0" fontId="64" fillId="0" borderId="0" xfId="0" applyFont="1"/>
    <xf numFmtId="223" fontId="65" fillId="0" borderId="0" xfId="0" applyNumberFormat="1" applyFont="1"/>
    <xf numFmtId="223" fontId="64" fillId="0" borderId="0" xfId="0" applyNumberFormat="1" applyFont="1"/>
    <xf numFmtId="37" fontId="2" fillId="0" borderId="0" xfId="0" applyNumberFormat="1" applyFont="1"/>
    <xf numFmtId="0" fontId="63" fillId="0" borderId="0" xfId="0" applyFont="1"/>
    <xf numFmtId="37" fontId="60" fillId="0" borderId="0" xfId="0" applyNumberFormat="1" applyFont="1"/>
    <xf numFmtId="37" fontId="0" fillId="0" borderId="0" xfId="0" applyNumberFormat="1"/>
    <xf numFmtId="0" fontId="66" fillId="0" borderId="0" xfId="0" applyFont="1"/>
    <xf numFmtId="0" fontId="0" fillId="0" borderId="0" xfId="0" applyAlignment="1">
      <alignment horizontal="left" indent="1"/>
    </xf>
    <xf numFmtId="164" fontId="2" fillId="0" borderId="0" xfId="0" applyNumberFormat="1" applyFont="1"/>
    <xf numFmtId="164" fontId="1" fillId="0" borderId="0" xfId="0" applyNumberFormat="1" applyFont="1"/>
    <xf numFmtId="221" fontId="60" fillId="0" borderId="0" xfId="0" applyNumberFormat="1" applyFont="1"/>
    <xf numFmtId="222" fontId="60" fillId="0" borderId="0" xfId="0" applyNumberFormat="1" applyFont="1"/>
    <xf numFmtId="223" fontId="62" fillId="0" borderId="1" xfId="0" applyNumberFormat="1" applyFont="1" applyBorder="1"/>
    <xf numFmtId="14" fontId="64" fillId="0" borderId="0" xfId="0" applyNumberFormat="1" applyFont="1"/>
    <xf numFmtId="0" fontId="63" fillId="0" borderId="0" xfId="0" applyFont="1" applyAlignment="1">
      <alignment horizontal="left"/>
    </xf>
    <xf numFmtId="0" fontId="0" fillId="0" borderId="0" xfId="0" applyAlignment="1">
      <alignment horizontal="left"/>
    </xf>
    <xf numFmtId="37" fontId="63" fillId="0" borderId="0" xfId="0" applyNumberFormat="1" applyFont="1"/>
    <xf numFmtId="37" fontId="64" fillId="0" borderId="0" xfId="0" applyNumberFormat="1" applyFont="1"/>
    <xf numFmtId="0" fontId="0" fillId="0" borderId="0" xfId="0" quotePrefix="1" applyAlignment="1">
      <alignment horizontal="left" indent="1"/>
    </xf>
    <xf numFmtId="164" fontId="0" fillId="0" borderId="1" xfId="0" applyNumberFormat="1" applyBorder="1"/>
    <xf numFmtId="9" fontId="1" fillId="0" borderId="1" xfId="0" applyNumberFormat="1" applyFont="1" applyBorder="1"/>
    <xf numFmtId="3" fontId="0" fillId="0" borderId="0" xfId="0" applyNumberFormat="1"/>
    <xf numFmtId="0" fontId="63" fillId="0" borderId="0" xfId="0" applyFont="1" applyAlignment="1">
      <alignment horizontal="left" indent="1"/>
    </xf>
    <xf numFmtId="10" fontId="1" fillId="0" borderId="0" xfId="0" applyNumberFormat="1" applyFont="1"/>
    <xf numFmtId="225" fontId="1" fillId="0" borderId="0" xfId="0" applyNumberFormat="1" applyFont="1"/>
    <xf numFmtId="4" fontId="0" fillId="0" borderId="0" xfId="0" applyNumberFormat="1"/>
    <xf numFmtId="0" fontId="66" fillId="0" borderId="0" xfId="0" applyFont="1" applyAlignment="1">
      <alignment horizontal="left" indent="1"/>
    </xf>
    <xf numFmtId="0" fontId="0" fillId="0" borderId="23" xfId="0" applyBorder="1"/>
    <xf numFmtId="37" fontId="2" fillId="0" borderId="0" xfId="0" applyNumberFormat="1" applyFont="1" applyAlignment="1">
      <alignment horizontal="left" indent="1"/>
    </xf>
    <xf numFmtId="37" fontId="63" fillId="0" borderId="1" xfId="0" applyNumberFormat="1" applyFont="1" applyBorder="1"/>
    <xf numFmtId="37" fontId="63" fillId="0" borderId="1" xfId="0" applyNumberFormat="1" applyFont="1" applyBorder="1" applyAlignment="1">
      <alignment horizontal="left"/>
    </xf>
    <xf numFmtId="0" fontId="0" fillId="0" borderId="19" xfId="0" applyBorder="1"/>
    <xf numFmtId="0" fontId="0" fillId="0" borderId="0" xfId="0" applyAlignment="1">
      <alignment horizontal="left" indent="2"/>
    </xf>
    <xf numFmtId="0" fontId="63" fillId="0" borderId="5" xfId="0" applyFont="1" applyBorder="1"/>
    <xf numFmtId="9" fontId="64" fillId="0" borderId="0" xfId="0" applyNumberFormat="1" applyFont="1"/>
    <xf numFmtId="194" fontId="64" fillId="0" borderId="0" xfId="0" applyNumberFormat="1" applyFont="1"/>
    <xf numFmtId="0" fontId="0" fillId="0" borderId="0" xfId="0" quotePrefix="1"/>
    <xf numFmtId="234" fontId="1" fillId="37" borderId="0" xfId="0" applyNumberFormat="1" applyFont="1" applyFill="1"/>
    <xf numFmtId="223" fontId="64" fillId="0" borderId="5" xfId="0" applyNumberFormat="1" applyFont="1" applyBorder="1"/>
    <xf numFmtId="37" fontId="1" fillId="37" borderId="0" xfId="0" applyNumberFormat="1" applyFont="1" applyFill="1"/>
    <xf numFmtId="37" fontId="0" fillId="37" borderId="0" xfId="0" applyNumberFormat="1" applyFill="1"/>
    <xf numFmtId="234" fontId="0" fillId="0" borderId="0" xfId="0" applyNumberFormat="1"/>
    <xf numFmtId="0" fontId="83" fillId="0" borderId="0" xfId="0" applyFont="1" applyAlignment="1">
      <alignment horizontal="left"/>
    </xf>
    <xf numFmtId="37" fontId="1" fillId="0" borderId="25" xfId="0" applyNumberFormat="1" applyFont="1" applyBorder="1"/>
    <xf numFmtId="0" fontId="63" fillId="0" borderId="19" xfId="0" applyFont="1" applyBorder="1"/>
    <xf numFmtId="0" fontId="0" fillId="0" borderId="5" xfId="0" applyBorder="1"/>
    <xf numFmtId="235" fontId="0" fillId="0" borderId="0" xfId="0" applyNumberFormat="1"/>
    <xf numFmtId="0" fontId="0" fillId="0" borderId="25" xfId="0" applyBorder="1"/>
    <xf numFmtId="0" fontId="0" fillId="0" borderId="25" xfId="0" quotePrefix="1" applyBorder="1" applyAlignment="1">
      <alignment horizontal="left" indent="1"/>
    </xf>
    <xf numFmtId="0" fontId="0" fillId="0" borderId="25" xfId="0" applyBorder="1" applyAlignment="1">
      <alignment horizontal="left" indent="1"/>
    </xf>
    <xf numFmtId="0" fontId="63" fillId="0" borderId="26" xfId="0" applyFont="1" applyBorder="1" applyAlignment="1">
      <alignment horizontal="centerContinuous"/>
    </xf>
    <xf numFmtId="0" fontId="1" fillId="0" borderId="0" xfId="0" applyFont="1" applyAlignment="1">
      <alignment horizontal="center"/>
    </xf>
    <xf numFmtId="235" fontId="1" fillId="36" borderId="24" xfId="0" applyNumberFormat="1" applyFont="1" applyFill="1" applyBorder="1" applyAlignment="1">
      <alignment horizontal="center"/>
    </xf>
    <xf numFmtId="8" fontId="1" fillId="0" borderId="0" xfId="0" applyNumberFormat="1" applyFont="1" applyAlignment="1">
      <alignment horizontal="center"/>
    </xf>
    <xf numFmtId="14" fontId="1" fillId="0" borderId="0" xfId="0" applyNumberFormat="1" applyFont="1" applyAlignment="1">
      <alignment horizontal="center"/>
    </xf>
    <xf numFmtId="223" fontId="1" fillId="0" borderId="0" xfId="0" applyNumberFormat="1" applyFont="1" applyAlignment="1">
      <alignment horizontal="center"/>
    </xf>
    <xf numFmtId="0" fontId="85" fillId="0" borderId="28" xfId="0" applyFont="1" applyBorder="1" applyAlignment="1">
      <alignment horizontal="left" indent="2"/>
    </xf>
    <xf numFmtId="37" fontId="84" fillId="0" borderId="29" xfId="0" applyNumberFormat="1" applyFont="1" applyBorder="1" applyAlignment="1">
      <alignment horizontal="right"/>
    </xf>
    <xf numFmtId="37" fontId="84" fillId="0" borderId="30" xfId="0" applyNumberFormat="1" applyFont="1" applyBorder="1" applyAlignment="1">
      <alignment horizontal="right"/>
    </xf>
    <xf numFmtId="0" fontId="85" fillId="0" borderId="0" xfId="0" applyFont="1" applyAlignment="1">
      <alignment horizontal="center"/>
    </xf>
    <xf numFmtId="37" fontId="84" fillId="0" borderId="0" xfId="0" applyNumberFormat="1" applyFont="1" applyAlignment="1">
      <alignment horizontal="right"/>
    </xf>
    <xf numFmtId="37" fontId="0" fillId="0" borderId="29" xfId="0" applyNumberFormat="1" applyBorder="1"/>
    <xf numFmtId="0" fontId="0" fillId="0" borderId="29" xfId="0" applyBorder="1"/>
    <xf numFmtId="37" fontId="0" fillId="0" borderId="26" xfId="0" applyNumberFormat="1" applyBorder="1"/>
    <xf numFmtId="0" fontId="63" fillId="0" borderId="1" xfId="0" applyFont="1" applyBorder="1" applyAlignment="1">
      <alignment horizontal="left"/>
    </xf>
    <xf numFmtId="164" fontId="2" fillId="0" borderId="1" xfId="0" applyNumberFormat="1" applyFont="1" applyBorder="1"/>
    <xf numFmtId="201" fontId="1" fillId="37" borderId="0" xfId="0" applyNumberFormat="1" applyFont="1" applyFill="1" applyAlignment="1">
      <alignment horizontal="center"/>
    </xf>
    <xf numFmtId="201" fontId="1" fillId="0" borderId="0" xfId="0" applyNumberFormat="1" applyFont="1" applyAlignment="1">
      <alignment horizontal="center"/>
    </xf>
    <xf numFmtId="164" fontId="2" fillId="37" borderId="0" xfId="0" applyNumberFormat="1" applyFont="1" applyFill="1"/>
    <xf numFmtId="0" fontId="2" fillId="38" borderId="0" xfId="0" applyFont="1" applyFill="1"/>
    <xf numFmtId="0" fontId="60" fillId="0" borderId="0" xfId="0" applyFont="1"/>
    <xf numFmtId="37" fontId="2" fillId="37" borderId="0" xfId="0" applyNumberFormat="1" applyFont="1" applyFill="1"/>
    <xf numFmtId="37" fontId="60" fillId="37" borderId="0" xfId="0" applyNumberFormat="1" applyFont="1" applyFill="1"/>
    <xf numFmtId="37" fontId="63" fillId="37" borderId="0" xfId="0" applyNumberFormat="1" applyFont="1" applyFill="1"/>
    <xf numFmtId="37" fontId="0" fillId="37" borderId="25" xfId="0" applyNumberFormat="1" applyFill="1" applyBorder="1"/>
    <xf numFmtId="37" fontId="2" fillId="37" borderId="25" xfId="0" applyNumberFormat="1" applyFont="1" applyFill="1" applyBorder="1"/>
    <xf numFmtId="37" fontId="2" fillId="37" borderId="26" xfId="0" applyNumberFormat="1" applyFont="1" applyFill="1" applyBorder="1"/>
    <xf numFmtId="37" fontId="0" fillId="39" borderId="0" xfId="0" applyNumberFormat="1" applyFill="1"/>
    <xf numFmtId="0" fontId="63" fillId="0" borderId="25" xfId="0" applyFont="1" applyBorder="1" applyAlignment="1">
      <alignment horizontal="left" indent="1"/>
    </xf>
    <xf numFmtId="37" fontId="63" fillId="0" borderId="25" xfId="0" applyNumberFormat="1" applyFont="1" applyBorder="1"/>
    <xf numFmtId="37" fontId="63" fillId="39" borderId="0" xfId="0" applyNumberFormat="1" applyFont="1" applyFill="1"/>
    <xf numFmtId="0" fontId="60" fillId="0" borderId="27" xfId="0" applyFont="1" applyBorder="1" applyAlignment="1">
      <alignment horizontal="left" indent="1"/>
    </xf>
    <xf numFmtId="37" fontId="60" fillId="0" borderId="27" xfId="0" applyNumberFormat="1" applyFont="1" applyBorder="1"/>
    <xf numFmtId="234" fontId="0" fillId="39" borderId="0" xfId="0" applyNumberFormat="1" applyFill="1"/>
    <xf numFmtId="9" fontId="1" fillId="0" borderId="0" xfId="0" applyNumberFormat="1" applyFont="1"/>
    <xf numFmtId="37" fontId="1" fillId="40" borderId="0" xfId="0" applyNumberFormat="1" applyFont="1" applyFill="1"/>
    <xf numFmtId="37" fontId="60" fillId="40" borderId="0" xfId="0" applyNumberFormat="1" applyFont="1" applyFill="1"/>
    <xf numFmtId="234" fontId="2" fillId="37" borderId="0" xfId="0" applyNumberFormat="1" applyFont="1" applyFill="1"/>
    <xf numFmtId="37" fontId="1" fillId="37" borderId="25" xfId="0" applyNumberFormat="1" applyFont="1" applyFill="1" applyBorder="1"/>
    <xf numFmtId="10" fontId="1" fillId="37" borderId="0" xfId="0" applyNumberFormat="1" applyFont="1" applyFill="1"/>
    <xf numFmtId="225" fontId="82" fillId="37" borderId="0" xfId="0" applyNumberFormat="1" applyFont="1" applyFill="1"/>
    <xf numFmtId="37" fontId="60" fillId="37" borderId="27" xfId="0" applyNumberFormat="1" applyFont="1" applyFill="1" applyBorder="1"/>
    <xf numFmtId="234" fontId="82" fillId="37" borderId="0" xfId="0" applyNumberFormat="1" applyFont="1" applyFill="1"/>
    <xf numFmtId="0" fontId="1" fillId="0" borderId="0" xfId="0" applyFont="1"/>
    <xf numFmtId="8" fontId="2" fillId="0" borderId="0" xfId="0" applyNumberFormat="1" applyFont="1"/>
    <xf numFmtId="241" fontId="2" fillId="0" borderId="0" xfId="0" applyNumberFormat="1" applyFont="1"/>
  </cellXfs>
  <cellStyles count="209">
    <cellStyle name="******************************************" xfId="8" xr:uid="{00000000-0005-0000-0000-000007000000}"/>
    <cellStyle name="%" xfId="7" xr:uid="{00000000-0005-0000-0000-000006000000}"/>
    <cellStyle name="$" xfId="1" xr:uid="{00000000-0005-0000-0000-000000000000}"/>
    <cellStyle name="$m" xfId="2" xr:uid="{00000000-0005-0000-0000-000001000000}"/>
    <cellStyle name="$q" xfId="3" xr:uid="{00000000-0005-0000-0000-000002000000}"/>
    <cellStyle name="$q*" xfId="4" xr:uid="{00000000-0005-0000-0000-000003000000}"/>
    <cellStyle name="$qA" xfId="5" xr:uid="{00000000-0005-0000-0000-000004000000}"/>
    <cellStyle name="$qRange" xfId="6" xr:uid="{00000000-0005-0000-0000-000005000000}"/>
    <cellStyle name="10Q" xfId="184" xr:uid="{00000000-0005-0000-0000-000008000000}"/>
    <cellStyle name="2 Decimal Places_MA Software Comps - List_AccretionDilution OTGS v16.xls Chart 1" xfId="9" xr:uid="{00000000-0005-0000-0000-000009000000}"/>
    <cellStyle name="20% - Accent1 2" xfId="10" xr:uid="{00000000-0005-0000-0000-00000A000000}"/>
    <cellStyle name="20% - Accent2 2" xfId="11" xr:uid="{00000000-0005-0000-0000-00000B000000}"/>
    <cellStyle name="20% - Accent3 2" xfId="12" xr:uid="{00000000-0005-0000-0000-00000C000000}"/>
    <cellStyle name="20% - Accent4 2" xfId="13" xr:uid="{00000000-0005-0000-0000-00000D000000}"/>
    <cellStyle name="20% - Accent5 2" xfId="14" xr:uid="{00000000-0005-0000-0000-00000E000000}"/>
    <cellStyle name="20% - Accent6 2" xfId="15" xr:uid="{00000000-0005-0000-0000-00000F000000}"/>
    <cellStyle name="40% - Accent1 2" xfId="16" xr:uid="{00000000-0005-0000-0000-000010000000}"/>
    <cellStyle name="40% - Accent2 2" xfId="17" xr:uid="{00000000-0005-0000-0000-000011000000}"/>
    <cellStyle name="40% - Accent3 2" xfId="18" xr:uid="{00000000-0005-0000-0000-000012000000}"/>
    <cellStyle name="40% - Accent4 2" xfId="19" xr:uid="{00000000-0005-0000-0000-000013000000}"/>
    <cellStyle name="40% - Accent5 2" xfId="20" xr:uid="{00000000-0005-0000-0000-000014000000}"/>
    <cellStyle name="40% - Accent6 2" xfId="21" xr:uid="{00000000-0005-0000-0000-000015000000}"/>
    <cellStyle name="60% - Accent1 2" xfId="22" xr:uid="{00000000-0005-0000-0000-000016000000}"/>
    <cellStyle name="60% - Accent2 2" xfId="23" xr:uid="{00000000-0005-0000-0000-000017000000}"/>
    <cellStyle name="60% - Accent3 2" xfId="24" xr:uid="{00000000-0005-0000-0000-000018000000}"/>
    <cellStyle name="60% - Accent4 2" xfId="25" xr:uid="{00000000-0005-0000-0000-000019000000}"/>
    <cellStyle name="60% - Accent5 2" xfId="26" xr:uid="{00000000-0005-0000-0000-00001A000000}"/>
    <cellStyle name="60% - Accent6 2" xfId="27" xr:uid="{00000000-0005-0000-0000-00001B000000}"/>
    <cellStyle name="Accent1 2" xfId="28" xr:uid="{00000000-0005-0000-0000-00001C000000}"/>
    <cellStyle name="Accent2 2" xfId="29" xr:uid="{00000000-0005-0000-0000-00001D000000}"/>
    <cellStyle name="Accent3 2" xfId="30" xr:uid="{00000000-0005-0000-0000-00001E000000}"/>
    <cellStyle name="Accent4 2" xfId="31" xr:uid="{00000000-0005-0000-0000-00001F000000}"/>
    <cellStyle name="Accent5 2" xfId="32" xr:uid="{00000000-0005-0000-0000-000020000000}"/>
    <cellStyle name="Accent6 2" xfId="33" xr:uid="{00000000-0005-0000-0000-000021000000}"/>
    <cellStyle name="AFE" xfId="34" xr:uid="{00000000-0005-0000-0000-000022000000}"/>
    <cellStyle name="Bad 2" xfId="35" xr:uid="{00000000-0005-0000-0000-000023000000}"/>
    <cellStyle name="Balance" xfId="36" xr:uid="{00000000-0005-0000-0000-000024000000}"/>
    <cellStyle name="BalanceSheet" xfId="37" xr:uid="{00000000-0005-0000-0000-000025000000}"/>
    <cellStyle name="Body_$Numeric" xfId="38" xr:uid="{00000000-0005-0000-0000-000026000000}"/>
    <cellStyle name="Bold Header" xfId="39" xr:uid="{00000000-0005-0000-0000-000027000000}"/>
    <cellStyle name="Calculation 2" xfId="40" xr:uid="{00000000-0005-0000-0000-000028000000}"/>
    <cellStyle name="CashFlow" xfId="41" xr:uid="{00000000-0005-0000-0000-000029000000}"/>
    <cellStyle name="ChartingText" xfId="185" xr:uid="{00000000-0005-0000-0000-00002A000000}"/>
    <cellStyle name="Check" xfId="42" xr:uid="{00000000-0005-0000-0000-00002B000000}"/>
    <cellStyle name="Check Cell 2" xfId="43" xr:uid="{00000000-0005-0000-0000-00002C000000}"/>
    <cellStyle name="CHPTop" xfId="186" xr:uid="{00000000-0005-0000-0000-00002D000000}"/>
    <cellStyle name="ColHeading" xfId="44" xr:uid="{00000000-0005-0000-0000-00002E000000}"/>
    <cellStyle name="colheadleft" xfId="45" xr:uid="{00000000-0005-0000-0000-00002F000000}"/>
    <cellStyle name="colheadright" xfId="46" xr:uid="{00000000-0005-0000-0000-000030000000}"/>
    <cellStyle name="ColumnHeaderNormal" xfId="187" xr:uid="{00000000-0005-0000-0000-000031000000}"/>
    <cellStyle name="Comma 2" xfId="47" xr:uid="{00000000-0005-0000-0000-000032000000}"/>
    <cellStyle name="Comma0" xfId="48" xr:uid="{00000000-0005-0000-0000-000033000000}"/>
    <cellStyle name="Comma2" xfId="49" xr:uid="{00000000-0005-0000-0000-000034000000}"/>
    <cellStyle name="Company" xfId="50" xr:uid="{00000000-0005-0000-0000-000035000000}"/>
    <cellStyle name="CurRatio" xfId="51" xr:uid="{00000000-0005-0000-0000-000036000000}"/>
    <cellStyle name="Currency [1]" xfId="52" xr:uid="{00000000-0005-0000-0000-000038000000}"/>
    <cellStyle name="Currency [2]" xfId="53" xr:uid="{00000000-0005-0000-0000-000039000000}"/>
    <cellStyle name="Currency--" xfId="188" xr:uid="{00000000-0005-0000-0000-000037000000}"/>
    <cellStyle name="Currency0" xfId="54" xr:uid="{00000000-0005-0000-0000-00003A000000}"/>
    <cellStyle name="Currency2" xfId="55" xr:uid="{00000000-0005-0000-0000-00003B000000}"/>
    <cellStyle name="d_yield" xfId="56" xr:uid="{00000000-0005-0000-0000-00003C000000}"/>
    <cellStyle name="d_yield_CW's MAKER MODEL" xfId="57" xr:uid="{00000000-0005-0000-0000-00003D000000}"/>
    <cellStyle name="d_yield_valuation" xfId="58" xr:uid="{00000000-0005-0000-0000-00003E000000}"/>
    <cellStyle name="Date [d-mmm-yy]" xfId="59" xr:uid="{00000000-0005-0000-0000-00003F000000}"/>
    <cellStyle name="Date [mm-d-yyyy]" xfId="191" xr:uid="{00000000-0005-0000-0000-000042000000}"/>
    <cellStyle name="Date [mm-dd-yy]" xfId="189" xr:uid="{00000000-0005-0000-0000-000040000000}"/>
    <cellStyle name="Date [mm-dd-yyyy]" xfId="190" xr:uid="{00000000-0005-0000-0000-000041000000}"/>
    <cellStyle name="Date [mmm-d-yyyy]" xfId="60" xr:uid="{00000000-0005-0000-0000-000043000000}"/>
    <cellStyle name="Date [mmm-yyyy]" xfId="61" xr:uid="{00000000-0005-0000-0000-000044000000}"/>
    <cellStyle name="Dates" xfId="62" xr:uid="{00000000-0005-0000-0000-000045000000}"/>
    <cellStyle name="DateYear" xfId="63" xr:uid="{00000000-0005-0000-0000-000046000000}"/>
    <cellStyle name="Dezimal_Capital expenditure planning FY 2000" xfId="64" xr:uid="{00000000-0005-0000-0000-000047000000}"/>
    <cellStyle name="Dollar" xfId="65" xr:uid="{00000000-0005-0000-0000-000048000000}"/>
    <cellStyle name="Dollars" xfId="66" xr:uid="{00000000-0005-0000-0000-000049000000}"/>
    <cellStyle name="DollarWhole" xfId="67" xr:uid="{00000000-0005-0000-0000-00004A000000}"/>
    <cellStyle name="eps" xfId="68" xr:uid="{00000000-0005-0000-0000-00004B000000}"/>
    <cellStyle name="eps$" xfId="69" xr:uid="{00000000-0005-0000-0000-00004C000000}"/>
    <cellStyle name="eps$A" xfId="70" xr:uid="{00000000-0005-0000-0000-00004D000000}"/>
    <cellStyle name="eps$E" xfId="71" xr:uid="{00000000-0005-0000-0000-00004E000000}"/>
    <cellStyle name="epsA" xfId="72" xr:uid="{00000000-0005-0000-0000-00004F000000}"/>
    <cellStyle name="EPSActual" xfId="73" xr:uid="{00000000-0005-0000-0000-000050000000}"/>
    <cellStyle name="epsE" xfId="74" xr:uid="{00000000-0005-0000-0000-000051000000}"/>
    <cellStyle name="EPSEstimate" xfId="75" xr:uid="{00000000-0005-0000-0000-000052000000}"/>
    <cellStyle name="Euro" xfId="76" xr:uid="{00000000-0005-0000-0000-000053000000}"/>
    <cellStyle name="Explanatory Text 2" xfId="77" xr:uid="{00000000-0005-0000-0000-000054000000}"/>
    <cellStyle name="fy_eps$" xfId="78" xr:uid="{00000000-0005-0000-0000-000055000000}"/>
    <cellStyle name="g_rate" xfId="79" xr:uid="{00000000-0005-0000-0000-000056000000}"/>
    <cellStyle name="g_rate_CW's MAKER MODEL" xfId="80" xr:uid="{00000000-0005-0000-0000-000057000000}"/>
    <cellStyle name="g_rate_valuation" xfId="81" xr:uid="{00000000-0005-0000-0000-000058000000}"/>
    <cellStyle name="General" xfId="82" xr:uid="{00000000-0005-0000-0000-000059000000}"/>
    <cellStyle name="Good 2" xfId="83" xr:uid="{00000000-0005-0000-0000-00005A000000}"/>
    <cellStyle name="GrowthRate" xfId="84" xr:uid="{00000000-0005-0000-0000-00005B000000}"/>
    <cellStyle name="GrowthSeq" xfId="85" xr:uid="{00000000-0005-0000-0000-00005C000000}"/>
    <cellStyle name="Hard Number Input" xfId="86" xr:uid="{00000000-0005-0000-0000-00005D000000}"/>
    <cellStyle name="Heading 1 2" xfId="87" xr:uid="{00000000-0005-0000-0000-00005E000000}"/>
    <cellStyle name="Heading 2 2" xfId="88" xr:uid="{00000000-0005-0000-0000-00005F000000}"/>
    <cellStyle name="Heading 3 2" xfId="89" xr:uid="{00000000-0005-0000-0000-000060000000}"/>
    <cellStyle name="Heading 4 2" xfId="90" xr:uid="{00000000-0005-0000-0000-000061000000}"/>
    <cellStyle name="Historical Number" xfId="91" xr:uid="{00000000-0005-0000-0000-000062000000}"/>
    <cellStyle name="iemens" xfId="92" xr:uid="{00000000-0005-0000-0000-000064000000}"/>
    <cellStyle name="Income" xfId="93" xr:uid="{00000000-0005-0000-0000-000065000000}"/>
    <cellStyle name="IncomeStatement" xfId="94" xr:uid="{00000000-0005-0000-0000-000066000000}"/>
    <cellStyle name="Input 2" xfId="95" xr:uid="{00000000-0005-0000-0000-000067000000}"/>
    <cellStyle name="Input Fixed [0]" xfId="96" xr:uid="{00000000-0005-0000-0000-000068000000}"/>
    <cellStyle name="Integer" xfId="97" xr:uid="{00000000-0005-0000-0000-000069000000}"/>
    <cellStyle name="Inverse Header" xfId="98" xr:uid="{00000000-0005-0000-0000-00006A000000}"/>
    <cellStyle name="Invisible" xfId="192" xr:uid="{00000000-0005-0000-0000-00006B000000}"/>
    <cellStyle name="Item" xfId="99" xr:uid="{00000000-0005-0000-0000-00006C000000}"/>
    <cellStyle name="ItemTypeClass" xfId="100" xr:uid="{00000000-0005-0000-0000-00006D000000}"/>
    <cellStyle name="Linked Cell 2" xfId="101" xr:uid="{00000000-0005-0000-0000-00006E000000}"/>
    <cellStyle name="LTGR" xfId="102" xr:uid="{00000000-0005-0000-0000-00006F000000}"/>
    <cellStyle name="m" xfId="103" xr:uid="{00000000-0005-0000-0000-000070000000}"/>
    <cellStyle name="m_CW's MAKER MODEL" xfId="105" xr:uid="{00000000-0005-0000-0000-000073000000}"/>
    <cellStyle name="m_valuation" xfId="106" xr:uid="{00000000-0005-0000-0000-000074000000}"/>
    <cellStyle name="m/d/yy" xfId="193" xr:uid="{00000000-0005-0000-0000-000072000000}"/>
    <cellStyle name="m$" xfId="104" xr:uid="{00000000-0005-0000-0000-000071000000}"/>
    <cellStyle name="Margin" xfId="107" xr:uid="{00000000-0005-0000-0000-000075000000}"/>
    <cellStyle name="Margins" xfId="108" xr:uid="{00000000-0005-0000-0000-000076000000}"/>
    <cellStyle name="mm" xfId="109" xr:uid="{00000000-0005-0000-0000-000077000000}"/>
    <cellStyle name="Multiple" xfId="110" xr:uid="{00000000-0005-0000-0000-000078000000}"/>
    <cellStyle name="MyStyle" xfId="194" xr:uid="{00000000-0005-0000-0000-000079000000}"/>
    <cellStyle name="NA is zero" xfId="111" xr:uid="{00000000-0005-0000-0000-00007A000000}"/>
    <cellStyle name="Neutral 2" xfId="112" xr:uid="{00000000-0005-0000-0000-00007B000000}"/>
    <cellStyle name="NewColumnHeaderNormal" xfId="195" xr:uid="{00000000-0005-0000-0000-00007C000000}"/>
    <cellStyle name="NewSectionHeaderNormal" xfId="196" xr:uid="{00000000-0005-0000-0000-00007D000000}"/>
    <cellStyle name="NewTitleNormal" xfId="197" xr:uid="{00000000-0005-0000-0000-00007E000000}"/>
    <cellStyle name="Normal" xfId="0" builtinId="0"/>
    <cellStyle name="Normal [0]" xfId="113" xr:uid="{00000000-0005-0000-0000-000081000000}"/>
    <cellStyle name="Normal [1]" xfId="114" xr:uid="{00000000-0005-0000-0000-000082000000}"/>
    <cellStyle name="Normal [2]" xfId="115" xr:uid="{00000000-0005-0000-0000-000083000000}"/>
    <cellStyle name="Normal [3]" xfId="116" xr:uid="{00000000-0005-0000-0000-000084000000}"/>
    <cellStyle name="Normal 2" xfId="117" xr:uid="{00000000-0005-0000-0000-000085000000}"/>
    <cellStyle name="Normal Bold" xfId="118" xr:uid="{00000000-0005-0000-0000-000086000000}"/>
    <cellStyle name="Normal Pct" xfId="119" xr:uid="{00000000-0005-0000-0000-000087000000}"/>
    <cellStyle name="Normal--" xfId="198" xr:uid="{00000000-0005-0000-0000-000080000000}"/>
    <cellStyle name="NormalX" xfId="120" xr:uid="{00000000-0005-0000-0000-000088000000}"/>
    <cellStyle name="Note 2" xfId="121" xr:uid="{00000000-0005-0000-0000-000089000000}"/>
    <cellStyle name="NPPESalesPct" xfId="122" xr:uid="{00000000-0005-0000-0000-00008A000000}"/>
    <cellStyle name="Number" xfId="123" xr:uid="{00000000-0005-0000-0000-00008B000000}"/>
    <cellStyle name="NWI%S" xfId="124" xr:uid="{00000000-0005-0000-0000-00008C000000}"/>
    <cellStyle name="Output 2" xfId="125" xr:uid="{00000000-0005-0000-0000-00008D000000}"/>
    <cellStyle name="P/E" xfId="126" xr:uid="{00000000-0005-0000-0000-00008E000000}"/>
    <cellStyle name="Palatino" xfId="127" xr:uid="{00000000-0005-0000-0000-00008F000000}"/>
    <cellStyle name="pc1" xfId="128" xr:uid="{00000000-0005-0000-0000-000090000000}"/>
    <cellStyle name="pe" xfId="129" xr:uid="{00000000-0005-0000-0000-000091000000}"/>
    <cellStyle name="PE/LTGR" xfId="130" xr:uid="{00000000-0005-0000-0000-000092000000}"/>
    <cellStyle name="PEG" xfId="131" xr:uid="{00000000-0005-0000-0000-000093000000}"/>
    <cellStyle name="Percent [0]" xfId="132" xr:uid="{00000000-0005-0000-0000-000094000000}"/>
    <cellStyle name="Percent [1]" xfId="133" xr:uid="{00000000-0005-0000-0000-000095000000}"/>
    <cellStyle name="Percent [2]" xfId="134" xr:uid="{00000000-0005-0000-0000-000096000000}"/>
    <cellStyle name="PercentChange" xfId="135" xr:uid="{00000000-0005-0000-0000-000097000000}"/>
    <cellStyle name="PercentPresentation" xfId="136" xr:uid="{00000000-0005-0000-0000-000098000000}"/>
    <cellStyle name="PerShare" xfId="137" xr:uid="{00000000-0005-0000-0000-000099000000}"/>
    <cellStyle name="POPS" xfId="138" xr:uid="{00000000-0005-0000-0000-00009A000000}"/>
    <cellStyle name="Presentation" xfId="139" xr:uid="{00000000-0005-0000-0000-00009B000000}"/>
    <cellStyle name="PresentationZero" xfId="140" xr:uid="{00000000-0005-0000-0000-00009C000000}"/>
    <cellStyle name="price" xfId="141" xr:uid="{00000000-0005-0000-0000-00009D000000}"/>
    <cellStyle name="q" xfId="142" xr:uid="{00000000-0005-0000-0000-00009E000000}"/>
    <cellStyle name="q_CW's MAKER MODEL" xfId="143" xr:uid="{00000000-0005-0000-0000-00009F000000}"/>
    <cellStyle name="QEPS-h" xfId="144" xr:uid="{00000000-0005-0000-0000-0000A0000000}"/>
    <cellStyle name="QEPS-H1" xfId="145" xr:uid="{00000000-0005-0000-0000-0000A1000000}"/>
    <cellStyle name="qRange" xfId="146" xr:uid="{00000000-0005-0000-0000-0000A2000000}"/>
    <cellStyle name="range" xfId="147" xr:uid="{00000000-0005-0000-0000-0000A3000000}"/>
    <cellStyle name="RatioX" xfId="148" xr:uid="{00000000-0005-0000-0000-0000A4000000}"/>
    <cellStyle name="Red font" xfId="199" xr:uid="{00000000-0005-0000-0000-0000A5000000}"/>
    <cellStyle name="Report" xfId="149" xr:uid="{00000000-0005-0000-0000-0000A6000000}"/>
    <cellStyle name="Right" xfId="150" xr:uid="{00000000-0005-0000-0000-0000A7000000}"/>
    <cellStyle name="SectionHeaderNormal" xfId="200" xr:uid="{00000000-0005-0000-0000-0000A8000000}"/>
    <cellStyle name="SectionHeading" xfId="151" xr:uid="{00000000-0005-0000-0000-0000A9000000}"/>
    <cellStyle name="Shares" xfId="152" xr:uid="{00000000-0005-0000-0000-0000AA000000}"/>
    <cellStyle name="StockPrice" xfId="153" xr:uid="{00000000-0005-0000-0000-0000AB000000}"/>
    <cellStyle name="Style 1" xfId="154" xr:uid="{00000000-0005-0000-0000-0000AC000000}"/>
    <cellStyle name="Style 21" xfId="155" xr:uid="{00000000-0005-0000-0000-0000AD000000}"/>
    <cellStyle name="Style 22" xfId="156" xr:uid="{00000000-0005-0000-0000-0000AE000000}"/>
    <cellStyle name="Style 23" xfId="157" xr:uid="{00000000-0005-0000-0000-0000AF000000}"/>
    <cellStyle name="Style 24" xfId="158" xr:uid="{00000000-0005-0000-0000-0000B0000000}"/>
    <cellStyle name="Style 26" xfId="159" xr:uid="{00000000-0005-0000-0000-0000B1000000}"/>
    <cellStyle name="Style 27" xfId="160" xr:uid="{00000000-0005-0000-0000-0000B2000000}"/>
    <cellStyle name="Style 34" xfId="161" xr:uid="{00000000-0005-0000-0000-0000B3000000}"/>
    <cellStyle name="Style 37" xfId="162" xr:uid="{00000000-0005-0000-0000-0000B4000000}"/>
    <cellStyle name="Style 63" xfId="163" xr:uid="{00000000-0005-0000-0000-0000B5000000}"/>
    <cellStyle name="SubDollar" xfId="164" xr:uid="{00000000-0005-0000-0000-0000B6000000}"/>
    <cellStyle name="SubGrowth" xfId="165" xr:uid="{00000000-0005-0000-0000-0000B7000000}"/>
    <cellStyle name="SubGrowthRate" xfId="166" xr:uid="{00000000-0005-0000-0000-0000B8000000}"/>
    <cellStyle name="SubMargins" xfId="167" xr:uid="{00000000-0005-0000-0000-0000B9000000}"/>
    <cellStyle name="SubPenetration" xfId="168" xr:uid="{00000000-0005-0000-0000-0000BA000000}"/>
    <cellStyle name="Subscribers" xfId="169" xr:uid="{00000000-0005-0000-0000-0000BB000000}"/>
    <cellStyle name="SubScript" xfId="201" xr:uid="{00000000-0005-0000-0000-0000BC000000}"/>
    <cellStyle name="SubVariable" xfId="170" xr:uid="{00000000-0005-0000-0000-0000BD000000}"/>
    <cellStyle name="SuperScript" xfId="202" xr:uid="{00000000-0005-0000-0000-0000BE000000}"/>
    <cellStyle name="tcn" xfId="171" xr:uid="{00000000-0005-0000-0000-0000BF000000}"/>
    <cellStyle name="TextBold" xfId="203" xr:uid="{00000000-0005-0000-0000-0000C0000000}"/>
    <cellStyle name="TextItalic" xfId="204" xr:uid="{00000000-0005-0000-0000-0000C1000000}"/>
    <cellStyle name="TextNormal" xfId="205" xr:uid="{00000000-0005-0000-0000-0000C2000000}"/>
    <cellStyle name="Times" xfId="206" xr:uid="{00000000-0005-0000-0000-0000C3000000}"/>
    <cellStyle name="Times [1]" xfId="172" xr:uid="{00000000-0005-0000-0000-0000C4000000}"/>
    <cellStyle name="Times [2]" xfId="173" xr:uid="{00000000-0005-0000-0000-0000C5000000}"/>
    <cellStyle name="Title 2" xfId="174" xr:uid="{00000000-0005-0000-0000-0000C6000000}"/>
    <cellStyle name="title2" xfId="175" xr:uid="{00000000-0005-0000-0000-0000C7000000}"/>
    <cellStyle name="TitleII" xfId="176" xr:uid="{00000000-0005-0000-0000-0000C8000000}"/>
    <cellStyle name="TitleNormal" xfId="207" xr:uid="{00000000-0005-0000-0000-0000C9000000}"/>
    <cellStyle name="Titles" xfId="177" xr:uid="{00000000-0005-0000-0000-0000CA000000}"/>
    <cellStyle name="TitleSub" xfId="178" xr:uid="{00000000-0005-0000-0000-0000CB000000}"/>
    <cellStyle name="tn" xfId="179" xr:uid="{00000000-0005-0000-0000-0000CC000000}"/>
    <cellStyle name="Total 2" xfId="180" xr:uid="{00000000-0005-0000-0000-0000CD000000}"/>
    <cellStyle name="Warning Text 2" xfId="181" xr:uid="{00000000-0005-0000-0000-0000CE000000}"/>
    <cellStyle name="WholeNumber" xfId="182" xr:uid="{00000000-0005-0000-0000-0000CF000000}"/>
    <cellStyle name="Year&quot;E&quot;" xfId="183" xr:uid="{00000000-0005-0000-0000-0000D0000000}"/>
    <cellStyle name="Years" xfId="208" xr:uid="{00000000-0005-0000-0000-0000D1000000}"/>
  </cellStyles>
  <dxfs count="2">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00FF"/>
      <color rgb="FFFFFF99"/>
      <color rgb="FF0080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B52B-7575-45E6-8A2F-DC16607EC912}">
  <sheetPr>
    <pageSetUpPr fitToPage="1"/>
  </sheetPr>
  <dimension ref="C1:O75"/>
  <sheetViews>
    <sheetView zoomScale="125" zoomScaleNormal="100" workbookViewId="0">
      <selection activeCell="H75" sqref="H75"/>
    </sheetView>
  </sheetViews>
  <sheetFormatPr baseColWidth="10" defaultColWidth="8.83203125" defaultRowHeight="15"/>
  <cols>
    <col min="1" max="2" width="1.6640625" customWidth="1"/>
    <col min="3" max="3" width="48" customWidth="1"/>
    <col min="4" max="4" width="12" customWidth="1"/>
    <col min="5" max="6" width="11.5" customWidth="1"/>
    <col min="7" max="7" width="2.33203125" customWidth="1"/>
    <col min="8" max="8" width="11.5" customWidth="1"/>
    <col min="9" max="9" width="26.1640625" bestFit="1" customWidth="1"/>
    <col min="10" max="10" width="10.33203125" bestFit="1" customWidth="1"/>
    <col min="11" max="11" width="19.5" bestFit="1" customWidth="1"/>
    <col min="12" max="12" width="11.5" bestFit="1" customWidth="1"/>
    <col min="13" max="14" width="9.5" bestFit="1" customWidth="1"/>
  </cols>
  <sheetData>
    <row r="1" spans="3:12" ht="16" thickBot="1"/>
    <row r="2" spans="3:12" ht="16" thickBot="1">
      <c r="C2" s="56" t="str">
        <f>"Financial Statement Model for "&amp;D5</f>
        <v xml:space="preserve">Financial Statement Model for </v>
      </c>
      <c r="D2" s="43"/>
      <c r="E2" s="43"/>
      <c r="F2" s="43"/>
      <c r="H2" s="48"/>
    </row>
    <row r="3" spans="3:12">
      <c r="C3" s="2" t="s">
        <v>45</v>
      </c>
      <c r="D3" s="39"/>
      <c r="E3" s="39"/>
      <c r="F3" s="39"/>
    </row>
    <row r="5" spans="3:12">
      <c r="C5" s="1" t="s">
        <v>5</v>
      </c>
      <c r="D5" s="63"/>
    </row>
    <row r="6" spans="3:12">
      <c r="C6" s="1" t="s">
        <v>6</v>
      </c>
      <c r="D6" s="63"/>
    </row>
    <row r="7" spans="3:12">
      <c r="C7" t="s">
        <v>96</v>
      </c>
      <c r="D7" s="64">
        <v>1</v>
      </c>
    </row>
    <row r="8" spans="3:12">
      <c r="C8" t="s">
        <v>72</v>
      </c>
      <c r="D8" s="65"/>
    </row>
    <row r="9" spans="3:12">
      <c r="C9" t="s">
        <v>9</v>
      </c>
      <c r="D9" s="66"/>
    </row>
    <row r="10" spans="3:12">
      <c r="C10" s="1" t="s">
        <v>8</v>
      </c>
      <c r="D10" s="67"/>
    </row>
    <row r="11" spans="3:12" ht="15" customHeight="1">
      <c r="C11" t="s">
        <v>163</v>
      </c>
      <c r="D11" s="78"/>
    </row>
    <row r="12" spans="3:12">
      <c r="K12" s="105"/>
      <c r="L12" s="1"/>
    </row>
    <row r="13" spans="3:12">
      <c r="C13" s="5" t="s">
        <v>19</v>
      </c>
      <c r="D13" s="6"/>
      <c r="E13" s="6"/>
      <c r="F13" s="6"/>
      <c r="K13" s="105"/>
      <c r="L13" s="1"/>
    </row>
    <row r="14" spans="3:12">
      <c r="C14" t="s">
        <v>10</v>
      </c>
      <c r="D14" s="7">
        <f>E14-1</f>
        <v>1898</v>
      </c>
      <c r="E14" s="7">
        <f>F14-1</f>
        <v>1899</v>
      </c>
      <c r="F14" s="7">
        <f>YEAR(D10)</f>
        <v>1900</v>
      </c>
      <c r="K14" s="1"/>
      <c r="L14" s="1"/>
    </row>
    <row r="15" spans="3:12">
      <c r="C15" s="9" t="s">
        <v>7</v>
      </c>
      <c r="D15" s="50" t="e">
        <f>EOMONTH(E15,-12)</f>
        <v>#NUM!</v>
      </c>
      <c r="E15" s="50" t="e">
        <f>EOMONTH(F15,-12)</f>
        <v>#NUM!</v>
      </c>
      <c r="F15" s="50">
        <f>D10</f>
        <v>0</v>
      </c>
      <c r="K15" s="106"/>
      <c r="L15" s="107"/>
    </row>
    <row r="16" spans="3:12">
      <c r="C16" s="11"/>
      <c r="D16" s="12"/>
      <c r="E16" s="13"/>
      <c r="F16" s="13"/>
    </row>
    <row r="17" spans="3:8">
      <c r="C17" t="s">
        <v>11</v>
      </c>
      <c r="D17" s="51"/>
      <c r="E17" s="51"/>
      <c r="F17" s="51"/>
    </row>
    <row r="18" spans="3:8" ht="15" customHeight="1">
      <c r="C18" t="s">
        <v>14</v>
      </c>
      <c r="D18" s="97"/>
      <c r="E18" s="97"/>
      <c r="F18" s="97"/>
    </row>
    <row r="19" spans="3:8" ht="15" customHeight="1">
      <c r="C19" s="15" t="s">
        <v>13</v>
      </c>
      <c r="D19" s="98">
        <f>SUM(D17:D18)</f>
        <v>0</v>
      </c>
      <c r="E19" s="98">
        <f>SUM(E17:E18)</f>
        <v>0</v>
      </c>
      <c r="F19" s="98">
        <f>SUM(F17:F18)</f>
        <v>0</v>
      </c>
    </row>
    <row r="20" spans="3:8" ht="15" customHeight="1">
      <c r="C20" t="s">
        <v>51</v>
      </c>
      <c r="D20" s="97"/>
      <c r="E20" s="97"/>
      <c r="F20" s="97"/>
    </row>
    <row r="21" spans="3:8" ht="15" customHeight="1">
      <c r="C21" t="s">
        <v>16</v>
      </c>
      <c r="D21" s="97"/>
      <c r="E21" s="97"/>
      <c r="F21" s="97"/>
    </row>
    <row r="22" spans="3:8">
      <c r="C22" s="15" t="s">
        <v>3</v>
      </c>
      <c r="D22" s="84">
        <f>SUM(D19:D21)</f>
        <v>0</v>
      </c>
      <c r="E22" s="84">
        <f>SUM(E19:E21)</f>
        <v>0</v>
      </c>
      <c r="F22" s="84">
        <f>SUM(F19:F21)</f>
        <v>0</v>
      </c>
    </row>
    <row r="23" spans="3:8">
      <c r="C23" t="s">
        <v>4</v>
      </c>
      <c r="D23" s="51"/>
      <c r="E23" s="51"/>
      <c r="F23" s="51"/>
    </row>
    <row r="24" spans="3:8">
      <c r="C24" t="s">
        <v>17</v>
      </c>
      <c r="D24" s="51"/>
      <c r="E24" s="51"/>
      <c r="F24" s="51"/>
    </row>
    <row r="25" spans="3:8">
      <c r="C25" t="s">
        <v>52</v>
      </c>
      <c r="D25" s="51"/>
      <c r="E25" s="51"/>
      <c r="F25" s="51"/>
    </row>
    <row r="26" spans="3:8">
      <c r="C26" s="15" t="s">
        <v>12</v>
      </c>
      <c r="D26" s="84">
        <f>SUM(D22:D25)</f>
        <v>0</v>
      </c>
      <c r="E26" s="84">
        <f>SUM(E22:E25)</f>
        <v>0</v>
      </c>
      <c r="F26" s="84">
        <f>SUM(F22:F25)</f>
        <v>0</v>
      </c>
    </row>
    <row r="27" spans="3:8">
      <c r="C27" t="s">
        <v>15</v>
      </c>
      <c r="D27" s="51"/>
      <c r="E27" s="51"/>
      <c r="F27" s="51"/>
    </row>
    <row r="28" spans="3:8">
      <c r="C28" s="15" t="s">
        <v>2</v>
      </c>
      <c r="D28" s="84">
        <f>SUM(D26:D27)</f>
        <v>0</v>
      </c>
      <c r="E28" s="84">
        <f>SUM(E26:E27)</f>
        <v>0</v>
      </c>
      <c r="F28" s="84">
        <f>SUM(F26:F27)</f>
        <v>0</v>
      </c>
      <c r="H28" s="15"/>
    </row>
    <row r="29" spans="3:8">
      <c r="C29" s="19"/>
    </row>
    <row r="30" spans="3:8">
      <c r="C30" s="27" t="s">
        <v>48</v>
      </c>
      <c r="D30" s="51"/>
      <c r="E30" s="51"/>
      <c r="F30" s="51"/>
      <c r="H30" t="s">
        <v>114</v>
      </c>
    </row>
    <row r="31" spans="3:8">
      <c r="C31" s="26" t="s">
        <v>46</v>
      </c>
      <c r="D31" s="84">
        <f>D22+D30</f>
        <v>0</v>
      </c>
      <c r="E31" s="84">
        <f>E22+E30</f>
        <v>0</v>
      </c>
      <c r="F31" s="84">
        <f>F22+F30</f>
        <v>0</v>
      </c>
      <c r="H31" s="15" t="s">
        <v>86</v>
      </c>
    </row>
    <row r="32" spans="3:8">
      <c r="C32" s="27" t="s">
        <v>73</v>
      </c>
      <c r="D32" s="51"/>
      <c r="E32" s="51"/>
      <c r="F32" s="51"/>
      <c r="H32" t="s">
        <v>114</v>
      </c>
    </row>
    <row r="33" spans="3:15">
      <c r="C33" s="26" t="s">
        <v>71</v>
      </c>
      <c r="D33" s="84">
        <f>SUM(D31:D32)</f>
        <v>0</v>
      </c>
      <c r="E33" s="84">
        <f>SUM(E31:E32)</f>
        <v>0</v>
      </c>
      <c r="F33" s="84">
        <f>SUM(F31:F32)</f>
        <v>0</v>
      </c>
      <c r="H33" s="15" t="s">
        <v>87</v>
      </c>
    </row>
    <row r="34" spans="3:15">
      <c r="C34" s="19"/>
    </row>
    <row r="35" spans="3:15">
      <c r="C35" s="18" t="s">
        <v>124</v>
      </c>
    </row>
    <row r="36" spans="3:15">
      <c r="C36" s="19" t="s">
        <v>1</v>
      </c>
      <c r="D36" s="81"/>
      <c r="E36" s="99" t="e">
        <f>E17/D17-1</f>
        <v>#DIV/0!</v>
      </c>
      <c r="F36" s="99" t="e">
        <f>F17/E17-1</f>
        <v>#DIV/0!</v>
      </c>
      <c r="H36" t="s">
        <v>115</v>
      </c>
      <c r="J36" s="21"/>
      <c r="K36" s="21"/>
      <c r="L36" s="21"/>
      <c r="M36" s="21"/>
      <c r="N36" s="21"/>
      <c r="O36" s="21"/>
    </row>
    <row r="37" spans="3:15">
      <c r="C37" s="19" t="s">
        <v>157</v>
      </c>
      <c r="D37" s="99" t="e">
        <f>D19/D17</f>
        <v>#DIV/0!</v>
      </c>
      <c r="E37" s="99" t="e">
        <f>E19/E17</f>
        <v>#DIV/0!</v>
      </c>
      <c r="F37" s="99" t="e">
        <f>F19/F17</f>
        <v>#DIV/0!</v>
      </c>
      <c r="H37" t="s">
        <v>125</v>
      </c>
      <c r="J37" s="21"/>
      <c r="K37" s="21"/>
      <c r="L37" s="21"/>
      <c r="M37" s="21"/>
      <c r="N37" s="21"/>
      <c r="O37" s="21"/>
    </row>
    <row r="38" spans="3:15">
      <c r="C38" s="19" t="s">
        <v>158</v>
      </c>
      <c r="D38" s="99" t="e">
        <f>-(D20/D17)</f>
        <v>#DIV/0!</v>
      </c>
      <c r="E38" s="99" t="e">
        <f>-(E20/E17)</f>
        <v>#DIV/0!</v>
      </c>
      <c r="F38" s="99" t="e">
        <f>-(F20/F17)</f>
        <v>#DIV/0!</v>
      </c>
      <c r="H38" t="s">
        <v>116</v>
      </c>
      <c r="J38" s="21"/>
      <c r="K38" s="21"/>
      <c r="L38" s="21"/>
      <c r="M38" s="21"/>
      <c r="N38" s="21"/>
      <c r="O38" s="21"/>
    </row>
    <row r="39" spans="3:15">
      <c r="C39" s="19" t="s">
        <v>160</v>
      </c>
      <c r="D39" s="99" t="e">
        <f>-(D21/D17)</f>
        <v>#DIV/0!</v>
      </c>
      <c r="E39" s="99" t="e">
        <f>-(E21/E17)</f>
        <v>#DIV/0!</v>
      </c>
      <c r="F39" s="99" t="e">
        <f>-(F21/F17)</f>
        <v>#DIV/0!</v>
      </c>
      <c r="H39" t="s">
        <v>117</v>
      </c>
      <c r="J39" s="21"/>
      <c r="K39" s="21"/>
      <c r="L39" s="21"/>
      <c r="M39" s="21"/>
      <c r="N39" s="21"/>
      <c r="O39" s="21"/>
    </row>
    <row r="40" spans="3:15">
      <c r="C40" s="19" t="s">
        <v>0</v>
      </c>
      <c r="D40" s="99" t="e">
        <f>-(D27/D26)</f>
        <v>#DIV/0!</v>
      </c>
      <c r="E40" s="99" t="e">
        <f>-(E27/E26)</f>
        <v>#DIV/0!</v>
      </c>
      <c r="F40" s="99" t="e">
        <f>-(F27/F26)</f>
        <v>#DIV/0!</v>
      </c>
      <c r="H40" t="s">
        <v>118</v>
      </c>
      <c r="J40" s="21"/>
      <c r="K40" s="21"/>
      <c r="L40" s="21"/>
      <c r="M40" s="21"/>
      <c r="N40" s="21"/>
      <c r="O40" s="21"/>
    </row>
    <row r="41" spans="3:15">
      <c r="C41" s="19"/>
    </row>
    <row r="42" spans="3:15">
      <c r="C42" s="5" t="s">
        <v>20</v>
      </c>
      <c r="D42" s="10"/>
      <c r="E42" s="10"/>
      <c r="F42" s="10"/>
    </row>
    <row r="43" spans="3:15">
      <c r="C43" s="25" t="str">
        <f>C14</f>
        <v xml:space="preserve">Fiscal year  </v>
      </c>
      <c r="D43" s="22"/>
      <c r="E43" s="22">
        <f>E14</f>
        <v>1899</v>
      </c>
      <c r="F43" s="22">
        <f>F14</f>
        <v>1900</v>
      </c>
    </row>
    <row r="44" spans="3:15">
      <c r="C44" s="6" t="str">
        <f>C15</f>
        <v>Fiscal year end date</v>
      </c>
      <c r="D44" s="24"/>
      <c r="E44" s="24" t="e">
        <f>E15</f>
        <v>#NUM!</v>
      </c>
      <c r="F44" s="24">
        <f>F15</f>
        <v>0</v>
      </c>
    </row>
    <row r="45" spans="3:15">
      <c r="C45" t="s">
        <v>119</v>
      </c>
      <c r="D45" s="3"/>
      <c r="E45" s="51"/>
      <c r="F45" s="51"/>
    </row>
    <row r="46" spans="3:15">
      <c r="C46" t="s">
        <v>53</v>
      </c>
      <c r="D46" s="3"/>
      <c r="E46" s="51"/>
      <c r="F46" s="51"/>
    </row>
    <row r="47" spans="3:15">
      <c r="C47" t="s">
        <v>54</v>
      </c>
      <c r="D47" s="3"/>
      <c r="E47" s="51"/>
      <c r="F47" s="51"/>
    </row>
    <row r="48" spans="3:15">
      <c r="C48" t="s">
        <v>168</v>
      </c>
      <c r="D48" s="3"/>
      <c r="E48" s="51"/>
      <c r="F48" s="51"/>
    </row>
    <row r="49" spans="3:10">
      <c r="C49" t="s">
        <v>21</v>
      </c>
      <c r="D49" s="3"/>
      <c r="E49" s="51"/>
      <c r="F49" s="51"/>
    </row>
    <row r="50" spans="3:10">
      <c r="C50" t="s">
        <v>169</v>
      </c>
      <c r="D50" s="3"/>
      <c r="E50" s="51"/>
      <c r="F50" s="51"/>
      <c r="H50" s="33"/>
    </row>
    <row r="51" spans="3:10">
      <c r="C51" s="26" t="s">
        <v>22</v>
      </c>
      <c r="D51" s="16"/>
      <c r="E51" s="84">
        <f>SUM(E45:E50)</f>
        <v>0</v>
      </c>
      <c r="F51" s="84">
        <f>SUM(F45:F50)</f>
        <v>0</v>
      </c>
      <c r="I51" s="33"/>
      <c r="J51" s="33"/>
    </row>
    <row r="52" spans="3:10">
      <c r="C52" s="27"/>
      <c r="D52" s="17"/>
      <c r="I52" s="33"/>
      <c r="J52" s="33"/>
    </row>
    <row r="53" spans="3:10">
      <c r="C53" s="27" t="s">
        <v>56</v>
      </c>
      <c r="D53" s="3"/>
      <c r="E53" s="51"/>
      <c r="F53" s="51"/>
      <c r="I53" s="33"/>
      <c r="J53" s="33"/>
    </row>
    <row r="54" spans="3:10">
      <c r="C54" s="27" t="s">
        <v>104</v>
      </c>
      <c r="D54" s="3"/>
      <c r="E54" s="51"/>
      <c r="F54" s="51"/>
      <c r="I54" s="33"/>
      <c r="J54" s="33"/>
    </row>
    <row r="55" spans="3:10">
      <c r="C55" s="27" t="s">
        <v>57</v>
      </c>
      <c r="D55" s="3"/>
      <c r="E55" s="51"/>
      <c r="F55" s="51"/>
      <c r="I55" s="33"/>
      <c r="J55" s="33"/>
    </row>
    <row r="56" spans="3:10">
      <c r="C56" s="27" t="s">
        <v>59</v>
      </c>
      <c r="D56" s="3"/>
      <c r="E56" s="51"/>
      <c r="F56" s="51"/>
      <c r="I56" s="33"/>
      <c r="J56" s="33"/>
    </row>
    <row r="57" spans="3:10">
      <c r="C57" s="27" t="s">
        <v>170</v>
      </c>
      <c r="D57" s="3"/>
      <c r="E57" s="51"/>
      <c r="F57" s="51"/>
    </row>
    <row r="58" spans="3:10" ht="15.75" customHeight="1">
      <c r="C58" s="27" t="s">
        <v>171</v>
      </c>
      <c r="D58" s="3"/>
      <c r="E58" s="51"/>
      <c r="F58" s="51"/>
      <c r="I58" s="33"/>
      <c r="J58" s="33"/>
    </row>
    <row r="59" spans="3:10">
      <c r="C59" s="26" t="s">
        <v>24</v>
      </c>
      <c r="D59" s="16"/>
      <c r="E59" s="84">
        <f>SUM(E53:E58)</f>
        <v>0</v>
      </c>
      <c r="F59" s="84">
        <f>SUM(F53:F58)</f>
        <v>0</v>
      </c>
      <c r="I59" s="33"/>
      <c r="J59" s="33"/>
    </row>
    <row r="60" spans="3:10">
      <c r="C60" s="26"/>
      <c r="D60" s="16"/>
      <c r="E60" s="82"/>
      <c r="F60" s="82"/>
      <c r="I60" s="33"/>
      <c r="J60" s="33"/>
    </row>
    <row r="61" spans="3:10">
      <c r="C61" s="27" t="s">
        <v>60</v>
      </c>
      <c r="D61" s="3"/>
      <c r="E61" s="51"/>
      <c r="F61" s="51"/>
      <c r="I61" s="33"/>
      <c r="J61" s="33"/>
    </row>
    <row r="62" spans="3:10" ht="15.75" customHeight="1">
      <c r="C62" s="27" t="s">
        <v>43</v>
      </c>
      <c r="D62" s="14"/>
      <c r="E62" s="51"/>
      <c r="F62" s="51"/>
      <c r="I62" s="33"/>
      <c r="J62" s="33"/>
    </row>
    <row r="63" spans="3:10" ht="15.75" customHeight="1">
      <c r="C63" s="27" t="s">
        <v>107</v>
      </c>
      <c r="D63" s="3"/>
      <c r="E63" s="51"/>
      <c r="F63" s="51"/>
    </row>
    <row r="64" spans="3:10">
      <c r="C64" s="26" t="s">
        <v>25</v>
      </c>
      <c r="D64" s="28"/>
      <c r="E64" s="84">
        <f>SUM(E61:E63)</f>
        <v>0</v>
      </c>
      <c r="F64" s="84">
        <f>SUM(F61:F63)</f>
        <v>0</v>
      </c>
    </row>
    <row r="65" spans="3:8">
      <c r="D65" s="17"/>
      <c r="E65" s="17"/>
      <c r="F65" s="17"/>
    </row>
    <row r="66" spans="3:8">
      <c r="C66" s="11" t="s">
        <v>26</v>
      </c>
      <c r="D66" s="29"/>
      <c r="E66" s="29">
        <f>ROUND(E51-E59-E64,3)</f>
        <v>0</v>
      </c>
      <c r="F66" s="29">
        <f>ROUND(F51-F59-F64,3)</f>
        <v>0</v>
      </c>
    </row>
    <row r="67" spans="3:8">
      <c r="E67" s="17"/>
      <c r="F67" s="17"/>
    </row>
    <row r="68" spans="3:8">
      <c r="C68" s="15" t="s">
        <v>123</v>
      </c>
      <c r="D68" s="33"/>
      <c r="E68" s="17"/>
      <c r="F68" s="17"/>
    </row>
    <row r="69" spans="3:8">
      <c r="C69" s="27" t="s">
        <v>126</v>
      </c>
      <c r="D69" s="51"/>
      <c r="E69" s="51"/>
      <c r="F69" s="51"/>
    </row>
    <row r="70" spans="3:8">
      <c r="C70" s="27" t="s">
        <v>127</v>
      </c>
      <c r="D70" s="51"/>
      <c r="E70" s="51"/>
      <c r="F70" s="51"/>
      <c r="H70" s="48" t="s">
        <v>172</v>
      </c>
    </row>
    <row r="71" spans="3:8">
      <c r="C71" s="27" t="s">
        <v>120</v>
      </c>
      <c r="D71" s="51"/>
      <c r="E71" s="51"/>
      <c r="F71" s="51"/>
      <c r="H71" t="s">
        <v>173</v>
      </c>
    </row>
    <row r="72" spans="3:8">
      <c r="C72" s="27" t="s">
        <v>121</v>
      </c>
      <c r="D72" s="100"/>
      <c r="E72" s="51"/>
      <c r="F72" s="51"/>
      <c r="H72" t="s">
        <v>173</v>
      </c>
    </row>
    <row r="73" spans="3:8">
      <c r="C73" s="27" t="s">
        <v>122</v>
      </c>
      <c r="D73" s="81"/>
      <c r="E73" s="101"/>
      <c r="F73" s="101"/>
      <c r="H73" t="s">
        <v>174</v>
      </c>
    </row>
    <row r="74" spans="3:8">
      <c r="C74" s="27" t="s">
        <v>102</v>
      </c>
      <c r="D74" s="101"/>
      <c r="E74" s="101"/>
      <c r="F74" s="101"/>
      <c r="H74" s="48" t="s">
        <v>175</v>
      </c>
    </row>
    <row r="75" spans="3:8">
      <c r="C75" s="40"/>
      <c r="D75" s="53"/>
      <c r="E75" s="53"/>
      <c r="F75" s="53"/>
    </row>
  </sheetData>
  <conditionalFormatting sqref="C39">
    <cfRule type="expression" dxfId="1" priority="3">
      <formula>#REF!=$C39</formula>
    </cfRule>
  </conditionalFormatting>
  <dataValidations count="2">
    <dataValidation type="list" allowBlank="1" showInputMessage="1" showErrorMessage="1" sqref="D7" xr:uid="{06CABD5E-35B9-41C4-8F96-E9B135A3820C}">
      <formula1>"0,1"</formula1>
    </dataValidation>
    <dataValidation type="list" allowBlank="1" showInputMessage="1" showErrorMessage="1" sqref="C3" xr:uid="{3CFE8E7F-88C7-4A16-AA8B-542D25B76047}">
      <formula1>"$ bns except per share, $ mm except per share,$ in thousands except per share"</formula1>
    </dataValidation>
  </dataValidations>
  <pageMargins left="0.7" right="0.7" top="0.75" bottom="0.75" header="0.3" footer="0.3"/>
  <pageSetup scale="58"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8422-2A43-47D2-83B8-E63DF0919ACF}">
  <dimension ref="C1:T156"/>
  <sheetViews>
    <sheetView tabSelected="1" zoomScale="125" zoomScaleNormal="100" workbookViewId="0">
      <selection activeCell="O102" sqref="O102"/>
    </sheetView>
  </sheetViews>
  <sheetFormatPr baseColWidth="10" defaultColWidth="8.83203125" defaultRowHeight="15"/>
  <cols>
    <col min="1" max="2" width="1.6640625" customWidth="1"/>
    <col min="3" max="3" width="42.6640625" customWidth="1"/>
    <col min="4" max="11" width="11.5" customWidth="1"/>
    <col min="12" max="12" width="2.33203125" customWidth="1"/>
    <col min="13" max="13" width="11.5" customWidth="1"/>
    <col min="14" max="14" width="11.83203125" customWidth="1"/>
    <col min="15" max="17" width="10.33203125" bestFit="1" customWidth="1"/>
    <col min="18" max="19" width="9.5" bestFit="1" customWidth="1"/>
  </cols>
  <sheetData>
    <row r="1" spans="3:19" ht="16" thickBot="1"/>
    <row r="2" spans="3:19" ht="16" thickBot="1">
      <c r="C2" s="56" t="str">
        <f>"Financial Statement Model for "&amp;D5</f>
        <v>Financial Statement Model for Apple</v>
      </c>
      <c r="D2" s="43"/>
      <c r="E2" s="43"/>
      <c r="F2" s="43"/>
      <c r="G2" s="43"/>
      <c r="H2" s="43"/>
      <c r="I2" s="43"/>
      <c r="J2" s="43"/>
      <c r="K2" s="43"/>
    </row>
    <row r="3" spans="3:19">
      <c r="C3" s="2" t="s">
        <v>45</v>
      </c>
      <c r="D3" s="39"/>
      <c r="E3" s="39"/>
      <c r="F3" s="39"/>
      <c r="G3" s="39"/>
      <c r="H3" s="39"/>
    </row>
    <row r="5" spans="3:19">
      <c r="C5" s="1" t="s">
        <v>5</v>
      </c>
      <c r="D5" s="63" t="s">
        <v>49</v>
      </c>
    </row>
    <row r="6" spans="3:19">
      <c r="C6" s="1" t="s">
        <v>6</v>
      </c>
      <c r="D6" s="63" t="s">
        <v>50</v>
      </c>
    </row>
    <row r="7" spans="3:19">
      <c r="C7" t="s">
        <v>164</v>
      </c>
      <c r="D7" s="64">
        <v>1</v>
      </c>
    </row>
    <row r="8" spans="3:19">
      <c r="C8" t="s">
        <v>72</v>
      </c>
      <c r="D8" s="65">
        <v>171.25</v>
      </c>
    </row>
    <row r="9" spans="3:19">
      <c r="C9" t="s">
        <v>9</v>
      </c>
      <c r="D9" s="66">
        <v>43500</v>
      </c>
    </row>
    <row r="10" spans="3:19">
      <c r="C10" s="1" t="s">
        <v>8</v>
      </c>
      <c r="D10" s="67">
        <v>43372</v>
      </c>
    </row>
    <row r="11" spans="3:19" ht="15" customHeight="1">
      <c r="C11" t="s">
        <v>163</v>
      </c>
      <c r="D11" s="79">
        <v>4745.3980000000001</v>
      </c>
    </row>
    <row r="13" spans="3:19">
      <c r="C13" s="5" t="s">
        <v>19</v>
      </c>
      <c r="D13" s="6"/>
      <c r="E13" s="6"/>
      <c r="F13" s="6"/>
      <c r="G13" s="6"/>
      <c r="H13" s="6"/>
      <c r="I13" s="6"/>
      <c r="J13" s="6"/>
      <c r="K13" s="6"/>
    </row>
    <row r="14" spans="3:19">
      <c r="C14" t="s">
        <v>10</v>
      </c>
      <c r="D14" s="7">
        <f>E14-1</f>
        <v>2016</v>
      </c>
      <c r="E14" s="7">
        <f>F14-1</f>
        <v>2017</v>
      </c>
      <c r="F14" s="7">
        <f>YEAR(D10)</f>
        <v>2018</v>
      </c>
      <c r="G14" s="8">
        <f>F14+1</f>
        <v>2019</v>
      </c>
      <c r="H14" s="8">
        <f>G14+1</f>
        <v>2020</v>
      </c>
      <c r="I14" s="8">
        <f>H14+1</f>
        <v>2021</v>
      </c>
      <c r="J14" s="8">
        <f>I14+1</f>
        <v>2022</v>
      </c>
      <c r="K14" s="8">
        <f>J14+1</f>
        <v>2023</v>
      </c>
    </row>
    <row r="15" spans="3:19">
      <c r="C15" s="9" t="s">
        <v>7</v>
      </c>
      <c r="D15" s="50">
        <f>EOMONTH(E15,-12)</f>
        <v>42643</v>
      </c>
      <c r="E15" s="50">
        <f>EOMONTH(F15,-12)</f>
        <v>43008</v>
      </c>
      <c r="F15" s="50">
        <f>D10</f>
        <v>43372</v>
      </c>
      <c r="G15" s="50">
        <f>EOMONTH(F15,12)</f>
        <v>43738</v>
      </c>
      <c r="H15" s="50">
        <f>EOMONTH(G15,12)</f>
        <v>44104</v>
      </c>
      <c r="I15" s="50">
        <f>EOMONTH(H15,12)</f>
        <v>44469</v>
      </c>
      <c r="J15" s="50">
        <f>EOMONTH(I15,12)</f>
        <v>44834</v>
      </c>
      <c r="K15" s="50">
        <f>EOMONTH(J15,12)</f>
        <v>45199</v>
      </c>
      <c r="M15" s="45" t="s">
        <v>75</v>
      </c>
      <c r="N15" s="57"/>
      <c r="O15" s="57"/>
      <c r="P15" s="57"/>
      <c r="Q15" s="57"/>
      <c r="R15" s="57"/>
      <c r="S15" s="57"/>
    </row>
    <row r="16" spans="3:19">
      <c r="C16" s="11"/>
      <c r="D16" s="12"/>
      <c r="E16" s="13"/>
      <c r="F16" s="13"/>
      <c r="G16" s="46"/>
      <c r="H16" s="47"/>
      <c r="I16" s="47"/>
      <c r="J16" s="13"/>
      <c r="K16" s="13"/>
    </row>
    <row r="17" spans="3:14">
      <c r="C17" t="s">
        <v>11</v>
      </c>
      <c r="D17" s="3">
        <f>'FSM Data Input_Empty'!D17</f>
        <v>0</v>
      </c>
      <c r="E17" s="3">
        <f>'FSM Data Input_Empty'!E17</f>
        <v>0</v>
      </c>
      <c r="F17" s="3">
        <f>'FSM Data Input_Empty'!F17</f>
        <v>0</v>
      </c>
      <c r="G17" s="52">
        <f>F17*(1+G36)</f>
        <v>0</v>
      </c>
      <c r="H17" s="52">
        <f>G17*(1+H36)</f>
        <v>0</v>
      </c>
      <c r="I17" s="52">
        <f>H17*(1+I36)</f>
        <v>0</v>
      </c>
      <c r="J17" s="52">
        <f>I17*(1+J36)</f>
        <v>0</v>
      </c>
      <c r="K17" s="52">
        <f>J17*(1+K36)</f>
        <v>0</v>
      </c>
      <c r="M17" t="s">
        <v>76</v>
      </c>
    </row>
    <row r="18" spans="3:14">
      <c r="C18" t="s">
        <v>14</v>
      </c>
      <c r="D18" s="3">
        <f>'FSM Data Input_Empty'!D18</f>
        <v>0</v>
      </c>
      <c r="E18" s="3">
        <f>'FSM Data Input_Empty'!E18</f>
        <v>0</v>
      </c>
      <c r="F18" s="3">
        <f>'FSM Data Input_Empty'!F18</f>
        <v>0</v>
      </c>
      <c r="G18" s="52">
        <f>G19-G17</f>
        <v>0</v>
      </c>
      <c r="H18" s="52">
        <f>H19-H17</f>
        <v>0</v>
      </c>
      <c r="I18" s="52">
        <f>I19-I17</f>
        <v>0</v>
      </c>
      <c r="J18" s="52">
        <f>J19-J17</f>
        <v>0</v>
      </c>
      <c r="K18" s="52">
        <f>K19-K17</f>
        <v>0</v>
      </c>
      <c r="M18" t="s">
        <v>77</v>
      </c>
    </row>
    <row r="19" spans="3:14">
      <c r="C19" s="15" t="s">
        <v>13</v>
      </c>
      <c r="D19" s="16">
        <f>SUM(D17:D18)</f>
        <v>0</v>
      </c>
      <c r="E19" s="16">
        <f>SUM(E17:E18)</f>
        <v>0</v>
      </c>
      <c r="F19" s="16">
        <f>SUM(F17:F18)</f>
        <v>0</v>
      </c>
      <c r="G19" s="85">
        <f>G17*G37</f>
        <v>0</v>
      </c>
      <c r="H19" s="85">
        <f>H17*H37</f>
        <v>0</v>
      </c>
      <c r="I19" s="85">
        <f>I17*I37</f>
        <v>0</v>
      </c>
      <c r="J19" s="85">
        <f>J17*J37</f>
        <v>0</v>
      </c>
      <c r="K19" s="85">
        <f>K17*K37</f>
        <v>0</v>
      </c>
      <c r="M19" s="48" t="s">
        <v>78</v>
      </c>
    </row>
    <row r="20" spans="3:14">
      <c r="C20" t="s">
        <v>51</v>
      </c>
      <c r="D20" s="3">
        <f>'FSM Data Input_Empty'!D20</f>
        <v>0</v>
      </c>
      <c r="E20" s="3">
        <f>'FSM Data Input_Empty'!E20</f>
        <v>0</v>
      </c>
      <c r="F20" s="3">
        <f>'FSM Data Input_Empty'!F20</f>
        <v>0</v>
      </c>
      <c r="G20" s="52">
        <f>-G38*G17</f>
        <v>0</v>
      </c>
      <c r="H20" s="52">
        <f>-H38*H17</f>
        <v>0</v>
      </c>
      <c r="I20" s="52">
        <f>-I38*I17</f>
        <v>0</v>
      </c>
      <c r="J20" s="52">
        <f>-J38*J17</f>
        <v>0</v>
      </c>
      <c r="K20" s="52">
        <f>-K38*K17</f>
        <v>0</v>
      </c>
      <c r="M20" s="48" t="s">
        <v>159</v>
      </c>
    </row>
    <row r="21" spans="3:14">
      <c r="C21" t="s">
        <v>16</v>
      </c>
      <c r="D21" s="3">
        <f>'FSM Data Input_Empty'!D21</f>
        <v>0</v>
      </c>
      <c r="E21" s="3">
        <f>'FSM Data Input_Empty'!E21</f>
        <v>0</v>
      </c>
      <c r="F21" s="3">
        <f>'FSM Data Input_Empty'!F21</f>
        <v>0</v>
      </c>
      <c r="G21" s="52">
        <f>-G17*G39</f>
        <v>0</v>
      </c>
      <c r="H21" s="52">
        <f>-H17*H39</f>
        <v>0</v>
      </c>
      <c r="I21" s="52">
        <f>-I17*I39</f>
        <v>0</v>
      </c>
      <c r="J21" s="52">
        <f>-J17*J39</f>
        <v>0</v>
      </c>
      <c r="K21" s="52">
        <f>-K17*K39</f>
        <v>0</v>
      </c>
      <c r="M21" s="48" t="s">
        <v>161</v>
      </c>
    </row>
    <row r="22" spans="3:14">
      <c r="C22" s="15" t="s">
        <v>3</v>
      </c>
      <c r="D22" s="16">
        <f>D19+D20+D21</f>
        <v>0</v>
      </c>
      <c r="E22" s="16">
        <f>E19+E20+E21</f>
        <v>0</v>
      </c>
      <c r="F22" s="16">
        <f>F19+F20+F21</f>
        <v>0</v>
      </c>
      <c r="G22" s="85">
        <f t="shared" ref="G22:K22" si="0">G19+G20+G21</f>
        <v>0</v>
      </c>
      <c r="H22" s="85">
        <f t="shared" si="0"/>
        <v>0</v>
      </c>
      <c r="I22" s="85">
        <f t="shared" si="0"/>
        <v>0</v>
      </c>
      <c r="J22" s="85">
        <f t="shared" si="0"/>
        <v>0</v>
      </c>
      <c r="K22" s="85">
        <f t="shared" si="0"/>
        <v>0</v>
      </c>
      <c r="M22" s="15" t="s">
        <v>79</v>
      </c>
    </row>
    <row r="23" spans="3:14">
      <c r="C23" t="s">
        <v>4</v>
      </c>
      <c r="D23" s="3">
        <f>'FSM Data Input_Empty'!D23</f>
        <v>0</v>
      </c>
      <c r="E23" s="3">
        <f>'FSM Data Input_Empty'!E23</f>
        <v>0</v>
      </c>
      <c r="F23" s="3">
        <f>'FSM Data Input_Empty'!F23</f>
        <v>0</v>
      </c>
      <c r="G23" s="89"/>
      <c r="H23" s="89"/>
      <c r="I23" s="89"/>
      <c r="J23" s="89"/>
      <c r="K23" s="89"/>
      <c r="M23" t="s">
        <v>84</v>
      </c>
    </row>
    <row r="24" spans="3:14">
      <c r="C24" t="s">
        <v>17</v>
      </c>
      <c r="D24" s="3">
        <f>'FSM Data Input_Empty'!D24</f>
        <v>0</v>
      </c>
      <c r="E24" s="3">
        <f>'FSM Data Input_Empty'!E24</f>
        <v>0</v>
      </c>
      <c r="F24" s="3">
        <f>'FSM Data Input_Empty'!F24</f>
        <v>0</v>
      </c>
      <c r="G24" s="89"/>
      <c r="H24" s="89"/>
      <c r="I24" s="89"/>
      <c r="J24" s="89"/>
      <c r="K24" s="89"/>
      <c r="M24" t="s">
        <v>83</v>
      </c>
    </row>
    <row r="25" spans="3:14">
      <c r="C25" t="s">
        <v>52</v>
      </c>
      <c r="D25" s="3">
        <f>'FSM Data Input_Empty'!D25</f>
        <v>0</v>
      </c>
      <c r="E25" s="3">
        <f>'FSM Data Input_Empty'!E25</f>
        <v>0</v>
      </c>
      <c r="F25" s="3">
        <f>'FSM Data Input_Empty'!F25</f>
        <v>0</v>
      </c>
      <c r="G25" s="52">
        <f>F25</f>
        <v>0</v>
      </c>
      <c r="H25" s="52">
        <f>G25</f>
        <v>0</v>
      </c>
      <c r="I25" s="52">
        <f>H25</f>
        <v>0</v>
      </c>
      <c r="J25" s="52">
        <f>I25</f>
        <v>0</v>
      </c>
      <c r="K25" s="52">
        <f>J25</f>
        <v>0</v>
      </c>
      <c r="M25" t="s">
        <v>80</v>
      </c>
    </row>
    <row r="26" spans="3:14">
      <c r="C26" s="15" t="s">
        <v>12</v>
      </c>
      <c r="D26" s="16">
        <f>SUM(D22:D25)</f>
        <v>0</v>
      </c>
      <c r="E26" s="16">
        <f>SUM(E22:E25)</f>
        <v>0</v>
      </c>
      <c r="F26" s="16">
        <f>SUM(F22:F25)</f>
        <v>0</v>
      </c>
      <c r="G26" s="85">
        <f t="shared" ref="G26:K26" si="1">SUM(G22:G25)</f>
        <v>0</v>
      </c>
      <c r="H26" s="85">
        <f t="shared" si="1"/>
        <v>0</v>
      </c>
      <c r="I26" s="85">
        <f t="shared" si="1"/>
        <v>0</v>
      </c>
      <c r="J26" s="85">
        <f t="shared" si="1"/>
        <v>0</v>
      </c>
      <c r="K26" s="85">
        <f t="shared" si="1"/>
        <v>0</v>
      </c>
      <c r="M26" s="15" t="s">
        <v>85</v>
      </c>
      <c r="N26" s="15"/>
    </row>
    <row r="27" spans="3:14">
      <c r="C27" t="s">
        <v>15</v>
      </c>
      <c r="D27" s="3">
        <f>'FSM Data Input_Empty'!D27</f>
        <v>0</v>
      </c>
      <c r="E27" s="3">
        <f>'FSM Data Input_Empty'!E27</f>
        <v>0</v>
      </c>
      <c r="F27" s="3">
        <f>'FSM Data Input_Empty'!F27</f>
        <v>0</v>
      </c>
      <c r="G27" s="52">
        <f>-G40*G26</f>
        <v>0</v>
      </c>
      <c r="H27" s="52">
        <f>-H40*H26</f>
        <v>0</v>
      </c>
      <c r="I27" s="52">
        <f>-I40*I26</f>
        <v>0</v>
      </c>
      <c r="J27" s="52">
        <f>-J40*J26</f>
        <v>0</v>
      </c>
      <c r="K27" s="52">
        <f>-K40*K26</f>
        <v>0</v>
      </c>
      <c r="M27" t="s">
        <v>81</v>
      </c>
    </row>
    <row r="28" spans="3:14">
      <c r="C28" s="15" t="s">
        <v>2</v>
      </c>
      <c r="D28" s="16">
        <f>SUM(D26:D27)</f>
        <v>0</v>
      </c>
      <c r="E28" s="16">
        <f>SUM(E26:E27)</f>
        <v>0</v>
      </c>
      <c r="F28" s="16">
        <f>SUM(F26:F27)</f>
        <v>0</v>
      </c>
      <c r="G28" s="85">
        <f t="shared" ref="G28:K28" si="2">SUM(G26:G27)</f>
        <v>0</v>
      </c>
      <c r="H28" s="85">
        <f t="shared" si="2"/>
        <v>0</v>
      </c>
      <c r="I28" s="85">
        <f t="shared" si="2"/>
        <v>0</v>
      </c>
      <c r="J28" s="85">
        <f t="shared" si="2"/>
        <v>0</v>
      </c>
      <c r="K28" s="85">
        <f t="shared" si="2"/>
        <v>0</v>
      </c>
      <c r="M28" s="15" t="s">
        <v>82</v>
      </c>
    </row>
    <row r="29" spans="3:14">
      <c r="C29" s="19"/>
      <c r="D29" s="17"/>
      <c r="E29" s="17"/>
      <c r="F29" s="17"/>
      <c r="G29" s="17"/>
      <c r="H29" s="17"/>
      <c r="I29" s="17"/>
      <c r="J29" s="17"/>
      <c r="K29" s="17"/>
    </row>
    <row r="30" spans="3:14">
      <c r="C30" s="27" t="s">
        <v>48</v>
      </c>
      <c r="D30" s="3">
        <f>'FSM Data Input_Empty'!D30</f>
        <v>0</v>
      </c>
      <c r="E30" s="3">
        <f>'FSM Data Input_Empty'!E30</f>
        <v>0</v>
      </c>
      <c r="F30" s="3">
        <f>'FSM Data Input_Empty'!F30</f>
        <v>0</v>
      </c>
      <c r="G30" s="89"/>
      <c r="H30" s="89"/>
      <c r="I30" s="89"/>
      <c r="J30" s="89"/>
      <c r="K30" s="89"/>
      <c r="M30" t="s">
        <v>131</v>
      </c>
    </row>
    <row r="31" spans="3:14">
      <c r="C31" s="26" t="s">
        <v>46</v>
      </c>
      <c r="D31" s="16">
        <f>D22+D30</f>
        <v>0</v>
      </c>
      <c r="E31" s="16">
        <f>E22+E30</f>
        <v>0</v>
      </c>
      <c r="F31" s="16">
        <f>F22+F30</f>
        <v>0</v>
      </c>
      <c r="G31" s="85">
        <f t="shared" ref="G31:K31" si="3">G22+G30</f>
        <v>0</v>
      </c>
      <c r="H31" s="85">
        <f t="shared" si="3"/>
        <v>0</v>
      </c>
      <c r="I31" s="85">
        <f t="shared" si="3"/>
        <v>0</v>
      </c>
      <c r="J31" s="85">
        <f t="shared" si="3"/>
        <v>0</v>
      </c>
      <c r="K31" s="85">
        <f t="shared" si="3"/>
        <v>0</v>
      </c>
      <c r="M31" s="15" t="s">
        <v>86</v>
      </c>
    </row>
    <row r="32" spans="3:14">
      <c r="C32" s="27" t="s">
        <v>73</v>
      </c>
      <c r="D32" s="3">
        <f>'FSM Data Input_Empty'!D32</f>
        <v>0</v>
      </c>
      <c r="E32" s="3">
        <f>'FSM Data Input_Empty'!E32</f>
        <v>0</v>
      </c>
      <c r="F32" s="3">
        <f>'FSM Data Input_Empty'!F32</f>
        <v>0</v>
      </c>
      <c r="G32" s="52">
        <f>F32*(1+G36)</f>
        <v>0</v>
      </c>
      <c r="H32" s="52">
        <f>G32*(1+H36)</f>
        <v>0</v>
      </c>
      <c r="I32" s="52">
        <f>H32*(1+I36)</f>
        <v>0</v>
      </c>
      <c r="J32" s="52">
        <f>I32*(1+J36)</f>
        <v>0</v>
      </c>
      <c r="K32" s="52">
        <f>J32*(1+K36)</f>
        <v>0</v>
      </c>
      <c r="M32" t="s">
        <v>165</v>
      </c>
    </row>
    <row r="33" spans="3:20">
      <c r="C33" s="26" t="s">
        <v>71</v>
      </c>
      <c r="D33" s="16">
        <f>SUM(D31:D32)</f>
        <v>0</v>
      </c>
      <c r="E33" s="16">
        <f>SUM(E31:E32)</f>
        <v>0</v>
      </c>
      <c r="F33" s="16">
        <f>SUM(F31:F32)</f>
        <v>0</v>
      </c>
      <c r="G33" s="85">
        <f t="shared" ref="G33:K33" si="4">SUM(G31:G32)</f>
        <v>0</v>
      </c>
      <c r="H33" s="85">
        <f t="shared" si="4"/>
        <v>0</v>
      </c>
      <c r="I33" s="85">
        <f t="shared" si="4"/>
        <v>0</v>
      </c>
      <c r="J33" s="85">
        <f t="shared" si="4"/>
        <v>0</v>
      </c>
      <c r="K33" s="85">
        <f t="shared" si="4"/>
        <v>0</v>
      </c>
      <c r="M33" s="15" t="s">
        <v>87</v>
      </c>
    </row>
    <row r="34" spans="3:20">
      <c r="C34" s="19"/>
      <c r="G34" s="37"/>
    </row>
    <row r="35" spans="3:20">
      <c r="C35" s="18" t="s">
        <v>18</v>
      </c>
    </row>
    <row r="36" spans="3:20">
      <c r="C36" s="19" t="s">
        <v>1</v>
      </c>
      <c r="D36" s="20"/>
      <c r="E36" s="20" t="e">
        <f>E17/D17-1</f>
        <v>#DIV/0!</v>
      </c>
      <c r="F36" s="20" t="e">
        <f>F17/E17-1</f>
        <v>#DIV/0!</v>
      </c>
      <c r="G36" s="21"/>
      <c r="H36" s="21"/>
      <c r="I36" s="21"/>
      <c r="J36" s="20">
        <f>I36</f>
        <v>0</v>
      </c>
      <c r="K36" s="20">
        <f t="shared" ref="K36:K40" si="5">J36</f>
        <v>0</v>
      </c>
      <c r="M36" t="s">
        <v>166</v>
      </c>
      <c r="O36" s="21"/>
      <c r="P36" s="21"/>
      <c r="Q36" s="21"/>
      <c r="R36" s="21"/>
      <c r="S36" s="21"/>
      <c r="T36" s="21"/>
    </row>
    <row r="37" spans="3:20">
      <c r="C37" s="19" t="s">
        <v>157</v>
      </c>
      <c r="D37" s="20" t="e">
        <f>D19/D17</f>
        <v>#DIV/0!</v>
      </c>
      <c r="E37" s="20" t="e">
        <f>E19/E17</f>
        <v>#DIV/0!</v>
      </c>
      <c r="F37" s="20" t="e">
        <f>F19/F17</f>
        <v>#DIV/0!</v>
      </c>
      <c r="G37" s="21"/>
      <c r="H37" s="21"/>
      <c r="I37" s="21"/>
      <c r="J37" s="20">
        <f t="shared" ref="J37:K40" si="6">I37</f>
        <v>0</v>
      </c>
      <c r="K37" s="20">
        <f t="shared" si="5"/>
        <v>0</v>
      </c>
      <c r="M37" t="s">
        <v>166</v>
      </c>
      <c r="O37" s="21"/>
      <c r="P37" s="21"/>
      <c r="Q37" s="21"/>
      <c r="R37" s="21"/>
      <c r="S37" s="21"/>
      <c r="T37" s="21"/>
    </row>
    <row r="38" spans="3:20">
      <c r="C38" s="19" t="s">
        <v>158</v>
      </c>
      <c r="D38" s="20" t="e">
        <f>-D20/D17</f>
        <v>#DIV/0!</v>
      </c>
      <c r="E38" s="20" t="e">
        <f>-E20/E17</f>
        <v>#DIV/0!</v>
      </c>
      <c r="F38" s="20" t="e">
        <f>-F20/F17</f>
        <v>#DIV/0!</v>
      </c>
      <c r="G38" s="21"/>
      <c r="H38" s="21"/>
      <c r="I38" s="21"/>
      <c r="J38" s="20">
        <f t="shared" si="6"/>
        <v>0</v>
      </c>
      <c r="K38" s="20">
        <f t="shared" si="5"/>
        <v>0</v>
      </c>
      <c r="M38" t="s">
        <v>166</v>
      </c>
      <c r="O38" s="21"/>
      <c r="P38" s="21"/>
      <c r="Q38" s="21"/>
      <c r="R38" s="21"/>
      <c r="S38" s="21"/>
      <c r="T38" s="21"/>
    </row>
    <row r="39" spans="3:20">
      <c r="C39" s="19" t="s">
        <v>160</v>
      </c>
      <c r="D39" s="20" t="e">
        <f>-D21/D17</f>
        <v>#DIV/0!</v>
      </c>
      <c r="E39" s="20" t="e">
        <f>-E21/E17</f>
        <v>#DIV/0!</v>
      </c>
      <c r="F39" s="20" t="e">
        <f>-F21/F17</f>
        <v>#DIV/0!</v>
      </c>
      <c r="G39" s="21"/>
      <c r="H39" s="21"/>
      <c r="I39" s="21"/>
      <c r="J39" s="20">
        <f t="shared" si="6"/>
        <v>0</v>
      </c>
      <c r="K39" s="20">
        <f t="shared" si="5"/>
        <v>0</v>
      </c>
      <c r="M39" t="s">
        <v>166</v>
      </c>
      <c r="O39" s="21"/>
      <c r="P39" s="21"/>
      <c r="Q39" s="21"/>
      <c r="R39" s="21"/>
      <c r="S39" s="21"/>
      <c r="T39" s="21"/>
    </row>
    <row r="40" spans="3:20">
      <c r="C40" s="19" t="s">
        <v>0</v>
      </c>
      <c r="D40" s="20" t="e">
        <f>-(D27/D26)</f>
        <v>#DIV/0!</v>
      </c>
      <c r="E40" s="20" t="e">
        <f>-(E27/E26)</f>
        <v>#DIV/0!</v>
      </c>
      <c r="F40" s="20" t="e">
        <f>-(F27/F26)</f>
        <v>#DIV/0!</v>
      </c>
      <c r="G40" s="21"/>
      <c r="H40" s="21"/>
      <c r="I40" s="21"/>
      <c r="J40" s="20">
        <f t="shared" si="6"/>
        <v>0</v>
      </c>
      <c r="K40" s="20">
        <f t="shared" si="5"/>
        <v>0</v>
      </c>
      <c r="M40" t="s">
        <v>166</v>
      </c>
      <c r="O40" s="21"/>
      <c r="P40" s="21"/>
      <c r="Q40" s="21"/>
      <c r="R40" s="21"/>
      <c r="S40" s="21"/>
      <c r="T40" s="21"/>
    </row>
    <row r="41" spans="3:20">
      <c r="C41" s="19"/>
      <c r="G41" s="37"/>
    </row>
    <row r="42" spans="3:20">
      <c r="C42" s="5" t="s">
        <v>20</v>
      </c>
      <c r="D42" s="10"/>
      <c r="E42" s="10"/>
      <c r="F42" s="10"/>
      <c r="G42" s="6"/>
      <c r="H42" s="6"/>
      <c r="I42" s="6"/>
      <c r="J42" s="6"/>
      <c r="K42" s="6"/>
    </row>
    <row r="43" spans="3:20">
      <c r="C43" s="25" t="str">
        <f>C14</f>
        <v xml:space="preserve">Fiscal year  </v>
      </c>
      <c r="D43" s="22"/>
      <c r="E43" s="22">
        <f t="shared" ref="E43:K44" si="7">E14</f>
        <v>2017</v>
      </c>
      <c r="F43" s="22">
        <f t="shared" si="7"/>
        <v>2018</v>
      </c>
      <c r="G43" s="23">
        <f t="shared" si="7"/>
        <v>2019</v>
      </c>
      <c r="H43" s="23">
        <f t="shared" si="7"/>
        <v>2020</v>
      </c>
      <c r="I43" s="23">
        <f t="shared" si="7"/>
        <v>2021</v>
      </c>
      <c r="J43" s="23">
        <f t="shared" si="7"/>
        <v>2022</v>
      </c>
      <c r="K43" s="23">
        <f t="shared" si="7"/>
        <v>2023</v>
      </c>
    </row>
    <row r="44" spans="3:20">
      <c r="C44" s="6" t="str">
        <f>C15</f>
        <v>Fiscal year end date</v>
      </c>
      <c r="D44" s="24"/>
      <c r="E44" s="24">
        <f t="shared" si="7"/>
        <v>43008</v>
      </c>
      <c r="F44" s="24">
        <f t="shared" si="7"/>
        <v>43372</v>
      </c>
      <c r="G44" s="24">
        <f t="shared" si="7"/>
        <v>43738</v>
      </c>
      <c r="H44" s="24">
        <f t="shared" si="7"/>
        <v>44104</v>
      </c>
      <c r="I44" s="24">
        <f t="shared" si="7"/>
        <v>44469</v>
      </c>
      <c r="J44" s="24">
        <f t="shared" si="7"/>
        <v>44834</v>
      </c>
      <c r="K44" s="24">
        <f t="shared" si="7"/>
        <v>45199</v>
      </c>
    </row>
    <row r="45" spans="3:20">
      <c r="C45" t="s">
        <v>119</v>
      </c>
      <c r="D45" s="3"/>
      <c r="E45" s="3">
        <f>'FSM Data Input_Empty'!E45</f>
        <v>0</v>
      </c>
      <c r="F45" s="3">
        <f>'FSM Data Input_Empty'!F45</f>
        <v>0</v>
      </c>
      <c r="G45" s="52"/>
      <c r="H45" s="52"/>
      <c r="I45" s="52"/>
      <c r="J45" s="52"/>
      <c r="K45" s="52"/>
      <c r="M45" t="s">
        <v>105</v>
      </c>
    </row>
    <row r="46" spans="3:20">
      <c r="C46" t="s">
        <v>53</v>
      </c>
      <c r="D46" s="3"/>
      <c r="E46" s="3">
        <f>'FSM Data Input_Empty'!E46</f>
        <v>0</v>
      </c>
      <c r="F46" s="3">
        <f>'FSM Data Input_Empty'!F46</f>
        <v>0</v>
      </c>
      <c r="G46" s="52"/>
      <c r="H46" s="52"/>
      <c r="I46" s="52"/>
      <c r="J46" s="52"/>
      <c r="K46" s="52"/>
      <c r="M46" t="s">
        <v>91</v>
      </c>
    </row>
    <row r="47" spans="3:20">
      <c r="C47" t="s">
        <v>54</v>
      </c>
      <c r="D47" s="3"/>
      <c r="E47" s="3">
        <f>'FSM Data Input_Empty'!E47</f>
        <v>0</v>
      </c>
      <c r="F47" s="3">
        <f>'FSM Data Input_Empty'!F47</f>
        <v>0</v>
      </c>
      <c r="G47" s="52"/>
      <c r="H47" s="52"/>
      <c r="I47" s="52"/>
      <c r="J47" s="52"/>
      <c r="K47" s="52"/>
      <c r="M47" t="s">
        <v>92</v>
      </c>
    </row>
    <row r="48" spans="3:20">
      <c r="C48" t="s">
        <v>95</v>
      </c>
      <c r="D48" s="3"/>
      <c r="E48" s="3">
        <f>'FSM Data Input_Empty'!E48</f>
        <v>0</v>
      </c>
      <c r="F48" s="3">
        <f>'FSM Data Input_Empty'!F48</f>
        <v>0</v>
      </c>
      <c r="G48" s="52"/>
      <c r="H48" s="52"/>
      <c r="I48" s="52"/>
      <c r="J48" s="52"/>
      <c r="K48" s="52"/>
      <c r="M48" t="s">
        <v>91</v>
      </c>
    </row>
    <row r="49" spans="3:13">
      <c r="C49" t="s">
        <v>21</v>
      </c>
      <c r="D49" s="3"/>
      <c r="E49" s="3">
        <f>'FSM Data Input_Empty'!E49</f>
        <v>0</v>
      </c>
      <c r="F49" s="3">
        <f>'FSM Data Input_Empty'!F49</f>
        <v>0</v>
      </c>
      <c r="G49" s="89"/>
      <c r="H49" s="89"/>
      <c r="I49" s="89"/>
      <c r="J49" s="89"/>
      <c r="K49" s="89"/>
      <c r="M49" t="s">
        <v>93</v>
      </c>
    </row>
    <row r="50" spans="3:13">
      <c r="C50" t="s">
        <v>55</v>
      </c>
      <c r="D50" s="3"/>
      <c r="E50" s="3">
        <f>'FSM Data Input_Empty'!E50</f>
        <v>0</v>
      </c>
      <c r="F50" s="3">
        <f>'FSM Data Input_Empty'!F50</f>
        <v>0</v>
      </c>
      <c r="G50" s="52"/>
      <c r="H50" s="52"/>
      <c r="I50" s="52"/>
      <c r="J50" s="52"/>
      <c r="K50" s="52"/>
      <c r="M50" t="s">
        <v>91</v>
      </c>
    </row>
    <row r="51" spans="3:13">
      <c r="C51" s="26" t="s">
        <v>22</v>
      </c>
      <c r="D51" s="16"/>
      <c r="E51" s="16">
        <f>SUM(E45:E50)</f>
        <v>0</v>
      </c>
      <c r="F51" s="16">
        <f>SUM(F45:F50)</f>
        <v>0</v>
      </c>
      <c r="G51" s="85"/>
      <c r="H51" s="85"/>
      <c r="I51" s="85"/>
      <c r="J51" s="85"/>
      <c r="K51" s="85"/>
    </row>
    <row r="52" spans="3:13">
      <c r="C52" s="27"/>
      <c r="D52" s="17"/>
      <c r="E52" s="17"/>
      <c r="F52" s="17"/>
      <c r="G52" s="17"/>
      <c r="H52" s="17"/>
      <c r="I52" s="17"/>
      <c r="J52" s="17"/>
      <c r="K52" s="17"/>
    </row>
    <row r="53" spans="3:13">
      <c r="C53" s="27" t="s">
        <v>56</v>
      </c>
      <c r="D53" s="3"/>
      <c r="E53" s="3">
        <f>'FSM Data Input_Empty'!E53</f>
        <v>0</v>
      </c>
      <c r="F53" s="3">
        <f>'FSM Data Input_Empty'!F53</f>
        <v>0</v>
      </c>
      <c r="G53" s="52"/>
      <c r="H53" s="52"/>
      <c r="I53" s="52"/>
      <c r="J53" s="52"/>
      <c r="K53" s="52"/>
      <c r="M53" t="s">
        <v>92</v>
      </c>
    </row>
    <row r="54" spans="3:13">
      <c r="C54" s="27" t="s">
        <v>104</v>
      </c>
      <c r="D54" s="3"/>
      <c r="E54" s="3">
        <f>'FSM Data Input_Empty'!E54</f>
        <v>0</v>
      </c>
      <c r="F54" s="3">
        <f>'FSM Data Input_Empty'!F54</f>
        <v>0</v>
      </c>
      <c r="G54" s="52"/>
      <c r="H54" s="52"/>
      <c r="I54" s="52"/>
      <c r="J54" s="52"/>
      <c r="K54" s="52"/>
      <c r="M54" t="s">
        <v>91</v>
      </c>
    </row>
    <row r="55" spans="3:13">
      <c r="C55" s="27" t="s">
        <v>57</v>
      </c>
      <c r="D55" s="3"/>
      <c r="E55" s="3">
        <f>'FSM Data Input_Empty'!E55</f>
        <v>0</v>
      </c>
      <c r="F55" s="3">
        <f>'FSM Data Input_Empty'!F55</f>
        <v>0</v>
      </c>
      <c r="G55" s="52"/>
      <c r="H55" s="52"/>
      <c r="I55" s="52"/>
      <c r="J55" s="52"/>
      <c r="K55" s="52"/>
      <c r="M55" t="s">
        <v>91</v>
      </c>
    </row>
    <row r="56" spans="3:13">
      <c r="C56" s="27" t="s">
        <v>59</v>
      </c>
      <c r="D56" s="3"/>
      <c r="E56" s="3">
        <f>'FSM Data Input_Empty'!E56</f>
        <v>0</v>
      </c>
      <c r="F56" s="3">
        <f>'FSM Data Input_Empty'!F56</f>
        <v>0</v>
      </c>
      <c r="G56" s="89"/>
      <c r="H56" s="89"/>
      <c r="I56" s="89"/>
      <c r="J56" s="89"/>
      <c r="K56" s="89"/>
      <c r="M56" t="s">
        <v>156</v>
      </c>
    </row>
    <row r="57" spans="3:13">
      <c r="C57" s="27" t="s">
        <v>108</v>
      </c>
      <c r="D57" s="3"/>
      <c r="E57" s="3">
        <f>'FSM Data Input_Empty'!E57</f>
        <v>0</v>
      </c>
      <c r="F57" s="3">
        <f>'FSM Data Input_Empty'!F57</f>
        <v>0</v>
      </c>
      <c r="G57" s="52"/>
      <c r="H57" s="52"/>
      <c r="I57" s="52"/>
      <c r="J57" s="52"/>
      <c r="K57" s="52"/>
      <c r="M57" t="s">
        <v>88</v>
      </c>
    </row>
    <row r="58" spans="3:13" ht="15.75" customHeight="1">
      <c r="C58" s="27" t="s">
        <v>58</v>
      </c>
      <c r="D58" s="3"/>
      <c r="E58" s="3">
        <f>'FSM Data Input_Empty'!E58</f>
        <v>0</v>
      </c>
      <c r="F58" s="3">
        <f>'FSM Data Input_Empty'!F58</f>
        <v>0</v>
      </c>
      <c r="G58" s="52"/>
      <c r="H58" s="52"/>
      <c r="I58" s="52"/>
      <c r="J58" s="52"/>
      <c r="K58" s="52"/>
      <c r="M58" t="s">
        <v>91</v>
      </c>
    </row>
    <row r="59" spans="3:13">
      <c r="C59" s="26" t="s">
        <v>24</v>
      </c>
      <c r="D59" s="16"/>
      <c r="E59" s="16">
        <f>SUM(E53:E58)</f>
        <v>0</v>
      </c>
      <c r="F59" s="16">
        <f>SUM(F53:F58)</f>
        <v>0</v>
      </c>
      <c r="G59" s="85"/>
      <c r="H59" s="85"/>
      <c r="I59" s="85"/>
      <c r="J59" s="85"/>
      <c r="K59" s="85"/>
    </row>
    <row r="60" spans="3:13">
      <c r="C60" s="26"/>
      <c r="D60" s="16"/>
      <c r="E60" s="16"/>
      <c r="F60" s="16"/>
      <c r="G60" s="17"/>
      <c r="H60" s="17"/>
      <c r="I60" s="17"/>
      <c r="J60" s="17"/>
      <c r="K60" s="17"/>
    </row>
    <row r="61" spans="3:13">
      <c r="C61" s="27" t="s">
        <v>60</v>
      </c>
      <c r="D61" s="3"/>
      <c r="E61" s="3">
        <f>'FSM Data Input_Empty'!E61</f>
        <v>0</v>
      </c>
      <c r="F61" s="3">
        <f>'FSM Data Input_Empty'!F61</f>
        <v>0</v>
      </c>
      <c r="G61" s="52"/>
      <c r="H61" s="52"/>
      <c r="I61" s="52"/>
      <c r="J61" s="52"/>
      <c r="K61" s="52"/>
      <c r="M61" t="s">
        <v>128</v>
      </c>
    </row>
    <row r="62" spans="3:13" ht="15.75" customHeight="1">
      <c r="C62" s="27" t="s">
        <v>43</v>
      </c>
      <c r="D62" s="14"/>
      <c r="E62" s="3">
        <f>'FSM Data Input_Empty'!E62</f>
        <v>0</v>
      </c>
      <c r="F62" s="3">
        <f>'FSM Data Input_Empty'!F62</f>
        <v>0</v>
      </c>
      <c r="G62" s="89"/>
      <c r="H62" s="89"/>
      <c r="I62" s="89"/>
      <c r="J62" s="89"/>
      <c r="K62" s="89"/>
      <c r="M62" t="s">
        <v>94</v>
      </c>
    </row>
    <row r="63" spans="3:13" ht="15.75" customHeight="1">
      <c r="C63" s="27" t="s">
        <v>107</v>
      </c>
      <c r="D63" s="3"/>
      <c r="E63" s="3">
        <f>'FSM Data Input_Empty'!E63</f>
        <v>0</v>
      </c>
      <c r="F63" s="3">
        <f>'FSM Data Input_Empty'!F63</f>
        <v>0</v>
      </c>
      <c r="G63" s="52"/>
      <c r="H63" s="52"/>
      <c r="I63" s="52"/>
      <c r="J63" s="52"/>
      <c r="K63" s="52"/>
      <c r="M63" t="s">
        <v>88</v>
      </c>
    </row>
    <row r="64" spans="3:13">
      <c r="C64" s="26" t="s">
        <v>25</v>
      </c>
      <c r="D64" s="28"/>
      <c r="E64" s="28">
        <f>SUM(E61:E63)</f>
        <v>0</v>
      </c>
      <c r="F64" s="28">
        <f>SUM(F61:F63)</f>
        <v>0</v>
      </c>
      <c r="G64" s="85"/>
      <c r="H64" s="85"/>
      <c r="I64" s="85"/>
      <c r="J64" s="85"/>
      <c r="K64" s="85"/>
    </row>
    <row r="65" spans="3:13">
      <c r="D65" s="17"/>
      <c r="E65" s="17"/>
      <c r="F65" s="17"/>
    </row>
    <row r="66" spans="3:13">
      <c r="C66" s="11" t="s">
        <v>26</v>
      </c>
      <c r="D66" s="29"/>
      <c r="E66" s="29">
        <f t="shared" ref="E66:K66" si="8">ROUND(E51-E59-E64,3)</f>
        <v>0</v>
      </c>
      <c r="F66" s="29">
        <f t="shared" si="8"/>
        <v>0</v>
      </c>
      <c r="G66" s="29">
        <f t="shared" si="8"/>
        <v>0</v>
      </c>
      <c r="H66" s="29">
        <f t="shared" si="8"/>
        <v>0</v>
      </c>
      <c r="I66" s="29">
        <f t="shared" si="8"/>
        <v>0</v>
      </c>
      <c r="J66" s="29">
        <f t="shared" si="8"/>
        <v>0</v>
      </c>
      <c r="K66" s="29">
        <f t="shared" si="8"/>
        <v>0</v>
      </c>
    </row>
    <row r="67" spans="3:13">
      <c r="E67" s="17"/>
      <c r="F67" s="17"/>
      <c r="H67" s="17"/>
      <c r="I67" s="17"/>
      <c r="J67" s="17"/>
      <c r="K67" s="17"/>
    </row>
    <row r="68" spans="3:13">
      <c r="C68" s="5" t="s">
        <v>32</v>
      </c>
      <c r="D68" s="10"/>
      <c r="E68" s="10"/>
      <c r="F68" s="10"/>
      <c r="G68" s="10"/>
      <c r="H68" s="10"/>
      <c r="I68" s="10"/>
      <c r="J68" s="10"/>
      <c r="K68" s="10"/>
    </row>
    <row r="69" spans="3:13">
      <c r="C69" s="25" t="str">
        <f>C14</f>
        <v xml:space="preserve">Fiscal year  </v>
      </c>
      <c r="D69" s="22"/>
      <c r="E69" s="22"/>
      <c r="F69" s="22"/>
      <c r="G69" s="23">
        <f t="shared" ref="G69:K70" si="9">G14</f>
        <v>2019</v>
      </c>
      <c r="H69" s="23">
        <f t="shared" si="9"/>
        <v>2020</v>
      </c>
      <c r="I69" s="23">
        <f t="shared" si="9"/>
        <v>2021</v>
      </c>
      <c r="J69" s="23">
        <f t="shared" si="9"/>
        <v>2022</v>
      </c>
      <c r="K69" s="23">
        <f t="shared" si="9"/>
        <v>2023</v>
      </c>
    </row>
    <row r="70" spans="3:13">
      <c r="C70" s="6" t="str">
        <f>C15</f>
        <v>Fiscal year end date</v>
      </c>
      <c r="D70" s="24"/>
      <c r="E70" s="24"/>
      <c r="F70" s="24"/>
      <c r="G70" s="24">
        <f t="shared" si="9"/>
        <v>43738</v>
      </c>
      <c r="H70" s="24">
        <f t="shared" si="9"/>
        <v>44104</v>
      </c>
      <c r="I70" s="24">
        <f t="shared" si="9"/>
        <v>44469</v>
      </c>
      <c r="J70" s="24">
        <f t="shared" si="9"/>
        <v>44834</v>
      </c>
      <c r="K70" s="24">
        <f t="shared" si="9"/>
        <v>45199</v>
      </c>
    </row>
    <row r="72" spans="3:13">
      <c r="C72" t="s">
        <v>2</v>
      </c>
      <c r="D72" s="33"/>
      <c r="E72" s="33"/>
      <c r="F72" s="33"/>
      <c r="G72" s="52">
        <f>G28</f>
        <v>0</v>
      </c>
      <c r="H72" s="52">
        <f>H28</f>
        <v>0</v>
      </c>
      <c r="I72" s="52">
        <f>I28</f>
        <v>0</v>
      </c>
      <c r="J72" s="52">
        <f>J28</f>
        <v>0</v>
      </c>
      <c r="K72" s="52">
        <f>K28</f>
        <v>0</v>
      </c>
      <c r="M72" s="15"/>
    </row>
    <row r="73" spans="3:13">
      <c r="C73" t="s">
        <v>33</v>
      </c>
      <c r="D73" s="33"/>
      <c r="E73" s="33"/>
      <c r="F73" s="33"/>
      <c r="G73" s="89"/>
      <c r="H73" s="89"/>
      <c r="I73" s="89"/>
      <c r="J73" s="89"/>
      <c r="K73" s="89"/>
      <c r="M73" t="s">
        <v>141</v>
      </c>
    </row>
    <row r="74" spans="3:13">
      <c r="C74" t="s">
        <v>73</v>
      </c>
      <c r="D74" s="33"/>
      <c r="E74" s="33"/>
      <c r="F74" s="33"/>
      <c r="G74" s="52">
        <f>G32</f>
        <v>0</v>
      </c>
      <c r="H74" s="52">
        <f>H32</f>
        <v>0</v>
      </c>
      <c r="I74" s="52">
        <f>I32</f>
        <v>0</v>
      </c>
      <c r="J74" s="52">
        <f>J32</f>
        <v>0</v>
      </c>
      <c r="K74" s="52">
        <f>K32</f>
        <v>0</v>
      </c>
    </row>
    <row r="75" spans="3:13">
      <c r="C75" t="s">
        <v>64</v>
      </c>
      <c r="D75" s="17"/>
      <c r="E75" s="17"/>
      <c r="F75" s="17"/>
      <c r="G75" s="52">
        <f>-1*(SUM(G46:G48)-SUM(F46:F48))</f>
        <v>0</v>
      </c>
      <c r="H75" s="52">
        <f>-1*(SUM(H46:H48)-SUM(G46:G48))</f>
        <v>0</v>
      </c>
      <c r="I75" s="52">
        <f>-1*(SUM(I46:I48)-SUM(H46:H48))</f>
        <v>0</v>
      </c>
      <c r="J75" s="52">
        <f>-1*(SUM(J46:J48)-SUM(I46:I48))</f>
        <v>0</v>
      </c>
      <c r="K75" s="52">
        <f>-1*(SUM(K46:K48)-SUM(J46:J48))</f>
        <v>0</v>
      </c>
    </row>
    <row r="76" spans="3:13">
      <c r="C76" t="s">
        <v>65</v>
      </c>
      <c r="D76" s="17"/>
      <c r="E76" s="17"/>
      <c r="F76" s="17"/>
      <c r="G76" s="52">
        <f>SUM(G53:G55)-SUM(F53:F55)</f>
        <v>0</v>
      </c>
      <c r="H76" s="52">
        <f>SUM(H53:H55)-SUM(G53:G55)</f>
        <v>0</v>
      </c>
      <c r="I76" s="52">
        <f>SUM(I53:I55)-SUM(H53:H55)</f>
        <v>0</v>
      </c>
      <c r="J76" s="52">
        <f>SUM(J53:J55)-SUM(I53:I55)</f>
        <v>0</v>
      </c>
      <c r="K76" s="52">
        <f>SUM(K53:K55)-SUM(J53:J55)</f>
        <v>0</v>
      </c>
    </row>
    <row r="77" spans="3:13">
      <c r="C77" t="s">
        <v>55</v>
      </c>
      <c r="G77" s="89"/>
      <c r="H77" s="89"/>
      <c r="I77" s="89"/>
      <c r="J77" s="89"/>
      <c r="K77" s="89"/>
      <c r="M77" t="s">
        <v>142</v>
      </c>
    </row>
    <row r="78" spans="3:13">
      <c r="C78" t="s">
        <v>58</v>
      </c>
      <c r="G78" s="52">
        <f>G58-F58</f>
        <v>0</v>
      </c>
      <c r="H78" s="52">
        <f>H58-G58</f>
        <v>0</v>
      </c>
      <c r="I78" s="52">
        <f>I58-H58</f>
        <v>0</v>
      </c>
      <c r="J78" s="52">
        <f>J58-I58</f>
        <v>0</v>
      </c>
      <c r="K78" s="52">
        <f>K58-J58</f>
        <v>0</v>
      </c>
      <c r="M78" s="15"/>
    </row>
    <row r="79" spans="3:13">
      <c r="C79" s="15" t="s">
        <v>34</v>
      </c>
      <c r="G79" s="85">
        <f>SUM(G72:G78)</f>
        <v>0</v>
      </c>
      <c r="H79" s="85">
        <f>SUM(H72:H78)</f>
        <v>0</v>
      </c>
      <c r="I79" s="85">
        <f>SUM(I72:I78)</f>
        <v>0</v>
      </c>
      <c r="J79" s="85">
        <f>SUM(J72:J78)</f>
        <v>0</v>
      </c>
      <c r="K79" s="85">
        <f>SUM(K72:K78)</f>
        <v>0</v>
      </c>
    </row>
    <row r="80" spans="3:13">
      <c r="G80" s="17"/>
      <c r="H80" s="17"/>
      <c r="I80" s="17"/>
      <c r="J80" s="17"/>
      <c r="K80" s="17"/>
    </row>
    <row r="81" spans="3:13">
      <c r="C81" t="s">
        <v>35</v>
      </c>
      <c r="G81" s="89"/>
      <c r="H81" s="89"/>
      <c r="I81" s="89"/>
      <c r="J81" s="89"/>
      <c r="K81" s="89"/>
      <c r="M81" t="s">
        <v>93</v>
      </c>
    </row>
    <row r="82" spans="3:13">
      <c r="C82" s="15" t="s">
        <v>36</v>
      </c>
      <c r="G82" s="85">
        <f>IFERROR(G81,"NA")</f>
        <v>0</v>
      </c>
      <c r="H82" s="85">
        <f>IFERROR(H81,"NA")</f>
        <v>0</v>
      </c>
      <c r="I82" s="85">
        <f>IFERROR(I81,"NA")</f>
        <v>0</v>
      </c>
      <c r="J82" s="85">
        <f>IFERROR(J81,"NA")</f>
        <v>0</v>
      </c>
      <c r="K82" s="85">
        <f>IFERROR(K81,"NA")</f>
        <v>0</v>
      </c>
    </row>
    <row r="83" spans="3:13">
      <c r="G83" s="17"/>
      <c r="H83" s="17"/>
      <c r="I83" s="17"/>
      <c r="J83" s="17"/>
      <c r="K83" s="17"/>
    </row>
    <row r="84" spans="3:13">
      <c r="C84" t="s">
        <v>66</v>
      </c>
      <c r="G84" s="52">
        <f>G57-F57</f>
        <v>0</v>
      </c>
      <c r="H84" s="52">
        <f>H57-G57</f>
        <v>0</v>
      </c>
      <c r="I84" s="52">
        <f>I57-H57</f>
        <v>0</v>
      </c>
      <c r="J84" s="52">
        <f>J57-I57</f>
        <v>0</v>
      </c>
      <c r="K84" s="52">
        <f>K57-J57</f>
        <v>0</v>
      </c>
    </row>
    <row r="85" spans="3:13">
      <c r="C85" t="s">
        <v>23</v>
      </c>
      <c r="G85" s="89"/>
      <c r="H85" s="89"/>
      <c r="I85" s="89"/>
      <c r="J85" s="89"/>
      <c r="K85" s="89"/>
      <c r="M85" t="s">
        <v>153</v>
      </c>
    </row>
    <row r="86" spans="3:13">
      <c r="C86" t="s">
        <v>69</v>
      </c>
      <c r="G86" s="89"/>
      <c r="H86" s="89"/>
      <c r="I86" s="89"/>
      <c r="J86" s="89"/>
      <c r="K86" s="89"/>
      <c r="M86" t="s">
        <v>94</v>
      </c>
    </row>
    <row r="87" spans="3:13">
      <c r="C87" t="s">
        <v>70</v>
      </c>
      <c r="G87" s="89"/>
      <c r="H87" s="89"/>
      <c r="I87" s="89"/>
      <c r="J87" s="89"/>
      <c r="K87" s="89"/>
      <c r="M87" t="s">
        <v>94</v>
      </c>
    </row>
    <row r="88" spans="3:13">
      <c r="C88" s="15" t="s">
        <v>37</v>
      </c>
      <c r="G88" s="85">
        <f>SUM(G84:G87)</f>
        <v>0</v>
      </c>
      <c r="H88" s="85">
        <f>SUM(H84:H87)</f>
        <v>0</v>
      </c>
      <c r="I88" s="85">
        <f>SUM(I84:I87)</f>
        <v>0</v>
      </c>
      <c r="J88" s="85">
        <f>SUM(J84:J87)</f>
        <v>0</v>
      </c>
      <c r="K88" s="85">
        <f>SUM(K84:K87)</f>
        <v>0</v>
      </c>
    </row>
    <row r="89" spans="3:13">
      <c r="G89" s="17"/>
      <c r="H89" s="17"/>
      <c r="I89" s="17"/>
      <c r="J89" s="17"/>
      <c r="K89" s="17"/>
    </row>
    <row r="90" spans="3:13">
      <c r="C90" s="15" t="s">
        <v>38</v>
      </c>
      <c r="G90" s="85">
        <f>G79+G82+G88</f>
        <v>0</v>
      </c>
      <c r="H90" s="85">
        <f>H79+H82+H88</f>
        <v>0</v>
      </c>
      <c r="I90" s="85">
        <f>I79+I82+I88</f>
        <v>0</v>
      </c>
      <c r="J90" s="85">
        <f>J79+J82+J88</f>
        <v>0</v>
      </c>
      <c r="K90" s="85">
        <f>K79+K82+K88</f>
        <v>0</v>
      </c>
    </row>
    <row r="92" spans="3:13">
      <c r="C92" s="5" t="s">
        <v>29</v>
      </c>
      <c r="D92" s="6"/>
      <c r="E92" s="6"/>
      <c r="F92" s="6"/>
      <c r="G92" s="6"/>
      <c r="H92" s="6"/>
      <c r="I92" s="6"/>
      <c r="J92" s="6"/>
      <c r="K92" s="6"/>
    </row>
    <row r="93" spans="3:13">
      <c r="C93" s="25" t="str">
        <f t="shared" ref="C93:K94" si="10">C14</f>
        <v xml:space="preserve">Fiscal year  </v>
      </c>
      <c r="D93" s="22">
        <f t="shared" si="10"/>
        <v>2016</v>
      </c>
      <c r="E93" s="22">
        <f t="shared" si="10"/>
        <v>2017</v>
      </c>
      <c r="F93" s="22">
        <f t="shared" si="10"/>
        <v>2018</v>
      </c>
      <c r="G93" s="23">
        <f t="shared" si="10"/>
        <v>2019</v>
      </c>
      <c r="H93" s="23">
        <f t="shared" si="10"/>
        <v>2020</v>
      </c>
      <c r="I93" s="23">
        <f t="shared" si="10"/>
        <v>2021</v>
      </c>
      <c r="J93" s="23">
        <f t="shared" si="10"/>
        <v>2022</v>
      </c>
      <c r="K93" s="23">
        <f t="shared" si="10"/>
        <v>2023</v>
      </c>
    </row>
    <row r="94" spans="3:13">
      <c r="C94" s="6" t="str">
        <f t="shared" ref="C94:K94" si="11">C15</f>
        <v>Fiscal year end date</v>
      </c>
      <c r="D94" s="24">
        <f t="shared" si="10"/>
        <v>42643</v>
      </c>
      <c r="E94" s="24">
        <f t="shared" si="10"/>
        <v>43008</v>
      </c>
      <c r="F94" s="24">
        <f t="shared" si="10"/>
        <v>43372</v>
      </c>
      <c r="G94" s="24">
        <f t="shared" si="10"/>
        <v>43738</v>
      </c>
      <c r="H94" s="24">
        <f t="shared" si="10"/>
        <v>44104</v>
      </c>
      <c r="I94" s="24">
        <f t="shared" si="10"/>
        <v>44469</v>
      </c>
      <c r="J94" s="24">
        <f t="shared" si="10"/>
        <v>44834</v>
      </c>
      <c r="K94" s="24">
        <f t="shared" si="10"/>
        <v>45199</v>
      </c>
    </row>
    <row r="95" spans="3:13">
      <c r="C95" s="15"/>
      <c r="G95" s="62" t="s">
        <v>103</v>
      </c>
      <c r="H95" s="62"/>
      <c r="I95" s="62"/>
      <c r="J95" s="62"/>
      <c r="K95" s="62"/>
    </row>
    <row r="96" spans="3:13">
      <c r="C96" s="27" t="s">
        <v>27</v>
      </c>
      <c r="G96" s="52">
        <f>F99</f>
        <v>0</v>
      </c>
      <c r="H96" s="52" t="e">
        <f t="shared" ref="H96:K96" si="12">G99</f>
        <v>#DIV/0!</v>
      </c>
      <c r="I96" s="52" t="e">
        <f t="shared" si="12"/>
        <v>#DIV/0!</v>
      </c>
      <c r="J96" s="52" t="e">
        <f t="shared" si="12"/>
        <v>#DIV/0!</v>
      </c>
      <c r="K96" s="52" t="e">
        <f t="shared" si="12"/>
        <v>#DIV/0!</v>
      </c>
      <c r="M96" t="s">
        <v>138</v>
      </c>
    </row>
    <row r="97" spans="3:17">
      <c r="C97" s="30" t="s">
        <v>30</v>
      </c>
      <c r="D97" s="3">
        <f>'FSM Data Input_Empty'!D69</f>
        <v>0</v>
      </c>
      <c r="E97" s="3">
        <f>'FSM Data Input_Empty'!E69</f>
        <v>0</v>
      </c>
      <c r="F97" s="3">
        <f>'FSM Data Input_Empty'!F69</f>
        <v>0</v>
      </c>
      <c r="G97" s="3"/>
      <c r="H97" s="3"/>
      <c r="I97" s="3"/>
      <c r="J97" s="3">
        <f>I97*(1+J36)</f>
        <v>0</v>
      </c>
      <c r="K97" s="3">
        <f>J97*(1+K36)</f>
        <v>0</v>
      </c>
      <c r="M97" t="s">
        <v>166</v>
      </c>
    </row>
    <row r="98" spans="3:17">
      <c r="C98" s="60" t="s">
        <v>31</v>
      </c>
      <c r="D98" s="55">
        <f>'FSM Data Input_Empty'!D70</f>
        <v>0</v>
      </c>
      <c r="E98" s="55">
        <f>'FSM Data Input_Empty'!E70</f>
        <v>0</v>
      </c>
      <c r="F98" s="55">
        <f>'FSM Data Input_Empty'!F70</f>
        <v>0</v>
      </c>
      <c r="G98" s="86" t="e">
        <f>-(G101*G97)</f>
        <v>#DIV/0!</v>
      </c>
      <c r="H98" s="86" t="e">
        <f t="shared" ref="H98:K98" si="13">-(H101*H97)</f>
        <v>#DIV/0!</v>
      </c>
      <c r="I98" s="86" t="e">
        <f t="shared" si="13"/>
        <v>#DIV/0!</v>
      </c>
      <c r="J98" s="86" t="e">
        <f t="shared" si="13"/>
        <v>#DIV/0!</v>
      </c>
      <c r="K98" s="86" t="e">
        <f t="shared" si="13"/>
        <v>#DIV/0!</v>
      </c>
      <c r="M98" t="s">
        <v>137</v>
      </c>
    </row>
    <row r="99" spans="3:17">
      <c r="C99" s="34" t="s">
        <v>28</v>
      </c>
      <c r="D99" s="28"/>
      <c r="E99" s="28">
        <f>E49</f>
        <v>0</v>
      </c>
      <c r="F99" s="28">
        <f>F49</f>
        <v>0</v>
      </c>
      <c r="G99" s="85" t="e">
        <f>SUM(G96:G98)</f>
        <v>#DIV/0!</v>
      </c>
      <c r="H99" s="85" t="e">
        <f t="shared" ref="H99:K99" si="14">SUM(H96:H98)</f>
        <v>#DIV/0!</v>
      </c>
      <c r="I99" s="85" t="e">
        <f t="shared" si="14"/>
        <v>#DIV/0!</v>
      </c>
      <c r="J99" s="85" t="e">
        <f t="shared" si="14"/>
        <v>#DIV/0!</v>
      </c>
      <c r="K99" s="85" t="e">
        <f t="shared" si="14"/>
        <v>#DIV/0!</v>
      </c>
      <c r="M99" t="s">
        <v>136</v>
      </c>
    </row>
    <row r="100" spans="3:17">
      <c r="C100" s="27"/>
      <c r="M100" s="18" t="s">
        <v>47</v>
      </c>
    </row>
    <row r="101" spans="3:17">
      <c r="C101" s="27" t="s">
        <v>109</v>
      </c>
      <c r="D101" s="4" t="e">
        <f>-(D98/D97)</f>
        <v>#DIV/0!</v>
      </c>
      <c r="E101" s="4" t="e">
        <f>-(E98/E97)</f>
        <v>#DIV/0!</v>
      </c>
      <c r="F101" s="4" t="e">
        <f>-(F98/F97)</f>
        <v>#DIV/0!</v>
      </c>
      <c r="G101" s="80" t="e">
        <f>F101+$M$101</f>
        <v>#DIV/0!</v>
      </c>
      <c r="H101" s="80" t="e">
        <f t="shared" ref="H101:K101" si="15">G101+$M$101</f>
        <v>#DIV/0!</v>
      </c>
      <c r="I101" s="80" t="e">
        <f t="shared" si="15"/>
        <v>#DIV/0!</v>
      </c>
      <c r="J101" s="80" t="e">
        <f t="shared" si="15"/>
        <v>#DIV/0!</v>
      </c>
      <c r="K101" s="80" t="e">
        <f t="shared" si="15"/>
        <v>#DIV/0!</v>
      </c>
      <c r="M101" s="49">
        <v>0.02</v>
      </c>
    </row>
    <row r="102" spans="3:17">
      <c r="C102" s="27"/>
      <c r="D102" s="4"/>
      <c r="E102" s="4"/>
      <c r="F102" s="4"/>
      <c r="G102" s="20"/>
      <c r="H102" s="20"/>
      <c r="I102" s="20"/>
      <c r="J102" s="20"/>
      <c r="K102" s="20"/>
      <c r="O102" s="58"/>
      <c r="P102" s="58"/>
      <c r="Q102" s="58"/>
    </row>
    <row r="103" spans="3:17">
      <c r="C103" s="76" t="s">
        <v>112</v>
      </c>
      <c r="D103" s="31"/>
      <c r="E103" s="31"/>
      <c r="F103" s="31"/>
      <c r="G103" s="77"/>
      <c r="H103" s="77"/>
      <c r="I103" s="77"/>
      <c r="J103" s="77"/>
      <c r="K103" s="77"/>
      <c r="O103" s="58"/>
      <c r="P103" s="58"/>
      <c r="Q103" s="58"/>
    </row>
    <row r="104" spans="3:17">
      <c r="C104" s="27" t="s">
        <v>129</v>
      </c>
      <c r="D104" s="17">
        <f>D106+D98</f>
        <v>0</v>
      </c>
      <c r="E104" s="17">
        <f>E106+E98</f>
        <v>0</v>
      </c>
      <c r="F104" s="17">
        <f>F106+F98</f>
        <v>0</v>
      </c>
      <c r="G104" s="83" t="e">
        <f>G105*G17</f>
        <v>#DIV/0!</v>
      </c>
      <c r="H104" s="83" t="e">
        <f>H105*H17</f>
        <v>#DIV/0!</v>
      </c>
      <c r="I104" s="83" t="e">
        <f>I105*I17</f>
        <v>#DIV/0!</v>
      </c>
      <c r="J104" s="83" t="e">
        <f>J105*J17</f>
        <v>#DIV/0!</v>
      </c>
      <c r="K104" s="83" t="e">
        <f>K105*K17</f>
        <v>#DIV/0!</v>
      </c>
      <c r="M104" t="s">
        <v>162</v>
      </c>
      <c r="O104" s="58"/>
      <c r="P104" s="58"/>
      <c r="Q104" s="58"/>
    </row>
    <row r="105" spans="3:17">
      <c r="C105" s="19" t="s">
        <v>130</v>
      </c>
      <c r="D105" s="53" t="e">
        <f>D104/D17</f>
        <v>#DIV/0!</v>
      </c>
      <c r="E105" s="53" t="e">
        <f>E104/E17</f>
        <v>#DIV/0!</v>
      </c>
      <c r="F105" s="53" t="e">
        <f>F104/F17</f>
        <v>#DIV/0!</v>
      </c>
      <c r="G105" s="80" t="e">
        <f>F105</f>
        <v>#DIV/0!</v>
      </c>
      <c r="H105" s="80" t="e">
        <f t="shared" ref="H105:K105" si="16">G105</f>
        <v>#DIV/0!</v>
      </c>
      <c r="I105" s="80" t="e">
        <f t="shared" si="16"/>
        <v>#DIV/0!</v>
      </c>
      <c r="J105" s="80" t="e">
        <f t="shared" si="16"/>
        <v>#DIV/0!</v>
      </c>
      <c r="K105" s="80" t="e">
        <f t="shared" si="16"/>
        <v>#DIV/0!</v>
      </c>
      <c r="M105" t="s">
        <v>177</v>
      </c>
      <c r="O105" s="58"/>
      <c r="P105" s="58"/>
      <c r="Q105" s="58"/>
    </row>
    <row r="106" spans="3:17">
      <c r="C106" s="26" t="s">
        <v>97</v>
      </c>
      <c r="D106" s="28">
        <f>D30</f>
        <v>0</v>
      </c>
      <c r="E106" s="28">
        <f>E30</f>
        <v>0</v>
      </c>
      <c r="F106" s="28">
        <f>F30</f>
        <v>0</v>
      </c>
      <c r="G106" s="84" t="e">
        <f>G104-G98</f>
        <v>#DIV/0!</v>
      </c>
      <c r="H106" s="84" t="e">
        <f t="shared" ref="H106:K106" si="17">H104-H98</f>
        <v>#DIV/0!</v>
      </c>
      <c r="I106" s="84" t="e">
        <f t="shared" si="17"/>
        <v>#DIV/0!</v>
      </c>
      <c r="J106" s="84" t="e">
        <f t="shared" si="17"/>
        <v>#DIV/0!</v>
      </c>
      <c r="K106" s="84" t="e">
        <f t="shared" si="17"/>
        <v>#DIV/0!</v>
      </c>
      <c r="M106" t="s">
        <v>132</v>
      </c>
      <c r="O106" s="58"/>
      <c r="P106" s="58"/>
      <c r="Q106" s="58"/>
    </row>
    <row r="107" spans="3:17">
      <c r="H107" s="17"/>
      <c r="I107" s="17"/>
      <c r="J107" s="17"/>
      <c r="K107" s="17"/>
    </row>
    <row r="108" spans="3:17">
      <c r="C108" s="41" t="s">
        <v>111</v>
      </c>
      <c r="D108" s="6"/>
      <c r="E108" s="6"/>
      <c r="F108" s="6"/>
      <c r="H108" s="17"/>
      <c r="I108" s="17"/>
      <c r="J108" s="17"/>
      <c r="K108" s="17"/>
    </row>
    <row r="109" spans="3:17">
      <c r="C109" s="27" t="s">
        <v>27</v>
      </c>
      <c r="D109" s="17"/>
      <c r="G109" s="88">
        <f>F112</f>
        <v>0</v>
      </c>
      <c r="H109" s="88">
        <f t="shared" ref="H109:K109" si="18">G112</f>
        <v>0</v>
      </c>
      <c r="I109" s="88">
        <f t="shared" si="18"/>
        <v>0</v>
      </c>
      <c r="J109" s="88">
        <f t="shared" si="18"/>
        <v>0</v>
      </c>
      <c r="K109" s="88">
        <f t="shared" si="18"/>
        <v>0</v>
      </c>
      <c r="M109" t="s">
        <v>138</v>
      </c>
    </row>
    <row r="110" spans="3:17">
      <c r="C110" s="19" t="s">
        <v>133</v>
      </c>
      <c r="G110" s="17" t="e">
        <f>-G104</f>
        <v>#DIV/0!</v>
      </c>
      <c r="H110" s="17" t="e">
        <f t="shared" ref="H110:K110" si="19">-H104</f>
        <v>#DIV/0!</v>
      </c>
      <c r="I110" s="17" t="e">
        <f t="shared" si="19"/>
        <v>#DIV/0!</v>
      </c>
      <c r="J110" s="17" t="e">
        <f t="shared" si="19"/>
        <v>#DIV/0!</v>
      </c>
      <c r="K110" s="17" t="e">
        <f t="shared" si="19"/>
        <v>#DIV/0!</v>
      </c>
      <c r="M110" t="s">
        <v>134</v>
      </c>
    </row>
    <row r="111" spans="3:17" ht="15" customHeight="1">
      <c r="C111" s="61" t="s">
        <v>110</v>
      </c>
      <c r="D111" s="59"/>
      <c r="E111" s="59"/>
      <c r="F111" s="59"/>
      <c r="G111" s="87" t="e">
        <f>G112-G110-G109</f>
        <v>#DIV/0!</v>
      </c>
      <c r="H111" s="87" t="e">
        <f t="shared" ref="H111:K111" si="20">H112-H110-H109</f>
        <v>#DIV/0!</v>
      </c>
      <c r="I111" s="87" t="e">
        <f t="shared" si="20"/>
        <v>#DIV/0!</v>
      </c>
      <c r="J111" s="87" t="e">
        <f t="shared" si="20"/>
        <v>#DIV/0!</v>
      </c>
      <c r="K111" s="87" t="e">
        <f t="shared" si="20"/>
        <v>#DIV/0!</v>
      </c>
      <c r="M111" t="s">
        <v>139</v>
      </c>
    </row>
    <row r="112" spans="3:17">
      <c r="C112" s="34" t="s">
        <v>28</v>
      </c>
      <c r="E112" s="28">
        <f t="shared" ref="E112:K112" si="21">E50</f>
        <v>0</v>
      </c>
      <c r="F112" s="28">
        <f t="shared" si="21"/>
        <v>0</v>
      </c>
      <c r="G112" s="28">
        <f t="shared" si="21"/>
        <v>0</v>
      </c>
      <c r="H112" s="28">
        <f t="shared" si="21"/>
        <v>0</v>
      </c>
      <c r="I112" s="28">
        <f t="shared" si="21"/>
        <v>0</v>
      </c>
      <c r="J112" s="28">
        <f t="shared" si="21"/>
        <v>0</v>
      </c>
      <c r="K112" s="28">
        <f t="shared" si="21"/>
        <v>0</v>
      </c>
      <c r="M112" t="s">
        <v>140</v>
      </c>
    </row>
    <row r="113" spans="3:13">
      <c r="C113" s="19"/>
      <c r="E113" s="17"/>
      <c r="F113" s="17"/>
      <c r="H113" s="17"/>
      <c r="I113" s="17"/>
      <c r="J113" s="17"/>
      <c r="K113" s="17"/>
    </row>
    <row r="114" spans="3:13">
      <c r="C114" s="42" t="s">
        <v>74</v>
      </c>
      <c r="D114" s="41"/>
      <c r="E114" s="41"/>
      <c r="F114" s="41"/>
      <c r="G114" s="6"/>
      <c r="H114" s="6"/>
      <c r="I114" s="6"/>
      <c r="J114" s="6"/>
      <c r="K114" s="6"/>
    </row>
    <row r="115" spans="3:13">
      <c r="C115" s="27" t="s">
        <v>27</v>
      </c>
      <c r="G115" s="52">
        <f>F119</f>
        <v>0</v>
      </c>
      <c r="H115" s="52">
        <f t="shared" ref="H115:K115" si="22">G119</f>
        <v>0</v>
      </c>
      <c r="I115" s="52">
        <f t="shared" si="22"/>
        <v>0</v>
      </c>
      <c r="J115" s="52">
        <f t="shared" si="22"/>
        <v>0</v>
      </c>
      <c r="K115" s="52">
        <f t="shared" si="22"/>
        <v>0</v>
      </c>
      <c r="M115" t="s">
        <v>138</v>
      </c>
    </row>
    <row r="116" spans="3:13">
      <c r="C116" s="19" t="s">
        <v>61</v>
      </c>
      <c r="D116" s="14">
        <f>D28</f>
        <v>0</v>
      </c>
      <c r="E116" s="14">
        <f>E28</f>
        <v>0</v>
      </c>
      <c r="F116" s="14">
        <f>F28</f>
        <v>0</v>
      </c>
      <c r="G116" s="52">
        <f t="shared" ref="G116:K116" si="23">G28</f>
        <v>0</v>
      </c>
      <c r="H116" s="52">
        <f t="shared" si="23"/>
        <v>0</v>
      </c>
      <c r="I116" s="52">
        <f t="shared" si="23"/>
        <v>0</v>
      </c>
      <c r="J116" s="52">
        <f t="shared" si="23"/>
        <v>0</v>
      </c>
      <c r="K116" s="52">
        <f t="shared" si="23"/>
        <v>0</v>
      </c>
      <c r="M116" t="s">
        <v>89</v>
      </c>
    </row>
    <row r="117" spans="3:13">
      <c r="C117" s="19" t="s">
        <v>62</v>
      </c>
      <c r="D117" s="3">
        <f>'FSM Data Input_Empty'!D71</f>
        <v>0</v>
      </c>
      <c r="E117" s="3">
        <f>'FSM Data Input_Empty'!E71</f>
        <v>0</v>
      </c>
      <c r="F117" s="3">
        <f>'FSM Data Input_Empty'!F71</f>
        <v>0</v>
      </c>
      <c r="G117" s="52">
        <f>F117</f>
        <v>0</v>
      </c>
      <c r="H117" s="52">
        <f t="shared" ref="H117:K117" si="24">G117</f>
        <v>0</v>
      </c>
      <c r="I117" s="52">
        <f t="shared" si="24"/>
        <v>0</v>
      </c>
      <c r="J117" s="52">
        <f t="shared" si="24"/>
        <v>0</v>
      </c>
      <c r="K117" s="52">
        <f t="shared" si="24"/>
        <v>0</v>
      </c>
      <c r="M117" t="s">
        <v>176</v>
      </c>
    </row>
    <row r="118" spans="3:13">
      <c r="C118" s="61" t="s">
        <v>63</v>
      </c>
      <c r="D118" s="55">
        <f>'FSM Data Input_Empty'!D72</f>
        <v>0</v>
      </c>
      <c r="E118" s="55">
        <f>'FSM Data Input_Empty'!E72</f>
        <v>0</v>
      </c>
      <c r="F118" s="55">
        <f>'FSM Data Input_Empty'!F72</f>
        <v>0</v>
      </c>
      <c r="G118" s="86">
        <f t="shared" ref="G118:K118" si="25">F118</f>
        <v>0</v>
      </c>
      <c r="H118" s="86">
        <f t="shared" si="25"/>
        <v>0</v>
      </c>
      <c r="I118" s="86">
        <f t="shared" si="25"/>
        <v>0</v>
      </c>
      <c r="J118" s="86">
        <f t="shared" si="25"/>
        <v>0</v>
      </c>
      <c r="K118" s="86">
        <f t="shared" si="25"/>
        <v>0</v>
      </c>
      <c r="M118" t="s">
        <v>176</v>
      </c>
    </row>
    <row r="119" spans="3:13">
      <c r="C119" s="34" t="s">
        <v>28</v>
      </c>
      <c r="D119" s="16">
        <f>D62</f>
        <v>0</v>
      </c>
      <c r="E119" s="16">
        <f>E62</f>
        <v>0</v>
      </c>
      <c r="F119" s="16">
        <f>F62</f>
        <v>0</v>
      </c>
      <c r="G119" s="85">
        <f>SUM(G115:G118)</f>
        <v>0</v>
      </c>
      <c r="H119" s="85">
        <f t="shared" ref="H119:K119" si="26">SUM(H115:H118)</f>
        <v>0</v>
      </c>
      <c r="I119" s="85">
        <f t="shared" si="26"/>
        <v>0</v>
      </c>
      <c r="J119" s="85">
        <f t="shared" si="26"/>
        <v>0</v>
      </c>
      <c r="K119" s="85">
        <f t="shared" si="26"/>
        <v>0</v>
      </c>
      <c r="M119" t="s">
        <v>135</v>
      </c>
    </row>
    <row r="120" spans="3:13">
      <c r="E120" s="33"/>
      <c r="F120" s="33"/>
    </row>
    <row r="121" spans="3:13">
      <c r="C121" s="5" t="s">
        <v>113</v>
      </c>
      <c r="D121" s="6"/>
      <c r="E121" s="6"/>
      <c r="F121" s="6"/>
      <c r="G121" s="6"/>
      <c r="H121" s="6"/>
      <c r="I121" s="6"/>
      <c r="J121" s="6"/>
      <c r="K121" s="6"/>
    </row>
    <row r="122" spans="3:13">
      <c r="C122" s="25" t="str">
        <f t="shared" ref="C122:K123" si="27">C14</f>
        <v xml:space="preserve">Fiscal year  </v>
      </c>
      <c r="D122" s="22">
        <f t="shared" si="27"/>
        <v>2016</v>
      </c>
      <c r="E122" s="22">
        <f t="shared" si="27"/>
        <v>2017</v>
      </c>
      <c r="F122" s="22">
        <f t="shared" si="27"/>
        <v>2018</v>
      </c>
      <c r="G122" s="23">
        <f t="shared" si="27"/>
        <v>2019</v>
      </c>
      <c r="H122" s="23">
        <f t="shared" si="27"/>
        <v>2020</v>
      </c>
      <c r="I122" s="23">
        <f t="shared" si="27"/>
        <v>2021</v>
      </c>
      <c r="J122" s="23">
        <f t="shared" si="27"/>
        <v>2022</v>
      </c>
      <c r="K122" s="23">
        <f t="shared" si="27"/>
        <v>2023</v>
      </c>
    </row>
    <row r="123" spans="3:13">
      <c r="C123" s="6" t="str">
        <f t="shared" ref="C123:K123" si="28">C15</f>
        <v>Fiscal year end date</v>
      </c>
      <c r="D123" s="24">
        <f t="shared" si="27"/>
        <v>42643</v>
      </c>
      <c r="E123" s="24">
        <f t="shared" si="27"/>
        <v>43008</v>
      </c>
      <c r="F123" s="24">
        <f t="shared" si="27"/>
        <v>43372</v>
      </c>
      <c r="G123" s="24">
        <f t="shared" si="27"/>
        <v>43738</v>
      </c>
      <c r="H123" s="24">
        <f t="shared" si="27"/>
        <v>44104</v>
      </c>
      <c r="I123" s="24">
        <f t="shared" si="27"/>
        <v>44469</v>
      </c>
      <c r="J123" s="24">
        <f t="shared" si="27"/>
        <v>44834</v>
      </c>
      <c r="K123" s="24">
        <f t="shared" si="27"/>
        <v>45199</v>
      </c>
    </row>
    <row r="124" spans="3:13">
      <c r="C124" s="15"/>
    </row>
    <row r="125" spans="3:13">
      <c r="C125" s="18" t="s">
        <v>39</v>
      </c>
    </row>
    <row r="126" spans="3:13">
      <c r="C126" s="19" t="s">
        <v>44</v>
      </c>
      <c r="G126" s="52">
        <f>F45</f>
        <v>0</v>
      </c>
      <c r="H126" s="52">
        <f>G45</f>
        <v>0</v>
      </c>
      <c r="I126" s="52">
        <f>H45</f>
        <v>0</v>
      </c>
      <c r="J126" s="52">
        <f>I45</f>
        <v>0</v>
      </c>
      <c r="K126" s="52">
        <f>J45</f>
        <v>0</v>
      </c>
      <c r="M126" t="s">
        <v>143</v>
      </c>
    </row>
    <row r="127" spans="3:13">
      <c r="C127" s="19" t="s">
        <v>68</v>
      </c>
      <c r="G127" s="3">
        <v>-50000</v>
      </c>
      <c r="H127" s="3">
        <v>-50000</v>
      </c>
      <c r="I127" s="3">
        <v>-50000</v>
      </c>
      <c r="J127" s="3">
        <v>-50000</v>
      </c>
      <c r="K127" s="3">
        <v>-50000</v>
      </c>
      <c r="M127" t="s">
        <v>167</v>
      </c>
    </row>
    <row r="128" spans="3:13">
      <c r="C128" s="61" t="s">
        <v>144</v>
      </c>
      <c r="D128" s="59"/>
      <c r="E128" s="59"/>
      <c r="F128" s="59"/>
      <c r="G128" s="86">
        <f>SUM(G79,G82,G84,G86,G87)</f>
        <v>0</v>
      </c>
      <c r="H128" s="86">
        <f>SUM(H79,H82,H84,H86,H87)</f>
        <v>0</v>
      </c>
      <c r="I128" s="86">
        <f>SUM(I79,I82,I84,I86,I87)</f>
        <v>0</v>
      </c>
      <c r="J128" s="86">
        <f>SUM(J79,J82,J84,J86,J87)</f>
        <v>0</v>
      </c>
      <c r="K128" s="86">
        <f>SUM(K79,K82,K84,K86,K87)</f>
        <v>0</v>
      </c>
      <c r="M128" t="s">
        <v>145</v>
      </c>
    </row>
    <row r="129" spans="3:13">
      <c r="C129" s="34" t="s">
        <v>90</v>
      </c>
      <c r="G129" s="85">
        <f>SUM(G126:G128)</f>
        <v>-50000</v>
      </c>
      <c r="H129" s="85">
        <f>SUM(H126:H128)</f>
        <v>-50000</v>
      </c>
      <c r="I129" s="85">
        <f>SUM(I126:I128)</f>
        <v>-50000</v>
      </c>
      <c r="J129" s="85">
        <f>SUM(J126:J128)</f>
        <v>-50000</v>
      </c>
      <c r="K129" s="85">
        <f>SUM(K126:K128)</f>
        <v>-50000</v>
      </c>
    </row>
    <row r="130" spans="3:13">
      <c r="C130" s="19"/>
      <c r="G130" s="96"/>
      <c r="H130" s="96"/>
      <c r="I130" s="96"/>
      <c r="J130" s="96"/>
      <c r="K130" s="96"/>
    </row>
    <row r="131" spans="3:13">
      <c r="C131" s="15" t="s">
        <v>100</v>
      </c>
    </row>
    <row r="132" spans="3:13">
      <c r="C132" s="19" t="s">
        <v>27</v>
      </c>
      <c r="G132" s="52">
        <f>F135</f>
        <v>0</v>
      </c>
      <c r="H132" s="52">
        <f>G135</f>
        <v>62000</v>
      </c>
      <c r="I132" s="52">
        <f>H135</f>
        <v>124000</v>
      </c>
      <c r="J132" s="52">
        <f>I135</f>
        <v>186000</v>
      </c>
      <c r="K132" s="52">
        <f>J135</f>
        <v>248000</v>
      </c>
      <c r="M132" t="s">
        <v>138</v>
      </c>
    </row>
    <row r="133" spans="3:13">
      <c r="C133" s="30" t="s">
        <v>146</v>
      </c>
      <c r="G133" s="52">
        <f>-MIN(G129,G132)</f>
        <v>50000</v>
      </c>
      <c r="H133" s="52">
        <f>-MIN(H129,H132)</f>
        <v>50000</v>
      </c>
      <c r="I133" s="52">
        <f>-MIN(I129,I132)</f>
        <v>50000</v>
      </c>
      <c r="J133" s="52">
        <f>-MIN(J129,J132)</f>
        <v>50000</v>
      </c>
      <c r="K133" s="52">
        <f>-MIN(K129,K132)</f>
        <v>50000</v>
      </c>
      <c r="M133" t="s">
        <v>149</v>
      </c>
    </row>
    <row r="134" spans="3:13">
      <c r="C134" s="60" t="s">
        <v>147</v>
      </c>
      <c r="D134" s="59"/>
      <c r="E134" s="59"/>
      <c r="F134" s="59"/>
      <c r="G134" s="55">
        <v>12000</v>
      </c>
      <c r="H134" s="55">
        <v>12000</v>
      </c>
      <c r="I134" s="55">
        <v>12000</v>
      </c>
      <c r="J134" s="55">
        <v>12000</v>
      </c>
      <c r="K134" s="55">
        <v>12000</v>
      </c>
      <c r="M134" t="s">
        <v>167</v>
      </c>
    </row>
    <row r="135" spans="3:13">
      <c r="C135" s="90" t="s">
        <v>28</v>
      </c>
      <c r="D135" s="91">
        <f>D56</f>
        <v>0</v>
      </c>
      <c r="E135" s="91">
        <f>E56</f>
        <v>0</v>
      </c>
      <c r="F135" s="91">
        <f>F56</f>
        <v>0</v>
      </c>
      <c r="G135" s="91">
        <f>SUM(G132:G134)</f>
        <v>62000</v>
      </c>
      <c r="H135" s="91">
        <f>SUM(H132:H134)</f>
        <v>124000</v>
      </c>
      <c r="I135" s="91">
        <f>SUM(I132:I134)</f>
        <v>186000</v>
      </c>
      <c r="J135" s="91">
        <f>SUM(J132:J134)</f>
        <v>248000</v>
      </c>
      <c r="K135" s="91">
        <f>SUM(K132:K134)</f>
        <v>310000</v>
      </c>
    </row>
    <row r="136" spans="3:13">
      <c r="C136" s="68" t="s">
        <v>106</v>
      </c>
      <c r="D136" s="73"/>
      <c r="E136" s="73"/>
      <c r="F136" s="74"/>
      <c r="G136" s="69" t="str">
        <f>IF(G135&lt;0,"Negative Debt","OK")</f>
        <v>OK</v>
      </c>
      <c r="H136" s="69" t="str">
        <f>IF(H135&lt;0,"Negative Debt","OK")</f>
        <v>OK</v>
      </c>
      <c r="I136" s="69" t="str">
        <f>IF(I135&lt;0,"Negative Debt","OK")</f>
        <v>OK</v>
      </c>
      <c r="J136" s="69" t="str">
        <f>IF(J135&lt;0,"Negative Debt","OK")</f>
        <v>OK</v>
      </c>
      <c r="K136" s="70" t="str">
        <f>IF(K135&lt;0,"Negative Debt","OK")</f>
        <v>OK</v>
      </c>
    </row>
    <row r="137" spans="3:13">
      <c r="D137" s="17"/>
      <c r="E137" s="17"/>
      <c r="F137" s="71"/>
      <c r="G137" s="72"/>
      <c r="H137" s="72"/>
      <c r="I137" s="72"/>
      <c r="J137" s="72"/>
      <c r="K137" s="72"/>
    </row>
    <row r="138" spans="3:13">
      <c r="C138" s="5" t="s">
        <v>42</v>
      </c>
      <c r="D138" s="31"/>
      <c r="E138" s="31"/>
      <c r="F138" s="31"/>
      <c r="G138" s="32"/>
      <c r="H138" s="32"/>
      <c r="I138" s="32"/>
      <c r="J138" s="32"/>
      <c r="K138" s="32"/>
    </row>
    <row r="139" spans="3:13">
      <c r="C139" s="25" t="str">
        <f t="shared" ref="C139:K140" si="29">C14</f>
        <v xml:space="preserve">Fiscal year  </v>
      </c>
      <c r="D139" s="22">
        <f t="shared" si="29"/>
        <v>2016</v>
      </c>
      <c r="E139" s="22">
        <f t="shared" si="29"/>
        <v>2017</v>
      </c>
      <c r="F139" s="22">
        <f t="shared" si="29"/>
        <v>2018</v>
      </c>
      <c r="G139" s="23">
        <f t="shared" si="29"/>
        <v>2019</v>
      </c>
      <c r="H139" s="23">
        <f t="shared" si="29"/>
        <v>2020</v>
      </c>
      <c r="I139" s="23">
        <f t="shared" si="29"/>
        <v>2021</v>
      </c>
      <c r="J139" s="23">
        <f t="shared" si="29"/>
        <v>2022</v>
      </c>
      <c r="K139" s="23">
        <f t="shared" si="29"/>
        <v>2023</v>
      </c>
    </row>
    <row r="140" spans="3:13">
      <c r="C140" s="6" t="str">
        <f t="shared" ref="C140:K140" si="30">C15</f>
        <v>Fiscal year end date</v>
      </c>
      <c r="D140" s="24">
        <f t="shared" si="29"/>
        <v>42643</v>
      </c>
      <c r="E140" s="24">
        <f t="shared" si="29"/>
        <v>43008</v>
      </c>
      <c r="F140" s="24">
        <f t="shared" si="29"/>
        <v>43372</v>
      </c>
      <c r="G140" s="24">
        <f t="shared" si="29"/>
        <v>43738</v>
      </c>
      <c r="H140" s="24">
        <f t="shared" si="29"/>
        <v>44104</v>
      </c>
      <c r="I140" s="24">
        <f t="shared" si="29"/>
        <v>44469</v>
      </c>
      <c r="J140" s="24">
        <f t="shared" si="29"/>
        <v>44834</v>
      </c>
      <c r="K140" s="24">
        <f t="shared" si="29"/>
        <v>45199</v>
      </c>
    </row>
    <row r="141" spans="3:13">
      <c r="C141" s="19"/>
      <c r="D141" s="17"/>
      <c r="E141" s="17"/>
      <c r="F141" s="17"/>
      <c r="G141" s="75"/>
      <c r="H141" s="75"/>
      <c r="I141" s="75"/>
      <c r="J141" s="75"/>
      <c r="K141" s="75"/>
    </row>
    <row r="142" spans="3:13">
      <c r="C142" s="27" t="s">
        <v>152</v>
      </c>
      <c r="D142" s="17">
        <f>-(D24)</f>
        <v>0</v>
      </c>
      <c r="E142" s="17">
        <f>-(E24)</f>
        <v>0</v>
      </c>
      <c r="F142" s="17">
        <f>-(F24)</f>
        <v>0</v>
      </c>
      <c r="G142" s="52" t="e">
        <f>G147+G152</f>
        <v>#DIV/0!</v>
      </c>
      <c r="H142" s="52" t="e">
        <f>H147+H152</f>
        <v>#DIV/0!</v>
      </c>
      <c r="I142" s="52" t="e">
        <f>I147+I152</f>
        <v>#DIV/0!</v>
      </c>
      <c r="J142" s="52" t="e">
        <f>J147+J152</f>
        <v>#DIV/0!</v>
      </c>
      <c r="K142" s="52" t="e">
        <f>K147+K152</f>
        <v>#DIV/0!</v>
      </c>
      <c r="M142" t="s">
        <v>148</v>
      </c>
    </row>
    <row r="143" spans="3:13">
      <c r="C143" s="38"/>
    </row>
    <row r="144" spans="3:13">
      <c r="C144" s="54" t="s">
        <v>67</v>
      </c>
    </row>
    <row r="145" spans="3:13">
      <c r="C145" s="19" t="s">
        <v>98</v>
      </c>
      <c r="E145" s="36">
        <f>'FSM Data Input_Empty'!E73</f>
        <v>0</v>
      </c>
      <c r="F145" s="36">
        <f>'FSM Data Input_Empty'!F73</f>
        <v>0</v>
      </c>
      <c r="G145" s="102">
        <f>F145</f>
        <v>0</v>
      </c>
      <c r="H145" s="102">
        <f>G145</f>
        <v>0</v>
      </c>
      <c r="I145" s="102">
        <f>H145</f>
        <v>0</v>
      </c>
      <c r="J145" s="102">
        <f>I145</f>
        <v>0</v>
      </c>
      <c r="K145" s="102">
        <f>J145</f>
        <v>0</v>
      </c>
      <c r="M145" t="s">
        <v>176</v>
      </c>
    </row>
    <row r="146" spans="3:13">
      <c r="C146" s="19" t="s">
        <v>99</v>
      </c>
      <c r="D146" s="17"/>
      <c r="E146" s="17">
        <f t="shared" ref="E146:K146" si="31">E56</f>
        <v>0</v>
      </c>
      <c r="F146" s="17">
        <f t="shared" si="31"/>
        <v>0</v>
      </c>
      <c r="G146" s="52">
        <f t="shared" si="31"/>
        <v>0</v>
      </c>
      <c r="H146" s="52">
        <f t="shared" si="31"/>
        <v>0</v>
      </c>
      <c r="I146" s="52">
        <f t="shared" si="31"/>
        <v>0</v>
      </c>
      <c r="J146" s="52">
        <f t="shared" si="31"/>
        <v>0</v>
      </c>
      <c r="K146" s="52">
        <f t="shared" si="31"/>
        <v>0</v>
      </c>
      <c r="M146" t="s">
        <v>151</v>
      </c>
    </row>
    <row r="147" spans="3:13">
      <c r="C147" s="93" t="s">
        <v>40</v>
      </c>
      <c r="D147" s="94"/>
      <c r="E147" s="94">
        <f>AVERAGE(D146:E146)*E145</f>
        <v>0</v>
      </c>
      <c r="F147" s="94">
        <f>AVERAGE(E146:F146)*F145</f>
        <v>0</v>
      </c>
      <c r="G147" s="103">
        <f>IF($D$7=1,AVERAGE(F146,G146)*G145,0)</f>
        <v>0</v>
      </c>
      <c r="H147" s="103">
        <f t="shared" ref="H147:K147" si="32">IF($D$7=1,AVERAGE(G146,H146)*H145,0)</f>
        <v>0</v>
      </c>
      <c r="I147" s="103">
        <f t="shared" si="32"/>
        <v>0</v>
      </c>
      <c r="J147" s="103">
        <f t="shared" si="32"/>
        <v>0</v>
      </c>
      <c r="K147" s="103">
        <f t="shared" si="32"/>
        <v>0</v>
      </c>
      <c r="M147" t="s">
        <v>150</v>
      </c>
    </row>
    <row r="148" spans="3:13">
      <c r="C148" s="44"/>
      <c r="D148" s="17"/>
      <c r="E148" s="17"/>
      <c r="F148" s="17"/>
    </row>
    <row r="149" spans="3:13">
      <c r="C149" s="54" t="s">
        <v>66</v>
      </c>
      <c r="D149" s="17"/>
      <c r="E149" s="17"/>
      <c r="F149" s="17"/>
    </row>
    <row r="150" spans="3:13">
      <c r="C150" s="19" t="s">
        <v>99</v>
      </c>
      <c r="D150" s="17"/>
      <c r="E150" s="17">
        <f t="shared" ref="E150:K150" si="33">E57</f>
        <v>0</v>
      </c>
      <c r="F150" s="17">
        <f t="shared" si="33"/>
        <v>0</v>
      </c>
      <c r="G150" s="52">
        <f t="shared" si="33"/>
        <v>0</v>
      </c>
      <c r="H150" s="52">
        <f t="shared" si="33"/>
        <v>0</v>
      </c>
      <c r="I150" s="52">
        <f t="shared" si="33"/>
        <v>0</v>
      </c>
      <c r="J150" s="52">
        <f t="shared" si="33"/>
        <v>0</v>
      </c>
      <c r="K150" s="52">
        <f t="shared" si="33"/>
        <v>0</v>
      </c>
      <c r="M150" t="s">
        <v>153</v>
      </c>
    </row>
    <row r="151" spans="3:13">
      <c r="C151" s="19" t="s">
        <v>98</v>
      </c>
      <c r="E151" s="95" t="e">
        <f t="shared" ref="E151" si="34">E152/AVERAGE(D150:E150)</f>
        <v>#DIV/0!</v>
      </c>
      <c r="F151" s="95" t="e">
        <f>F152/AVERAGE(E150:F150)</f>
        <v>#DIV/0!</v>
      </c>
      <c r="G151" s="104" t="e">
        <f>F151</f>
        <v>#DIV/0!</v>
      </c>
      <c r="H151" s="104" t="e">
        <f>G151</f>
        <v>#DIV/0!</v>
      </c>
      <c r="I151" s="104" t="e">
        <f>H151</f>
        <v>#DIV/0!</v>
      </c>
      <c r="J151" s="104" t="e">
        <f>I151</f>
        <v>#DIV/0!</v>
      </c>
      <c r="K151" s="104" t="e">
        <f>J151</f>
        <v>#DIV/0!</v>
      </c>
      <c r="M151" t="s">
        <v>176</v>
      </c>
    </row>
    <row r="152" spans="3:13">
      <c r="C152" s="34" t="s">
        <v>155</v>
      </c>
      <c r="D152" s="28"/>
      <c r="E152" s="92">
        <f>E142-E147</f>
        <v>0</v>
      </c>
      <c r="F152" s="92">
        <f>F142-F147</f>
        <v>0</v>
      </c>
      <c r="G152" s="84" t="e">
        <f>G151*AVERAGE(F150:G150)</f>
        <v>#DIV/0!</v>
      </c>
      <c r="H152" s="84" t="e">
        <f>H151*AVERAGE(G150:H150)</f>
        <v>#DIV/0!</v>
      </c>
      <c r="I152" s="84" t="e">
        <f>I151*AVERAGE(H150:I150)</f>
        <v>#DIV/0!</v>
      </c>
      <c r="J152" s="84" t="e">
        <f>J151*AVERAGE(I150:J150)</f>
        <v>#DIV/0!</v>
      </c>
      <c r="K152" s="84" t="e">
        <f>K151*AVERAGE(J150:K150)</f>
        <v>#DIV/0!</v>
      </c>
      <c r="M152" t="s">
        <v>101</v>
      </c>
    </row>
    <row r="153" spans="3:13">
      <c r="C153" s="34"/>
      <c r="D153" s="28"/>
      <c r="E153" s="28"/>
      <c r="F153" s="28"/>
      <c r="G153" s="28"/>
      <c r="H153" s="28"/>
      <c r="I153" s="28"/>
      <c r="J153" s="28"/>
      <c r="K153" s="28"/>
    </row>
    <row r="154" spans="3:13">
      <c r="C154" s="38" t="s">
        <v>41</v>
      </c>
      <c r="E154" s="17"/>
      <c r="F154" s="17"/>
    </row>
    <row r="155" spans="3:13">
      <c r="C155" s="19" t="s">
        <v>102</v>
      </c>
      <c r="D155" s="35">
        <f>'FSM Data Input_Empty'!D74</f>
        <v>0</v>
      </c>
      <c r="E155" s="35">
        <f>'FSM Data Input_Empty'!E74</f>
        <v>0</v>
      </c>
      <c r="F155" s="35">
        <f>'FSM Data Input_Empty'!F74</f>
        <v>0</v>
      </c>
      <c r="G155" s="102">
        <f>F155</f>
        <v>0</v>
      </c>
      <c r="H155" s="102">
        <f>G155</f>
        <v>0</v>
      </c>
      <c r="I155" s="102">
        <f>H155</f>
        <v>0</v>
      </c>
      <c r="J155" s="102">
        <f>I155</f>
        <v>0</v>
      </c>
      <c r="K155" s="102">
        <f>J155</f>
        <v>0</v>
      </c>
      <c r="M155" t="s">
        <v>176</v>
      </c>
    </row>
    <row r="156" spans="3:13">
      <c r="C156" s="19" t="s">
        <v>4</v>
      </c>
      <c r="D156" s="17">
        <f>D23</f>
        <v>0</v>
      </c>
      <c r="E156" s="17">
        <f>E23</f>
        <v>0</v>
      </c>
      <c r="F156" s="17">
        <f>F23</f>
        <v>0</v>
      </c>
      <c r="G156" s="52">
        <f>IF($D$7=1,AVERAGE(F45,G45)*G155,0)</f>
        <v>0</v>
      </c>
      <c r="H156" s="52" t="e">
        <f t="shared" ref="H156:K156" si="35">IF($D$7=1,AVERAGE(G45,H45)*H155,0)</f>
        <v>#DIV/0!</v>
      </c>
      <c r="I156" s="52" t="e">
        <f t="shared" si="35"/>
        <v>#DIV/0!</v>
      </c>
      <c r="J156" s="52" t="e">
        <f t="shared" si="35"/>
        <v>#DIV/0!</v>
      </c>
      <c r="K156" s="52" t="e">
        <f t="shared" si="35"/>
        <v>#DIV/0!</v>
      </c>
      <c r="M156" t="s">
        <v>154</v>
      </c>
    </row>
  </sheetData>
  <conditionalFormatting sqref="C39">
    <cfRule type="expression" dxfId="0" priority="3">
      <formula>#REF!=$C39</formula>
    </cfRule>
  </conditionalFormatting>
  <dataValidations disablePrompts="1" count="2">
    <dataValidation type="list" allowBlank="1" showInputMessage="1" showErrorMessage="1" sqref="D7" xr:uid="{9717D803-5E0E-462D-97D7-159165B20FE4}">
      <formula1>"0,1"</formula1>
    </dataValidation>
    <dataValidation type="list" allowBlank="1" showInputMessage="1" showErrorMessage="1" sqref="C3" xr:uid="{DAD44E4F-3F46-4471-B974-3EB35D27D5DD}">
      <formula1>"$ bns except per share, $ mm except per share,$ in thousands except per share"</formula1>
    </dataValidation>
  </dataValidations>
  <pageMargins left="0.7" right="0.7" top="0.75" bottom="0.75" header="0.3" footer="0.3"/>
  <pageSetup scale="26"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FSM Data Input_Empty</vt:lpstr>
      <vt:lpstr>FSM Forecasting</vt:lpstr>
      <vt:lpstr>'FSM Forecasting'!Print_Area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Luca Tabone</cp:lastModifiedBy>
  <cp:lastPrinted>2014-05-21T15:17:24Z</cp:lastPrinted>
  <dcterms:created xsi:type="dcterms:W3CDTF">2011-11-04T21:28:06Z</dcterms:created>
  <dcterms:modified xsi:type="dcterms:W3CDTF">2025-05-10T13:48:52Z</dcterms:modified>
</cp:coreProperties>
</file>