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5" yWindow="555" windowWidth="16170" windowHeight="11220" tabRatio="522" activeTab="1"/>
  </bookViews>
  <sheets>
    <sheet name="자료" sheetId="18" r:id="rId1"/>
    <sheet name="세부시간표" sheetId="17" r:id="rId2"/>
    <sheet name="훈련일지" sheetId="1" r:id="rId3"/>
  </sheets>
  <definedNames>
    <definedName name="_xlnm._FilterDatabase" localSheetId="0" hidden="1">자료!$A$8:$AQ$84</definedName>
    <definedName name="_xlnm.Print_Area" localSheetId="1">세부시간표!$A$1:$L$759</definedName>
    <definedName name="_xlnm.Print_Area" localSheetId="0">자료!$A$1:$AR$122</definedName>
    <definedName name="_xlnm.Print_Area" localSheetId="2">훈련일지!$A$1:$CV$325</definedName>
    <definedName name="훈련내용">자료!$D$10:$AA$124</definedName>
  </definedNames>
  <calcPr calcId="145621"/>
</workbook>
</file>

<file path=xl/calcChain.xml><?xml version="1.0" encoding="utf-8"?>
<calcChain xmlns="http://schemas.openxmlformats.org/spreadsheetml/2006/main">
  <c r="K206" i="17" l="1"/>
  <c r="AR124" i="18" l="1"/>
  <c r="AR123" i="18"/>
  <c r="C123" i="18"/>
  <c r="B123" i="18" s="1"/>
  <c r="AS123" i="18"/>
  <c r="AS124" i="18"/>
  <c r="C124" i="18"/>
  <c r="B124" i="18" s="1"/>
  <c r="B757" i="17"/>
  <c r="A757" i="17"/>
  <c r="B754" i="17"/>
  <c r="A754" i="17"/>
  <c r="B751" i="17"/>
  <c r="A751" i="17"/>
  <c r="B748" i="17"/>
  <c r="A748" i="17"/>
  <c r="B745" i="17"/>
  <c r="A745" i="17"/>
  <c r="B742" i="17"/>
  <c r="A742" i="17"/>
  <c r="B739" i="17"/>
  <c r="A739" i="17"/>
  <c r="B736" i="17"/>
  <c r="A736" i="17"/>
  <c r="A732" i="17"/>
  <c r="G731" i="17"/>
  <c r="C731" i="17"/>
  <c r="A731" i="17"/>
  <c r="A729" i="17"/>
  <c r="C33" i="17"/>
  <c r="C32" i="17"/>
  <c r="D31" i="17"/>
  <c r="C31" i="17"/>
  <c r="B31" i="17"/>
  <c r="A31" i="17"/>
  <c r="C30" i="17"/>
  <c r="C29" i="17"/>
  <c r="D28" i="17"/>
  <c r="C28" i="17"/>
  <c r="B28" i="17"/>
  <c r="A28" i="17"/>
  <c r="C27" i="17"/>
  <c r="C26" i="17"/>
  <c r="D25" i="17"/>
  <c r="C25" i="17"/>
  <c r="B25" i="17"/>
  <c r="A25" i="17"/>
  <c r="C24" i="17"/>
  <c r="C23" i="17"/>
  <c r="D22" i="17"/>
  <c r="C22" i="17"/>
  <c r="B22" i="17"/>
  <c r="A22" i="17"/>
  <c r="C21" i="17"/>
  <c r="C20" i="17"/>
  <c r="D19" i="17"/>
  <c r="C19" i="17"/>
  <c r="B19" i="17"/>
  <c r="A19" i="17"/>
  <c r="C18" i="17"/>
  <c r="C17" i="17"/>
  <c r="D16" i="17"/>
  <c r="C16" i="17"/>
  <c r="B16" i="17"/>
  <c r="A16" i="17"/>
  <c r="C15" i="17"/>
  <c r="C14" i="17"/>
  <c r="D13" i="17"/>
  <c r="C13" i="17"/>
  <c r="B13" i="17"/>
  <c r="A13" i="17"/>
  <c r="C12" i="17"/>
  <c r="C11" i="17"/>
  <c r="D10" i="17"/>
  <c r="C10" i="17"/>
  <c r="B10" i="17"/>
  <c r="A10" i="17"/>
  <c r="E7" i="17"/>
  <c r="E31" i="17" s="1"/>
  <c r="C6" i="17"/>
  <c r="A6" i="17"/>
  <c r="G5" i="17"/>
  <c r="C5" i="17"/>
  <c r="A5" i="17"/>
  <c r="A3" i="17"/>
  <c r="G7" i="17" l="1"/>
  <c r="G29" i="17" s="1"/>
  <c r="E20" i="17"/>
  <c r="H22" i="17"/>
  <c r="F25" i="17"/>
  <c r="E26" i="17"/>
  <c r="H28" i="17"/>
  <c r="F31" i="17"/>
  <c r="E32" i="17"/>
  <c r="I7" i="17"/>
  <c r="E10" i="17"/>
  <c r="G13" i="17"/>
  <c r="G14" i="17"/>
  <c r="E15" i="17"/>
  <c r="E16" i="17"/>
  <c r="G19" i="17"/>
  <c r="G20" i="17"/>
  <c r="E21" i="17"/>
  <c r="E22" i="17"/>
  <c r="G25" i="17"/>
  <c r="G26" i="17"/>
  <c r="E27" i="17"/>
  <c r="E28" i="17"/>
  <c r="G31" i="17"/>
  <c r="G32" i="17"/>
  <c r="E33" i="17"/>
  <c r="G12" i="17"/>
  <c r="F13" i="17"/>
  <c r="E14" i="17"/>
  <c r="F19" i="17"/>
  <c r="F10" i="17"/>
  <c r="E11" i="17"/>
  <c r="F16" i="17"/>
  <c r="E17" i="17"/>
  <c r="F22" i="17"/>
  <c r="E23" i="17"/>
  <c r="F28" i="17"/>
  <c r="E29" i="17"/>
  <c r="G10" i="17"/>
  <c r="G11" i="17"/>
  <c r="E12" i="17"/>
  <c r="E13" i="17"/>
  <c r="G16" i="17"/>
  <c r="G17" i="17"/>
  <c r="E18" i="17"/>
  <c r="E19" i="17"/>
  <c r="G22" i="17"/>
  <c r="G23" i="17"/>
  <c r="E24" i="17"/>
  <c r="E25" i="17"/>
  <c r="G28" i="17"/>
  <c r="E30" i="17"/>
  <c r="AR10" i="18"/>
  <c r="C8" i="17" s="1"/>
  <c r="AR11" i="18" l="1"/>
  <c r="G27" i="17"/>
  <c r="G21" i="17"/>
  <c r="G15" i="17"/>
  <c r="H10" i="17"/>
  <c r="G18" i="17"/>
  <c r="G33" i="17"/>
  <c r="H31" i="17"/>
  <c r="H25" i="17"/>
  <c r="H19" i="17"/>
  <c r="H13" i="17"/>
  <c r="G30" i="17"/>
  <c r="G24" i="17"/>
  <c r="H16" i="17"/>
  <c r="I33" i="17"/>
  <c r="I31" i="17"/>
  <c r="I27" i="17"/>
  <c r="I25" i="17"/>
  <c r="I21" i="17"/>
  <c r="I19" i="17"/>
  <c r="I15" i="17"/>
  <c r="I13" i="17"/>
  <c r="I32" i="17"/>
  <c r="J28" i="17"/>
  <c r="I26" i="17"/>
  <c r="J22" i="17"/>
  <c r="I20" i="17"/>
  <c r="J16" i="17"/>
  <c r="I14" i="17"/>
  <c r="J10" i="17"/>
  <c r="K7" i="17"/>
  <c r="I11" i="17"/>
  <c r="I30" i="17"/>
  <c r="I28" i="17"/>
  <c r="I24" i="17"/>
  <c r="I22" i="17"/>
  <c r="I18" i="17"/>
  <c r="I16" i="17"/>
  <c r="I12" i="17"/>
  <c r="I10" i="17"/>
  <c r="J31" i="17"/>
  <c r="I29" i="17"/>
  <c r="J25" i="17"/>
  <c r="I23" i="17"/>
  <c r="J19" i="17"/>
  <c r="I17" i="17"/>
  <c r="J13" i="17"/>
  <c r="C122" i="18"/>
  <c r="B122" i="18" s="1"/>
  <c r="C121" i="18"/>
  <c r="B121" i="18" s="1"/>
  <c r="C120" i="18"/>
  <c r="B120" i="18" s="1"/>
  <c r="C119" i="18"/>
  <c r="B119" i="18" s="1"/>
  <c r="C118" i="18"/>
  <c r="B118" i="18" s="1"/>
  <c r="C117" i="18"/>
  <c r="B117" i="18" s="1"/>
  <c r="C116" i="18"/>
  <c r="B116" i="18" s="1"/>
  <c r="AR12" i="18" l="1"/>
  <c r="E8" i="17"/>
  <c r="K32" i="17"/>
  <c r="K28" i="17"/>
  <c r="K26" i="17"/>
  <c r="K22" i="17"/>
  <c r="K20" i="17"/>
  <c r="K16" i="17"/>
  <c r="K14" i="17"/>
  <c r="K10" i="17"/>
  <c r="L31" i="17"/>
  <c r="K30" i="17"/>
  <c r="L25" i="17"/>
  <c r="K24" i="17"/>
  <c r="L19" i="17"/>
  <c r="K18" i="17"/>
  <c r="L13" i="17"/>
  <c r="K12" i="17"/>
  <c r="L16" i="17"/>
  <c r="L10" i="17"/>
  <c r="K31" i="17"/>
  <c r="K29" i="17"/>
  <c r="K25" i="17"/>
  <c r="K23" i="17"/>
  <c r="K19" i="17"/>
  <c r="K17" i="17"/>
  <c r="K13" i="17"/>
  <c r="K11" i="17"/>
  <c r="K33" i="17"/>
  <c r="L28" i="17"/>
  <c r="K27" i="17"/>
  <c r="L22" i="17"/>
  <c r="K21" i="17"/>
  <c r="K15" i="17"/>
  <c r="AS120" i="18"/>
  <c r="AS121" i="18"/>
  <c r="AS122" i="18"/>
  <c r="C110" i="18"/>
  <c r="B110" i="18" s="1"/>
  <c r="C111" i="18"/>
  <c r="B111" i="18" s="1"/>
  <c r="C112" i="18"/>
  <c r="B112" i="18" s="1"/>
  <c r="C113" i="18"/>
  <c r="B113" i="18" s="1"/>
  <c r="C114" i="18"/>
  <c r="B114" i="18" s="1"/>
  <c r="C115" i="18"/>
  <c r="B115" i="18" s="1"/>
  <c r="AS110" i="18"/>
  <c r="AS111" i="18"/>
  <c r="AS112" i="18"/>
  <c r="AS113" i="18"/>
  <c r="AS114" i="18"/>
  <c r="AS115" i="18"/>
  <c r="AS116" i="18"/>
  <c r="AS117" i="18"/>
  <c r="AS118" i="18"/>
  <c r="AS119" i="18"/>
  <c r="AR13" i="18" l="1"/>
  <c r="G8" i="17"/>
  <c r="B724" i="17"/>
  <c r="A724" i="17"/>
  <c r="B721" i="17"/>
  <c r="A721" i="17"/>
  <c r="B718" i="17"/>
  <c r="A718" i="17"/>
  <c r="B715" i="17"/>
  <c r="A715" i="17"/>
  <c r="B712" i="17"/>
  <c r="A712" i="17"/>
  <c r="B709" i="17"/>
  <c r="A709" i="17"/>
  <c r="B706" i="17"/>
  <c r="A706" i="17"/>
  <c r="B703" i="17"/>
  <c r="A703" i="17"/>
  <c r="A699" i="17"/>
  <c r="G698" i="17"/>
  <c r="C698" i="17"/>
  <c r="A698" i="17"/>
  <c r="A696" i="17"/>
  <c r="B691" i="17"/>
  <c r="A691" i="17"/>
  <c r="B688" i="17"/>
  <c r="A688" i="17"/>
  <c r="B685" i="17"/>
  <c r="A685" i="17"/>
  <c r="B682" i="17"/>
  <c r="A682" i="17"/>
  <c r="B679" i="17"/>
  <c r="A679" i="17"/>
  <c r="B676" i="17"/>
  <c r="A676" i="17"/>
  <c r="B673" i="17"/>
  <c r="A673" i="17"/>
  <c r="B670" i="17"/>
  <c r="A670" i="17"/>
  <c r="A666" i="17"/>
  <c r="G665" i="17"/>
  <c r="C665" i="17"/>
  <c r="A665" i="17"/>
  <c r="A663" i="17"/>
  <c r="CD550" i="1"/>
  <c r="BJ550" i="1"/>
  <c r="AP550" i="1"/>
  <c r="V550" i="1"/>
  <c r="B550" i="1"/>
  <c r="CD549" i="1"/>
  <c r="BJ549" i="1"/>
  <c r="AP549" i="1"/>
  <c r="V549" i="1"/>
  <c r="B549" i="1"/>
  <c r="CD548" i="1"/>
  <c r="BJ548" i="1"/>
  <c r="AP548" i="1"/>
  <c r="V548" i="1"/>
  <c r="B548" i="1"/>
  <c r="CD547" i="1"/>
  <c r="CC547" i="1"/>
  <c r="BJ547" i="1"/>
  <c r="BI547" i="1"/>
  <c r="AP547" i="1"/>
  <c r="AO547" i="1"/>
  <c r="V547" i="1"/>
  <c r="U547" i="1"/>
  <c r="B547" i="1"/>
  <c r="A547" i="1"/>
  <c r="CC546" i="1"/>
  <c r="BI546" i="1"/>
  <c r="AO546" i="1"/>
  <c r="U546" i="1"/>
  <c r="A546" i="1"/>
  <c r="CC545" i="1"/>
  <c r="BI545" i="1"/>
  <c r="AO545" i="1"/>
  <c r="U545" i="1"/>
  <c r="A545" i="1"/>
  <c r="CD544" i="1"/>
  <c r="CC544" i="1"/>
  <c r="BJ544" i="1"/>
  <c r="BI544" i="1"/>
  <c r="AP544" i="1"/>
  <c r="AO544" i="1"/>
  <c r="V544" i="1"/>
  <c r="U544" i="1"/>
  <c r="B544" i="1"/>
  <c r="A544" i="1"/>
  <c r="CC543" i="1"/>
  <c r="BI543" i="1"/>
  <c r="AO543" i="1"/>
  <c r="U543" i="1"/>
  <c r="A543" i="1"/>
  <c r="CC542" i="1"/>
  <c r="BI542" i="1"/>
  <c r="AO542" i="1"/>
  <c r="U542" i="1"/>
  <c r="A542" i="1"/>
  <c r="CC541" i="1"/>
  <c r="BI541" i="1"/>
  <c r="AO541" i="1"/>
  <c r="U541" i="1"/>
  <c r="A541" i="1"/>
  <c r="CC540" i="1"/>
  <c r="BI540" i="1"/>
  <c r="AO540" i="1"/>
  <c r="U540" i="1"/>
  <c r="A540" i="1"/>
  <c r="CC539" i="1"/>
  <c r="BI539" i="1"/>
  <c r="AO539" i="1"/>
  <c r="U539" i="1"/>
  <c r="A539" i="1"/>
  <c r="CC538" i="1"/>
  <c r="BI538" i="1"/>
  <c r="AO538" i="1"/>
  <c r="U538" i="1"/>
  <c r="A538" i="1"/>
  <c r="CC537" i="1"/>
  <c r="BI537" i="1"/>
  <c r="AO537" i="1"/>
  <c r="U537" i="1"/>
  <c r="A537" i="1"/>
  <c r="CS536" i="1"/>
  <c r="CL536" i="1"/>
  <c r="CJ536" i="1"/>
  <c r="CD536" i="1"/>
  <c r="CC536" i="1"/>
  <c r="BY536" i="1"/>
  <c r="BR536" i="1"/>
  <c r="BP536" i="1"/>
  <c r="BJ536" i="1"/>
  <c r="BI536" i="1"/>
  <c r="BE536" i="1"/>
  <c r="AX536" i="1"/>
  <c r="AV536" i="1"/>
  <c r="AP536" i="1"/>
  <c r="AO536" i="1"/>
  <c r="AK536" i="1"/>
  <c r="AD536" i="1"/>
  <c r="AB536" i="1"/>
  <c r="V536" i="1"/>
  <c r="U536" i="1"/>
  <c r="Q536" i="1"/>
  <c r="J536" i="1"/>
  <c r="H536" i="1"/>
  <c r="B536" i="1"/>
  <c r="A536" i="1"/>
  <c r="CS533" i="1"/>
  <c r="CO533" i="1"/>
  <c r="CK533" i="1"/>
  <c r="CG533" i="1"/>
  <c r="CC533" i="1"/>
  <c r="BY533" i="1"/>
  <c r="BU533" i="1"/>
  <c r="BQ533" i="1"/>
  <c r="BM533" i="1"/>
  <c r="BI533" i="1"/>
  <c r="BE533" i="1"/>
  <c r="BA533" i="1"/>
  <c r="AW533" i="1"/>
  <c r="AS533" i="1"/>
  <c r="AO533" i="1"/>
  <c r="AK533" i="1"/>
  <c r="AG533" i="1"/>
  <c r="AC533" i="1"/>
  <c r="Y533" i="1"/>
  <c r="U533" i="1"/>
  <c r="Q533" i="1"/>
  <c r="M533" i="1"/>
  <c r="I533" i="1"/>
  <c r="E533" i="1"/>
  <c r="A533" i="1"/>
  <c r="CC530" i="1"/>
  <c r="BI530" i="1"/>
  <c r="AO530" i="1"/>
  <c r="U530" i="1"/>
  <c r="D530" i="1"/>
  <c r="CC529" i="1"/>
  <c r="BI529" i="1"/>
  <c r="AO529" i="1"/>
  <c r="U529" i="1"/>
  <c r="CT528" i="1"/>
  <c r="CQ528" i="1"/>
  <c r="CP528" i="1"/>
  <c r="CC528" i="1"/>
  <c r="BZ528" i="1"/>
  <c r="BW528" i="1"/>
  <c r="BV528" i="1"/>
  <c r="BI528" i="1"/>
  <c r="BF528" i="1"/>
  <c r="BC528" i="1"/>
  <c r="BB528" i="1"/>
  <c r="AO528" i="1"/>
  <c r="AL528" i="1"/>
  <c r="AI528" i="1"/>
  <c r="AH528" i="1"/>
  <c r="U528" i="1"/>
  <c r="D528" i="1"/>
  <c r="CC526" i="1"/>
  <c r="BI526" i="1"/>
  <c r="AO526" i="1"/>
  <c r="U526" i="1"/>
  <c r="A526" i="1"/>
  <c r="CD525" i="1"/>
  <c r="BJ525" i="1"/>
  <c r="AP525" i="1"/>
  <c r="V525" i="1"/>
  <c r="B525" i="1"/>
  <c r="CD524" i="1"/>
  <c r="BJ524" i="1"/>
  <c r="AP524" i="1"/>
  <c r="V524" i="1"/>
  <c r="B524" i="1"/>
  <c r="CD523" i="1"/>
  <c r="BJ523" i="1"/>
  <c r="AP523" i="1"/>
  <c r="V523" i="1"/>
  <c r="B523" i="1"/>
  <c r="CD522" i="1"/>
  <c r="CC522" i="1"/>
  <c r="BJ522" i="1"/>
  <c r="BI522" i="1"/>
  <c r="AP522" i="1"/>
  <c r="AO522" i="1"/>
  <c r="V522" i="1"/>
  <c r="U522" i="1"/>
  <c r="B522" i="1"/>
  <c r="A522" i="1"/>
  <c r="CC521" i="1"/>
  <c r="BI521" i="1"/>
  <c r="AO521" i="1"/>
  <c r="U521" i="1"/>
  <c r="A521" i="1"/>
  <c r="CC520" i="1"/>
  <c r="BI520" i="1"/>
  <c r="AO520" i="1"/>
  <c r="U520" i="1"/>
  <c r="A520" i="1"/>
  <c r="CD519" i="1"/>
  <c r="CC519" i="1"/>
  <c r="BJ519" i="1"/>
  <c r="BI519" i="1"/>
  <c r="AP519" i="1"/>
  <c r="AO519" i="1"/>
  <c r="V519" i="1"/>
  <c r="U519" i="1"/>
  <c r="B519" i="1"/>
  <c r="A519" i="1"/>
  <c r="CC518" i="1"/>
  <c r="BI518" i="1"/>
  <c r="AO518" i="1"/>
  <c r="U518" i="1"/>
  <c r="A518" i="1"/>
  <c r="CC517" i="1"/>
  <c r="BI517" i="1"/>
  <c r="AO517" i="1"/>
  <c r="U517" i="1"/>
  <c r="A517" i="1"/>
  <c r="CC516" i="1"/>
  <c r="BI516" i="1"/>
  <c r="AO516" i="1"/>
  <c r="U516" i="1"/>
  <c r="A516" i="1"/>
  <c r="CC515" i="1"/>
  <c r="BI515" i="1"/>
  <c r="AO515" i="1"/>
  <c r="U515" i="1"/>
  <c r="A515" i="1"/>
  <c r="CC514" i="1"/>
  <c r="BI514" i="1"/>
  <c r="AO514" i="1"/>
  <c r="U514" i="1"/>
  <c r="A514" i="1"/>
  <c r="CC513" i="1"/>
  <c r="BI513" i="1"/>
  <c r="AO513" i="1"/>
  <c r="U513" i="1"/>
  <c r="A513" i="1"/>
  <c r="CC512" i="1"/>
  <c r="BI512" i="1"/>
  <c r="AO512" i="1"/>
  <c r="U512" i="1"/>
  <c r="A512" i="1"/>
  <c r="CS511" i="1"/>
  <c r="CL511" i="1"/>
  <c r="CJ511" i="1"/>
  <c r="CD511" i="1"/>
  <c r="CC511" i="1"/>
  <c r="BY511" i="1"/>
  <c r="BR511" i="1"/>
  <c r="BP511" i="1"/>
  <c r="BJ511" i="1"/>
  <c r="BI511" i="1"/>
  <c r="BE511" i="1"/>
  <c r="AX511" i="1"/>
  <c r="AV511" i="1"/>
  <c r="AP511" i="1"/>
  <c r="AO511" i="1"/>
  <c r="AK511" i="1"/>
  <c r="AD511" i="1"/>
  <c r="AB511" i="1"/>
  <c r="V511" i="1"/>
  <c r="U511" i="1"/>
  <c r="Q511" i="1"/>
  <c r="J511" i="1"/>
  <c r="H511" i="1"/>
  <c r="B511" i="1"/>
  <c r="A511" i="1"/>
  <c r="CS508" i="1"/>
  <c r="CO508" i="1"/>
  <c r="CK508" i="1"/>
  <c r="CG508" i="1"/>
  <c r="CC508" i="1"/>
  <c r="BY508" i="1"/>
  <c r="BU508" i="1"/>
  <c r="BQ508" i="1"/>
  <c r="BM508" i="1"/>
  <c r="BI508" i="1"/>
  <c r="BE508" i="1"/>
  <c r="BA508" i="1"/>
  <c r="AW508" i="1"/>
  <c r="AS508" i="1"/>
  <c r="AO508" i="1"/>
  <c r="AK508" i="1"/>
  <c r="AG508" i="1"/>
  <c r="AC508" i="1"/>
  <c r="Y508" i="1"/>
  <c r="U508" i="1"/>
  <c r="Q508" i="1"/>
  <c r="M508" i="1"/>
  <c r="I508" i="1"/>
  <c r="E508" i="1"/>
  <c r="A508" i="1"/>
  <c r="CC505" i="1"/>
  <c r="BI505" i="1"/>
  <c r="AO505" i="1"/>
  <c r="U505" i="1"/>
  <c r="D505" i="1"/>
  <c r="CC504" i="1"/>
  <c r="BI504" i="1"/>
  <c r="AO504" i="1"/>
  <c r="U504" i="1"/>
  <c r="CT503" i="1"/>
  <c r="CQ503" i="1"/>
  <c r="CP503" i="1"/>
  <c r="CC503" i="1"/>
  <c r="BZ503" i="1"/>
  <c r="BW503" i="1"/>
  <c r="BV503" i="1"/>
  <c r="BI503" i="1"/>
  <c r="BF503" i="1"/>
  <c r="BC503" i="1"/>
  <c r="BB503" i="1"/>
  <c r="AO503" i="1"/>
  <c r="AL503" i="1"/>
  <c r="AI503" i="1"/>
  <c r="AH503" i="1"/>
  <c r="U503" i="1"/>
  <c r="D503" i="1"/>
  <c r="CC501" i="1"/>
  <c r="BI501" i="1"/>
  <c r="AO501" i="1"/>
  <c r="U501" i="1"/>
  <c r="A501" i="1"/>
  <c r="CD500" i="1"/>
  <c r="BJ500" i="1"/>
  <c r="AP500" i="1"/>
  <c r="V500" i="1"/>
  <c r="B500" i="1"/>
  <c r="CD499" i="1"/>
  <c r="BJ499" i="1"/>
  <c r="AP499" i="1"/>
  <c r="V499" i="1"/>
  <c r="B499" i="1"/>
  <c r="CD498" i="1"/>
  <c r="BJ498" i="1"/>
  <c r="AP498" i="1"/>
  <c r="V498" i="1"/>
  <c r="B498" i="1"/>
  <c r="CD497" i="1"/>
  <c r="CC497" i="1"/>
  <c r="BJ497" i="1"/>
  <c r="BI497" i="1"/>
  <c r="AP497" i="1"/>
  <c r="AO497" i="1"/>
  <c r="V497" i="1"/>
  <c r="U497" i="1"/>
  <c r="B497" i="1"/>
  <c r="A497" i="1"/>
  <c r="CC496" i="1"/>
  <c r="BI496" i="1"/>
  <c r="AO496" i="1"/>
  <c r="U496" i="1"/>
  <c r="A496" i="1"/>
  <c r="CC495" i="1"/>
  <c r="BI495" i="1"/>
  <c r="AO495" i="1"/>
  <c r="U495" i="1"/>
  <c r="A495" i="1"/>
  <c r="CD494" i="1"/>
  <c r="CC494" i="1"/>
  <c r="BJ494" i="1"/>
  <c r="BI494" i="1"/>
  <c r="AP494" i="1"/>
  <c r="AO494" i="1"/>
  <c r="V494" i="1"/>
  <c r="U494" i="1"/>
  <c r="B494" i="1"/>
  <c r="A494" i="1"/>
  <c r="CC493" i="1"/>
  <c r="BI493" i="1"/>
  <c r="AO493" i="1"/>
  <c r="U493" i="1"/>
  <c r="A493" i="1"/>
  <c r="CC492" i="1"/>
  <c r="BI492" i="1"/>
  <c r="AO492" i="1"/>
  <c r="U492" i="1"/>
  <c r="A492" i="1"/>
  <c r="CC491" i="1"/>
  <c r="BI491" i="1"/>
  <c r="AO491" i="1"/>
  <c r="U491" i="1"/>
  <c r="A491" i="1"/>
  <c r="CC490" i="1"/>
  <c r="BI490" i="1"/>
  <c r="AO490" i="1"/>
  <c r="U490" i="1"/>
  <c r="A490" i="1"/>
  <c r="CC489" i="1"/>
  <c r="BI489" i="1"/>
  <c r="AO489" i="1"/>
  <c r="U489" i="1"/>
  <c r="A489" i="1"/>
  <c r="CC488" i="1"/>
  <c r="BI488" i="1"/>
  <c r="AO488" i="1"/>
  <c r="U488" i="1"/>
  <c r="A488" i="1"/>
  <c r="CC487" i="1"/>
  <c r="BI487" i="1"/>
  <c r="AO487" i="1"/>
  <c r="U487" i="1"/>
  <c r="A487" i="1"/>
  <c r="CS486" i="1"/>
  <c r="CL486" i="1"/>
  <c r="CJ486" i="1"/>
  <c r="CD486" i="1"/>
  <c r="CC486" i="1"/>
  <c r="BY486" i="1"/>
  <c r="BR486" i="1"/>
  <c r="BP486" i="1"/>
  <c r="BJ486" i="1"/>
  <c r="BI486" i="1"/>
  <c r="BE486" i="1"/>
  <c r="AX486" i="1"/>
  <c r="AV486" i="1"/>
  <c r="AP486" i="1"/>
  <c r="AO486" i="1"/>
  <c r="AK486" i="1"/>
  <c r="AD486" i="1"/>
  <c r="AB486" i="1"/>
  <c r="V486" i="1"/>
  <c r="U486" i="1"/>
  <c r="Q486" i="1"/>
  <c r="J486" i="1"/>
  <c r="H486" i="1"/>
  <c r="B486" i="1"/>
  <c r="A486" i="1"/>
  <c r="CS483" i="1"/>
  <c r="CO483" i="1"/>
  <c r="CK483" i="1"/>
  <c r="CG483" i="1"/>
  <c r="CC483" i="1"/>
  <c r="BY483" i="1"/>
  <c r="BU483" i="1"/>
  <c r="BQ483" i="1"/>
  <c r="BM483" i="1"/>
  <c r="BI483" i="1"/>
  <c r="BE483" i="1"/>
  <c r="BA483" i="1"/>
  <c r="AW483" i="1"/>
  <c r="AS483" i="1"/>
  <c r="AO483" i="1"/>
  <c r="AK483" i="1"/>
  <c r="AG483" i="1"/>
  <c r="AC483" i="1"/>
  <c r="Y483" i="1"/>
  <c r="U483" i="1"/>
  <c r="Q483" i="1"/>
  <c r="M483" i="1"/>
  <c r="I483" i="1"/>
  <c r="E483" i="1"/>
  <c r="A483" i="1"/>
  <c r="CC480" i="1"/>
  <c r="BI480" i="1"/>
  <c r="AO480" i="1"/>
  <c r="U480" i="1"/>
  <c r="D480" i="1"/>
  <c r="CC479" i="1"/>
  <c r="BI479" i="1"/>
  <c r="AO479" i="1"/>
  <c r="U479" i="1"/>
  <c r="CT478" i="1"/>
  <c r="CQ478" i="1"/>
  <c r="CP478" i="1"/>
  <c r="CC478" i="1"/>
  <c r="BZ478" i="1"/>
  <c r="BW478" i="1"/>
  <c r="BV478" i="1"/>
  <c r="BI478" i="1"/>
  <c r="BF478" i="1"/>
  <c r="BC478" i="1"/>
  <c r="BB478" i="1"/>
  <c r="AO478" i="1"/>
  <c r="AL478" i="1"/>
  <c r="AI478" i="1"/>
  <c r="AH478" i="1"/>
  <c r="U478" i="1"/>
  <c r="D478" i="1"/>
  <c r="CC476" i="1"/>
  <c r="BI476" i="1"/>
  <c r="AO476" i="1"/>
  <c r="U476" i="1"/>
  <c r="A476" i="1"/>
  <c r="CD475" i="1"/>
  <c r="BJ475" i="1"/>
  <c r="AP475" i="1"/>
  <c r="V475" i="1"/>
  <c r="B475" i="1"/>
  <c r="CD474" i="1"/>
  <c r="BJ474" i="1"/>
  <c r="AP474" i="1"/>
  <c r="V474" i="1"/>
  <c r="B474" i="1"/>
  <c r="CD473" i="1"/>
  <c r="BJ473" i="1"/>
  <c r="AP473" i="1"/>
  <c r="V473" i="1"/>
  <c r="B473" i="1"/>
  <c r="CD472" i="1"/>
  <c r="CC472" i="1"/>
  <c r="BJ472" i="1"/>
  <c r="BI472" i="1"/>
  <c r="AP472" i="1"/>
  <c r="AO472" i="1"/>
  <c r="V472" i="1"/>
  <c r="U472" i="1"/>
  <c r="B472" i="1"/>
  <c r="A472" i="1"/>
  <c r="CC471" i="1"/>
  <c r="BI471" i="1"/>
  <c r="AO471" i="1"/>
  <c r="U471" i="1"/>
  <c r="A471" i="1"/>
  <c r="CC470" i="1"/>
  <c r="BI470" i="1"/>
  <c r="AO470" i="1"/>
  <c r="U470" i="1"/>
  <c r="A470" i="1"/>
  <c r="CD469" i="1"/>
  <c r="CC469" i="1"/>
  <c r="BJ469" i="1"/>
  <c r="BI469" i="1"/>
  <c r="AP469" i="1"/>
  <c r="AO469" i="1"/>
  <c r="V469" i="1"/>
  <c r="U469" i="1"/>
  <c r="B469" i="1"/>
  <c r="A469" i="1"/>
  <c r="CC468" i="1"/>
  <c r="BI468" i="1"/>
  <c r="AO468" i="1"/>
  <c r="U468" i="1"/>
  <c r="A468" i="1"/>
  <c r="CC467" i="1"/>
  <c r="BI467" i="1"/>
  <c r="AO467" i="1"/>
  <c r="U467" i="1"/>
  <c r="A467" i="1"/>
  <c r="CC466" i="1"/>
  <c r="BI466" i="1"/>
  <c r="AO466" i="1"/>
  <c r="U466" i="1"/>
  <c r="A466" i="1"/>
  <c r="CC465" i="1"/>
  <c r="BI465" i="1"/>
  <c r="AO465" i="1"/>
  <c r="U465" i="1"/>
  <c r="A465" i="1"/>
  <c r="CC464" i="1"/>
  <c r="BI464" i="1"/>
  <c r="AO464" i="1"/>
  <c r="U464" i="1"/>
  <c r="A464" i="1"/>
  <c r="CC463" i="1"/>
  <c r="BI463" i="1"/>
  <c r="AO463" i="1"/>
  <c r="U463" i="1"/>
  <c r="A463" i="1"/>
  <c r="CC462" i="1"/>
  <c r="BI462" i="1"/>
  <c r="AO462" i="1"/>
  <c r="U462" i="1"/>
  <c r="A462" i="1"/>
  <c r="CS461" i="1"/>
  <c r="CL461" i="1"/>
  <c r="CJ461" i="1"/>
  <c r="CD461" i="1"/>
  <c r="CC461" i="1"/>
  <c r="BY461" i="1"/>
  <c r="BR461" i="1"/>
  <c r="BP461" i="1"/>
  <c r="BJ461" i="1"/>
  <c r="BI461" i="1"/>
  <c r="BE461" i="1"/>
  <c r="AX461" i="1"/>
  <c r="AV461" i="1"/>
  <c r="AP461" i="1"/>
  <c r="AO461" i="1"/>
  <c r="AK461" i="1"/>
  <c r="AD461" i="1"/>
  <c r="AB461" i="1"/>
  <c r="V461" i="1"/>
  <c r="U461" i="1"/>
  <c r="Q461" i="1"/>
  <c r="J461" i="1"/>
  <c r="H461" i="1"/>
  <c r="B461" i="1"/>
  <c r="A461" i="1"/>
  <c r="CS458" i="1"/>
  <c r="CO458" i="1"/>
  <c r="CK458" i="1"/>
  <c r="CG458" i="1"/>
  <c r="CC458" i="1"/>
  <c r="BY458" i="1"/>
  <c r="BU458" i="1"/>
  <c r="BQ458" i="1"/>
  <c r="BM458" i="1"/>
  <c r="BI458" i="1"/>
  <c r="BE458" i="1"/>
  <c r="BA458" i="1"/>
  <c r="AW458" i="1"/>
  <c r="AS458" i="1"/>
  <c r="AO458" i="1"/>
  <c r="AK458" i="1"/>
  <c r="AG458" i="1"/>
  <c r="AC458" i="1"/>
  <c r="Y458" i="1"/>
  <c r="U458" i="1"/>
  <c r="Q458" i="1"/>
  <c r="M458" i="1"/>
  <c r="I458" i="1"/>
  <c r="E458" i="1"/>
  <c r="A458" i="1"/>
  <c r="CC455" i="1"/>
  <c r="BI455" i="1"/>
  <c r="AO455" i="1"/>
  <c r="U455" i="1"/>
  <c r="D455" i="1"/>
  <c r="CC454" i="1"/>
  <c r="BI454" i="1"/>
  <c r="AO454" i="1"/>
  <c r="U454" i="1"/>
  <c r="CT453" i="1"/>
  <c r="CQ453" i="1"/>
  <c r="CP453" i="1"/>
  <c r="CC453" i="1"/>
  <c r="BZ453" i="1"/>
  <c r="BW453" i="1"/>
  <c r="BV453" i="1"/>
  <c r="BI453" i="1"/>
  <c r="BF453" i="1"/>
  <c r="BC453" i="1"/>
  <c r="BB453" i="1"/>
  <c r="AO453" i="1"/>
  <c r="AL453" i="1"/>
  <c r="AI453" i="1"/>
  <c r="AH453" i="1"/>
  <c r="U453" i="1"/>
  <c r="D453" i="1"/>
  <c r="CC451" i="1"/>
  <c r="BI451" i="1"/>
  <c r="AO451" i="1"/>
  <c r="U451" i="1"/>
  <c r="A451" i="1"/>
  <c r="CD450" i="1"/>
  <c r="BJ450" i="1"/>
  <c r="AP450" i="1"/>
  <c r="V450" i="1"/>
  <c r="B450" i="1"/>
  <c r="CD449" i="1"/>
  <c r="BJ449" i="1"/>
  <c r="AP449" i="1"/>
  <c r="V449" i="1"/>
  <c r="B449" i="1"/>
  <c r="CD448" i="1"/>
  <c r="BJ448" i="1"/>
  <c r="AP448" i="1"/>
  <c r="V448" i="1"/>
  <c r="B448" i="1"/>
  <c r="CD447" i="1"/>
  <c r="CC447" i="1"/>
  <c r="BJ447" i="1"/>
  <c r="BI447" i="1"/>
  <c r="AP447" i="1"/>
  <c r="AO447" i="1"/>
  <c r="V447" i="1"/>
  <c r="U447" i="1"/>
  <c r="B447" i="1"/>
  <c r="A447" i="1"/>
  <c r="CC446" i="1"/>
  <c r="BI446" i="1"/>
  <c r="AO446" i="1"/>
  <c r="U446" i="1"/>
  <c r="A446" i="1"/>
  <c r="CC445" i="1"/>
  <c r="BI445" i="1"/>
  <c r="AO445" i="1"/>
  <c r="U445" i="1"/>
  <c r="A445" i="1"/>
  <c r="CD444" i="1"/>
  <c r="CC444" i="1"/>
  <c r="BJ444" i="1"/>
  <c r="BI444" i="1"/>
  <c r="AP444" i="1"/>
  <c r="AO444" i="1"/>
  <c r="V444" i="1"/>
  <c r="U444" i="1"/>
  <c r="B444" i="1"/>
  <c r="A444" i="1"/>
  <c r="CC443" i="1"/>
  <c r="BI443" i="1"/>
  <c r="AO443" i="1"/>
  <c r="U443" i="1"/>
  <c r="A443" i="1"/>
  <c r="CC442" i="1"/>
  <c r="BI442" i="1"/>
  <c r="AO442" i="1"/>
  <c r="U442" i="1"/>
  <c r="A442" i="1"/>
  <c r="CC441" i="1"/>
  <c r="BI441" i="1"/>
  <c r="AO441" i="1"/>
  <c r="U441" i="1"/>
  <c r="A441" i="1"/>
  <c r="CC440" i="1"/>
  <c r="BI440" i="1"/>
  <c r="AO440" i="1"/>
  <c r="U440" i="1"/>
  <c r="A440" i="1"/>
  <c r="CC439" i="1"/>
  <c r="BI439" i="1"/>
  <c r="AO439" i="1"/>
  <c r="U439" i="1"/>
  <c r="A439" i="1"/>
  <c r="CC438" i="1"/>
  <c r="BI438" i="1"/>
  <c r="AO438" i="1"/>
  <c r="U438" i="1"/>
  <c r="A438" i="1"/>
  <c r="CC437" i="1"/>
  <c r="BI437" i="1"/>
  <c r="AO437" i="1"/>
  <c r="U437" i="1"/>
  <c r="A437" i="1"/>
  <c r="CS436" i="1"/>
  <c r="CL436" i="1"/>
  <c r="CJ436" i="1"/>
  <c r="CD436" i="1"/>
  <c r="CC436" i="1"/>
  <c r="BY436" i="1"/>
  <c r="BR436" i="1"/>
  <c r="BP436" i="1"/>
  <c r="BJ436" i="1"/>
  <c r="BI436" i="1"/>
  <c r="BE436" i="1"/>
  <c r="AX436" i="1"/>
  <c r="AV436" i="1"/>
  <c r="AP436" i="1"/>
  <c r="AO436" i="1"/>
  <c r="AK436" i="1"/>
  <c r="AD436" i="1"/>
  <c r="AB436" i="1"/>
  <c r="V436" i="1"/>
  <c r="U436" i="1"/>
  <c r="Q436" i="1"/>
  <c r="J436" i="1"/>
  <c r="H436" i="1"/>
  <c r="B436" i="1"/>
  <c r="A436" i="1"/>
  <c r="CS433" i="1"/>
  <c r="CO433" i="1"/>
  <c r="CK433" i="1"/>
  <c r="CG433" i="1"/>
  <c r="CC433" i="1"/>
  <c r="BY433" i="1"/>
  <c r="BU433" i="1"/>
  <c r="BQ433" i="1"/>
  <c r="BM433" i="1"/>
  <c r="BI433" i="1"/>
  <c r="BE433" i="1"/>
  <c r="BA433" i="1"/>
  <c r="AW433" i="1"/>
  <c r="AS433" i="1"/>
  <c r="AO433" i="1"/>
  <c r="AK433" i="1"/>
  <c r="AG433" i="1"/>
  <c r="AC433" i="1"/>
  <c r="Y433" i="1"/>
  <c r="U433" i="1"/>
  <c r="Q433" i="1"/>
  <c r="M433" i="1"/>
  <c r="I433" i="1"/>
  <c r="E433" i="1"/>
  <c r="A433" i="1"/>
  <c r="CC430" i="1"/>
  <c r="BI430" i="1"/>
  <c r="AO430" i="1"/>
  <c r="U430" i="1"/>
  <c r="D430" i="1"/>
  <c r="CC429" i="1"/>
  <c r="BI429" i="1"/>
  <c r="AO429" i="1"/>
  <c r="U429" i="1"/>
  <c r="CT428" i="1"/>
  <c r="CQ428" i="1"/>
  <c r="CP428" i="1"/>
  <c r="CC428" i="1"/>
  <c r="BZ428" i="1"/>
  <c r="BW428" i="1"/>
  <c r="BV428" i="1"/>
  <c r="BI428" i="1"/>
  <c r="BF428" i="1"/>
  <c r="BC428" i="1"/>
  <c r="BB428" i="1"/>
  <c r="AO428" i="1"/>
  <c r="AL428" i="1"/>
  <c r="AI428" i="1"/>
  <c r="AH428" i="1"/>
  <c r="U428" i="1"/>
  <c r="D428" i="1"/>
  <c r="CC426" i="1"/>
  <c r="BI426" i="1"/>
  <c r="AO426" i="1"/>
  <c r="U426" i="1"/>
  <c r="A426" i="1"/>
  <c r="CD425" i="1"/>
  <c r="BJ425" i="1"/>
  <c r="AP425" i="1"/>
  <c r="V425" i="1"/>
  <c r="B425" i="1"/>
  <c r="CD424" i="1"/>
  <c r="BJ424" i="1"/>
  <c r="AP424" i="1"/>
  <c r="V424" i="1"/>
  <c r="B424" i="1"/>
  <c r="CD423" i="1"/>
  <c r="BJ423" i="1"/>
  <c r="AP423" i="1"/>
  <c r="V423" i="1"/>
  <c r="B423" i="1"/>
  <c r="CD422" i="1"/>
  <c r="CC422" i="1"/>
  <c r="BJ422" i="1"/>
  <c r="BI422" i="1"/>
  <c r="AP422" i="1"/>
  <c r="AO422" i="1"/>
  <c r="V422" i="1"/>
  <c r="U422" i="1"/>
  <c r="B422" i="1"/>
  <c r="A422" i="1"/>
  <c r="CC421" i="1"/>
  <c r="BI421" i="1"/>
  <c r="AO421" i="1"/>
  <c r="U421" i="1"/>
  <c r="A421" i="1"/>
  <c r="CC420" i="1"/>
  <c r="BI420" i="1"/>
  <c r="AO420" i="1"/>
  <c r="U420" i="1"/>
  <c r="A420" i="1"/>
  <c r="CD419" i="1"/>
  <c r="CC419" i="1"/>
  <c r="BJ419" i="1"/>
  <c r="BI419" i="1"/>
  <c r="AP419" i="1"/>
  <c r="AO419" i="1"/>
  <c r="V419" i="1"/>
  <c r="U419" i="1"/>
  <c r="B419" i="1"/>
  <c r="A419" i="1"/>
  <c r="CC418" i="1"/>
  <c r="BI418" i="1"/>
  <c r="AO418" i="1"/>
  <c r="U418" i="1"/>
  <c r="A418" i="1"/>
  <c r="CC417" i="1"/>
  <c r="BI417" i="1"/>
  <c r="AO417" i="1"/>
  <c r="U417" i="1"/>
  <c r="A417" i="1"/>
  <c r="CC416" i="1"/>
  <c r="BI416" i="1"/>
  <c r="AO416" i="1"/>
  <c r="U416" i="1"/>
  <c r="A416" i="1"/>
  <c r="CC415" i="1"/>
  <c r="BI415" i="1"/>
  <c r="AO415" i="1"/>
  <c r="U415" i="1"/>
  <c r="A415" i="1"/>
  <c r="CC414" i="1"/>
  <c r="BI414" i="1"/>
  <c r="AO414" i="1"/>
  <c r="U414" i="1"/>
  <c r="A414" i="1"/>
  <c r="CC413" i="1"/>
  <c r="BI413" i="1"/>
  <c r="AO413" i="1"/>
  <c r="U413" i="1"/>
  <c r="A413" i="1"/>
  <c r="CC412" i="1"/>
  <c r="BI412" i="1"/>
  <c r="AO412" i="1"/>
  <c r="U412" i="1"/>
  <c r="A412" i="1"/>
  <c r="CS411" i="1"/>
  <c r="CL411" i="1"/>
  <c r="CJ411" i="1"/>
  <c r="CD411" i="1"/>
  <c r="CC411" i="1"/>
  <c r="BY411" i="1"/>
  <c r="BR411" i="1"/>
  <c r="BP411" i="1"/>
  <c r="BJ411" i="1"/>
  <c r="BI411" i="1"/>
  <c r="BE411" i="1"/>
  <c r="AX411" i="1"/>
  <c r="AV411" i="1"/>
  <c r="AP411" i="1"/>
  <c r="AO411" i="1"/>
  <c r="AK411" i="1"/>
  <c r="AD411" i="1"/>
  <c r="AB411" i="1"/>
  <c r="V411" i="1"/>
  <c r="U411" i="1"/>
  <c r="Q411" i="1"/>
  <c r="J411" i="1"/>
  <c r="H411" i="1"/>
  <c r="B411" i="1"/>
  <c r="A411" i="1"/>
  <c r="CS408" i="1"/>
  <c r="CO408" i="1"/>
  <c r="CK408" i="1"/>
  <c r="CG408" i="1"/>
  <c r="CC408" i="1"/>
  <c r="BY408" i="1"/>
  <c r="BU408" i="1"/>
  <c r="BQ408" i="1"/>
  <c r="BM408" i="1"/>
  <c r="BI408" i="1"/>
  <c r="BE408" i="1"/>
  <c r="BA408" i="1"/>
  <c r="AW408" i="1"/>
  <c r="AS408" i="1"/>
  <c r="AO408" i="1"/>
  <c r="AK408" i="1"/>
  <c r="AG408" i="1"/>
  <c r="AC408" i="1"/>
  <c r="Y408" i="1"/>
  <c r="U408" i="1"/>
  <c r="Q408" i="1"/>
  <c r="M408" i="1"/>
  <c r="I408" i="1"/>
  <c r="E408" i="1"/>
  <c r="A408" i="1"/>
  <c r="CC405" i="1"/>
  <c r="BI405" i="1"/>
  <c r="AO405" i="1"/>
  <c r="U405" i="1"/>
  <c r="D405" i="1"/>
  <c r="CC404" i="1"/>
  <c r="BI404" i="1"/>
  <c r="AO404" i="1"/>
  <c r="U404" i="1"/>
  <c r="CT403" i="1"/>
  <c r="CQ403" i="1"/>
  <c r="CP403" i="1"/>
  <c r="CC403" i="1"/>
  <c r="BZ403" i="1"/>
  <c r="BW403" i="1"/>
  <c r="BV403" i="1"/>
  <c r="BI403" i="1"/>
  <c r="BF403" i="1"/>
  <c r="BC403" i="1"/>
  <c r="BB403" i="1"/>
  <c r="AO403" i="1"/>
  <c r="AL403" i="1"/>
  <c r="AI403" i="1"/>
  <c r="AH403" i="1"/>
  <c r="U403" i="1"/>
  <c r="D403" i="1"/>
  <c r="CC401" i="1"/>
  <c r="BI401" i="1"/>
  <c r="AO401" i="1"/>
  <c r="U401" i="1"/>
  <c r="A401" i="1"/>
  <c r="CD400" i="1"/>
  <c r="BJ400" i="1"/>
  <c r="AP400" i="1"/>
  <c r="V400" i="1"/>
  <c r="B400" i="1"/>
  <c r="CD399" i="1"/>
  <c r="BJ399" i="1"/>
  <c r="AP399" i="1"/>
  <c r="V399" i="1"/>
  <c r="B399" i="1"/>
  <c r="CD398" i="1"/>
  <c r="BJ398" i="1"/>
  <c r="AP398" i="1"/>
  <c r="V398" i="1"/>
  <c r="B398" i="1"/>
  <c r="CD397" i="1"/>
  <c r="CC397" i="1"/>
  <c r="BJ397" i="1"/>
  <c r="BI397" i="1"/>
  <c r="AP397" i="1"/>
  <c r="AO397" i="1"/>
  <c r="V397" i="1"/>
  <c r="U397" i="1"/>
  <c r="B397" i="1"/>
  <c r="A397" i="1"/>
  <c r="CC396" i="1"/>
  <c r="BI396" i="1"/>
  <c r="AO396" i="1"/>
  <c r="U396" i="1"/>
  <c r="A396" i="1"/>
  <c r="CC395" i="1"/>
  <c r="BI395" i="1"/>
  <c r="AO395" i="1"/>
  <c r="U395" i="1"/>
  <c r="A395" i="1"/>
  <c r="CD394" i="1"/>
  <c r="CC394" i="1"/>
  <c r="BJ394" i="1"/>
  <c r="BI394" i="1"/>
  <c r="AP394" i="1"/>
  <c r="AO394" i="1"/>
  <c r="V394" i="1"/>
  <c r="U394" i="1"/>
  <c r="B394" i="1"/>
  <c r="A394" i="1"/>
  <c r="CC393" i="1"/>
  <c r="BI393" i="1"/>
  <c r="AO393" i="1"/>
  <c r="U393" i="1"/>
  <c r="A393" i="1"/>
  <c r="CC392" i="1"/>
  <c r="BI392" i="1"/>
  <c r="AO392" i="1"/>
  <c r="U392" i="1"/>
  <c r="A392" i="1"/>
  <c r="CC391" i="1"/>
  <c r="BI391" i="1"/>
  <c r="AO391" i="1"/>
  <c r="U391" i="1"/>
  <c r="A391" i="1"/>
  <c r="CC390" i="1"/>
  <c r="BI390" i="1"/>
  <c r="AO390" i="1"/>
  <c r="U390" i="1"/>
  <c r="A390" i="1"/>
  <c r="CC389" i="1"/>
  <c r="BI389" i="1"/>
  <c r="AO389" i="1"/>
  <c r="U389" i="1"/>
  <c r="A389" i="1"/>
  <c r="CC388" i="1"/>
  <c r="BI388" i="1"/>
  <c r="AO388" i="1"/>
  <c r="U388" i="1"/>
  <c r="A388" i="1"/>
  <c r="CC387" i="1"/>
  <c r="BI387" i="1"/>
  <c r="AO387" i="1"/>
  <c r="U387" i="1"/>
  <c r="A387" i="1"/>
  <c r="CS386" i="1"/>
  <c r="CL386" i="1"/>
  <c r="CJ386" i="1"/>
  <c r="CD386" i="1"/>
  <c r="CC386" i="1"/>
  <c r="BY386" i="1"/>
  <c r="BR386" i="1"/>
  <c r="BP386" i="1"/>
  <c r="BJ386" i="1"/>
  <c r="BI386" i="1"/>
  <c r="BE386" i="1"/>
  <c r="AX386" i="1"/>
  <c r="AV386" i="1"/>
  <c r="AP386" i="1"/>
  <c r="AO386" i="1"/>
  <c r="AK386" i="1"/>
  <c r="AD386" i="1"/>
  <c r="AB386" i="1"/>
  <c r="V386" i="1"/>
  <c r="U386" i="1"/>
  <c r="Q386" i="1"/>
  <c r="J386" i="1"/>
  <c r="H386" i="1"/>
  <c r="B386" i="1"/>
  <c r="A386" i="1"/>
  <c r="CS383" i="1"/>
  <c r="CO383" i="1"/>
  <c r="CK383" i="1"/>
  <c r="CG383" i="1"/>
  <c r="CC383" i="1"/>
  <c r="BY383" i="1"/>
  <c r="BU383" i="1"/>
  <c r="BQ383" i="1"/>
  <c r="BM383" i="1"/>
  <c r="BI383" i="1"/>
  <c r="BE383" i="1"/>
  <c r="BA383" i="1"/>
  <c r="AW383" i="1"/>
  <c r="AS383" i="1"/>
  <c r="AO383" i="1"/>
  <c r="AK383" i="1"/>
  <c r="AG383" i="1"/>
  <c r="AC383" i="1"/>
  <c r="Y383" i="1"/>
  <c r="U383" i="1"/>
  <c r="Q383" i="1"/>
  <c r="M383" i="1"/>
  <c r="I383" i="1"/>
  <c r="E383" i="1"/>
  <c r="A383" i="1"/>
  <c r="CC380" i="1"/>
  <c r="BI380" i="1"/>
  <c r="AO380" i="1"/>
  <c r="U380" i="1"/>
  <c r="D380" i="1"/>
  <c r="CC379" i="1"/>
  <c r="BI379" i="1"/>
  <c r="AO379" i="1"/>
  <c r="U379" i="1"/>
  <c r="CT378" i="1"/>
  <c r="CQ378" i="1"/>
  <c r="CP378" i="1"/>
  <c r="CC378" i="1"/>
  <c r="BZ378" i="1"/>
  <c r="BW378" i="1"/>
  <c r="BV378" i="1"/>
  <c r="BI378" i="1"/>
  <c r="BF378" i="1"/>
  <c r="BC378" i="1"/>
  <c r="BB378" i="1"/>
  <c r="AO378" i="1"/>
  <c r="AL378" i="1"/>
  <c r="AI378" i="1"/>
  <c r="AH378" i="1"/>
  <c r="U378" i="1"/>
  <c r="D378" i="1"/>
  <c r="CC376" i="1"/>
  <c r="BI376" i="1"/>
  <c r="AO376" i="1"/>
  <c r="U376" i="1"/>
  <c r="A376" i="1"/>
  <c r="AS105" i="18"/>
  <c r="AS106" i="18"/>
  <c r="AS107" i="18"/>
  <c r="AS108" i="18"/>
  <c r="AS109" i="18"/>
  <c r="C105" i="18"/>
  <c r="B105" i="18" s="1"/>
  <c r="C106" i="18"/>
  <c r="B106" i="18" s="1"/>
  <c r="C107" i="18"/>
  <c r="B107" i="18" s="1"/>
  <c r="C108" i="18"/>
  <c r="B108" i="18" s="1"/>
  <c r="C109" i="18"/>
  <c r="B109" i="18" s="1"/>
  <c r="AR14" i="18" l="1"/>
  <c r="I8" i="17"/>
  <c r="CC355" i="1"/>
  <c r="BI355" i="1"/>
  <c r="AO355" i="1"/>
  <c r="U355" i="1"/>
  <c r="D355" i="1"/>
  <c r="CC354" i="1"/>
  <c r="BI354" i="1"/>
  <c r="AO354" i="1"/>
  <c r="U354" i="1"/>
  <c r="CT353" i="1"/>
  <c r="CQ353" i="1"/>
  <c r="CP353" i="1"/>
  <c r="CC353" i="1"/>
  <c r="BZ353" i="1"/>
  <c r="BW353" i="1"/>
  <c r="BV353" i="1"/>
  <c r="BI353" i="1"/>
  <c r="BF353" i="1"/>
  <c r="BC353" i="1"/>
  <c r="BB353" i="1"/>
  <c r="AO353" i="1"/>
  <c r="AL353" i="1"/>
  <c r="AI353" i="1"/>
  <c r="AH353" i="1"/>
  <c r="U353" i="1"/>
  <c r="D353" i="1"/>
  <c r="CC330" i="1"/>
  <c r="BI330" i="1"/>
  <c r="AO330" i="1"/>
  <c r="U330" i="1"/>
  <c r="D330" i="1"/>
  <c r="CC329" i="1"/>
  <c r="BI329" i="1"/>
  <c r="AO329" i="1"/>
  <c r="U329" i="1"/>
  <c r="CT328" i="1"/>
  <c r="CQ328" i="1"/>
  <c r="CP328" i="1"/>
  <c r="CC328" i="1"/>
  <c r="BZ328" i="1"/>
  <c r="BW328" i="1"/>
  <c r="BV328" i="1"/>
  <c r="BI328" i="1"/>
  <c r="BF328" i="1"/>
  <c r="BC328" i="1"/>
  <c r="BB328" i="1"/>
  <c r="AO328" i="1"/>
  <c r="AL328" i="1"/>
  <c r="AI328" i="1"/>
  <c r="AH328" i="1"/>
  <c r="U328" i="1"/>
  <c r="D328" i="1"/>
  <c r="CC305" i="1"/>
  <c r="BI305" i="1"/>
  <c r="AO305" i="1"/>
  <c r="U305" i="1"/>
  <c r="D305" i="1"/>
  <c r="CC304" i="1"/>
  <c r="BI304" i="1"/>
  <c r="AO304" i="1"/>
  <c r="U304" i="1"/>
  <c r="CT303" i="1"/>
  <c r="CQ303" i="1"/>
  <c r="CP303" i="1"/>
  <c r="CC303" i="1"/>
  <c r="BZ303" i="1"/>
  <c r="BW303" i="1"/>
  <c r="BV303" i="1"/>
  <c r="BI303" i="1"/>
  <c r="BF303" i="1"/>
  <c r="BC303" i="1"/>
  <c r="BB303" i="1"/>
  <c r="AO303" i="1"/>
  <c r="AL303" i="1"/>
  <c r="AI303" i="1"/>
  <c r="AH303" i="1"/>
  <c r="U303" i="1"/>
  <c r="D303" i="1"/>
  <c r="CC280" i="1"/>
  <c r="BI280" i="1"/>
  <c r="AO280" i="1"/>
  <c r="U280" i="1"/>
  <c r="D280" i="1"/>
  <c r="CC279" i="1"/>
  <c r="BI279" i="1"/>
  <c r="AO279" i="1"/>
  <c r="U279" i="1"/>
  <c r="CT278" i="1"/>
  <c r="CQ278" i="1"/>
  <c r="CP278" i="1"/>
  <c r="CC278" i="1"/>
  <c r="BZ278" i="1"/>
  <c r="BW278" i="1"/>
  <c r="BV278" i="1"/>
  <c r="BI278" i="1"/>
  <c r="BF278" i="1"/>
  <c r="BC278" i="1"/>
  <c r="BB278" i="1"/>
  <c r="AO278" i="1"/>
  <c r="AL278" i="1"/>
  <c r="AI278" i="1"/>
  <c r="AH278" i="1"/>
  <c r="U278" i="1"/>
  <c r="D278" i="1"/>
  <c r="CC255" i="1"/>
  <c r="BI255" i="1"/>
  <c r="AO255" i="1"/>
  <c r="U255" i="1"/>
  <c r="D255" i="1"/>
  <c r="CC254" i="1"/>
  <c r="BI254" i="1"/>
  <c r="AO254" i="1"/>
  <c r="U254" i="1"/>
  <c r="CT253" i="1"/>
  <c r="CQ253" i="1"/>
  <c r="CP253" i="1"/>
  <c r="CC253" i="1"/>
  <c r="BZ253" i="1"/>
  <c r="BW253" i="1"/>
  <c r="BV253" i="1"/>
  <c r="BI253" i="1"/>
  <c r="BF253" i="1"/>
  <c r="BC253" i="1"/>
  <c r="BB253" i="1"/>
  <c r="AO253" i="1"/>
  <c r="AL253" i="1"/>
  <c r="AI253" i="1"/>
  <c r="AH253" i="1"/>
  <c r="U253" i="1"/>
  <c r="D253" i="1"/>
  <c r="CC230" i="1"/>
  <c r="BI230" i="1"/>
  <c r="AO230" i="1"/>
  <c r="U230" i="1"/>
  <c r="D230" i="1"/>
  <c r="CC229" i="1"/>
  <c r="BI229" i="1"/>
  <c r="AO229" i="1"/>
  <c r="U229" i="1"/>
  <c r="CT228" i="1"/>
  <c r="CQ228" i="1"/>
  <c r="CP228" i="1"/>
  <c r="CC228" i="1"/>
  <c r="BZ228" i="1"/>
  <c r="BW228" i="1"/>
  <c r="BV228" i="1"/>
  <c r="BI228" i="1"/>
  <c r="BF228" i="1"/>
  <c r="BC228" i="1"/>
  <c r="BB228" i="1"/>
  <c r="AO228" i="1"/>
  <c r="AL228" i="1"/>
  <c r="AI228" i="1"/>
  <c r="AH228" i="1"/>
  <c r="U228" i="1"/>
  <c r="D228" i="1"/>
  <c r="CC205" i="1"/>
  <c r="BI205" i="1"/>
  <c r="AO205" i="1"/>
  <c r="U205" i="1"/>
  <c r="D205" i="1"/>
  <c r="CC204" i="1"/>
  <c r="BI204" i="1"/>
  <c r="AO204" i="1"/>
  <c r="U204" i="1"/>
  <c r="CT203" i="1"/>
  <c r="CQ203" i="1"/>
  <c r="CP203" i="1"/>
  <c r="CC203" i="1"/>
  <c r="BZ203" i="1"/>
  <c r="BW203" i="1"/>
  <c r="BV203" i="1"/>
  <c r="BI203" i="1"/>
  <c r="BF203" i="1"/>
  <c r="BC203" i="1"/>
  <c r="BB203" i="1"/>
  <c r="AO203" i="1"/>
  <c r="AL203" i="1"/>
  <c r="AI203" i="1"/>
  <c r="AH203" i="1"/>
  <c r="U203" i="1"/>
  <c r="D203" i="1"/>
  <c r="CC180" i="1"/>
  <c r="BI180" i="1"/>
  <c r="AO180" i="1"/>
  <c r="U180" i="1"/>
  <c r="D180" i="1"/>
  <c r="CC179" i="1"/>
  <c r="BI179" i="1"/>
  <c r="AO179" i="1"/>
  <c r="U179" i="1"/>
  <c r="CT178" i="1"/>
  <c r="CQ178" i="1"/>
  <c r="CP178" i="1"/>
  <c r="CC178" i="1"/>
  <c r="BZ178" i="1"/>
  <c r="BW178" i="1"/>
  <c r="BV178" i="1"/>
  <c r="BI178" i="1"/>
  <c r="BF178" i="1"/>
  <c r="BC178" i="1"/>
  <c r="BB178" i="1"/>
  <c r="AO178" i="1"/>
  <c r="AL178" i="1"/>
  <c r="AI178" i="1"/>
  <c r="AH178" i="1"/>
  <c r="U178" i="1"/>
  <c r="D178" i="1"/>
  <c r="CC155" i="1"/>
  <c r="BI155" i="1"/>
  <c r="AO155" i="1"/>
  <c r="U155" i="1"/>
  <c r="D155" i="1"/>
  <c r="CC154" i="1"/>
  <c r="BI154" i="1"/>
  <c r="AO154" i="1"/>
  <c r="U154" i="1"/>
  <c r="CT153" i="1"/>
  <c r="CQ153" i="1"/>
  <c r="CP153" i="1"/>
  <c r="CC153" i="1"/>
  <c r="BZ153" i="1"/>
  <c r="BW153" i="1"/>
  <c r="BV153" i="1"/>
  <c r="BI153" i="1"/>
  <c r="BF153" i="1"/>
  <c r="BC153" i="1"/>
  <c r="BB153" i="1"/>
  <c r="AO153" i="1"/>
  <c r="AL153" i="1"/>
  <c r="AI153" i="1"/>
  <c r="AH153" i="1"/>
  <c r="U153" i="1"/>
  <c r="D153" i="1"/>
  <c r="CC130" i="1"/>
  <c r="BI130" i="1"/>
  <c r="AO130" i="1"/>
  <c r="U130" i="1"/>
  <c r="D130" i="1"/>
  <c r="CC129" i="1"/>
  <c r="BI129" i="1"/>
  <c r="AO129" i="1"/>
  <c r="U129" i="1"/>
  <c r="CT128" i="1"/>
  <c r="CQ128" i="1"/>
  <c r="CP128" i="1"/>
  <c r="CC128" i="1"/>
  <c r="BZ128" i="1"/>
  <c r="BW128" i="1"/>
  <c r="BV128" i="1"/>
  <c r="BI128" i="1"/>
  <c r="BF128" i="1"/>
  <c r="BC128" i="1"/>
  <c r="BB128" i="1"/>
  <c r="AO128" i="1"/>
  <c r="AL128" i="1"/>
  <c r="AI128" i="1"/>
  <c r="AH128" i="1"/>
  <c r="U128" i="1"/>
  <c r="D128" i="1"/>
  <c r="CC105" i="1"/>
  <c r="BI105" i="1"/>
  <c r="AO105" i="1"/>
  <c r="U105" i="1"/>
  <c r="D105" i="1"/>
  <c r="CC104" i="1"/>
  <c r="BI104" i="1"/>
  <c r="AO104" i="1"/>
  <c r="U104" i="1"/>
  <c r="CT103" i="1"/>
  <c r="CQ103" i="1"/>
  <c r="CP103" i="1"/>
  <c r="CC103" i="1"/>
  <c r="BZ103" i="1"/>
  <c r="BW103" i="1"/>
  <c r="BV103" i="1"/>
  <c r="BI103" i="1"/>
  <c r="BF103" i="1"/>
  <c r="BC103" i="1"/>
  <c r="BB103" i="1"/>
  <c r="AO103" i="1"/>
  <c r="AL103" i="1"/>
  <c r="AI103" i="1"/>
  <c r="AH103" i="1"/>
  <c r="U103" i="1"/>
  <c r="D103" i="1"/>
  <c r="CC80" i="1"/>
  <c r="BI80" i="1"/>
  <c r="AO80" i="1"/>
  <c r="U80" i="1"/>
  <c r="D80" i="1"/>
  <c r="CC79" i="1"/>
  <c r="BI79" i="1"/>
  <c r="AO79" i="1"/>
  <c r="U79" i="1"/>
  <c r="CT78" i="1"/>
  <c r="CQ78" i="1"/>
  <c r="CP78" i="1"/>
  <c r="CC78" i="1"/>
  <c r="BZ78" i="1"/>
  <c r="BW78" i="1"/>
  <c r="BV78" i="1"/>
  <c r="BI78" i="1"/>
  <c r="BF78" i="1"/>
  <c r="BC78" i="1"/>
  <c r="BB78" i="1"/>
  <c r="AO78" i="1"/>
  <c r="AL78" i="1"/>
  <c r="AI78" i="1"/>
  <c r="AH78" i="1"/>
  <c r="U78" i="1"/>
  <c r="D78" i="1"/>
  <c r="CC55" i="1"/>
  <c r="BI55" i="1"/>
  <c r="AO55" i="1"/>
  <c r="U55" i="1"/>
  <c r="D55" i="1"/>
  <c r="CC54" i="1"/>
  <c r="BI54" i="1"/>
  <c r="AO54" i="1"/>
  <c r="U54" i="1"/>
  <c r="CT53" i="1"/>
  <c r="CQ53" i="1"/>
  <c r="CP53" i="1"/>
  <c r="CC53" i="1"/>
  <c r="BZ53" i="1"/>
  <c r="BW53" i="1"/>
  <c r="BV53" i="1"/>
  <c r="BI53" i="1"/>
  <c r="BF53" i="1"/>
  <c r="BC53" i="1"/>
  <c r="BB53" i="1"/>
  <c r="AO53" i="1"/>
  <c r="AL53" i="1"/>
  <c r="AI53" i="1"/>
  <c r="AH53" i="1"/>
  <c r="U53" i="1"/>
  <c r="D53" i="1"/>
  <c r="AR15" i="18" l="1"/>
  <c r="AR16" i="18" s="1"/>
  <c r="AR17" i="18" s="1"/>
  <c r="AR18" i="18" s="1"/>
  <c r="AR19" i="18" s="1"/>
  <c r="AR20" i="18" s="1"/>
  <c r="AR21" i="18" s="1"/>
  <c r="AR22" i="18" s="1"/>
  <c r="AR23" i="18" s="1"/>
  <c r="AR24" i="18" s="1"/>
  <c r="AR25" i="18" s="1"/>
  <c r="AR26" i="18" s="1"/>
  <c r="AR27" i="18" s="1"/>
  <c r="AR28" i="18" s="1"/>
  <c r="AR29" i="18" s="1"/>
  <c r="AR30" i="18" s="1"/>
  <c r="AR31" i="18" s="1"/>
  <c r="AR32" i="18" s="1"/>
  <c r="AR33" i="18" s="1"/>
  <c r="AR34" i="18" s="1"/>
  <c r="AR35" i="18" s="1"/>
  <c r="AR36" i="18" s="1"/>
  <c r="AR37" i="18" s="1"/>
  <c r="AR38" i="18" s="1"/>
  <c r="AR39" i="18" s="1"/>
  <c r="AR40" i="18" s="1"/>
  <c r="AR41" i="18" s="1"/>
  <c r="AR42" i="18" s="1"/>
  <c r="AR43" i="18" s="1"/>
  <c r="AR44" i="18" s="1"/>
  <c r="AR45" i="18" s="1"/>
  <c r="AR46" i="18" s="1"/>
  <c r="AR47" i="18" s="1"/>
  <c r="AR48" i="18" s="1"/>
  <c r="AR49" i="18" s="1"/>
  <c r="AR50" i="18" s="1"/>
  <c r="AR51" i="18" s="1"/>
  <c r="AR52" i="18" s="1"/>
  <c r="AR53" i="18" s="1"/>
  <c r="AR54" i="18" s="1"/>
  <c r="AR55" i="18" s="1"/>
  <c r="AR56" i="18" s="1"/>
  <c r="AR57" i="18" s="1"/>
  <c r="AR58" i="18" s="1"/>
  <c r="AR59" i="18" s="1"/>
  <c r="AR60" i="18" s="1"/>
  <c r="AR61" i="18" s="1"/>
  <c r="AR62" i="18" s="1"/>
  <c r="AR63" i="18" s="1"/>
  <c r="AR64" i="18" s="1"/>
  <c r="AR65" i="18" s="1"/>
  <c r="AR66" i="18" s="1"/>
  <c r="AR67" i="18" s="1"/>
  <c r="AR68" i="18" s="1"/>
  <c r="AR69" i="18" s="1"/>
  <c r="AR70" i="18" s="1"/>
  <c r="AR71" i="18" s="1"/>
  <c r="AR72" i="18" s="1"/>
  <c r="AR73" i="18" s="1"/>
  <c r="AR74" i="18" s="1"/>
  <c r="AR75" i="18" s="1"/>
  <c r="AR76" i="18" s="1"/>
  <c r="AR77" i="18" s="1"/>
  <c r="AR78" i="18" s="1"/>
  <c r="AR79" i="18" s="1"/>
  <c r="AR80" i="18" s="1"/>
  <c r="AR81" i="18" s="1"/>
  <c r="AR82" i="18" s="1"/>
  <c r="AR83" i="18" s="1"/>
  <c r="AR84" i="18" s="1"/>
  <c r="AR85" i="18" s="1"/>
  <c r="AR86" i="18" s="1"/>
  <c r="AR87" i="18" s="1"/>
  <c r="AR88" i="18" s="1"/>
  <c r="AR89" i="18" s="1"/>
  <c r="AR90" i="18" s="1"/>
  <c r="AR91" i="18" s="1"/>
  <c r="AR92" i="18" s="1"/>
  <c r="AR93" i="18" s="1"/>
  <c r="AR94" i="18" s="1"/>
  <c r="AR95" i="18" s="1"/>
  <c r="AR96" i="18" s="1"/>
  <c r="AR97" i="18" s="1"/>
  <c r="AR98" i="18" s="1"/>
  <c r="AR99" i="18" s="1"/>
  <c r="AR100" i="18" s="1"/>
  <c r="AR101" i="18" s="1"/>
  <c r="AR102" i="18" s="1"/>
  <c r="AR103" i="18" s="1"/>
  <c r="AR104" i="18" s="1"/>
  <c r="AR105" i="18" s="1"/>
  <c r="AR106" i="18" s="1"/>
  <c r="AR107" i="18" s="1"/>
  <c r="AR108" i="18" s="1"/>
  <c r="AR109" i="18" s="1"/>
  <c r="AR110" i="18" s="1"/>
  <c r="AR111" i="18" s="1"/>
  <c r="AR112" i="18" s="1"/>
  <c r="AR113" i="18" s="1"/>
  <c r="AR114" i="18" s="1"/>
  <c r="AR115" i="18" s="1"/>
  <c r="AR116" i="18" s="1"/>
  <c r="AR117" i="18" s="1"/>
  <c r="AR118" i="18" s="1"/>
  <c r="AR119" i="18" s="1"/>
  <c r="AR120" i="18" s="1"/>
  <c r="AR121" i="18" s="1"/>
  <c r="AR122" i="18" s="1"/>
  <c r="K8" i="17"/>
  <c r="CC30" i="1"/>
  <c r="BI30" i="1"/>
  <c r="AO30" i="1"/>
  <c r="U30" i="1"/>
  <c r="D30" i="1"/>
  <c r="CC29" i="1"/>
  <c r="BI29" i="1"/>
  <c r="AO29" i="1"/>
  <c r="U29" i="1"/>
  <c r="CT28" i="1"/>
  <c r="CQ28" i="1"/>
  <c r="CP28" i="1"/>
  <c r="CC28" i="1"/>
  <c r="BZ28" i="1"/>
  <c r="BW28" i="1"/>
  <c r="BV28" i="1"/>
  <c r="BI28" i="1"/>
  <c r="BF28" i="1"/>
  <c r="BC28" i="1"/>
  <c r="BB28" i="1"/>
  <c r="AO28" i="1"/>
  <c r="AL28" i="1"/>
  <c r="AI28" i="1"/>
  <c r="AH28" i="1"/>
  <c r="U28" i="1"/>
  <c r="D28" i="1"/>
  <c r="AS12" i="18" l="1"/>
  <c r="B658" i="17" l="1"/>
  <c r="A658" i="17"/>
  <c r="B655" i="17"/>
  <c r="A655" i="17"/>
  <c r="B652" i="17"/>
  <c r="A652" i="17"/>
  <c r="B649" i="17"/>
  <c r="A649" i="17"/>
  <c r="B646" i="17"/>
  <c r="A646" i="17"/>
  <c r="B643" i="17"/>
  <c r="A643" i="17"/>
  <c r="B640" i="17"/>
  <c r="A640" i="17"/>
  <c r="B637" i="17"/>
  <c r="A637" i="17"/>
  <c r="A633" i="17"/>
  <c r="G632" i="17"/>
  <c r="C632" i="17"/>
  <c r="A632" i="17"/>
  <c r="A630" i="17"/>
  <c r="B625" i="17"/>
  <c r="A625" i="17"/>
  <c r="B622" i="17"/>
  <c r="A622" i="17"/>
  <c r="B619" i="17"/>
  <c r="A619" i="17"/>
  <c r="B616" i="17"/>
  <c r="A616" i="17"/>
  <c r="B613" i="17"/>
  <c r="A613" i="17"/>
  <c r="B610" i="17"/>
  <c r="A610" i="17"/>
  <c r="B607" i="17"/>
  <c r="A607" i="17"/>
  <c r="B604" i="17"/>
  <c r="A604" i="17"/>
  <c r="A600" i="17"/>
  <c r="G599" i="17"/>
  <c r="C599" i="17"/>
  <c r="A599" i="17"/>
  <c r="A597" i="17"/>
  <c r="B592" i="17"/>
  <c r="A592" i="17"/>
  <c r="B589" i="17"/>
  <c r="A589" i="17"/>
  <c r="B586" i="17"/>
  <c r="A586" i="17"/>
  <c r="B583" i="17"/>
  <c r="A583" i="17"/>
  <c r="B580" i="17"/>
  <c r="A580" i="17"/>
  <c r="B577" i="17"/>
  <c r="A577" i="17"/>
  <c r="B574" i="17"/>
  <c r="A574" i="17"/>
  <c r="B571" i="17"/>
  <c r="A571" i="17"/>
  <c r="A567" i="17"/>
  <c r="G566" i="17"/>
  <c r="C566" i="17"/>
  <c r="A566" i="17"/>
  <c r="A564" i="17"/>
  <c r="B559" i="17"/>
  <c r="A559" i="17"/>
  <c r="B556" i="17"/>
  <c r="A556" i="17"/>
  <c r="B553" i="17"/>
  <c r="A553" i="17"/>
  <c r="B550" i="17"/>
  <c r="A550" i="17"/>
  <c r="B547" i="17"/>
  <c r="A547" i="17"/>
  <c r="B544" i="17"/>
  <c r="A544" i="17"/>
  <c r="B541" i="17"/>
  <c r="A541" i="17"/>
  <c r="B538" i="17"/>
  <c r="A538" i="17"/>
  <c r="A534" i="17"/>
  <c r="G533" i="17"/>
  <c r="C533" i="17"/>
  <c r="A533" i="17"/>
  <c r="A531" i="17"/>
  <c r="AS15" i="18" l="1"/>
  <c r="AS85" i="18"/>
  <c r="AS86" i="18"/>
  <c r="AS87" i="18"/>
  <c r="AS88" i="18"/>
  <c r="AS89" i="18"/>
  <c r="AS90" i="18"/>
  <c r="AS91" i="18"/>
  <c r="AS92" i="18"/>
  <c r="AS93" i="18"/>
  <c r="AS94" i="18"/>
  <c r="AS95" i="18"/>
  <c r="AS96" i="18"/>
  <c r="AS97" i="18"/>
  <c r="AS98" i="18"/>
  <c r="AS99" i="18"/>
  <c r="AS100" i="18"/>
  <c r="AS101" i="18"/>
  <c r="AS102" i="18"/>
  <c r="AS103" i="18"/>
  <c r="AS104" i="18"/>
  <c r="C85" i="18"/>
  <c r="B85" i="18" s="1"/>
  <c r="C86" i="18"/>
  <c r="B86" i="18" s="1"/>
  <c r="C87" i="18"/>
  <c r="B87" i="18" s="1"/>
  <c r="C88" i="18"/>
  <c r="B88" i="18" s="1"/>
  <c r="C89" i="18"/>
  <c r="B89" i="18" s="1"/>
  <c r="C90" i="18"/>
  <c r="B90" i="18" s="1"/>
  <c r="C91" i="18"/>
  <c r="B91" i="18" s="1"/>
  <c r="C92" i="18"/>
  <c r="B92" i="18" s="1"/>
  <c r="C93" i="18"/>
  <c r="B93" i="18" s="1"/>
  <c r="C94" i="18"/>
  <c r="B94" i="18" s="1"/>
  <c r="C95" i="18"/>
  <c r="B95" i="18" s="1"/>
  <c r="C96" i="18"/>
  <c r="B96" i="18" s="1"/>
  <c r="C97" i="18"/>
  <c r="B97" i="18" s="1"/>
  <c r="C98" i="18"/>
  <c r="B98" i="18" s="1"/>
  <c r="C99" i="18"/>
  <c r="B99" i="18" s="1"/>
  <c r="C100" i="18"/>
  <c r="B100" i="18" s="1"/>
  <c r="C101" i="18"/>
  <c r="B101" i="18" s="1"/>
  <c r="C102" i="18"/>
  <c r="B102" i="18" s="1"/>
  <c r="C103" i="18"/>
  <c r="B103" i="18" s="1"/>
  <c r="C104" i="18"/>
  <c r="B104" i="18" s="1"/>
  <c r="CC370" i="1" l="1"/>
  <c r="BI370" i="1"/>
  <c r="AO370" i="1"/>
  <c r="U370" i="1"/>
  <c r="A370" i="1"/>
  <c r="CC345" i="1"/>
  <c r="BI345" i="1"/>
  <c r="AO345" i="1"/>
  <c r="U345" i="1"/>
  <c r="A345" i="1"/>
  <c r="CC320" i="1"/>
  <c r="BI320" i="1"/>
  <c r="AO320" i="1"/>
  <c r="U320" i="1"/>
  <c r="A320" i="1"/>
  <c r="CC295" i="1"/>
  <c r="BI295" i="1"/>
  <c r="AO295" i="1"/>
  <c r="U295" i="1"/>
  <c r="A295" i="1"/>
  <c r="CC270" i="1"/>
  <c r="BI270" i="1"/>
  <c r="AO270" i="1"/>
  <c r="U270" i="1"/>
  <c r="A270" i="1"/>
  <c r="CC245" i="1"/>
  <c r="BI245" i="1"/>
  <c r="AO245" i="1"/>
  <c r="U245" i="1"/>
  <c r="A245" i="1"/>
  <c r="CC220" i="1"/>
  <c r="BI220" i="1"/>
  <c r="AO220" i="1"/>
  <c r="U220" i="1"/>
  <c r="A220" i="1"/>
  <c r="CC195" i="1"/>
  <c r="BI195" i="1"/>
  <c r="AO195" i="1"/>
  <c r="U195" i="1"/>
  <c r="A195" i="1"/>
  <c r="CC170" i="1"/>
  <c r="BI170" i="1"/>
  <c r="AO170" i="1"/>
  <c r="U170" i="1"/>
  <c r="A170" i="1"/>
  <c r="CC145" i="1"/>
  <c r="BI145" i="1"/>
  <c r="AO145" i="1"/>
  <c r="U145" i="1"/>
  <c r="A145" i="1"/>
  <c r="CC120" i="1"/>
  <c r="BI120" i="1"/>
  <c r="AO120" i="1"/>
  <c r="U120" i="1"/>
  <c r="A120" i="1"/>
  <c r="CC95" i="1"/>
  <c r="BI95" i="1"/>
  <c r="AO95" i="1"/>
  <c r="U95" i="1"/>
  <c r="A95" i="1"/>
  <c r="CC70" i="1"/>
  <c r="BI70" i="1"/>
  <c r="AO70" i="1"/>
  <c r="U70" i="1"/>
  <c r="A70" i="1"/>
  <c r="CC45" i="1"/>
  <c r="BI45" i="1"/>
  <c r="AO45" i="1"/>
  <c r="U45" i="1"/>
  <c r="A45" i="1"/>
  <c r="CC20" i="1"/>
  <c r="BI20" i="1"/>
  <c r="AO20" i="1"/>
  <c r="U20" i="1"/>
  <c r="A20" i="1"/>
  <c r="C10" i="18" l="1"/>
  <c r="AS11" i="18"/>
  <c r="AS13" i="18"/>
  <c r="AS14" i="18"/>
  <c r="AS16" i="18"/>
  <c r="AS17" i="18"/>
  <c r="AS18" i="18"/>
  <c r="AS19" i="18"/>
  <c r="AS20" i="18"/>
  <c r="AS21" i="18"/>
  <c r="AS22" i="18"/>
  <c r="AS23" i="18"/>
  <c r="AS24" i="18"/>
  <c r="AS25" i="18"/>
  <c r="AS26" i="18"/>
  <c r="AS27" i="18"/>
  <c r="AS28" i="18"/>
  <c r="AS29" i="18"/>
  <c r="AS30" i="18"/>
  <c r="AS31" i="18"/>
  <c r="AS32" i="18"/>
  <c r="AS33" i="18"/>
  <c r="AS34" i="18"/>
  <c r="AS35" i="18"/>
  <c r="AS36" i="18"/>
  <c r="AS37" i="18"/>
  <c r="AS38" i="18"/>
  <c r="AS39" i="18"/>
  <c r="AS40" i="18"/>
  <c r="AS41" i="18"/>
  <c r="AS42" i="18"/>
  <c r="AS43" i="18"/>
  <c r="AS44" i="18"/>
  <c r="AS45" i="18"/>
  <c r="AS46" i="18"/>
  <c r="AS47" i="18"/>
  <c r="AS48" i="18"/>
  <c r="AS49" i="18"/>
  <c r="AS50" i="18"/>
  <c r="AS51" i="18"/>
  <c r="AS52" i="18"/>
  <c r="AS53" i="18"/>
  <c r="AS54" i="18"/>
  <c r="AS55" i="18"/>
  <c r="AS56" i="18"/>
  <c r="AS57" i="18"/>
  <c r="AS58" i="18"/>
  <c r="AS59" i="18"/>
  <c r="AS60" i="18"/>
  <c r="AS61" i="18"/>
  <c r="AS62" i="18"/>
  <c r="AS63" i="18"/>
  <c r="AS64" i="18"/>
  <c r="AS65" i="18"/>
  <c r="AS66" i="18"/>
  <c r="AS67" i="18"/>
  <c r="AS68" i="18"/>
  <c r="AS69" i="18"/>
  <c r="AS70" i="18"/>
  <c r="AS71" i="18"/>
  <c r="AS72" i="18"/>
  <c r="AS73" i="18"/>
  <c r="AS74" i="18"/>
  <c r="AS75" i="18"/>
  <c r="AS76" i="18"/>
  <c r="AS77" i="18"/>
  <c r="AS78" i="18"/>
  <c r="AS79" i="18"/>
  <c r="AS80" i="18"/>
  <c r="AS81" i="18"/>
  <c r="AS82" i="18"/>
  <c r="AS83" i="18"/>
  <c r="AS84" i="18"/>
  <c r="C11" i="18" l="1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39" i="17" l="1"/>
  <c r="D3" i="1"/>
  <c r="CD369" i="1"/>
  <c r="CC369" i="1"/>
  <c r="BJ369" i="1"/>
  <c r="BI369" i="1"/>
  <c r="AP369" i="1"/>
  <c r="AO369" i="1"/>
  <c r="V369" i="1"/>
  <c r="U369" i="1"/>
  <c r="B369" i="1"/>
  <c r="A369" i="1"/>
  <c r="CC368" i="1"/>
  <c r="BI368" i="1"/>
  <c r="AO368" i="1"/>
  <c r="U368" i="1"/>
  <c r="A368" i="1"/>
  <c r="CC367" i="1"/>
  <c r="BI367" i="1"/>
  <c r="AO367" i="1"/>
  <c r="U367" i="1"/>
  <c r="A367" i="1"/>
  <c r="CC366" i="1"/>
  <c r="BI366" i="1"/>
  <c r="AO366" i="1"/>
  <c r="U366" i="1"/>
  <c r="A366" i="1"/>
  <c r="CC365" i="1"/>
  <c r="BI365" i="1"/>
  <c r="AO365" i="1"/>
  <c r="U365" i="1"/>
  <c r="A365" i="1"/>
  <c r="CC364" i="1"/>
  <c r="BI364" i="1"/>
  <c r="AO364" i="1"/>
  <c r="U364" i="1"/>
  <c r="A364" i="1"/>
  <c r="CC363" i="1"/>
  <c r="BI363" i="1"/>
  <c r="AO363" i="1"/>
  <c r="U363" i="1"/>
  <c r="A363" i="1"/>
  <c r="CC362" i="1"/>
  <c r="BI362" i="1"/>
  <c r="AO362" i="1"/>
  <c r="U362" i="1"/>
  <c r="A362" i="1"/>
  <c r="CD344" i="1"/>
  <c r="CC344" i="1"/>
  <c r="BJ344" i="1"/>
  <c r="BI344" i="1"/>
  <c r="AP344" i="1"/>
  <c r="AO344" i="1"/>
  <c r="V344" i="1"/>
  <c r="U344" i="1"/>
  <c r="B344" i="1"/>
  <c r="A344" i="1"/>
  <c r="CC343" i="1"/>
  <c r="BI343" i="1"/>
  <c r="AO343" i="1"/>
  <c r="U343" i="1"/>
  <c r="A343" i="1"/>
  <c r="CC342" i="1"/>
  <c r="BI342" i="1"/>
  <c r="AO342" i="1"/>
  <c r="U342" i="1"/>
  <c r="A342" i="1"/>
  <c r="CC341" i="1"/>
  <c r="BI341" i="1"/>
  <c r="AO341" i="1"/>
  <c r="U341" i="1"/>
  <c r="A341" i="1"/>
  <c r="CC340" i="1"/>
  <c r="BI340" i="1"/>
  <c r="AO340" i="1"/>
  <c r="U340" i="1"/>
  <c r="A340" i="1"/>
  <c r="CC339" i="1"/>
  <c r="BI339" i="1"/>
  <c r="AO339" i="1"/>
  <c r="U339" i="1"/>
  <c r="A339" i="1"/>
  <c r="CC338" i="1"/>
  <c r="BI338" i="1"/>
  <c r="AO338" i="1"/>
  <c r="U338" i="1"/>
  <c r="A338" i="1"/>
  <c r="CC337" i="1"/>
  <c r="BI337" i="1"/>
  <c r="AO337" i="1"/>
  <c r="U337" i="1"/>
  <c r="A337" i="1"/>
  <c r="CD319" i="1"/>
  <c r="CC319" i="1"/>
  <c r="BJ319" i="1"/>
  <c r="BI319" i="1"/>
  <c r="AP319" i="1"/>
  <c r="AO319" i="1"/>
  <c r="V319" i="1"/>
  <c r="U319" i="1"/>
  <c r="B319" i="1"/>
  <c r="A319" i="1"/>
  <c r="CC318" i="1"/>
  <c r="BI318" i="1"/>
  <c r="AO318" i="1"/>
  <c r="U318" i="1"/>
  <c r="A318" i="1"/>
  <c r="CC317" i="1"/>
  <c r="BI317" i="1"/>
  <c r="AO317" i="1"/>
  <c r="U317" i="1"/>
  <c r="A317" i="1"/>
  <c r="CC316" i="1"/>
  <c r="BI316" i="1"/>
  <c r="AO316" i="1"/>
  <c r="U316" i="1"/>
  <c r="A316" i="1"/>
  <c r="CC315" i="1"/>
  <c r="BI315" i="1"/>
  <c r="AO315" i="1"/>
  <c r="U315" i="1"/>
  <c r="A315" i="1"/>
  <c r="CC314" i="1"/>
  <c r="BI314" i="1"/>
  <c r="AO314" i="1"/>
  <c r="U314" i="1"/>
  <c r="A314" i="1"/>
  <c r="CC313" i="1"/>
  <c r="BI313" i="1"/>
  <c r="AO313" i="1"/>
  <c r="U313" i="1"/>
  <c r="A313" i="1"/>
  <c r="CC312" i="1"/>
  <c r="BI312" i="1"/>
  <c r="AO312" i="1"/>
  <c r="U312" i="1"/>
  <c r="A312" i="1"/>
  <c r="CD294" i="1"/>
  <c r="CC294" i="1"/>
  <c r="BJ294" i="1"/>
  <c r="BI294" i="1"/>
  <c r="AP294" i="1"/>
  <c r="AO294" i="1"/>
  <c r="V294" i="1"/>
  <c r="U294" i="1"/>
  <c r="B294" i="1"/>
  <c r="A294" i="1"/>
  <c r="CC293" i="1"/>
  <c r="BI293" i="1"/>
  <c r="AO293" i="1"/>
  <c r="U293" i="1"/>
  <c r="A293" i="1"/>
  <c r="CC292" i="1"/>
  <c r="BI292" i="1"/>
  <c r="AO292" i="1"/>
  <c r="U292" i="1"/>
  <c r="A292" i="1"/>
  <c r="CC291" i="1"/>
  <c r="BI291" i="1"/>
  <c r="AO291" i="1"/>
  <c r="U291" i="1"/>
  <c r="A291" i="1"/>
  <c r="CC290" i="1"/>
  <c r="BI290" i="1"/>
  <c r="AO290" i="1"/>
  <c r="U290" i="1"/>
  <c r="A290" i="1"/>
  <c r="CC289" i="1"/>
  <c r="BI289" i="1"/>
  <c r="AO289" i="1"/>
  <c r="U289" i="1"/>
  <c r="A289" i="1"/>
  <c r="CC288" i="1"/>
  <c r="BI288" i="1"/>
  <c r="AO288" i="1"/>
  <c r="U288" i="1"/>
  <c r="A288" i="1"/>
  <c r="CC287" i="1"/>
  <c r="BI287" i="1"/>
  <c r="AO287" i="1"/>
  <c r="U287" i="1"/>
  <c r="A287" i="1"/>
  <c r="CD269" i="1"/>
  <c r="CC269" i="1"/>
  <c r="BJ269" i="1"/>
  <c r="BI269" i="1"/>
  <c r="AP269" i="1"/>
  <c r="AO269" i="1"/>
  <c r="V269" i="1"/>
  <c r="U269" i="1"/>
  <c r="B269" i="1"/>
  <c r="A269" i="1"/>
  <c r="CC268" i="1"/>
  <c r="BI268" i="1"/>
  <c r="AO268" i="1"/>
  <c r="U268" i="1"/>
  <c r="A268" i="1"/>
  <c r="CC267" i="1"/>
  <c r="BI267" i="1"/>
  <c r="AO267" i="1"/>
  <c r="U267" i="1"/>
  <c r="A267" i="1"/>
  <c r="CC266" i="1"/>
  <c r="BI266" i="1"/>
  <c r="AO266" i="1"/>
  <c r="U266" i="1"/>
  <c r="A266" i="1"/>
  <c r="CC265" i="1"/>
  <c r="BI265" i="1"/>
  <c r="AO265" i="1"/>
  <c r="U265" i="1"/>
  <c r="A265" i="1"/>
  <c r="CC264" i="1"/>
  <c r="BI264" i="1"/>
  <c r="AO264" i="1"/>
  <c r="U264" i="1"/>
  <c r="A264" i="1"/>
  <c r="CC263" i="1"/>
  <c r="BI263" i="1"/>
  <c r="AO263" i="1"/>
  <c r="U263" i="1"/>
  <c r="A263" i="1"/>
  <c r="CC262" i="1"/>
  <c r="BI262" i="1"/>
  <c r="AO262" i="1"/>
  <c r="U262" i="1"/>
  <c r="A262" i="1"/>
  <c r="CD244" i="1"/>
  <c r="CC244" i="1"/>
  <c r="BJ244" i="1"/>
  <c r="BI244" i="1"/>
  <c r="AP244" i="1"/>
  <c r="AO244" i="1"/>
  <c r="V244" i="1"/>
  <c r="U244" i="1"/>
  <c r="B244" i="1"/>
  <c r="A244" i="1"/>
  <c r="CC243" i="1"/>
  <c r="BI243" i="1"/>
  <c r="AO243" i="1"/>
  <c r="U243" i="1"/>
  <c r="A243" i="1"/>
  <c r="CC242" i="1"/>
  <c r="BI242" i="1"/>
  <c r="AO242" i="1"/>
  <c r="U242" i="1"/>
  <c r="A242" i="1"/>
  <c r="CC241" i="1"/>
  <c r="BI241" i="1"/>
  <c r="AO241" i="1"/>
  <c r="U241" i="1"/>
  <c r="A241" i="1"/>
  <c r="CC240" i="1"/>
  <c r="BI240" i="1"/>
  <c r="AO240" i="1"/>
  <c r="U240" i="1"/>
  <c r="A240" i="1"/>
  <c r="CC239" i="1"/>
  <c r="BI239" i="1"/>
  <c r="AO239" i="1"/>
  <c r="U239" i="1"/>
  <c r="A239" i="1"/>
  <c r="CC238" i="1"/>
  <c r="BI238" i="1"/>
  <c r="AO238" i="1"/>
  <c r="U238" i="1"/>
  <c r="A238" i="1"/>
  <c r="CC237" i="1"/>
  <c r="BI237" i="1"/>
  <c r="AO237" i="1"/>
  <c r="U237" i="1"/>
  <c r="A237" i="1"/>
  <c r="CD219" i="1"/>
  <c r="CC219" i="1"/>
  <c r="BJ219" i="1"/>
  <c r="BI219" i="1"/>
  <c r="AP219" i="1"/>
  <c r="AO219" i="1"/>
  <c r="V219" i="1"/>
  <c r="U219" i="1"/>
  <c r="B219" i="1"/>
  <c r="A219" i="1"/>
  <c r="CC218" i="1"/>
  <c r="BI218" i="1"/>
  <c r="AO218" i="1"/>
  <c r="U218" i="1"/>
  <c r="A218" i="1"/>
  <c r="CC217" i="1"/>
  <c r="BI217" i="1"/>
  <c r="AO217" i="1"/>
  <c r="U217" i="1"/>
  <c r="A217" i="1"/>
  <c r="CC216" i="1"/>
  <c r="BI216" i="1"/>
  <c r="AO216" i="1"/>
  <c r="U216" i="1"/>
  <c r="A216" i="1"/>
  <c r="CC215" i="1"/>
  <c r="BI215" i="1"/>
  <c r="AO215" i="1"/>
  <c r="U215" i="1"/>
  <c r="A215" i="1"/>
  <c r="CC214" i="1"/>
  <c r="BI214" i="1"/>
  <c r="AO214" i="1"/>
  <c r="U214" i="1"/>
  <c r="A214" i="1"/>
  <c r="CC213" i="1"/>
  <c r="BI213" i="1"/>
  <c r="AO213" i="1"/>
  <c r="U213" i="1"/>
  <c r="A213" i="1"/>
  <c r="CC212" i="1"/>
  <c r="BI212" i="1"/>
  <c r="AO212" i="1"/>
  <c r="U212" i="1"/>
  <c r="A212" i="1"/>
  <c r="CD194" i="1"/>
  <c r="CC194" i="1"/>
  <c r="BJ194" i="1"/>
  <c r="BI194" i="1"/>
  <c r="AP194" i="1"/>
  <c r="AO194" i="1"/>
  <c r="V194" i="1"/>
  <c r="U194" i="1"/>
  <c r="B194" i="1"/>
  <c r="A194" i="1"/>
  <c r="CC193" i="1"/>
  <c r="BI193" i="1"/>
  <c r="AO193" i="1"/>
  <c r="U193" i="1"/>
  <c r="A193" i="1"/>
  <c r="CC192" i="1"/>
  <c r="BI192" i="1"/>
  <c r="AO192" i="1"/>
  <c r="U192" i="1"/>
  <c r="A192" i="1"/>
  <c r="CC191" i="1"/>
  <c r="BI191" i="1"/>
  <c r="AO191" i="1"/>
  <c r="U191" i="1"/>
  <c r="A191" i="1"/>
  <c r="CC190" i="1"/>
  <c r="BI190" i="1"/>
  <c r="AO190" i="1"/>
  <c r="U190" i="1"/>
  <c r="A190" i="1"/>
  <c r="CC189" i="1"/>
  <c r="BI189" i="1"/>
  <c r="AO189" i="1"/>
  <c r="U189" i="1"/>
  <c r="A189" i="1"/>
  <c r="CC188" i="1"/>
  <c r="BI188" i="1"/>
  <c r="AO188" i="1"/>
  <c r="U188" i="1"/>
  <c r="A188" i="1"/>
  <c r="CC187" i="1"/>
  <c r="BI187" i="1"/>
  <c r="AO187" i="1"/>
  <c r="U187" i="1"/>
  <c r="A187" i="1"/>
  <c r="CD169" i="1"/>
  <c r="CC169" i="1"/>
  <c r="BJ169" i="1"/>
  <c r="BI169" i="1"/>
  <c r="AP169" i="1"/>
  <c r="AO169" i="1"/>
  <c r="V169" i="1"/>
  <c r="U169" i="1"/>
  <c r="B169" i="1"/>
  <c r="A169" i="1"/>
  <c r="CC168" i="1"/>
  <c r="BI168" i="1"/>
  <c r="AO168" i="1"/>
  <c r="U168" i="1"/>
  <c r="A168" i="1"/>
  <c r="CC167" i="1"/>
  <c r="BI167" i="1"/>
  <c r="AO167" i="1"/>
  <c r="U167" i="1"/>
  <c r="A167" i="1"/>
  <c r="CC166" i="1"/>
  <c r="BI166" i="1"/>
  <c r="AO166" i="1"/>
  <c r="U166" i="1"/>
  <c r="A166" i="1"/>
  <c r="CC165" i="1"/>
  <c r="BI165" i="1"/>
  <c r="AO165" i="1"/>
  <c r="U165" i="1"/>
  <c r="A165" i="1"/>
  <c r="CC164" i="1"/>
  <c r="BI164" i="1"/>
  <c r="AO164" i="1"/>
  <c r="U164" i="1"/>
  <c r="A164" i="1"/>
  <c r="CC163" i="1"/>
  <c r="BI163" i="1"/>
  <c r="AO163" i="1"/>
  <c r="U163" i="1"/>
  <c r="A163" i="1"/>
  <c r="CC162" i="1"/>
  <c r="BI162" i="1"/>
  <c r="AO162" i="1"/>
  <c r="U162" i="1"/>
  <c r="A162" i="1"/>
  <c r="CD144" i="1"/>
  <c r="CC144" i="1"/>
  <c r="BJ144" i="1"/>
  <c r="BI144" i="1"/>
  <c r="AP144" i="1"/>
  <c r="AO144" i="1"/>
  <c r="V144" i="1"/>
  <c r="U144" i="1"/>
  <c r="B144" i="1"/>
  <c r="A144" i="1"/>
  <c r="CC143" i="1"/>
  <c r="BI143" i="1"/>
  <c r="AO143" i="1"/>
  <c r="U143" i="1"/>
  <c r="A143" i="1"/>
  <c r="CC142" i="1"/>
  <c r="BI142" i="1"/>
  <c r="AO142" i="1"/>
  <c r="U142" i="1"/>
  <c r="A142" i="1"/>
  <c r="CC141" i="1"/>
  <c r="BI141" i="1"/>
  <c r="AO141" i="1"/>
  <c r="U141" i="1"/>
  <c r="A141" i="1"/>
  <c r="CC140" i="1"/>
  <c r="BI140" i="1"/>
  <c r="AO140" i="1"/>
  <c r="U140" i="1"/>
  <c r="A140" i="1"/>
  <c r="CC139" i="1"/>
  <c r="BI139" i="1"/>
  <c r="AO139" i="1"/>
  <c r="U139" i="1"/>
  <c r="A139" i="1"/>
  <c r="CC138" i="1"/>
  <c r="BI138" i="1"/>
  <c r="AO138" i="1"/>
  <c r="U138" i="1"/>
  <c r="A138" i="1"/>
  <c r="CC137" i="1"/>
  <c r="BI137" i="1"/>
  <c r="AO137" i="1"/>
  <c r="U137" i="1"/>
  <c r="A137" i="1"/>
  <c r="CD119" i="1"/>
  <c r="CC119" i="1"/>
  <c r="BJ119" i="1"/>
  <c r="BI119" i="1"/>
  <c r="AP119" i="1"/>
  <c r="AO119" i="1"/>
  <c r="V119" i="1"/>
  <c r="U119" i="1"/>
  <c r="B119" i="1"/>
  <c r="A119" i="1"/>
  <c r="CC118" i="1"/>
  <c r="BI118" i="1"/>
  <c r="AO118" i="1"/>
  <c r="U118" i="1"/>
  <c r="A118" i="1"/>
  <c r="CC117" i="1"/>
  <c r="BI117" i="1"/>
  <c r="AO117" i="1"/>
  <c r="U117" i="1"/>
  <c r="A117" i="1"/>
  <c r="CC116" i="1"/>
  <c r="BI116" i="1"/>
  <c r="AO116" i="1"/>
  <c r="U116" i="1"/>
  <c r="A116" i="1"/>
  <c r="CC115" i="1"/>
  <c r="BI115" i="1"/>
  <c r="AO115" i="1"/>
  <c r="U115" i="1"/>
  <c r="A115" i="1"/>
  <c r="CC114" i="1"/>
  <c r="BI114" i="1"/>
  <c r="AO114" i="1"/>
  <c r="U114" i="1"/>
  <c r="A114" i="1"/>
  <c r="CC113" i="1"/>
  <c r="BI113" i="1"/>
  <c r="AO113" i="1"/>
  <c r="U113" i="1"/>
  <c r="A113" i="1"/>
  <c r="CC112" i="1"/>
  <c r="BI112" i="1"/>
  <c r="AO112" i="1"/>
  <c r="U112" i="1"/>
  <c r="A112" i="1"/>
  <c r="CD94" i="1"/>
  <c r="CC94" i="1"/>
  <c r="BJ94" i="1"/>
  <c r="BI94" i="1"/>
  <c r="AP94" i="1"/>
  <c r="AO94" i="1"/>
  <c r="V94" i="1"/>
  <c r="U94" i="1"/>
  <c r="B94" i="1"/>
  <c r="A94" i="1"/>
  <c r="CC93" i="1"/>
  <c r="BI93" i="1"/>
  <c r="AO93" i="1"/>
  <c r="U93" i="1"/>
  <c r="A93" i="1"/>
  <c r="CC92" i="1"/>
  <c r="BI92" i="1"/>
  <c r="AO92" i="1"/>
  <c r="U92" i="1"/>
  <c r="A92" i="1"/>
  <c r="CC91" i="1"/>
  <c r="BI91" i="1"/>
  <c r="AO91" i="1"/>
  <c r="U91" i="1"/>
  <c r="A91" i="1"/>
  <c r="CC90" i="1"/>
  <c r="BI90" i="1"/>
  <c r="AO90" i="1"/>
  <c r="U90" i="1"/>
  <c r="A90" i="1"/>
  <c r="CC89" i="1"/>
  <c r="BI89" i="1"/>
  <c r="AO89" i="1"/>
  <c r="U89" i="1"/>
  <c r="A89" i="1"/>
  <c r="CC88" i="1"/>
  <c r="BI88" i="1"/>
  <c r="AO88" i="1"/>
  <c r="U88" i="1"/>
  <c r="A88" i="1"/>
  <c r="CC87" i="1"/>
  <c r="BI87" i="1"/>
  <c r="AO87" i="1"/>
  <c r="U87" i="1"/>
  <c r="A87" i="1"/>
  <c r="CD69" i="1"/>
  <c r="CC69" i="1"/>
  <c r="BJ69" i="1"/>
  <c r="BI69" i="1"/>
  <c r="AP69" i="1"/>
  <c r="AO69" i="1"/>
  <c r="V69" i="1"/>
  <c r="U69" i="1"/>
  <c r="B69" i="1"/>
  <c r="A69" i="1"/>
  <c r="CC68" i="1"/>
  <c r="BI68" i="1"/>
  <c r="AO68" i="1"/>
  <c r="U68" i="1"/>
  <c r="A68" i="1"/>
  <c r="CC67" i="1"/>
  <c r="BI67" i="1"/>
  <c r="AO67" i="1"/>
  <c r="U67" i="1"/>
  <c r="A67" i="1"/>
  <c r="CC66" i="1"/>
  <c r="BI66" i="1"/>
  <c r="AO66" i="1"/>
  <c r="U66" i="1"/>
  <c r="A66" i="1"/>
  <c r="CC65" i="1"/>
  <c r="BI65" i="1"/>
  <c r="AO65" i="1"/>
  <c r="U65" i="1"/>
  <c r="A65" i="1"/>
  <c r="CC64" i="1"/>
  <c r="BI64" i="1"/>
  <c r="AO64" i="1"/>
  <c r="U64" i="1"/>
  <c r="A64" i="1"/>
  <c r="CC63" i="1"/>
  <c r="BI63" i="1"/>
  <c r="AO63" i="1"/>
  <c r="U63" i="1"/>
  <c r="A63" i="1"/>
  <c r="CC62" i="1"/>
  <c r="BI62" i="1"/>
  <c r="AO62" i="1"/>
  <c r="U62" i="1"/>
  <c r="A62" i="1"/>
  <c r="CD44" i="1"/>
  <c r="CC44" i="1"/>
  <c r="BJ44" i="1"/>
  <c r="BI44" i="1"/>
  <c r="AP44" i="1"/>
  <c r="AO44" i="1"/>
  <c r="V44" i="1"/>
  <c r="U44" i="1"/>
  <c r="B44" i="1"/>
  <c r="A44" i="1"/>
  <c r="CC43" i="1"/>
  <c r="BI43" i="1"/>
  <c r="AO43" i="1"/>
  <c r="U43" i="1"/>
  <c r="A43" i="1"/>
  <c r="CC42" i="1"/>
  <c r="BI42" i="1"/>
  <c r="AO42" i="1"/>
  <c r="U42" i="1"/>
  <c r="A42" i="1"/>
  <c r="CC41" i="1"/>
  <c r="BI41" i="1"/>
  <c r="AO41" i="1"/>
  <c r="U41" i="1"/>
  <c r="A41" i="1"/>
  <c r="CC40" i="1"/>
  <c r="BI40" i="1"/>
  <c r="AO40" i="1"/>
  <c r="U40" i="1"/>
  <c r="A40" i="1"/>
  <c r="CC39" i="1"/>
  <c r="BI39" i="1"/>
  <c r="AO39" i="1"/>
  <c r="U39" i="1"/>
  <c r="A39" i="1"/>
  <c r="CC38" i="1"/>
  <c r="BI38" i="1"/>
  <c r="AO38" i="1"/>
  <c r="U38" i="1"/>
  <c r="A38" i="1"/>
  <c r="CC37" i="1"/>
  <c r="BI37" i="1"/>
  <c r="AO37" i="1"/>
  <c r="U37" i="1"/>
  <c r="A37" i="1"/>
  <c r="CC19" i="1"/>
  <c r="CC18" i="1"/>
  <c r="CC17" i="1"/>
  <c r="CC16" i="1"/>
  <c r="CC15" i="1"/>
  <c r="CC14" i="1"/>
  <c r="CC13" i="1"/>
  <c r="CC12" i="1"/>
  <c r="BI19" i="1"/>
  <c r="BI18" i="1"/>
  <c r="BI17" i="1"/>
  <c r="BI16" i="1"/>
  <c r="BI15" i="1"/>
  <c r="BI14" i="1"/>
  <c r="BI13" i="1"/>
  <c r="BI12" i="1"/>
  <c r="AO19" i="1"/>
  <c r="AO18" i="1"/>
  <c r="AO17" i="1"/>
  <c r="AO16" i="1"/>
  <c r="AO15" i="1"/>
  <c r="AO14" i="1"/>
  <c r="AO13" i="1"/>
  <c r="AO12" i="1"/>
  <c r="U19" i="1"/>
  <c r="U18" i="1"/>
  <c r="U17" i="1"/>
  <c r="U16" i="1"/>
  <c r="U15" i="1"/>
  <c r="U14" i="1"/>
  <c r="U13" i="1"/>
  <c r="U12" i="1"/>
  <c r="A18" i="1"/>
  <c r="A17" i="1"/>
  <c r="A16" i="1"/>
  <c r="A15" i="1"/>
  <c r="A14" i="1"/>
  <c r="A13" i="1"/>
  <c r="A19" i="1"/>
  <c r="A12" i="1"/>
  <c r="CD19" i="1"/>
  <c r="BJ19" i="1"/>
  <c r="AP19" i="1"/>
  <c r="V19" i="1"/>
  <c r="J20" i="1"/>
  <c r="B20" i="1"/>
  <c r="J19" i="1"/>
  <c r="B19" i="1"/>
  <c r="J18" i="1"/>
  <c r="B18" i="1"/>
  <c r="J17" i="1"/>
  <c r="B17" i="1"/>
  <c r="J16" i="1"/>
  <c r="B16" i="1"/>
  <c r="J15" i="1"/>
  <c r="B15" i="1"/>
  <c r="J14" i="1"/>
  <c r="B14" i="1"/>
  <c r="J13" i="1"/>
  <c r="B13" i="1"/>
  <c r="J12" i="1"/>
  <c r="B12" i="1"/>
  <c r="X528" i="1" l="1"/>
  <c r="CF503" i="1"/>
  <c r="CF478" i="1"/>
  <c r="BL453" i="1"/>
  <c r="AR428" i="1"/>
  <c r="X403" i="1"/>
  <c r="CF378" i="1"/>
  <c r="X453" i="1"/>
  <c r="BL403" i="1"/>
  <c r="AR528" i="1"/>
  <c r="X503" i="1"/>
  <c r="CF453" i="1"/>
  <c r="BL428" i="1"/>
  <c r="AR403" i="1"/>
  <c r="CF528" i="1"/>
  <c r="BL503" i="1"/>
  <c r="BL478" i="1"/>
  <c r="AR453" i="1"/>
  <c r="X428" i="1"/>
  <c r="CF403" i="1"/>
  <c r="BL378" i="1"/>
  <c r="BL528" i="1"/>
  <c r="AR503" i="1"/>
  <c r="AR478" i="1"/>
  <c r="CF428" i="1"/>
  <c r="AR378" i="1"/>
  <c r="X478" i="1"/>
  <c r="X378" i="1"/>
  <c r="CF353" i="1"/>
  <c r="AR328" i="1"/>
  <c r="CF303" i="1"/>
  <c r="AR278" i="1"/>
  <c r="CF253" i="1"/>
  <c r="AR228" i="1"/>
  <c r="CF203" i="1"/>
  <c r="AR178" i="1"/>
  <c r="CF153" i="1"/>
  <c r="AR128" i="1"/>
  <c r="CF103" i="1"/>
  <c r="AR78" i="1"/>
  <c r="CF53" i="1"/>
  <c r="BL353" i="1"/>
  <c r="X328" i="1"/>
  <c r="BL303" i="1"/>
  <c r="X278" i="1"/>
  <c r="BL253" i="1"/>
  <c r="X228" i="1"/>
  <c r="BL203" i="1"/>
  <c r="X178" i="1"/>
  <c r="BL153" i="1"/>
  <c r="X128" i="1"/>
  <c r="BL103" i="1"/>
  <c r="X78" i="1"/>
  <c r="BL53" i="1"/>
  <c r="AR353" i="1"/>
  <c r="CF328" i="1"/>
  <c r="AR303" i="1"/>
  <c r="CF278" i="1"/>
  <c r="AR253" i="1"/>
  <c r="CF228" i="1"/>
  <c r="AR203" i="1"/>
  <c r="CF178" i="1"/>
  <c r="AR153" i="1"/>
  <c r="CF128" i="1"/>
  <c r="AR103" i="1"/>
  <c r="CF78" i="1"/>
  <c r="AR53" i="1"/>
  <c r="X353" i="1"/>
  <c r="BL328" i="1"/>
  <c r="X303" i="1"/>
  <c r="BL278" i="1"/>
  <c r="X253" i="1"/>
  <c r="BL228" i="1"/>
  <c r="X203" i="1"/>
  <c r="BL178" i="1"/>
  <c r="X153" i="1"/>
  <c r="BL128" i="1"/>
  <c r="X103" i="1"/>
  <c r="BL78" i="1"/>
  <c r="X53" i="1"/>
  <c r="BL28" i="1"/>
  <c r="AR28" i="1"/>
  <c r="X28" i="1"/>
  <c r="CF28" i="1"/>
  <c r="E40" i="17"/>
  <c r="G40" i="17" l="1"/>
  <c r="C41" i="17"/>
  <c r="CD375" i="1"/>
  <c r="BJ375" i="1"/>
  <c r="AP375" i="1"/>
  <c r="V375" i="1"/>
  <c r="B375" i="1"/>
  <c r="CD374" i="1"/>
  <c r="BJ374" i="1"/>
  <c r="AP374" i="1"/>
  <c r="V374" i="1"/>
  <c r="B374" i="1"/>
  <c r="CD373" i="1"/>
  <c r="BJ373" i="1"/>
  <c r="AP373" i="1"/>
  <c r="V373" i="1"/>
  <c r="B373" i="1"/>
  <c r="CD372" i="1"/>
  <c r="CC372" i="1"/>
  <c r="BJ372" i="1"/>
  <c r="BI372" i="1"/>
  <c r="AP372" i="1"/>
  <c r="AO372" i="1"/>
  <c r="V372" i="1"/>
  <c r="U372" i="1"/>
  <c r="B372" i="1"/>
  <c r="A372" i="1"/>
  <c r="CC371" i="1"/>
  <c r="BI371" i="1"/>
  <c r="AO371" i="1"/>
  <c r="U371" i="1"/>
  <c r="A371" i="1"/>
  <c r="CS361" i="1"/>
  <c r="CL361" i="1"/>
  <c r="CJ361" i="1"/>
  <c r="CD361" i="1"/>
  <c r="CC361" i="1"/>
  <c r="BY361" i="1"/>
  <c r="BR361" i="1"/>
  <c r="BP361" i="1"/>
  <c r="BJ361" i="1"/>
  <c r="BI361" i="1"/>
  <c r="BE361" i="1"/>
  <c r="AX361" i="1"/>
  <c r="AV361" i="1"/>
  <c r="AP361" i="1"/>
  <c r="AO361" i="1"/>
  <c r="AK361" i="1"/>
  <c r="AD361" i="1"/>
  <c r="AB361" i="1"/>
  <c r="V361" i="1"/>
  <c r="U361" i="1"/>
  <c r="Q361" i="1"/>
  <c r="J361" i="1"/>
  <c r="H361" i="1"/>
  <c r="B361" i="1"/>
  <c r="A361" i="1"/>
  <c r="CS358" i="1"/>
  <c r="CO358" i="1"/>
  <c r="CK358" i="1"/>
  <c r="CG358" i="1"/>
  <c r="CC358" i="1"/>
  <c r="BY358" i="1"/>
  <c r="BU358" i="1"/>
  <c r="BQ358" i="1"/>
  <c r="BM358" i="1"/>
  <c r="BI358" i="1"/>
  <c r="BE358" i="1"/>
  <c r="BA358" i="1"/>
  <c r="AW358" i="1"/>
  <c r="AS358" i="1"/>
  <c r="AO358" i="1"/>
  <c r="AK358" i="1"/>
  <c r="AG358" i="1"/>
  <c r="AC358" i="1"/>
  <c r="Y358" i="1"/>
  <c r="U358" i="1"/>
  <c r="Q358" i="1"/>
  <c r="M358" i="1"/>
  <c r="I358" i="1"/>
  <c r="E358" i="1"/>
  <c r="A358" i="1"/>
  <c r="CC351" i="1"/>
  <c r="BI351" i="1"/>
  <c r="AO351" i="1"/>
  <c r="U351" i="1"/>
  <c r="A351" i="1"/>
  <c r="CD350" i="1"/>
  <c r="BJ350" i="1"/>
  <c r="AP350" i="1"/>
  <c r="V350" i="1"/>
  <c r="B350" i="1"/>
  <c r="CD349" i="1"/>
  <c r="BJ349" i="1"/>
  <c r="AP349" i="1"/>
  <c r="V349" i="1"/>
  <c r="B349" i="1"/>
  <c r="CD348" i="1"/>
  <c r="BJ348" i="1"/>
  <c r="AP348" i="1"/>
  <c r="V348" i="1"/>
  <c r="B348" i="1"/>
  <c r="CD347" i="1"/>
  <c r="CC347" i="1"/>
  <c r="BJ347" i="1"/>
  <c r="BI347" i="1"/>
  <c r="AP347" i="1"/>
  <c r="AO347" i="1"/>
  <c r="V347" i="1"/>
  <c r="U347" i="1"/>
  <c r="B347" i="1"/>
  <c r="A347" i="1"/>
  <c r="CC346" i="1"/>
  <c r="BI346" i="1"/>
  <c r="AO346" i="1"/>
  <c r="U346" i="1"/>
  <c r="A346" i="1"/>
  <c r="CS336" i="1"/>
  <c r="CL336" i="1"/>
  <c r="CJ336" i="1"/>
  <c r="CD336" i="1"/>
  <c r="CC336" i="1"/>
  <c r="BY336" i="1"/>
  <c r="BR336" i="1"/>
  <c r="BP336" i="1"/>
  <c r="BJ336" i="1"/>
  <c r="BI336" i="1"/>
  <c r="BE336" i="1"/>
  <c r="AX336" i="1"/>
  <c r="AV336" i="1"/>
  <c r="AP336" i="1"/>
  <c r="AO336" i="1"/>
  <c r="AK336" i="1"/>
  <c r="AD336" i="1"/>
  <c r="AB336" i="1"/>
  <c r="V336" i="1"/>
  <c r="U336" i="1"/>
  <c r="Q336" i="1"/>
  <c r="J336" i="1"/>
  <c r="H336" i="1"/>
  <c r="B336" i="1"/>
  <c r="A336" i="1"/>
  <c r="CS333" i="1"/>
  <c r="CO333" i="1"/>
  <c r="CK333" i="1"/>
  <c r="CG333" i="1"/>
  <c r="CC333" i="1"/>
  <c r="BY333" i="1"/>
  <c r="BU333" i="1"/>
  <c r="BQ333" i="1"/>
  <c r="BM333" i="1"/>
  <c r="BI333" i="1"/>
  <c r="BE333" i="1"/>
  <c r="BA333" i="1"/>
  <c r="AW333" i="1"/>
  <c r="AS333" i="1"/>
  <c r="AO333" i="1"/>
  <c r="AK333" i="1"/>
  <c r="AG333" i="1"/>
  <c r="AC333" i="1"/>
  <c r="Y333" i="1"/>
  <c r="U333" i="1"/>
  <c r="Q333" i="1"/>
  <c r="M333" i="1"/>
  <c r="I333" i="1"/>
  <c r="E333" i="1"/>
  <c r="A333" i="1"/>
  <c r="CC326" i="1"/>
  <c r="BI326" i="1"/>
  <c r="AO326" i="1"/>
  <c r="U326" i="1"/>
  <c r="A326" i="1"/>
  <c r="CD325" i="1"/>
  <c r="BJ325" i="1"/>
  <c r="AP325" i="1"/>
  <c r="V325" i="1"/>
  <c r="B325" i="1"/>
  <c r="CD324" i="1"/>
  <c r="BJ324" i="1"/>
  <c r="AP324" i="1"/>
  <c r="V324" i="1"/>
  <c r="B324" i="1"/>
  <c r="CD323" i="1"/>
  <c r="BJ323" i="1"/>
  <c r="AP323" i="1"/>
  <c r="V323" i="1"/>
  <c r="B323" i="1"/>
  <c r="CD322" i="1"/>
  <c r="CC322" i="1"/>
  <c r="BJ322" i="1"/>
  <c r="BI322" i="1"/>
  <c r="AP322" i="1"/>
  <c r="AO322" i="1"/>
  <c r="V322" i="1"/>
  <c r="U322" i="1"/>
  <c r="B322" i="1"/>
  <c r="A322" i="1"/>
  <c r="CC321" i="1"/>
  <c r="BI321" i="1"/>
  <c r="AO321" i="1"/>
  <c r="U321" i="1"/>
  <c r="A321" i="1"/>
  <c r="CS311" i="1"/>
  <c r="CL311" i="1"/>
  <c r="CJ311" i="1"/>
  <c r="CD311" i="1"/>
  <c r="CC311" i="1"/>
  <c r="BY311" i="1"/>
  <c r="BR311" i="1"/>
  <c r="BP311" i="1"/>
  <c r="BJ311" i="1"/>
  <c r="BI311" i="1"/>
  <c r="BE311" i="1"/>
  <c r="AX311" i="1"/>
  <c r="AV311" i="1"/>
  <c r="AP311" i="1"/>
  <c r="AO311" i="1"/>
  <c r="AK311" i="1"/>
  <c r="AD311" i="1"/>
  <c r="AB311" i="1"/>
  <c r="V311" i="1"/>
  <c r="U311" i="1"/>
  <c r="Q311" i="1"/>
  <c r="J311" i="1"/>
  <c r="H311" i="1"/>
  <c r="B311" i="1"/>
  <c r="A311" i="1"/>
  <c r="CS308" i="1"/>
  <c r="CO308" i="1"/>
  <c r="CK308" i="1"/>
  <c r="CG308" i="1"/>
  <c r="CC308" i="1"/>
  <c r="BY308" i="1"/>
  <c r="BU308" i="1"/>
  <c r="BQ308" i="1"/>
  <c r="BM308" i="1"/>
  <c r="BI308" i="1"/>
  <c r="BE308" i="1"/>
  <c r="BA308" i="1"/>
  <c r="AW308" i="1"/>
  <c r="AS308" i="1"/>
  <c r="AO308" i="1"/>
  <c r="AK308" i="1"/>
  <c r="AG308" i="1"/>
  <c r="AC308" i="1"/>
  <c r="Y308" i="1"/>
  <c r="U308" i="1"/>
  <c r="Q308" i="1"/>
  <c r="M308" i="1"/>
  <c r="I308" i="1"/>
  <c r="E308" i="1"/>
  <c r="A308" i="1"/>
  <c r="CC301" i="1"/>
  <c r="BI301" i="1"/>
  <c r="AO301" i="1"/>
  <c r="U301" i="1"/>
  <c r="A301" i="1"/>
  <c r="CD300" i="1"/>
  <c r="BJ300" i="1"/>
  <c r="AP300" i="1"/>
  <c r="V300" i="1"/>
  <c r="B300" i="1"/>
  <c r="CD299" i="1"/>
  <c r="BJ299" i="1"/>
  <c r="AP299" i="1"/>
  <c r="V299" i="1"/>
  <c r="B299" i="1"/>
  <c r="CD298" i="1"/>
  <c r="BJ298" i="1"/>
  <c r="AP298" i="1"/>
  <c r="V298" i="1"/>
  <c r="B298" i="1"/>
  <c r="CD297" i="1"/>
  <c r="CC297" i="1"/>
  <c r="BJ297" i="1"/>
  <c r="BI297" i="1"/>
  <c r="AP297" i="1"/>
  <c r="AO297" i="1"/>
  <c r="V297" i="1"/>
  <c r="U297" i="1"/>
  <c r="B297" i="1"/>
  <c r="A297" i="1"/>
  <c r="CC296" i="1"/>
  <c r="BI296" i="1"/>
  <c r="AO296" i="1"/>
  <c r="U296" i="1"/>
  <c r="A296" i="1"/>
  <c r="CS286" i="1"/>
  <c r="CL286" i="1"/>
  <c r="CJ286" i="1"/>
  <c r="CD286" i="1"/>
  <c r="CC286" i="1"/>
  <c r="BY286" i="1"/>
  <c r="BR286" i="1"/>
  <c r="BP286" i="1"/>
  <c r="BJ286" i="1"/>
  <c r="BI286" i="1"/>
  <c r="BE286" i="1"/>
  <c r="AX286" i="1"/>
  <c r="AV286" i="1"/>
  <c r="AP286" i="1"/>
  <c r="AO286" i="1"/>
  <c r="AK286" i="1"/>
  <c r="AD286" i="1"/>
  <c r="AB286" i="1"/>
  <c r="V286" i="1"/>
  <c r="U286" i="1"/>
  <c r="Q286" i="1"/>
  <c r="J286" i="1"/>
  <c r="H286" i="1"/>
  <c r="B286" i="1"/>
  <c r="A286" i="1"/>
  <c r="CS283" i="1"/>
  <c r="CO283" i="1"/>
  <c r="CK283" i="1"/>
  <c r="CG283" i="1"/>
  <c r="CC283" i="1"/>
  <c r="BY283" i="1"/>
  <c r="BU283" i="1"/>
  <c r="BQ283" i="1"/>
  <c r="BM283" i="1"/>
  <c r="BI283" i="1"/>
  <c r="BE283" i="1"/>
  <c r="BA283" i="1"/>
  <c r="AW283" i="1"/>
  <c r="AS283" i="1"/>
  <c r="AO283" i="1"/>
  <c r="AK283" i="1"/>
  <c r="AG283" i="1"/>
  <c r="AC283" i="1"/>
  <c r="Y283" i="1"/>
  <c r="U283" i="1"/>
  <c r="Q283" i="1"/>
  <c r="M283" i="1"/>
  <c r="I283" i="1"/>
  <c r="E283" i="1"/>
  <c r="A283" i="1"/>
  <c r="CC276" i="1"/>
  <c r="BI276" i="1"/>
  <c r="AO276" i="1"/>
  <c r="U276" i="1"/>
  <c r="A276" i="1"/>
  <c r="CD275" i="1"/>
  <c r="BJ275" i="1"/>
  <c r="AP275" i="1"/>
  <c r="V275" i="1"/>
  <c r="B275" i="1"/>
  <c r="CD274" i="1"/>
  <c r="BJ274" i="1"/>
  <c r="AP274" i="1"/>
  <c r="V274" i="1"/>
  <c r="B274" i="1"/>
  <c r="CD273" i="1"/>
  <c r="BJ273" i="1"/>
  <c r="AP273" i="1"/>
  <c r="V273" i="1"/>
  <c r="B273" i="1"/>
  <c r="CD272" i="1"/>
  <c r="CC272" i="1"/>
  <c r="BJ272" i="1"/>
  <c r="BI272" i="1"/>
  <c r="AP272" i="1"/>
  <c r="AO272" i="1"/>
  <c r="V272" i="1"/>
  <c r="U272" i="1"/>
  <c r="B272" i="1"/>
  <c r="A272" i="1"/>
  <c r="CC271" i="1"/>
  <c r="BI271" i="1"/>
  <c r="AO271" i="1"/>
  <c r="U271" i="1"/>
  <c r="A271" i="1"/>
  <c r="CS261" i="1"/>
  <c r="CL261" i="1"/>
  <c r="CJ261" i="1"/>
  <c r="CD261" i="1"/>
  <c r="CC261" i="1"/>
  <c r="BY261" i="1"/>
  <c r="BR261" i="1"/>
  <c r="BP261" i="1"/>
  <c r="BJ261" i="1"/>
  <c r="BI261" i="1"/>
  <c r="BE261" i="1"/>
  <c r="AX261" i="1"/>
  <c r="AV261" i="1"/>
  <c r="AP261" i="1"/>
  <c r="AO261" i="1"/>
  <c r="AK261" i="1"/>
  <c r="AD261" i="1"/>
  <c r="AB261" i="1"/>
  <c r="V261" i="1"/>
  <c r="U261" i="1"/>
  <c r="Q261" i="1"/>
  <c r="J261" i="1"/>
  <c r="H261" i="1"/>
  <c r="B261" i="1"/>
  <c r="A261" i="1"/>
  <c r="CS258" i="1"/>
  <c r="CO258" i="1"/>
  <c r="CK258" i="1"/>
  <c r="CG258" i="1"/>
  <c r="CC258" i="1"/>
  <c r="BY258" i="1"/>
  <c r="BU258" i="1"/>
  <c r="BQ258" i="1"/>
  <c r="BM258" i="1"/>
  <c r="BI258" i="1"/>
  <c r="BE258" i="1"/>
  <c r="BA258" i="1"/>
  <c r="AW258" i="1"/>
  <c r="AS258" i="1"/>
  <c r="AO258" i="1"/>
  <c r="AK258" i="1"/>
  <c r="AG258" i="1"/>
  <c r="AC258" i="1"/>
  <c r="Y258" i="1"/>
  <c r="U258" i="1"/>
  <c r="Q258" i="1"/>
  <c r="M258" i="1"/>
  <c r="I258" i="1"/>
  <c r="E258" i="1"/>
  <c r="A258" i="1"/>
  <c r="CC251" i="1"/>
  <c r="BI251" i="1"/>
  <c r="AO251" i="1"/>
  <c r="U251" i="1"/>
  <c r="A251" i="1"/>
  <c r="CD250" i="1"/>
  <c r="BJ250" i="1"/>
  <c r="AP250" i="1"/>
  <c r="V250" i="1"/>
  <c r="B250" i="1"/>
  <c r="CD249" i="1"/>
  <c r="BJ249" i="1"/>
  <c r="AP249" i="1"/>
  <c r="V249" i="1"/>
  <c r="B249" i="1"/>
  <c r="CD248" i="1"/>
  <c r="BJ248" i="1"/>
  <c r="AP248" i="1"/>
  <c r="V248" i="1"/>
  <c r="B248" i="1"/>
  <c r="CD247" i="1"/>
  <c r="CC247" i="1"/>
  <c r="BJ247" i="1"/>
  <c r="BI247" i="1"/>
  <c r="AP247" i="1"/>
  <c r="AO247" i="1"/>
  <c r="V247" i="1"/>
  <c r="U247" i="1"/>
  <c r="B247" i="1"/>
  <c r="A247" i="1"/>
  <c r="CC246" i="1"/>
  <c r="BI246" i="1"/>
  <c r="AO246" i="1"/>
  <c r="U246" i="1"/>
  <c r="A246" i="1"/>
  <c r="CS236" i="1"/>
  <c r="CL236" i="1"/>
  <c r="CJ236" i="1"/>
  <c r="CD236" i="1"/>
  <c r="CC236" i="1"/>
  <c r="BY236" i="1"/>
  <c r="BR236" i="1"/>
  <c r="BP236" i="1"/>
  <c r="BJ236" i="1"/>
  <c r="BI236" i="1"/>
  <c r="BE236" i="1"/>
  <c r="AX236" i="1"/>
  <c r="AV236" i="1"/>
  <c r="AP236" i="1"/>
  <c r="AO236" i="1"/>
  <c r="AK236" i="1"/>
  <c r="AD236" i="1"/>
  <c r="AB236" i="1"/>
  <c r="V236" i="1"/>
  <c r="U236" i="1"/>
  <c r="Q236" i="1"/>
  <c r="J236" i="1"/>
  <c r="H236" i="1"/>
  <c r="B236" i="1"/>
  <c r="A236" i="1"/>
  <c r="CS233" i="1"/>
  <c r="CO233" i="1"/>
  <c r="CK233" i="1"/>
  <c r="CG233" i="1"/>
  <c r="CC233" i="1"/>
  <c r="BY233" i="1"/>
  <c r="BU233" i="1"/>
  <c r="BQ233" i="1"/>
  <c r="BM233" i="1"/>
  <c r="BI233" i="1"/>
  <c r="BE233" i="1"/>
  <c r="BA233" i="1"/>
  <c r="AW233" i="1"/>
  <c r="AS233" i="1"/>
  <c r="AO233" i="1"/>
  <c r="AK233" i="1"/>
  <c r="AG233" i="1"/>
  <c r="AC233" i="1"/>
  <c r="Y233" i="1"/>
  <c r="U233" i="1"/>
  <c r="Q233" i="1"/>
  <c r="M233" i="1"/>
  <c r="I233" i="1"/>
  <c r="E233" i="1"/>
  <c r="A233" i="1"/>
  <c r="CC226" i="1"/>
  <c r="BI226" i="1"/>
  <c r="AO226" i="1"/>
  <c r="U226" i="1"/>
  <c r="A226" i="1"/>
  <c r="CD225" i="1"/>
  <c r="BJ225" i="1"/>
  <c r="AP225" i="1"/>
  <c r="V225" i="1"/>
  <c r="B225" i="1"/>
  <c r="CD224" i="1"/>
  <c r="BJ224" i="1"/>
  <c r="AP224" i="1"/>
  <c r="V224" i="1"/>
  <c r="B224" i="1"/>
  <c r="CD223" i="1"/>
  <c r="BJ223" i="1"/>
  <c r="AP223" i="1"/>
  <c r="V223" i="1"/>
  <c r="B223" i="1"/>
  <c r="CD222" i="1"/>
  <c r="CC222" i="1"/>
  <c r="BJ222" i="1"/>
  <c r="BI222" i="1"/>
  <c r="AP222" i="1"/>
  <c r="AO222" i="1"/>
  <c r="V222" i="1"/>
  <c r="U222" i="1"/>
  <c r="B222" i="1"/>
  <c r="A222" i="1"/>
  <c r="CC221" i="1"/>
  <c r="BI221" i="1"/>
  <c r="AO221" i="1"/>
  <c r="U221" i="1"/>
  <c r="A221" i="1"/>
  <c r="CS211" i="1"/>
  <c r="CL211" i="1"/>
  <c r="CJ211" i="1"/>
  <c r="CD211" i="1"/>
  <c r="CC211" i="1"/>
  <c r="BY211" i="1"/>
  <c r="BR211" i="1"/>
  <c r="BP211" i="1"/>
  <c r="BJ211" i="1"/>
  <c r="BI211" i="1"/>
  <c r="BE211" i="1"/>
  <c r="AX211" i="1"/>
  <c r="AV211" i="1"/>
  <c r="AP211" i="1"/>
  <c r="AO211" i="1"/>
  <c r="AK211" i="1"/>
  <c r="AD211" i="1"/>
  <c r="AB211" i="1"/>
  <c r="V211" i="1"/>
  <c r="U211" i="1"/>
  <c r="Q211" i="1"/>
  <c r="J211" i="1"/>
  <c r="H211" i="1"/>
  <c r="B211" i="1"/>
  <c r="A211" i="1"/>
  <c r="CS208" i="1"/>
  <c r="CO208" i="1"/>
  <c r="CK208" i="1"/>
  <c r="CG208" i="1"/>
  <c r="CC208" i="1"/>
  <c r="BY208" i="1"/>
  <c r="BU208" i="1"/>
  <c r="BQ208" i="1"/>
  <c r="BM208" i="1"/>
  <c r="BI208" i="1"/>
  <c r="BE208" i="1"/>
  <c r="BA208" i="1"/>
  <c r="AW208" i="1"/>
  <c r="AS208" i="1"/>
  <c r="AO208" i="1"/>
  <c r="AK208" i="1"/>
  <c r="AG208" i="1"/>
  <c r="AC208" i="1"/>
  <c r="Y208" i="1"/>
  <c r="U208" i="1"/>
  <c r="Q208" i="1"/>
  <c r="M208" i="1"/>
  <c r="I208" i="1"/>
  <c r="E208" i="1"/>
  <c r="A208" i="1"/>
  <c r="CC201" i="1"/>
  <c r="BI201" i="1"/>
  <c r="AO201" i="1"/>
  <c r="U201" i="1"/>
  <c r="A201" i="1"/>
  <c r="CD200" i="1"/>
  <c r="BJ200" i="1"/>
  <c r="AP200" i="1"/>
  <c r="V200" i="1"/>
  <c r="B200" i="1"/>
  <c r="CD199" i="1"/>
  <c r="BJ199" i="1"/>
  <c r="AP199" i="1"/>
  <c r="V199" i="1"/>
  <c r="B199" i="1"/>
  <c r="CD198" i="1"/>
  <c r="BJ198" i="1"/>
  <c r="AP198" i="1"/>
  <c r="V198" i="1"/>
  <c r="B198" i="1"/>
  <c r="CD197" i="1"/>
  <c r="CC197" i="1"/>
  <c r="BJ197" i="1"/>
  <c r="BI197" i="1"/>
  <c r="AP197" i="1"/>
  <c r="AO197" i="1"/>
  <c r="V197" i="1"/>
  <c r="U197" i="1"/>
  <c r="B197" i="1"/>
  <c r="A197" i="1"/>
  <c r="CC196" i="1"/>
  <c r="BI196" i="1"/>
  <c r="AO196" i="1"/>
  <c r="U196" i="1"/>
  <c r="A196" i="1"/>
  <c r="CS186" i="1"/>
  <c r="CL186" i="1"/>
  <c r="CJ186" i="1"/>
  <c r="CD186" i="1"/>
  <c r="CC186" i="1"/>
  <c r="BY186" i="1"/>
  <c r="BR186" i="1"/>
  <c r="BP186" i="1"/>
  <c r="BJ186" i="1"/>
  <c r="BI186" i="1"/>
  <c r="BE186" i="1"/>
  <c r="AX186" i="1"/>
  <c r="AV186" i="1"/>
  <c r="AP186" i="1"/>
  <c r="AO186" i="1"/>
  <c r="AK186" i="1"/>
  <c r="AD186" i="1"/>
  <c r="AB186" i="1"/>
  <c r="V186" i="1"/>
  <c r="U186" i="1"/>
  <c r="Q186" i="1"/>
  <c r="J186" i="1"/>
  <c r="H186" i="1"/>
  <c r="B186" i="1"/>
  <c r="A186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I183" i="1"/>
  <c r="E183" i="1"/>
  <c r="A183" i="1"/>
  <c r="CC176" i="1"/>
  <c r="BI176" i="1"/>
  <c r="AO176" i="1"/>
  <c r="U176" i="1"/>
  <c r="A176" i="1"/>
  <c r="CD175" i="1"/>
  <c r="BJ175" i="1"/>
  <c r="AP175" i="1"/>
  <c r="V175" i="1"/>
  <c r="B175" i="1"/>
  <c r="CD174" i="1"/>
  <c r="BJ174" i="1"/>
  <c r="AP174" i="1"/>
  <c r="V174" i="1"/>
  <c r="B174" i="1"/>
  <c r="CD173" i="1"/>
  <c r="BJ173" i="1"/>
  <c r="AP173" i="1"/>
  <c r="V173" i="1"/>
  <c r="B173" i="1"/>
  <c r="CD172" i="1"/>
  <c r="CC172" i="1"/>
  <c r="BJ172" i="1"/>
  <c r="BI172" i="1"/>
  <c r="AP172" i="1"/>
  <c r="AO172" i="1"/>
  <c r="V172" i="1"/>
  <c r="U172" i="1"/>
  <c r="B172" i="1"/>
  <c r="A172" i="1"/>
  <c r="CC171" i="1"/>
  <c r="BI171" i="1"/>
  <c r="AO171" i="1"/>
  <c r="U171" i="1"/>
  <c r="A171" i="1"/>
  <c r="CS161" i="1"/>
  <c r="CL161" i="1"/>
  <c r="CJ161" i="1"/>
  <c r="CD161" i="1"/>
  <c r="CC161" i="1"/>
  <c r="BY161" i="1"/>
  <c r="BR161" i="1"/>
  <c r="BP161" i="1"/>
  <c r="BJ161" i="1"/>
  <c r="BI161" i="1"/>
  <c r="BE161" i="1"/>
  <c r="AX161" i="1"/>
  <c r="AV161" i="1"/>
  <c r="AP161" i="1"/>
  <c r="AO161" i="1"/>
  <c r="AK161" i="1"/>
  <c r="AD161" i="1"/>
  <c r="AB161" i="1"/>
  <c r="V161" i="1"/>
  <c r="U161" i="1"/>
  <c r="Q161" i="1"/>
  <c r="J161" i="1"/>
  <c r="H161" i="1"/>
  <c r="B161" i="1"/>
  <c r="A161" i="1"/>
  <c r="CS158" i="1"/>
  <c r="CO158" i="1"/>
  <c r="CK158" i="1"/>
  <c r="CG158" i="1"/>
  <c r="CC158" i="1"/>
  <c r="BY158" i="1"/>
  <c r="BU158" i="1"/>
  <c r="BQ158" i="1"/>
  <c r="BM158" i="1"/>
  <c r="BI158" i="1"/>
  <c r="BE158" i="1"/>
  <c r="BA158" i="1"/>
  <c r="AW158" i="1"/>
  <c r="AS158" i="1"/>
  <c r="AO158" i="1"/>
  <c r="AK158" i="1"/>
  <c r="AG158" i="1"/>
  <c r="AC158" i="1"/>
  <c r="Y158" i="1"/>
  <c r="U158" i="1"/>
  <c r="Q158" i="1"/>
  <c r="M158" i="1"/>
  <c r="I158" i="1"/>
  <c r="E158" i="1"/>
  <c r="A158" i="1"/>
  <c r="CC151" i="1"/>
  <c r="BI151" i="1"/>
  <c r="AO151" i="1"/>
  <c r="U151" i="1"/>
  <c r="A151" i="1"/>
  <c r="CD150" i="1"/>
  <c r="BJ150" i="1"/>
  <c r="AP150" i="1"/>
  <c r="V150" i="1"/>
  <c r="B150" i="1"/>
  <c r="CD149" i="1"/>
  <c r="BJ149" i="1"/>
  <c r="AP149" i="1"/>
  <c r="V149" i="1"/>
  <c r="B149" i="1"/>
  <c r="CD148" i="1"/>
  <c r="BJ148" i="1"/>
  <c r="AP148" i="1"/>
  <c r="V148" i="1"/>
  <c r="B148" i="1"/>
  <c r="CD147" i="1"/>
  <c r="CC147" i="1"/>
  <c r="BJ147" i="1"/>
  <c r="BI147" i="1"/>
  <c r="AP147" i="1"/>
  <c r="AO147" i="1"/>
  <c r="V147" i="1"/>
  <c r="U147" i="1"/>
  <c r="B147" i="1"/>
  <c r="A147" i="1"/>
  <c r="CC146" i="1"/>
  <c r="BI146" i="1"/>
  <c r="AO146" i="1"/>
  <c r="U146" i="1"/>
  <c r="A146" i="1"/>
  <c r="CS136" i="1"/>
  <c r="CL136" i="1"/>
  <c r="CJ136" i="1"/>
  <c r="CD136" i="1"/>
  <c r="CC136" i="1"/>
  <c r="BY136" i="1"/>
  <c r="BR136" i="1"/>
  <c r="BP136" i="1"/>
  <c r="BJ136" i="1"/>
  <c r="BI136" i="1"/>
  <c r="BE136" i="1"/>
  <c r="AX136" i="1"/>
  <c r="AV136" i="1"/>
  <c r="AP136" i="1"/>
  <c r="AO136" i="1"/>
  <c r="AK136" i="1"/>
  <c r="AD136" i="1"/>
  <c r="AB136" i="1"/>
  <c r="V136" i="1"/>
  <c r="U136" i="1"/>
  <c r="Q136" i="1"/>
  <c r="J136" i="1"/>
  <c r="H136" i="1"/>
  <c r="B136" i="1"/>
  <c r="A136" i="1"/>
  <c r="CS133" i="1"/>
  <c r="CO133" i="1"/>
  <c r="CK133" i="1"/>
  <c r="CG133" i="1"/>
  <c r="CC133" i="1"/>
  <c r="BY133" i="1"/>
  <c r="BU133" i="1"/>
  <c r="BQ133" i="1"/>
  <c r="BM133" i="1"/>
  <c r="BI133" i="1"/>
  <c r="BE133" i="1"/>
  <c r="BA133" i="1"/>
  <c r="AW133" i="1"/>
  <c r="AS133" i="1"/>
  <c r="AO133" i="1"/>
  <c r="AK133" i="1"/>
  <c r="AG133" i="1"/>
  <c r="AC133" i="1"/>
  <c r="Y133" i="1"/>
  <c r="U133" i="1"/>
  <c r="Q133" i="1"/>
  <c r="M133" i="1"/>
  <c r="I133" i="1"/>
  <c r="E133" i="1"/>
  <c r="A133" i="1"/>
  <c r="CC126" i="1"/>
  <c r="BI126" i="1"/>
  <c r="AO126" i="1"/>
  <c r="U126" i="1"/>
  <c r="A126" i="1"/>
  <c r="CD125" i="1"/>
  <c r="BJ125" i="1"/>
  <c r="AP125" i="1"/>
  <c r="V125" i="1"/>
  <c r="B125" i="1"/>
  <c r="CD124" i="1"/>
  <c r="BJ124" i="1"/>
  <c r="AP124" i="1"/>
  <c r="V124" i="1"/>
  <c r="B124" i="1"/>
  <c r="CD123" i="1"/>
  <c r="BJ123" i="1"/>
  <c r="AP123" i="1"/>
  <c r="V123" i="1"/>
  <c r="B123" i="1"/>
  <c r="CD122" i="1"/>
  <c r="CC122" i="1"/>
  <c r="BJ122" i="1"/>
  <c r="BI122" i="1"/>
  <c r="AP122" i="1"/>
  <c r="AO122" i="1"/>
  <c r="V122" i="1"/>
  <c r="U122" i="1"/>
  <c r="B122" i="1"/>
  <c r="A122" i="1"/>
  <c r="CC121" i="1"/>
  <c r="BI121" i="1"/>
  <c r="AO121" i="1"/>
  <c r="U121" i="1"/>
  <c r="A121" i="1"/>
  <c r="CS111" i="1"/>
  <c r="CL111" i="1"/>
  <c r="CJ111" i="1"/>
  <c r="CD111" i="1"/>
  <c r="CC111" i="1"/>
  <c r="BY111" i="1"/>
  <c r="BR111" i="1"/>
  <c r="BP111" i="1"/>
  <c r="BJ111" i="1"/>
  <c r="BI111" i="1"/>
  <c r="BE111" i="1"/>
  <c r="AX111" i="1"/>
  <c r="AV111" i="1"/>
  <c r="AP111" i="1"/>
  <c r="AO111" i="1"/>
  <c r="AK111" i="1"/>
  <c r="AD111" i="1"/>
  <c r="AB111" i="1"/>
  <c r="V111" i="1"/>
  <c r="U111" i="1"/>
  <c r="Q111" i="1"/>
  <c r="J111" i="1"/>
  <c r="H111" i="1"/>
  <c r="B111" i="1"/>
  <c r="A111" i="1"/>
  <c r="CS108" i="1"/>
  <c r="CO108" i="1"/>
  <c r="CK108" i="1"/>
  <c r="CG108" i="1"/>
  <c r="CC108" i="1"/>
  <c r="BY108" i="1"/>
  <c r="BU108" i="1"/>
  <c r="BQ108" i="1"/>
  <c r="BM108" i="1"/>
  <c r="BI108" i="1"/>
  <c r="BE108" i="1"/>
  <c r="BA108" i="1"/>
  <c r="AW108" i="1"/>
  <c r="AS108" i="1"/>
  <c r="AO108" i="1"/>
  <c r="AK108" i="1"/>
  <c r="AG108" i="1"/>
  <c r="AC108" i="1"/>
  <c r="Y108" i="1"/>
  <c r="U108" i="1"/>
  <c r="Q108" i="1"/>
  <c r="M108" i="1"/>
  <c r="I108" i="1"/>
  <c r="E108" i="1"/>
  <c r="A108" i="1"/>
  <c r="CC101" i="1"/>
  <c r="BI101" i="1"/>
  <c r="AO101" i="1"/>
  <c r="U101" i="1"/>
  <c r="A101" i="1"/>
  <c r="CD100" i="1"/>
  <c r="BJ100" i="1"/>
  <c r="AP100" i="1"/>
  <c r="V100" i="1"/>
  <c r="B100" i="1"/>
  <c r="CD99" i="1"/>
  <c r="BJ99" i="1"/>
  <c r="AP99" i="1"/>
  <c r="V99" i="1"/>
  <c r="B99" i="1"/>
  <c r="CD98" i="1"/>
  <c r="BJ98" i="1"/>
  <c r="AP98" i="1"/>
  <c r="V98" i="1"/>
  <c r="B98" i="1"/>
  <c r="CD97" i="1"/>
  <c r="CC97" i="1"/>
  <c r="BJ97" i="1"/>
  <c r="BI97" i="1"/>
  <c r="AP97" i="1"/>
  <c r="AO97" i="1"/>
  <c r="V97" i="1"/>
  <c r="U97" i="1"/>
  <c r="B97" i="1"/>
  <c r="A97" i="1"/>
  <c r="CC96" i="1"/>
  <c r="BI96" i="1"/>
  <c r="AO96" i="1"/>
  <c r="U96" i="1"/>
  <c r="A96" i="1"/>
  <c r="CS86" i="1"/>
  <c r="CL86" i="1"/>
  <c r="CJ86" i="1"/>
  <c r="CD86" i="1"/>
  <c r="CC86" i="1"/>
  <c r="BY86" i="1"/>
  <c r="BR86" i="1"/>
  <c r="BP86" i="1"/>
  <c r="BJ86" i="1"/>
  <c r="BI86" i="1"/>
  <c r="BE86" i="1"/>
  <c r="AX86" i="1"/>
  <c r="AV86" i="1"/>
  <c r="AP86" i="1"/>
  <c r="AO86" i="1"/>
  <c r="AK86" i="1"/>
  <c r="AD86" i="1"/>
  <c r="AB86" i="1"/>
  <c r="V86" i="1"/>
  <c r="U86" i="1"/>
  <c r="Q86" i="1"/>
  <c r="J86" i="1"/>
  <c r="H86" i="1"/>
  <c r="B86" i="1"/>
  <c r="A86" i="1"/>
  <c r="CS83" i="1"/>
  <c r="CO83" i="1"/>
  <c r="CK83" i="1"/>
  <c r="CG83" i="1"/>
  <c r="CC83" i="1"/>
  <c r="BY83" i="1"/>
  <c r="BU83" i="1"/>
  <c r="BQ83" i="1"/>
  <c r="BM83" i="1"/>
  <c r="BI83" i="1"/>
  <c r="BE83" i="1"/>
  <c r="BA83" i="1"/>
  <c r="AW83" i="1"/>
  <c r="AS83" i="1"/>
  <c r="AO83" i="1"/>
  <c r="AK83" i="1"/>
  <c r="AG83" i="1"/>
  <c r="AC83" i="1"/>
  <c r="Y83" i="1"/>
  <c r="U83" i="1"/>
  <c r="Q83" i="1"/>
  <c r="M83" i="1"/>
  <c r="I83" i="1"/>
  <c r="E83" i="1"/>
  <c r="A83" i="1"/>
  <c r="CC76" i="1"/>
  <c r="BI76" i="1"/>
  <c r="AO76" i="1"/>
  <c r="U76" i="1"/>
  <c r="A76" i="1"/>
  <c r="CD75" i="1"/>
  <c r="BJ75" i="1"/>
  <c r="AP75" i="1"/>
  <c r="V75" i="1"/>
  <c r="B75" i="1"/>
  <c r="CD74" i="1"/>
  <c r="BJ74" i="1"/>
  <c r="AP74" i="1"/>
  <c r="V74" i="1"/>
  <c r="B74" i="1"/>
  <c r="CD73" i="1"/>
  <c r="BJ73" i="1"/>
  <c r="AP73" i="1"/>
  <c r="V73" i="1"/>
  <c r="B73" i="1"/>
  <c r="CD72" i="1"/>
  <c r="CC72" i="1"/>
  <c r="BJ72" i="1"/>
  <c r="BI72" i="1"/>
  <c r="AP72" i="1"/>
  <c r="AO72" i="1"/>
  <c r="V72" i="1"/>
  <c r="U72" i="1"/>
  <c r="B72" i="1"/>
  <c r="A72" i="1"/>
  <c r="CC71" i="1"/>
  <c r="BI71" i="1"/>
  <c r="AO71" i="1"/>
  <c r="U71" i="1"/>
  <c r="A71" i="1"/>
  <c r="CS61" i="1"/>
  <c r="CL61" i="1"/>
  <c r="CJ61" i="1"/>
  <c r="CD61" i="1"/>
  <c r="CC61" i="1"/>
  <c r="BY61" i="1"/>
  <c r="BR61" i="1"/>
  <c r="BP61" i="1"/>
  <c r="BJ61" i="1"/>
  <c r="BI61" i="1"/>
  <c r="BE61" i="1"/>
  <c r="AX61" i="1"/>
  <c r="AV61" i="1"/>
  <c r="AP61" i="1"/>
  <c r="AO61" i="1"/>
  <c r="AK61" i="1"/>
  <c r="AD61" i="1"/>
  <c r="AB61" i="1"/>
  <c r="V61" i="1"/>
  <c r="U61" i="1"/>
  <c r="Q61" i="1"/>
  <c r="J61" i="1"/>
  <c r="H61" i="1"/>
  <c r="B61" i="1"/>
  <c r="A61" i="1"/>
  <c r="CS58" i="1"/>
  <c r="CO58" i="1"/>
  <c r="CK58" i="1"/>
  <c r="CG58" i="1"/>
  <c r="CC58" i="1"/>
  <c r="BY58" i="1"/>
  <c r="BU58" i="1"/>
  <c r="BQ58" i="1"/>
  <c r="BM58" i="1"/>
  <c r="BI58" i="1"/>
  <c r="BE58" i="1"/>
  <c r="BA58" i="1"/>
  <c r="AW58" i="1"/>
  <c r="AS58" i="1"/>
  <c r="AO58" i="1"/>
  <c r="AK58" i="1"/>
  <c r="AG58" i="1"/>
  <c r="AC58" i="1"/>
  <c r="Y58" i="1"/>
  <c r="U58" i="1"/>
  <c r="Q58" i="1"/>
  <c r="M58" i="1"/>
  <c r="I58" i="1"/>
  <c r="E58" i="1"/>
  <c r="A58" i="1"/>
  <c r="CC51" i="1"/>
  <c r="BI51" i="1"/>
  <c r="AO51" i="1"/>
  <c r="U51" i="1"/>
  <c r="A51" i="1"/>
  <c r="B50" i="1"/>
  <c r="B49" i="1"/>
  <c r="B48" i="1"/>
  <c r="B47" i="1"/>
  <c r="A47" i="1"/>
  <c r="A46" i="1"/>
  <c r="Q36" i="1"/>
  <c r="J36" i="1"/>
  <c r="H36" i="1"/>
  <c r="B36" i="1"/>
  <c r="A36" i="1"/>
  <c r="Q33" i="1"/>
  <c r="M33" i="1"/>
  <c r="I33" i="1"/>
  <c r="E33" i="1"/>
  <c r="A33" i="1"/>
  <c r="A26" i="1"/>
  <c r="J32" i="1"/>
  <c r="CD50" i="1"/>
  <c r="BJ50" i="1"/>
  <c r="AP50" i="1"/>
  <c r="V50" i="1"/>
  <c r="CD49" i="1"/>
  <c r="BJ49" i="1"/>
  <c r="AP49" i="1"/>
  <c r="V49" i="1"/>
  <c r="CD48" i="1"/>
  <c r="BJ48" i="1"/>
  <c r="AP48" i="1"/>
  <c r="V48" i="1"/>
  <c r="CD47" i="1"/>
  <c r="CC47" i="1"/>
  <c r="BJ47" i="1"/>
  <c r="BI47" i="1"/>
  <c r="AP47" i="1"/>
  <c r="AO47" i="1"/>
  <c r="V47" i="1"/>
  <c r="U47" i="1"/>
  <c r="CC46" i="1"/>
  <c r="BI46" i="1"/>
  <c r="AO46" i="1"/>
  <c r="U46" i="1"/>
  <c r="CS36" i="1"/>
  <c r="CL36" i="1"/>
  <c r="CJ36" i="1"/>
  <c r="CD36" i="1"/>
  <c r="CC36" i="1"/>
  <c r="BY36" i="1"/>
  <c r="BR36" i="1"/>
  <c r="BP36" i="1"/>
  <c r="BJ36" i="1"/>
  <c r="BI36" i="1"/>
  <c r="BE36" i="1"/>
  <c r="AX36" i="1"/>
  <c r="AV36" i="1"/>
  <c r="AP36" i="1"/>
  <c r="AO36" i="1"/>
  <c r="AK36" i="1"/>
  <c r="AD36" i="1"/>
  <c r="AB36" i="1"/>
  <c r="V36" i="1"/>
  <c r="U36" i="1"/>
  <c r="CS33" i="1"/>
  <c r="CO33" i="1"/>
  <c r="CK33" i="1"/>
  <c r="CG33" i="1"/>
  <c r="CC33" i="1"/>
  <c r="BY33" i="1"/>
  <c r="BU33" i="1"/>
  <c r="BQ33" i="1"/>
  <c r="BM33" i="1"/>
  <c r="BI33" i="1"/>
  <c r="BE33" i="1"/>
  <c r="BA33" i="1"/>
  <c r="AW33" i="1"/>
  <c r="AS33" i="1"/>
  <c r="AO33" i="1"/>
  <c r="AK33" i="1"/>
  <c r="AG33" i="1"/>
  <c r="AC33" i="1"/>
  <c r="Y33" i="1"/>
  <c r="U33" i="1"/>
  <c r="CC26" i="1"/>
  <c r="BI26" i="1"/>
  <c r="AO26" i="1"/>
  <c r="U26" i="1"/>
  <c r="CD25" i="1"/>
  <c r="CD24" i="1"/>
  <c r="CD23" i="1"/>
  <c r="CD22" i="1"/>
  <c r="CC22" i="1"/>
  <c r="CC21" i="1"/>
  <c r="CS11" i="1"/>
  <c r="CL11" i="1"/>
  <c r="CJ11" i="1"/>
  <c r="CD11" i="1"/>
  <c r="CC11" i="1"/>
  <c r="CS8" i="1"/>
  <c r="CO8" i="1"/>
  <c r="CK8" i="1"/>
  <c r="CG8" i="1"/>
  <c r="CC8" i="1"/>
  <c r="CC5" i="1"/>
  <c r="CC4" i="1"/>
  <c r="CT3" i="1"/>
  <c r="CQ3" i="1"/>
  <c r="CP3" i="1"/>
  <c r="CF3" i="1"/>
  <c r="CC3" i="1"/>
  <c r="CC1" i="1"/>
  <c r="BJ25" i="1"/>
  <c r="BJ24" i="1"/>
  <c r="BJ23" i="1"/>
  <c r="BJ22" i="1"/>
  <c r="BI22" i="1"/>
  <c r="BI21" i="1"/>
  <c r="BY11" i="1"/>
  <c r="BR11" i="1"/>
  <c r="BP11" i="1"/>
  <c r="BJ11" i="1"/>
  <c r="BI11" i="1"/>
  <c r="BY8" i="1"/>
  <c r="BU8" i="1"/>
  <c r="BQ8" i="1"/>
  <c r="BM8" i="1"/>
  <c r="BI8" i="1"/>
  <c r="BI5" i="1"/>
  <c r="BI4" i="1"/>
  <c r="BZ3" i="1"/>
  <c r="BW3" i="1"/>
  <c r="BV3" i="1"/>
  <c r="BL3" i="1"/>
  <c r="BI3" i="1"/>
  <c r="BI1" i="1"/>
  <c r="AP25" i="1"/>
  <c r="AP24" i="1"/>
  <c r="AP23" i="1"/>
  <c r="AP22" i="1"/>
  <c r="AO22" i="1"/>
  <c r="AO21" i="1"/>
  <c r="BE11" i="1"/>
  <c r="AX11" i="1"/>
  <c r="AV11" i="1"/>
  <c r="AP11" i="1"/>
  <c r="AO11" i="1"/>
  <c r="BE8" i="1"/>
  <c r="BA8" i="1"/>
  <c r="AW8" i="1"/>
  <c r="AS8" i="1"/>
  <c r="AO8" i="1"/>
  <c r="AO5" i="1"/>
  <c r="AO4" i="1"/>
  <c r="BF3" i="1"/>
  <c r="BC3" i="1"/>
  <c r="BB3" i="1"/>
  <c r="AR3" i="1"/>
  <c r="AO3" i="1"/>
  <c r="AO1" i="1"/>
  <c r="C44" i="17"/>
  <c r="I40" i="17" l="1"/>
  <c r="K40" i="17" s="1"/>
  <c r="G65" i="17"/>
  <c r="B45" i="1"/>
  <c r="J45" i="1"/>
  <c r="J41" i="1"/>
  <c r="B40" i="1"/>
  <c r="J37" i="1"/>
  <c r="J42" i="1"/>
  <c r="B41" i="1"/>
  <c r="J38" i="1"/>
  <c r="B37" i="1"/>
  <c r="J43" i="1"/>
  <c r="B42" i="1"/>
  <c r="J39" i="1"/>
  <c r="B38" i="1"/>
  <c r="J44" i="1"/>
  <c r="B43" i="1"/>
  <c r="J40" i="1"/>
  <c r="B39" i="1"/>
  <c r="E41" i="17"/>
  <c r="AD32" i="1"/>
  <c r="J57" i="1"/>
  <c r="V25" i="1"/>
  <c r="V24" i="1"/>
  <c r="V23" i="1"/>
  <c r="V22" i="1"/>
  <c r="U22" i="1"/>
  <c r="U21" i="1"/>
  <c r="AK11" i="1"/>
  <c r="AD11" i="1"/>
  <c r="AB11" i="1"/>
  <c r="V11" i="1"/>
  <c r="U11" i="1"/>
  <c r="AK8" i="1"/>
  <c r="AG8" i="1"/>
  <c r="AC8" i="1"/>
  <c r="Y8" i="1"/>
  <c r="U8" i="1"/>
  <c r="U1" i="1"/>
  <c r="AL3" i="1"/>
  <c r="AI3" i="1"/>
  <c r="AH3" i="1"/>
  <c r="X3" i="1"/>
  <c r="U5" i="1"/>
  <c r="U4" i="1"/>
  <c r="U3" i="1"/>
  <c r="AD7" i="1"/>
  <c r="D7" i="1"/>
  <c r="D5" i="1"/>
  <c r="D4" i="1"/>
  <c r="CF504" i="1" l="1"/>
  <c r="AR504" i="1"/>
  <c r="D504" i="1"/>
  <c r="CF479" i="1"/>
  <c r="AR479" i="1"/>
  <c r="D479" i="1"/>
  <c r="BL429" i="1"/>
  <c r="X429" i="1"/>
  <c r="CF379" i="1"/>
  <c r="AR379" i="1"/>
  <c r="D379" i="1"/>
  <c r="CF429" i="1"/>
  <c r="BL529" i="1"/>
  <c r="X529" i="1"/>
  <c r="CF454" i="1"/>
  <c r="AR454" i="1"/>
  <c r="BL404" i="1"/>
  <c r="X404" i="1"/>
  <c r="CF529" i="1"/>
  <c r="AR529" i="1"/>
  <c r="D529" i="1"/>
  <c r="BL454" i="1"/>
  <c r="X454" i="1"/>
  <c r="CF404" i="1"/>
  <c r="AR404" i="1"/>
  <c r="D404" i="1"/>
  <c r="BL504" i="1"/>
  <c r="X504" i="1"/>
  <c r="BL479" i="1"/>
  <c r="X479" i="1"/>
  <c r="AR429" i="1"/>
  <c r="D429" i="1"/>
  <c r="BL379" i="1"/>
  <c r="X379" i="1"/>
  <c r="D454" i="1"/>
  <c r="CF530" i="1"/>
  <c r="AR530" i="1"/>
  <c r="BL455" i="1"/>
  <c r="X455" i="1"/>
  <c r="CF405" i="1"/>
  <c r="AR405" i="1"/>
  <c r="BL530" i="1"/>
  <c r="AR455" i="1"/>
  <c r="BL405" i="1"/>
  <c r="CF505" i="1"/>
  <c r="CF480" i="1"/>
  <c r="BL430" i="1"/>
  <c r="AR380" i="1"/>
  <c r="BL505" i="1"/>
  <c r="X505" i="1"/>
  <c r="BL480" i="1"/>
  <c r="X480" i="1"/>
  <c r="CF430" i="1"/>
  <c r="AR430" i="1"/>
  <c r="BL380" i="1"/>
  <c r="X380" i="1"/>
  <c r="X530" i="1"/>
  <c r="CF455" i="1"/>
  <c r="X405" i="1"/>
  <c r="AR505" i="1"/>
  <c r="AR480" i="1"/>
  <c r="X430" i="1"/>
  <c r="CF380" i="1"/>
  <c r="CF355" i="1"/>
  <c r="AR355" i="1"/>
  <c r="BL330" i="1"/>
  <c r="X330" i="1"/>
  <c r="CF305" i="1"/>
  <c r="AR305" i="1"/>
  <c r="BL280" i="1"/>
  <c r="X280" i="1"/>
  <c r="CF255" i="1"/>
  <c r="AR255" i="1"/>
  <c r="BL230" i="1"/>
  <c r="X230" i="1"/>
  <c r="CF205" i="1"/>
  <c r="AR205" i="1"/>
  <c r="BL180" i="1"/>
  <c r="X180" i="1"/>
  <c r="CF155" i="1"/>
  <c r="AR155" i="1"/>
  <c r="BL130" i="1"/>
  <c r="X130" i="1"/>
  <c r="CF105" i="1"/>
  <c r="AR105" i="1"/>
  <c r="X80" i="1"/>
  <c r="BL355" i="1"/>
  <c r="X355" i="1"/>
  <c r="CF330" i="1"/>
  <c r="AR330" i="1"/>
  <c r="BL305" i="1"/>
  <c r="X305" i="1"/>
  <c r="CF280" i="1"/>
  <c r="AR280" i="1"/>
  <c r="BL255" i="1"/>
  <c r="X255" i="1"/>
  <c r="CF230" i="1"/>
  <c r="AR230" i="1"/>
  <c r="BL205" i="1"/>
  <c r="X205" i="1"/>
  <c r="CF180" i="1"/>
  <c r="AR180" i="1"/>
  <c r="BL155" i="1"/>
  <c r="X155" i="1"/>
  <c r="CF130" i="1"/>
  <c r="AR130" i="1"/>
  <c r="BL105" i="1"/>
  <c r="X105" i="1"/>
  <c r="CF80" i="1"/>
  <c r="AR80" i="1"/>
  <c r="BL55" i="1"/>
  <c r="X55" i="1"/>
  <c r="BL80" i="1"/>
  <c r="CF55" i="1"/>
  <c r="AR55" i="1"/>
  <c r="BL329" i="1"/>
  <c r="X329" i="1"/>
  <c r="CF279" i="1"/>
  <c r="AR279" i="1"/>
  <c r="D279" i="1"/>
  <c r="BL229" i="1"/>
  <c r="X229" i="1"/>
  <c r="CF179" i="1"/>
  <c r="AR179" i="1"/>
  <c r="D179" i="1"/>
  <c r="BL129" i="1"/>
  <c r="X129" i="1"/>
  <c r="CF79" i="1"/>
  <c r="AR79" i="1"/>
  <c r="D79" i="1"/>
  <c r="X29" i="1"/>
  <c r="AR4" i="1"/>
  <c r="BL354" i="1"/>
  <c r="X354" i="1"/>
  <c r="CF304" i="1"/>
  <c r="AR304" i="1"/>
  <c r="D304" i="1"/>
  <c r="BL254" i="1"/>
  <c r="X254" i="1"/>
  <c r="CF204" i="1"/>
  <c r="AR204" i="1"/>
  <c r="D204" i="1"/>
  <c r="BL154" i="1"/>
  <c r="X154" i="1"/>
  <c r="CF104" i="1"/>
  <c r="AR104" i="1"/>
  <c r="D104" i="1"/>
  <c r="BL54" i="1"/>
  <c r="X54" i="1"/>
  <c r="CF29" i="1"/>
  <c r="D29" i="1"/>
  <c r="CF329" i="1"/>
  <c r="AR329" i="1"/>
  <c r="D329" i="1"/>
  <c r="BL279" i="1"/>
  <c r="X279" i="1"/>
  <c r="CF229" i="1"/>
  <c r="AR229" i="1"/>
  <c r="D229" i="1"/>
  <c r="BL179" i="1"/>
  <c r="X179" i="1"/>
  <c r="CF129" i="1"/>
  <c r="AR129" i="1"/>
  <c r="D129" i="1"/>
  <c r="BL79" i="1"/>
  <c r="X79" i="1"/>
  <c r="BL29" i="1"/>
  <c r="CF4" i="1"/>
  <c r="CF354" i="1"/>
  <c r="AR354" i="1"/>
  <c r="D354" i="1"/>
  <c r="BL304" i="1"/>
  <c r="X304" i="1"/>
  <c r="CF254" i="1"/>
  <c r="AR254" i="1"/>
  <c r="D254" i="1"/>
  <c r="BL204" i="1"/>
  <c r="X204" i="1"/>
  <c r="CF154" i="1"/>
  <c r="AR154" i="1"/>
  <c r="D154" i="1"/>
  <c r="BL104" i="1"/>
  <c r="X104" i="1"/>
  <c r="CF54" i="1"/>
  <c r="AR54" i="1"/>
  <c r="D54" i="1"/>
  <c r="AR29" i="1"/>
  <c r="BL4" i="1"/>
  <c r="CF30" i="1"/>
  <c r="BL30" i="1"/>
  <c r="AR30" i="1"/>
  <c r="X30" i="1"/>
  <c r="J70" i="1"/>
  <c r="B70" i="1"/>
  <c r="AD45" i="1"/>
  <c r="V45" i="1"/>
  <c r="J69" i="1"/>
  <c r="B68" i="1"/>
  <c r="J65" i="1"/>
  <c r="B64" i="1"/>
  <c r="J66" i="1"/>
  <c r="B65" i="1"/>
  <c r="J62" i="1"/>
  <c r="J67" i="1"/>
  <c r="B66" i="1"/>
  <c r="J63" i="1"/>
  <c r="B62" i="1"/>
  <c r="J68" i="1"/>
  <c r="B67" i="1"/>
  <c r="J64" i="1"/>
  <c r="B63" i="1"/>
  <c r="AD44" i="1"/>
  <c r="V43" i="1"/>
  <c r="AD40" i="1"/>
  <c r="V39" i="1"/>
  <c r="AD41" i="1"/>
  <c r="V40" i="1"/>
  <c r="AD37" i="1"/>
  <c r="AD42" i="1"/>
  <c r="V41" i="1"/>
  <c r="AD38" i="1"/>
  <c r="V37" i="1"/>
  <c r="AD43" i="1"/>
  <c r="V42" i="1"/>
  <c r="AD39" i="1"/>
  <c r="V38" i="1"/>
  <c r="AD19" i="1"/>
  <c r="AD17" i="1"/>
  <c r="AD15" i="1"/>
  <c r="AD13" i="1"/>
  <c r="AD18" i="1"/>
  <c r="V16" i="1"/>
  <c r="V13" i="1"/>
  <c r="AD20" i="1"/>
  <c r="V18" i="1"/>
  <c r="V15" i="1"/>
  <c r="AD12" i="1"/>
  <c r="V20" i="1"/>
  <c r="V17" i="1"/>
  <c r="AD14" i="1"/>
  <c r="V12" i="1"/>
  <c r="V14" i="1"/>
  <c r="AD16" i="1"/>
  <c r="X4" i="1"/>
  <c r="X5" i="1"/>
  <c r="G41" i="17"/>
  <c r="J82" i="1"/>
  <c r="AD57" i="1"/>
  <c r="CF5" i="1"/>
  <c r="AR5" i="1"/>
  <c r="BL5" i="1"/>
  <c r="AX7" i="1"/>
  <c r="AX32" i="1"/>
  <c r="X7" i="1"/>
  <c r="AD70" i="1" l="1"/>
  <c r="V70" i="1"/>
  <c r="AP45" i="1"/>
  <c r="AX45" i="1"/>
  <c r="J95" i="1"/>
  <c r="B95" i="1"/>
  <c r="AD68" i="1"/>
  <c r="V67" i="1"/>
  <c r="AD64" i="1"/>
  <c r="V63" i="1"/>
  <c r="AD69" i="1"/>
  <c r="V68" i="1"/>
  <c r="AD65" i="1"/>
  <c r="V64" i="1"/>
  <c r="AD66" i="1"/>
  <c r="V65" i="1"/>
  <c r="AD62" i="1"/>
  <c r="AD67" i="1"/>
  <c r="V66" i="1"/>
  <c r="AD63" i="1"/>
  <c r="V62" i="1"/>
  <c r="J92" i="1"/>
  <c r="B91" i="1"/>
  <c r="B90" i="1"/>
  <c r="J89" i="1"/>
  <c r="B88" i="1"/>
  <c r="J94" i="1"/>
  <c r="B89" i="1"/>
  <c r="J93" i="1"/>
  <c r="J87" i="1"/>
  <c r="B93" i="1"/>
  <c r="B92" i="1"/>
  <c r="J91" i="1"/>
  <c r="J90" i="1"/>
  <c r="J88" i="1"/>
  <c r="B87" i="1"/>
  <c r="AX43" i="1"/>
  <c r="AP42" i="1"/>
  <c r="AX39" i="1"/>
  <c r="AP38" i="1"/>
  <c r="AX44" i="1"/>
  <c r="AP43" i="1"/>
  <c r="AX40" i="1"/>
  <c r="AP39" i="1"/>
  <c r="AX41" i="1"/>
  <c r="AP40" i="1"/>
  <c r="AX37" i="1"/>
  <c r="AX42" i="1"/>
  <c r="AP41" i="1"/>
  <c r="AX38" i="1"/>
  <c r="AP37" i="1"/>
  <c r="AX20" i="1"/>
  <c r="AX18" i="1"/>
  <c r="AX16" i="1"/>
  <c r="AX14" i="1"/>
  <c r="AX12" i="1"/>
  <c r="AP20" i="1"/>
  <c r="AX17" i="1"/>
  <c r="AP15" i="1"/>
  <c r="AP12" i="1"/>
  <c r="AP18" i="1"/>
  <c r="AX19" i="1"/>
  <c r="AP17" i="1"/>
  <c r="AP14" i="1"/>
  <c r="AP16" i="1"/>
  <c r="AX13" i="1"/>
  <c r="AX15" i="1"/>
  <c r="AP13" i="1"/>
  <c r="I41" i="17"/>
  <c r="BR7" i="1"/>
  <c r="AR7" i="1"/>
  <c r="BR32" i="1"/>
  <c r="AX57" i="1"/>
  <c r="AD82" i="1"/>
  <c r="J107" i="1"/>
  <c r="AX70" i="1" l="1"/>
  <c r="AP70" i="1"/>
  <c r="BR45" i="1"/>
  <c r="BJ45" i="1"/>
  <c r="J120" i="1"/>
  <c r="B120" i="1"/>
  <c r="AD95" i="1"/>
  <c r="V95" i="1"/>
  <c r="AX67" i="1"/>
  <c r="AP66" i="1"/>
  <c r="AX63" i="1"/>
  <c r="AP62" i="1"/>
  <c r="AX68" i="1"/>
  <c r="AP67" i="1"/>
  <c r="AX64" i="1"/>
  <c r="AP63" i="1"/>
  <c r="AX69" i="1"/>
  <c r="AP68" i="1"/>
  <c r="AX65" i="1"/>
  <c r="AP64" i="1"/>
  <c r="AX66" i="1"/>
  <c r="AP65" i="1"/>
  <c r="AX62" i="1"/>
  <c r="BR42" i="1"/>
  <c r="BJ41" i="1"/>
  <c r="BR38" i="1"/>
  <c r="BJ37" i="1"/>
  <c r="BR43" i="1"/>
  <c r="BJ42" i="1"/>
  <c r="BR39" i="1"/>
  <c r="BJ38" i="1"/>
  <c r="BR44" i="1"/>
  <c r="BJ43" i="1"/>
  <c r="BR40" i="1"/>
  <c r="BJ39" i="1"/>
  <c r="BR41" i="1"/>
  <c r="BJ40" i="1"/>
  <c r="BR37" i="1"/>
  <c r="J119" i="1"/>
  <c r="B118" i="1"/>
  <c r="J116" i="1"/>
  <c r="B115" i="1"/>
  <c r="J112" i="1"/>
  <c r="J118" i="1"/>
  <c r="B113" i="1"/>
  <c r="B112" i="1"/>
  <c r="J117" i="1"/>
  <c r="B116" i="1"/>
  <c r="J115" i="1"/>
  <c r="J114" i="1"/>
  <c r="B117" i="1"/>
  <c r="B114" i="1"/>
  <c r="J113" i="1"/>
  <c r="AD91" i="1"/>
  <c r="V90" i="1"/>
  <c r="V93" i="1"/>
  <c r="AD92" i="1"/>
  <c r="AD88" i="1"/>
  <c r="V87" i="1"/>
  <c r="V92" i="1"/>
  <c r="V91" i="1"/>
  <c r="AD90" i="1"/>
  <c r="AD89" i="1"/>
  <c r="V88" i="1"/>
  <c r="AD94" i="1"/>
  <c r="V89" i="1"/>
  <c r="AD93" i="1"/>
  <c r="AD87" i="1"/>
  <c r="BR19" i="1"/>
  <c r="BR17" i="1"/>
  <c r="BR15" i="1"/>
  <c r="BR13" i="1"/>
  <c r="BR16" i="1"/>
  <c r="BJ14" i="1"/>
  <c r="BJ18" i="1"/>
  <c r="BR12" i="1"/>
  <c r="BR18" i="1"/>
  <c r="BJ16" i="1"/>
  <c r="BJ13" i="1"/>
  <c r="BR20" i="1"/>
  <c r="BJ15" i="1"/>
  <c r="BJ20" i="1"/>
  <c r="BJ17" i="1"/>
  <c r="BJ12" i="1"/>
  <c r="BR14" i="1"/>
  <c r="K41" i="17"/>
  <c r="CL32" i="1"/>
  <c r="BR57" i="1"/>
  <c r="J132" i="1"/>
  <c r="AD107" i="1"/>
  <c r="CL7" i="1"/>
  <c r="BL7" i="1"/>
  <c r="AX82" i="1"/>
  <c r="V120" i="1" l="1"/>
  <c r="AD120" i="1"/>
  <c r="AP95" i="1"/>
  <c r="AX95" i="1"/>
  <c r="B145" i="1"/>
  <c r="J145" i="1"/>
  <c r="BJ70" i="1"/>
  <c r="BR70" i="1"/>
  <c r="CD45" i="1"/>
  <c r="CL45" i="1"/>
  <c r="AX94" i="1"/>
  <c r="AP93" i="1"/>
  <c r="AX90" i="1"/>
  <c r="AP89" i="1"/>
  <c r="AX87" i="1"/>
  <c r="AX93" i="1"/>
  <c r="AX92" i="1"/>
  <c r="AX88" i="1"/>
  <c r="AP87" i="1"/>
  <c r="AP92" i="1"/>
  <c r="AX91" i="1"/>
  <c r="AP88" i="1"/>
  <c r="AP91" i="1"/>
  <c r="AP90" i="1"/>
  <c r="AX89" i="1"/>
  <c r="J141" i="1"/>
  <c r="B140" i="1"/>
  <c r="J137" i="1"/>
  <c r="J142" i="1"/>
  <c r="B141" i="1"/>
  <c r="J138" i="1"/>
  <c r="B137" i="1"/>
  <c r="J143" i="1"/>
  <c r="B142" i="1"/>
  <c r="J139" i="1"/>
  <c r="B138" i="1"/>
  <c r="J144" i="1"/>
  <c r="B143" i="1"/>
  <c r="J140" i="1"/>
  <c r="B139" i="1"/>
  <c r="BR66" i="1"/>
  <c r="BJ65" i="1"/>
  <c r="BR62" i="1"/>
  <c r="BR67" i="1"/>
  <c r="BJ66" i="1"/>
  <c r="BR63" i="1"/>
  <c r="BJ62" i="1"/>
  <c r="BR68" i="1"/>
  <c r="BJ67" i="1"/>
  <c r="BR64" i="1"/>
  <c r="BJ63" i="1"/>
  <c r="BR69" i="1"/>
  <c r="BJ68" i="1"/>
  <c r="BR65" i="1"/>
  <c r="BJ64" i="1"/>
  <c r="CL41" i="1"/>
  <c r="CD40" i="1"/>
  <c r="CL37" i="1"/>
  <c r="CL42" i="1"/>
  <c r="CD41" i="1"/>
  <c r="CL38" i="1"/>
  <c r="CD37" i="1"/>
  <c r="CL43" i="1"/>
  <c r="CD42" i="1"/>
  <c r="CL39" i="1"/>
  <c r="CD38" i="1"/>
  <c r="CL44" i="1"/>
  <c r="CD43" i="1"/>
  <c r="CL40" i="1"/>
  <c r="CD39" i="1"/>
  <c r="AD118" i="1"/>
  <c r="V117" i="1"/>
  <c r="AD119" i="1"/>
  <c r="V118" i="1"/>
  <c r="AD115" i="1"/>
  <c r="V114" i="1"/>
  <c r="AD117" i="1"/>
  <c r="V116" i="1"/>
  <c r="V115" i="1"/>
  <c r="AD114" i="1"/>
  <c r="AD113" i="1"/>
  <c r="V113" i="1"/>
  <c r="AD112" i="1"/>
  <c r="V112" i="1"/>
  <c r="AD116" i="1"/>
  <c r="CL20" i="1"/>
  <c r="CL18" i="1"/>
  <c r="CL16" i="1"/>
  <c r="CL14" i="1"/>
  <c r="CL12" i="1"/>
  <c r="CD18" i="1"/>
  <c r="CL15" i="1"/>
  <c r="CD13" i="1"/>
  <c r="CD17" i="1"/>
  <c r="CL13" i="1"/>
  <c r="CD20" i="1"/>
  <c r="CL17" i="1"/>
  <c r="CD15" i="1"/>
  <c r="CD12" i="1"/>
  <c r="CL19" i="1"/>
  <c r="CD14" i="1"/>
  <c r="CD16" i="1"/>
  <c r="D32" i="1"/>
  <c r="CF7" i="1"/>
  <c r="BR82" i="1"/>
  <c r="AX107" i="1"/>
  <c r="AD132" i="1"/>
  <c r="J157" i="1"/>
  <c r="CL57" i="1"/>
  <c r="J170" i="1" l="1"/>
  <c r="B170" i="1"/>
  <c r="AD145" i="1"/>
  <c r="V145" i="1"/>
  <c r="AX120" i="1"/>
  <c r="AP120" i="1"/>
  <c r="CL70" i="1"/>
  <c r="CD70" i="1"/>
  <c r="BR95" i="1"/>
  <c r="BJ95" i="1"/>
  <c r="AD144" i="1"/>
  <c r="V143" i="1"/>
  <c r="AD140" i="1"/>
  <c r="V139" i="1"/>
  <c r="AD141" i="1"/>
  <c r="V140" i="1"/>
  <c r="AD137" i="1"/>
  <c r="AD142" i="1"/>
  <c r="V141" i="1"/>
  <c r="AD138" i="1"/>
  <c r="V137" i="1"/>
  <c r="AD143" i="1"/>
  <c r="V142" i="1"/>
  <c r="AD139" i="1"/>
  <c r="V138" i="1"/>
  <c r="CL69" i="1"/>
  <c r="CD68" i="1"/>
  <c r="CL65" i="1"/>
  <c r="CD64" i="1"/>
  <c r="CL66" i="1"/>
  <c r="CD65" i="1"/>
  <c r="CL62" i="1"/>
  <c r="CL67" i="1"/>
  <c r="CD66" i="1"/>
  <c r="CL63" i="1"/>
  <c r="CD62" i="1"/>
  <c r="CL68" i="1"/>
  <c r="CD67" i="1"/>
  <c r="CL64" i="1"/>
  <c r="CD63" i="1"/>
  <c r="J169" i="1"/>
  <c r="B168" i="1"/>
  <c r="J165" i="1"/>
  <c r="B164" i="1"/>
  <c r="J166" i="1"/>
  <c r="B165" i="1"/>
  <c r="J162" i="1"/>
  <c r="J167" i="1"/>
  <c r="B166" i="1"/>
  <c r="J163" i="1"/>
  <c r="B162" i="1"/>
  <c r="J168" i="1"/>
  <c r="B167" i="1"/>
  <c r="J164" i="1"/>
  <c r="B163" i="1"/>
  <c r="AX117" i="1"/>
  <c r="AX118" i="1"/>
  <c r="AP117" i="1"/>
  <c r="AX114" i="1"/>
  <c r="AP113" i="1"/>
  <c r="AX116" i="1"/>
  <c r="AP118" i="1"/>
  <c r="AP116" i="1"/>
  <c r="AX115" i="1"/>
  <c r="AP115" i="1"/>
  <c r="AP114" i="1"/>
  <c r="AX113" i="1"/>
  <c r="AX112" i="1"/>
  <c r="AX119" i="1"/>
  <c r="AP112" i="1"/>
  <c r="BR93" i="1"/>
  <c r="BJ92" i="1"/>
  <c r="BR89" i="1"/>
  <c r="BJ91" i="1"/>
  <c r="BR90" i="1"/>
  <c r="BR94" i="1"/>
  <c r="BJ90" i="1"/>
  <c r="BJ89" i="1"/>
  <c r="BR87" i="1"/>
  <c r="BR88" i="1"/>
  <c r="BJ87" i="1"/>
  <c r="BJ93" i="1"/>
  <c r="BR92" i="1"/>
  <c r="BR91" i="1"/>
  <c r="BJ88" i="1"/>
  <c r="X32" i="1"/>
  <c r="CL82" i="1"/>
  <c r="BR107" i="1"/>
  <c r="J182" i="1"/>
  <c r="AD157" i="1"/>
  <c r="AX132" i="1"/>
  <c r="AD170" i="1" l="1"/>
  <c r="V170" i="1"/>
  <c r="B195" i="1"/>
  <c r="J195" i="1"/>
  <c r="BR120" i="1"/>
  <c r="BJ120" i="1"/>
  <c r="AP145" i="1"/>
  <c r="AX145" i="1"/>
  <c r="CD95" i="1"/>
  <c r="CL95" i="1"/>
  <c r="AX143" i="1"/>
  <c r="AP142" i="1"/>
  <c r="AX139" i="1"/>
  <c r="AP138" i="1"/>
  <c r="AX144" i="1"/>
  <c r="AP143" i="1"/>
  <c r="AX140" i="1"/>
  <c r="AP139" i="1"/>
  <c r="AX141" i="1"/>
  <c r="AP140" i="1"/>
  <c r="AX137" i="1"/>
  <c r="AX142" i="1"/>
  <c r="AP141" i="1"/>
  <c r="AX138" i="1"/>
  <c r="AP137" i="1"/>
  <c r="J193" i="1"/>
  <c r="B192" i="1"/>
  <c r="J189" i="1"/>
  <c r="B188" i="1"/>
  <c r="B193" i="1"/>
  <c r="J190" i="1"/>
  <c r="B189" i="1"/>
  <c r="J194" i="1"/>
  <c r="J191" i="1"/>
  <c r="B190" i="1"/>
  <c r="J187" i="1"/>
  <c r="J192" i="1"/>
  <c r="B191" i="1"/>
  <c r="J188" i="1"/>
  <c r="B187" i="1"/>
  <c r="BR119" i="1"/>
  <c r="BJ118" i="1"/>
  <c r="BR116" i="1"/>
  <c r="BR117" i="1"/>
  <c r="BJ116" i="1"/>
  <c r="BR113" i="1"/>
  <c r="BJ112" i="1"/>
  <c r="BJ114" i="1"/>
  <c r="BJ113" i="1"/>
  <c r="BR112" i="1"/>
  <c r="BJ117" i="1"/>
  <c r="BR115" i="1"/>
  <c r="BR118" i="1"/>
  <c r="BJ115" i="1"/>
  <c r="BR114" i="1"/>
  <c r="CL92" i="1"/>
  <c r="CD91" i="1"/>
  <c r="CL93" i="1"/>
  <c r="CD88" i="1"/>
  <c r="CD93" i="1"/>
  <c r="CD92" i="1"/>
  <c r="CL91" i="1"/>
  <c r="CL90" i="1"/>
  <c r="CL94" i="1"/>
  <c r="CD90" i="1"/>
  <c r="CL89" i="1"/>
  <c r="CL87" i="1"/>
  <c r="CD89" i="1"/>
  <c r="CL88" i="1"/>
  <c r="CD87" i="1"/>
  <c r="AD168" i="1"/>
  <c r="V167" i="1"/>
  <c r="AD164" i="1"/>
  <c r="V163" i="1"/>
  <c r="AD169" i="1"/>
  <c r="V168" i="1"/>
  <c r="AD165" i="1"/>
  <c r="V164" i="1"/>
  <c r="AD166" i="1"/>
  <c r="V165" i="1"/>
  <c r="AD162" i="1"/>
  <c r="AD167" i="1"/>
  <c r="V166" i="1"/>
  <c r="AD163" i="1"/>
  <c r="V162" i="1"/>
  <c r="AR32" i="1"/>
  <c r="AX157" i="1"/>
  <c r="J207" i="1"/>
  <c r="AD182" i="1"/>
  <c r="BR132" i="1"/>
  <c r="CL107" i="1"/>
  <c r="AD195" i="1" l="1"/>
  <c r="V195" i="1"/>
  <c r="B220" i="1"/>
  <c r="J220" i="1"/>
  <c r="CD120" i="1"/>
  <c r="CL120" i="1"/>
  <c r="AX170" i="1"/>
  <c r="AP170" i="1"/>
  <c r="BR145" i="1"/>
  <c r="BJ145" i="1"/>
  <c r="AD192" i="1"/>
  <c r="V191" i="1"/>
  <c r="AD188" i="1"/>
  <c r="V187" i="1"/>
  <c r="AD193" i="1"/>
  <c r="V192" i="1"/>
  <c r="AD189" i="1"/>
  <c r="V188" i="1"/>
  <c r="V193" i="1"/>
  <c r="AD190" i="1"/>
  <c r="V189" i="1"/>
  <c r="AD194" i="1"/>
  <c r="AD191" i="1"/>
  <c r="V190" i="1"/>
  <c r="AD187" i="1"/>
  <c r="J218" i="1"/>
  <c r="B217" i="1"/>
  <c r="J214" i="1"/>
  <c r="B213" i="1"/>
  <c r="J217" i="1"/>
  <c r="B216" i="1"/>
  <c r="J213" i="1"/>
  <c r="B212" i="1"/>
  <c r="J219" i="1"/>
  <c r="J215" i="1"/>
  <c r="J212" i="1"/>
  <c r="B215" i="1"/>
  <c r="J216" i="1"/>
  <c r="B218" i="1"/>
  <c r="B214" i="1"/>
  <c r="AX167" i="1"/>
  <c r="AP166" i="1"/>
  <c r="AX163" i="1"/>
  <c r="AP162" i="1"/>
  <c r="AX168" i="1"/>
  <c r="AP167" i="1"/>
  <c r="AX164" i="1"/>
  <c r="AP163" i="1"/>
  <c r="AX169" i="1"/>
  <c r="AP168" i="1"/>
  <c r="AX165" i="1"/>
  <c r="AP164" i="1"/>
  <c r="AX166" i="1"/>
  <c r="AP165" i="1"/>
  <c r="AX162" i="1"/>
  <c r="BR142" i="1"/>
  <c r="BJ141" i="1"/>
  <c r="BR138" i="1"/>
  <c r="BJ137" i="1"/>
  <c r="BR143" i="1"/>
  <c r="BJ142" i="1"/>
  <c r="BR139" i="1"/>
  <c r="BJ138" i="1"/>
  <c r="BR144" i="1"/>
  <c r="BJ143" i="1"/>
  <c r="BR140" i="1"/>
  <c r="BJ139" i="1"/>
  <c r="BR141" i="1"/>
  <c r="BJ140" i="1"/>
  <c r="BR137" i="1"/>
  <c r="CL118" i="1"/>
  <c r="CL119" i="1"/>
  <c r="CD118" i="1"/>
  <c r="CL116" i="1"/>
  <c r="CD115" i="1"/>
  <c r="CL112" i="1"/>
  <c r="CL115" i="1"/>
  <c r="CL114" i="1"/>
  <c r="CD116" i="1"/>
  <c r="CD114" i="1"/>
  <c r="CL113" i="1"/>
  <c r="CL117" i="1"/>
  <c r="CD113" i="1"/>
  <c r="CD112" i="1"/>
  <c r="CD117" i="1"/>
  <c r="BL32" i="1"/>
  <c r="AD207" i="1"/>
  <c r="J232" i="1"/>
  <c r="CL132" i="1"/>
  <c r="AX182" i="1"/>
  <c r="BR157" i="1"/>
  <c r="CD145" i="1" l="1"/>
  <c r="CL145" i="1"/>
  <c r="B245" i="1"/>
  <c r="J245" i="1"/>
  <c r="BJ170" i="1"/>
  <c r="BR170" i="1"/>
  <c r="V220" i="1"/>
  <c r="AD220" i="1"/>
  <c r="AP195" i="1"/>
  <c r="AX195" i="1"/>
  <c r="CL141" i="1"/>
  <c r="CD140" i="1"/>
  <c r="CL137" i="1"/>
  <c r="CL142" i="1"/>
  <c r="CD141" i="1"/>
  <c r="CL138" i="1"/>
  <c r="CD137" i="1"/>
  <c r="CL143" i="1"/>
  <c r="CD142" i="1"/>
  <c r="CL139" i="1"/>
  <c r="CD138" i="1"/>
  <c r="CL144" i="1"/>
  <c r="CD143" i="1"/>
  <c r="CL140" i="1"/>
  <c r="CD139" i="1"/>
  <c r="J242" i="1"/>
  <c r="B241" i="1"/>
  <c r="J238" i="1"/>
  <c r="B237" i="1"/>
  <c r="J243" i="1"/>
  <c r="B242" i="1"/>
  <c r="J239" i="1"/>
  <c r="B238" i="1"/>
  <c r="J244" i="1"/>
  <c r="B243" i="1"/>
  <c r="J240" i="1"/>
  <c r="B239" i="1"/>
  <c r="J241" i="1"/>
  <c r="B240" i="1"/>
  <c r="J237" i="1"/>
  <c r="BR166" i="1"/>
  <c r="BJ165" i="1"/>
  <c r="BR162" i="1"/>
  <c r="BR167" i="1"/>
  <c r="BJ166" i="1"/>
  <c r="BR163" i="1"/>
  <c r="BJ162" i="1"/>
  <c r="BR168" i="1"/>
  <c r="BJ167" i="1"/>
  <c r="BR164" i="1"/>
  <c r="BJ163" i="1"/>
  <c r="BR169" i="1"/>
  <c r="BJ168" i="1"/>
  <c r="BR165" i="1"/>
  <c r="BJ164" i="1"/>
  <c r="AD217" i="1"/>
  <c r="V216" i="1"/>
  <c r="AD213" i="1"/>
  <c r="AD216" i="1"/>
  <c r="V215" i="1"/>
  <c r="AD212" i="1"/>
  <c r="AD218" i="1"/>
  <c r="AD214" i="1"/>
  <c r="AD219" i="1"/>
  <c r="V218" i="1"/>
  <c r="V214" i="1"/>
  <c r="AD215" i="1"/>
  <c r="V212" i="1"/>
  <c r="V217" i="1"/>
  <c r="V213" i="1"/>
  <c r="AX194" i="1"/>
  <c r="AX191" i="1"/>
  <c r="AP190" i="1"/>
  <c r="AX187" i="1"/>
  <c r="AX192" i="1"/>
  <c r="AP191" i="1"/>
  <c r="AX188" i="1"/>
  <c r="AP187" i="1"/>
  <c r="AX193" i="1"/>
  <c r="AP192" i="1"/>
  <c r="AX189" i="1"/>
  <c r="AP188" i="1"/>
  <c r="AP193" i="1"/>
  <c r="AX190" i="1"/>
  <c r="AP189" i="1"/>
  <c r="CF32" i="1"/>
  <c r="CL157" i="1"/>
  <c r="BR182" i="1"/>
  <c r="AD232" i="1"/>
  <c r="J257" i="1"/>
  <c r="AX207" i="1"/>
  <c r="J270" i="1" l="1"/>
  <c r="B270" i="1"/>
  <c r="AD245" i="1"/>
  <c r="V245" i="1"/>
  <c r="BR195" i="1"/>
  <c r="BJ195" i="1"/>
  <c r="AX220" i="1"/>
  <c r="AP220" i="1"/>
  <c r="CL170" i="1"/>
  <c r="CD170" i="1"/>
  <c r="BR194" i="1"/>
  <c r="BJ193" i="1"/>
  <c r="BR190" i="1"/>
  <c r="BJ189" i="1"/>
  <c r="BR191" i="1"/>
  <c r="BJ190" i="1"/>
  <c r="BR187" i="1"/>
  <c r="BR192" i="1"/>
  <c r="BJ191" i="1"/>
  <c r="BR188" i="1"/>
  <c r="BJ187" i="1"/>
  <c r="BR193" i="1"/>
  <c r="BJ192" i="1"/>
  <c r="BR189" i="1"/>
  <c r="BJ188" i="1"/>
  <c r="CL169" i="1"/>
  <c r="CD168" i="1"/>
  <c r="CL165" i="1"/>
  <c r="CD164" i="1"/>
  <c r="CL166" i="1"/>
  <c r="CD165" i="1"/>
  <c r="CL162" i="1"/>
  <c r="CL167" i="1"/>
  <c r="CD166" i="1"/>
  <c r="CL163" i="1"/>
  <c r="CD162" i="1"/>
  <c r="CL168" i="1"/>
  <c r="CD167" i="1"/>
  <c r="CL164" i="1"/>
  <c r="CD163" i="1"/>
  <c r="AX216" i="1"/>
  <c r="AP215" i="1"/>
  <c r="AX219" i="1"/>
  <c r="AP218" i="1"/>
  <c r="AX215" i="1"/>
  <c r="AP214" i="1"/>
  <c r="AX217" i="1"/>
  <c r="AX213" i="1"/>
  <c r="AP212" i="1"/>
  <c r="AP217" i="1"/>
  <c r="AP213" i="1"/>
  <c r="AX218" i="1"/>
  <c r="AX214" i="1"/>
  <c r="AP216" i="1"/>
  <c r="AX212" i="1"/>
  <c r="J269" i="1"/>
  <c r="J266" i="1"/>
  <c r="B265" i="1"/>
  <c r="J262" i="1"/>
  <c r="J267" i="1"/>
  <c r="B266" i="1"/>
  <c r="J263" i="1"/>
  <c r="B262" i="1"/>
  <c r="J268" i="1"/>
  <c r="B267" i="1"/>
  <c r="J264" i="1"/>
  <c r="B263" i="1"/>
  <c r="B268" i="1"/>
  <c r="J265" i="1"/>
  <c r="B264" i="1"/>
  <c r="AD241" i="1"/>
  <c r="V240" i="1"/>
  <c r="AD237" i="1"/>
  <c r="AD242" i="1"/>
  <c r="V241" i="1"/>
  <c r="AD238" i="1"/>
  <c r="V237" i="1"/>
  <c r="AD243" i="1"/>
  <c r="V242" i="1"/>
  <c r="AD239" i="1"/>
  <c r="V238" i="1"/>
  <c r="AD244" i="1"/>
  <c r="V243" i="1"/>
  <c r="AD240" i="1"/>
  <c r="V239" i="1"/>
  <c r="D57" i="1"/>
  <c r="BR207" i="1"/>
  <c r="J282" i="1"/>
  <c r="AD257" i="1"/>
  <c r="AX232" i="1"/>
  <c r="CL182" i="1"/>
  <c r="J295" i="1" l="1"/>
  <c r="B295" i="1"/>
  <c r="CL195" i="1"/>
  <c r="CD195" i="1"/>
  <c r="BR220" i="1"/>
  <c r="BJ220" i="1"/>
  <c r="AP245" i="1"/>
  <c r="AX245" i="1"/>
  <c r="AD270" i="1"/>
  <c r="V270" i="1"/>
  <c r="V268" i="1"/>
  <c r="AD265" i="1"/>
  <c r="V264" i="1"/>
  <c r="AD269" i="1"/>
  <c r="AD266" i="1"/>
  <c r="V265" i="1"/>
  <c r="AD262" i="1"/>
  <c r="AD267" i="1"/>
  <c r="V266" i="1"/>
  <c r="AD263" i="1"/>
  <c r="V262" i="1"/>
  <c r="AD268" i="1"/>
  <c r="V267" i="1"/>
  <c r="AD264" i="1"/>
  <c r="V263" i="1"/>
  <c r="J292" i="1"/>
  <c r="B291" i="1"/>
  <c r="J288" i="1"/>
  <c r="B287" i="1"/>
  <c r="J293" i="1"/>
  <c r="B292" i="1"/>
  <c r="B293" i="1"/>
  <c r="J294" i="1"/>
  <c r="J290" i="1"/>
  <c r="J289" i="1"/>
  <c r="B290" i="1"/>
  <c r="B289" i="1"/>
  <c r="B288" i="1"/>
  <c r="J287" i="1"/>
  <c r="J291" i="1"/>
  <c r="AX244" i="1"/>
  <c r="AP243" i="1"/>
  <c r="AX240" i="1"/>
  <c r="AP239" i="1"/>
  <c r="AX241" i="1"/>
  <c r="AP240" i="1"/>
  <c r="AX237" i="1"/>
  <c r="AX242" i="1"/>
  <c r="AP241" i="1"/>
  <c r="AX238" i="1"/>
  <c r="AP237" i="1"/>
  <c r="AX243" i="1"/>
  <c r="AP242" i="1"/>
  <c r="AX239" i="1"/>
  <c r="AP238" i="1"/>
  <c r="CL193" i="1"/>
  <c r="CD192" i="1"/>
  <c r="CL189" i="1"/>
  <c r="CD188" i="1"/>
  <c r="CD193" i="1"/>
  <c r="CL190" i="1"/>
  <c r="CD189" i="1"/>
  <c r="CL191" i="1"/>
  <c r="CD190" i="1"/>
  <c r="CL187" i="1"/>
  <c r="CL194" i="1"/>
  <c r="CL192" i="1"/>
  <c r="CD191" i="1"/>
  <c r="CL188" i="1"/>
  <c r="CD187" i="1"/>
  <c r="BR219" i="1"/>
  <c r="BJ218" i="1"/>
  <c r="BR215" i="1"/>
  <c r="BJ214" i="1"/>
  <c r="BR218" i="1"/>
  <c r="BJ217" i="1"/>
  <c r="BR214" i="1"/>
  <c r="BJ213" i="1"/>
  <c r="BR216" i="1"/>
  <c r="BR212" i="1"/>
  <c r="BJ216" i="1"/>
  <c r="BJ212" i="1"/>
  <c r="BR217" i="1"/>
  <c r="BR213" i="1"/>
  <c r="BJ215" i="1"/>
  <c r="X57" i="1"/>
  <c r="CL207" i="1"/>
  <c r="AD282" i="1"/>
  <c r="J307" i="1"/>
  <c r="BR232" i="1"/>
  <c r="AX257" i="1"/>
  <c r="AX270" i="1" l="1"/>
  <c r="AP270" i="1"/>
  <c r="BR245" i="1"/>
  <c r="BJ245" i="1"/>
  <c r="AD295" i="1"/>
  <c r="V295" i="1"/>
  <c r="CD220" i="1"/>
  <c r="CL220" i="1"/>
  <c r="J320" i="1"/>
  <c r="B320" i="1"/>
  <c r="AX268" i="1"/>
  <c r="AP267" i="1"/>
  <c r="AX264" i="1"/>
  <c r="AP263" i="1"/>
  <c r="AP268" i="1"/>
  <c r="AX265" i="1"/>
  <c r="AP264" i="1"/>
  <c r="AX269" i="1"/>
  <c r="AX266" i="1"/>
  <c r="AP265" i="1"/>
  <c r="AX262" i="1"/>
  <c r="AX267" i="1"/>
  <c r="AP266" i="1"/>
  <c r="AX263" i="1"/>
  <c r="AP262" i="1"/>
  <c r="BR243" i="1"/>
  <c r="BJ242" i="1"/>
  <c r="BR239" i="1"/>
  <c r="BJ238" i="1"/>
  <c r="BR244" i="1"/>
  <c r="BJ243" i="1"/>
  <c r="BR240" i="1"/>
  <c r="BJ239" i="1"/>
  <c r="BR241" i="1"/>
  <c r="BJ240" i="1"/>
  <c r="BR237" i="1"/>
  <c r="BR242" i="1"/>
  <c r="BJ241" i="1"/>
  <c r="BR238" i="1"/>
  <c r="BJ237" i="1"/>
  <c r="J316" i="1"/>
  <c r="B315" i="1"/>
  <c r="J312" i="1"/>
  <c r="J317" i="1"/>
  <c r="B316" i="1"/>
  <c r="J313" i="1"/>
  <c r="B312" i="1"/>
  <c r="J319" i="1"/>
  <c r="B318" i="1"/>
  <c r="J315" i="1"/>
  <c r="B314" i="1"/>
  <c r="J318" i="1"/>
  <c r="B317" i="1"/>
  <c r="J314" i="1"/>
  <c r="B313" i="1"/>
  <c r="AD291" i="1"/>
  <c r="V290" i="1"/>
  <c r="AD287" i="1"/>
  <c r="AD292" i="1"/>
  <c r="V291" i="1"/>
  <c r="V292" i="1"/>
  <c r="V288" i="1"/>
  <c r="V287" i="1"/>
  <c r="AD293" i="1"/>
  <c r="AD294" i="1"/>
  <c r="V293" i="1"/>
  <c r="AD289" i="1"/>
  <c r="AD290" i="1"/>
  <c r="V289" i="1"/>
  <c r="AD288" i="1"/>
  <c r="CL218" i="1"/>
  <c r="CD217" i="1"/>
  <c r="CL214" i="1"/>
  <c r="CD213" i="1"/>
  <c r="CL217" i="1"/>
  <c r="CD216" i="1"/>
  <c r="CL213" i="1"/>
  <c r="CD212" i="1"/>
  <c r="CL215" i="1"/>
  <c r="CD215" i="1"/>
  <c r="CL219" i="1"/>
  <c r="CL216" i="1"/>
  <c r="CL212" i="1"/>
  <c r="CD218" i="1"/>
  <c r="CD214" i="1"/>
  <c r="AR57" i="1"/>
  <c r="BR257" i="1"/>
  <c r="CL232" i="1"/>
  <c r="AD307" i="1"/>
  <c r="J332" i="1"/>
  <c r="AX282" i="1"/>
  <c r="B345" i="1" l="1"/>
  <c r="J345" i="1"/>
  <c r="V320" i="1"/>
  <c r="AD320" i="1"/>
  <c r="CD245" i="1"/>
  <c r="CL245" i="1"/>
  <c r="AP295" i="1"/>
  <c r="AX295" i="1"/>
  <c r="BJ270" i="1"/>
  <c r="BR270" i="1"/>
  <c r="AX294" i="1"/>
  <c r="AP293" i="1"/>
  <c r="AX290" i="1"/>
  <c r="AP289" i="1"/>
  <c r="AX291" i="1"/>
  <c r="AP290" i="1"/>
  <c r="AP291" i="1"/>
  <c r="AX289" i="1"/>
  <c r="AX288" i="1"/>
  <c r="AX292" i="1"/>
  <c r="AP288" i="1"/>
  <c r="AX287" i="1"/>
  <c r="AP292" i="1"/>
  <c r="AP287" i="1"/>
  <c r="AX293" i="1"/>
  <c r="J344" i="1"/>
  <c r="B343" i="1"/>
  <c r="J340" i="1"/>
  <c r="B339" i="1"/>
  <c r="J341" i="1"/>
  <c r="B340" i="1"/>
  <c r="J337" i="1"/>
  <c r="J342" i="1"/>
  <c r="B341" i="1"/>
  <c r="J338" i="1"/>
  <c r="B337" i="1"/>
  <c r="J343" i="1"/>
  <c r="B342" i="1"/>
  <c r="J339" i="1"/>
  <c r="B338" i="1"/>
  <c r="CL242" i="1"/>
  <c r="CD241" i="1"/>
  <c r="CL238" i="1"/>
  <c r="CD237" i="1"/>
  <c r="CL243" i="1"/>
  <c r="CD242" i="1"/>
  <c r="CL239" i="1"/>
  <c r="CD238" i="1"/>
  <c r="CL244" i="1"/>
  <c r="CD243" i="1"/>
  <c r="CL240" i="1"/>
  <c r="CD239" i="1"/>
  <c r="CL241" i="1"/>
  <c r="CD240" i="1"/>
  <c r="CL237" i="1"/>
  <c r="BR269" i="1"/>
  <c r="BR267" i="1"/>
  <c r="BJ266" i="1"/>
  <c r="BR263" i="1"/>
  <c r="BJ262" i="1"/>
  <c r="BR268" i="1"/>
  <c r="BJ267" i="1"/>
  <c r="BR264" i="1"/>
  <c r="BJ263" i="1"/>
  <c r="BJ268" i="1"/>
  <c r="BR265" i="1"/>
  <c r="BJ264" i="1"/>
  <c r="BR266" i="1"/>
  <c r="BJ265" i="1"/>
  <c r="BR262" i="1"/>
  <c r="AD319" i="1"/>
  <c r="V318" i="1"/>
  <c r="AD315" i="1"/>
  <c r="V314" i="1"/>
  <c r="AD316" i="1"/>
  <c r="V315" i="1"/>
  <c r="AD312" i="1"/>
  <c r="AD318" i="1"/>
  <c r="V317" i="1"/>
  <c r="AD314" i="1"/>
  <c r="V313" i="1"/>
  <c r="AD313" i="1"/>
  <c r="V312" i="1"/>
  <c r="AD317" i="1"/>
  <c r="V316" i="1"/>
  <c r="BL57" i="1"/>
  <c r="AX307" i="1"/>
  <c r="BR282" i="1"/>
  <c r="CL257" i="1"/>
  <c r="J357" i="1"/>
  <c r="J382" i="1" s="1"/>
  <c r="AD332" i="1"/>
  <c r="J393" i="1" l="1"/>
  <c r="J407" i="1"/>
  <c r="J387" i="1"/>
  <c r="J390" i="1"/>
  <c r="B391" i="1"/>
  <c r="J395" i="1"/>
  <c r="AD382" i="1"/>
  <c r="J389" i="1"/>
  <c r="B390" i="1"/>
  <c r="B393" i="1"/>
  <c r="J392" i="1"/>
  <c r="B388" i="1"/>
  <c r="J394" i="1"/>
  <c r="B395" i="1"/>
  <c r="B389" i="1"/>
  <c r="J388" i="1"/>
  <c r="B387" i="1"/>
  <c r="J391" i="1"/>
  <c r="B392" i="1"/>
  <c r="D382" i="1"/>
  <c r="J370" i="1"/>
  <c r="B370" i="1"/>
  <c r="BR295" i="1"/>
  <c r="BJ295" i="1"/>
  <c r="AD345" i="1"/>
  <c r="V345" i="1"/>
  <c r="AX320" i="1"/>
  <c r="AP320" i="1"/>
  <c r="CL270" i="1"/>
  <c r="CD270" i="1"/>
  <c r="AD343" i="1"/>
  <c r="V342" i="1"/>
  <c r="AD339" i="1"/>
  <c r="V338" i="1"/>
  <c r="AD344" i="1"/>
  <c r="V343" i="1"/>
  <c r="AD340" i="1"/>
  <c r="V339" i="1"/>
  <c r="AD341" i="1"/>
  <c r="V340" i="1"/>
  <c r="AD337" i="1"/>
  <c r="AD342" i="1"/>
  <c r="V341" i="1"/>
  <c r="AD338" i="1"/>
  <c r="V337" i="1"/>
  <c r="AX318" i="1"/>
  <c r="AP317" i="1"/>
  <c r="AX314" i="1"/>
  <c r="AP313" i="1"/>
  <c r="AX319" i="1"/>
  <c r="AP318" i="1"/>
  <c r="AX315" i="1"/>
  <c r="AP314" i="1"/>
  <c r="AX317" i="1"/>
  <c r="AP316" i="1"/>
  <c r="AX313" i="1"/>
  <c r="AP312" i="1"/>
  <c r="AX316" i="1"/>
  <c r="AP315" i="1"/>
  <c r="AX312" i="1"/>
  <c r="J367" i="1"/>
  <c r="B366" i="1"/>
  <c r="J363" i="1"/>
  <c r="B362" i="1"/>
  <c r="J368" i="1"/>
  <c r="B368" i="1"/>
  <c r="B367" i="1"/>
  <c r="J366" i="1"/>
  <c r="J365" i="1"/>
  <c r="B365" i="1"/>
  <c r="J364" i="1"/>
  <c r="J369" i="1"/>
  <c r="B364" i="1"/>
  <c r="B363" i="1"/>
  <c r="J362" i="1"/>
  <c r="CL268" i="1"/>
  <c r="CL266" i="1"/>
  <c r="CD265" i="1"/>
  <c r="CL262" i="1"/>
  <c r="CL269" i="1"/>
  <c r="CL267" i="1"/>
  <c r="CD266" i="1"/>
  <c r="CL263" i="1"/>
  <c r="CD262" i="1"/>
  <c r="CD267" i="1"/>
  <c r="CL264" i="1"/>
  <c r="CD263" i="1"/>
  <c r="CD268" i="1"/>
  <c r="CL265" i="1"/>
  <c r="CD264" i="1"/>
  <c r="BR293" i="1"/>
  <c r="BJ292" i="1"/>
  <c r="BR289" i="1"/>
  <c r="BJ288" i="1"/>
  <c r="BR294" i="1"/>
  <c r="BJ293" i="1"/>
  <c r="BR290" i="1"/>
  <c r="BJ290" i="1"/>
  <c r="BR291" i="1"/>
  <c r="BJ291" i="1"/>
  <c r="BJ289" i="1"/>
  <c r="BR288" i="1"/>
  <c r="BR287" i="1"/>
  <c r="BR292" i="1"/>
  <c r="BJ287" i="1"/>
  <c r="CF57" i="1"/>
  <c r="BR307" i="1"/>
  <c r="AD357" i="1"/>
  <c r="AX332" i="1"/>
  <c r="CL282" i="1"/>
  <c r="V395" i="1" l="1"/>
  <c r="V387" i="1"/>
  <c r="AX382" i="1"/>
  <c r="V388" i="1"/>
  <c r="AD391" i="1"/>
  <c r="AD395" i="1"/>
  <c r="V393" i="1"/>
  <c r="V390" i="1"/>
  <c r="AD390" i="1"/>
  <c r="AD392" i="1"/>
  <c r="V389" i="1"/>
  <c r="AD393" i="1"/>
  <c r="AD394" i="1"/>
  <c r="AD387" i="1"/>
  <c r="V391" i="1"/>
  <c r="V392" i="1"/>
  <c r="AD388" i="1"/>
  <c r="AD389" i="1"/>
  <c r="X382" i="1"/>
  <c r="J418" i="1"/>
  <c r="J432" i="1"/>
  <c r="J416" i="1"/>
  <c r="J415" i="1"/>
  <c r="J417" i="1"/>
  <c r="B413" i="1"/>
  <c r="AD407" i="1"/>
  <c r="J412" i="1"/>
  <c r="J420" i="1"/>
  <c r="B418" i="1"/>
  <c r="B420" i="1"/>
  <c r="J414" i="1"/>
  <c r="B412" i="1"/>
  <c r="J419" i="1"/>
  <c r="B417" i="1"/>
  <c r="J413" i="1"/>
  <c r="B414" i="1"/>
  <c r="B415" i="1"/>
  <c r="B416" i="1"/>
  <c r="D407" i="1"/>
  <c r="AX345" i="1"/>
  <c r="AP345" i="1"/>
  <c r="V370" i="1"/>
  <c r="AD370" i="1"/>
  <c r="BR320" i="1"/>
  <c r="BJ320" i="1"/>
  <c r="CL295" i="1"/>
  <c r="CD295" i="1"/>
  <c r="AD366" i="1"/>
  <c r="V365" i="1"/>
  <c r="AD362" i="1"/>
  <c r="AD369" i="1"/>
  <c r="V364" i="1"/>
  <c r="AD363" i="1"/>
  <c r="AD368" i="1"/>
  <c r="V363" i="1"/>
  <c r="V362" i="1"/>
  <c r="V368" i="1"/>
  <c r="AD367" i="1"/>
  <c r="V367" i="1"/>
  <c r="V366" i="1"/>
  <c r="AD365" i="1"/>
  <c r="AD364" i="1"/>
  <c r="CL292" i="1"/>
  <c r="CD291" i="1"/>
  <c r="CL288" i="1"/>
  <c r="CD287" i="1"/>
  <c r="CL293" i="1"/>
  <c r="CD292" i="1"/>
  <c r="CL289" i="1"/>
  <c r="CD293" i="1"/>
  <c r="CD289" i="1"/>
  <c r="CD288" i="1"/>
  <c r="CL287" i="1"/>
  <c r="CL290" i="1"/>
  <c r="CD290" i="1"/>
  <c r="CL294" i="1"/>
  <c r="CL291" i="1"/>
  <c r="BR317" i="1"/>
  <c r="BJ316" i="1"/>
  <c r="BR313" i="1"/>
  <c r="BJ312" i="1"/>
  <c r="BR318" i="1"/>
  <c r="BJ317" i="1"/>
  <c r="BR314" i="1"/>
  <c r="BJ313" i="1"/>
  <c r="BR319" i="1"/>
  <c r="BR316" i="1"/>
  <c r="BJ315" i="1"/>
  <c r="BR312" i="1"/>
  <c r="BJ318" i="1"/>
  <c r="BR315" i="1"/>
  <c r="BJ314" i="1"/>
  <c r="AX342" i="1"/>
  <c r="AP341" i="1"/>
  <c r="AX338" i="1"/>
  <c r="AP337" i="1"/>
  <c r="AX343" i="1"/>
  <c r="AP342" i="1"/>
  <c r="AX339" i="1"/>
  <c r="AP338" i="1"/>
  <c r="AX344" i="1"/>
  <c r="AP343" i="1"/>
  <c r="AX340" i="1"/>
  <c r="AP339" i="1"/>
  <c r="AX341" i="1"/>
  <c r="AP340" i="1"/>
  <c r="AX337" i="1"/>
  <c r="D82" i="1"/>
  <c r="BR332" i="1"/>
  <c r="AX357" i="1"/>
  <c r="CL307" i="1"/>
  <c r="AX395" i="1" l="1"/>
  <c r="AX393" i="1"/>
  <c r="AP389" i="1"/>
  <c r="AX388" i="1"/>
  <c r="AP388" i="1"/>
  <c r="AX391" i="1"/>
  <c r="AX389" i="1"/>
  <c r="AP395" i="1"/>
  <c r="AP387" i="1"/>
  <c r="AX394" i="1"/>
  <c r="AP390" i="1"/>
  <c r="AP393" i="1"/>
  <c r="AX392" i="1"/>
  <c r="BR382" i="1"/>
  <c r="AX387" i="1"/>
  <c r="AX390" i="1"/>
  <c r="AP391" i="1"/>
  <c r="AP392" i="1"/>
  <c r="AR382" i="1"/>
  <c r="V416" i="1"/>
  <c r="AD415" i="1"/>
  <c r="AX407" i="1"/>
  <c r="V413" i="1"/>
  <c r="V412" i="1"/>
  <c r="V417" i="1"/>
  <c r="AD419" i="1"/>
  <c r="AD412" i="1"/>
  <c r="AD413" i="1"/>
  <c r="V414" i="1"/>
  <c r="AD418" i="1"/>
  <c r="V418" i="1"/>
  <c r="V420" i="1"/>
  <c r="AD420" i="1"/>
  <c r="AD416" i="1"/>
  <c r="AD417" i="1"/>
  <c r="V415" i="1"/>
  <c r="AD414" i="1"/>
  <c r="X407" i="1"/>
  <c r="J443" i="1"/>
  <c r="J457" i="1"/>
  <c r="J442" i="1"/>
  <c r="J441" i="1"/>
  <c r="J440" i="1"/>
  <c r="J439" i="1"/>
  <c r="J438" i="1"/>
  <c r="AD432" i="1"/>
  <c r="J444" i="1"/>
  <c r="B440" i="1"/>
  <c r="B438" i="1"/>
  <c r="B437" i="1"/>
  <c r="B445" i="1"/>
  <c r="J445" i="1"/>
  <c r="B443" i="1"/>
  <c r="B442" i="1"/>
  <c r="J437" i="1"/>
  <c r="B441" i="1"/>
  <c r="B439" i="1"/>
  <c r="D432" i="1"/>
  <c r="CD320" i="1"/>
  <c r="CL320" i="1"/>
  <c r="AP370" i="1"/>
  <c r="AX370" i="1"/>
  <c r="BR345" i="1"/>
  <c r="BJ345" i="1"/>
  <c r="CL316" i="1"/>
  <c r="CD315" i="1"/>
  <c r="CL312" i="1"/>
  <c r="CL317" i="1"/>
  <c r="CD316" i="1"/>
  <c r="CL313" i="1"/>
  <c r="CD312" i="1"/>
  <c r="CL319" i="1"/>
  <c r="CD318" i="1"/>
  <c r="CL315" i="1"/>
  <c r="CD314" i="1"/>
  <c r="CL314" i="1"/>
  <c r="CD313" i="1"/>
  <c r="CL318" i="1"/>
  <c r="CD317" i="1"/>
  <c r="BR341" i="1"/>
  <c r="BJ340" i="1"/>
  <c r="BR337" i="1"/>
  <c r="BR342" i="1"/>
  <c r="BJ341" i="1"/>
  <c r="BR338" i="1"/>
  <c r="BJ337" i="1"/>
  <c r="BR343" i="1"/>
  <c r="BJ342" i="1"/>
  <c r="BR339" i="1"/>
  <c r="BJ338" i="1"/>
  <c r="BR344" i="1"/>
  <c r="BJ343" i="1"/>
  <c r="BR340" i="1"/>
  <c r="BJ339" i="1"/>
  <c r="AX369" i="1"/>
  <c r="AP368" i="1"/>
  <c r="AX365" i="1"/>
  <c r="AP364" i="1"/>
  <c r="AP367" i="1"/>
  <c r="AX366" i="1"/>
  <c r="AP366" i="1"/>
  <c r="AP365" i="1"/>
  <c r="AX364" i="1"/>
  <c r="AX363" i="1"/>
  <c r="AP363" i="1"/>
  <c r="AX362" i="1"/>
  <c r="AX368" i="1"/>
  <c r="AX367" i="1"/>
  <c r="AP362" i="1"/>
  <c r="X82" i="1"/>
  <c r="BR357" i="1"/>
  <c r="CL332" i="1"/>
  <c r="J468" i="1" l="1"/>
  <c r="J482" i="1"/>
  <c r="B462" i="1"/>
  <c r="AD457" i="1"/>
  <c r="J469" i="1"/>
  <c r="B470" i="1"/>
  <c r="B467" i="1"/>
  <c r="J465" i="1"/>
  <c r="B468" i="1"/>
  <c r="J464" i="1"/>
  <c r="J462" i="1"/>
  <c r="B464" i="1"/>
  <c r="J463" i="1"/>
  <c r="J470" i="1"/>
  <c r="B465" i="1"/>
  <c r="B466" i="1"/>
  <c r="B463" i="1"/>
  <c r="J466" i="1"/>
  <c r="J467" i="1"/>
  <c r="D457" i="1"/>
  <c r="V445" i="1"/>
  <c r="V437" i="1"/>
  <c r="V438" i="1"/>
  <c r="V439" i="1"/>
  <c r="AD437" i="1"/>
  <c r="V441" i="1"/>
  <c r="V443" i="1"/>
  <c r="AD441" i="1"/>
  <c r="AD438" i="1"/>
  <c r="AD440" i="1"/>
  <c r="AD442" i="1"/>
  <c r="AD443" i="1"/>
  <c r="AD444" i="1"/>
  <c r="AD445" i="1"/>
  <c r="AX432" i="1"/>
  <c r="V442" i="1"/>
  <c r="AD439" i="1"/>
  <c r="V440" i="1"/>
  <c r="X432" i="1"/>
  <c r="AP415" i="1"/>
  <c r="AX415" i="1"/>
  <c r="AX413" i="1"/>
  <c r="AP417" i="1"/>
  <c r="AX412" i="1"/>
  <c r="AP420" i="1"/>
  <c r="AP412" i="1"/>
  <c r="AP413" i="1"/>
  <c r="AX420" i="1"/>
  <c r="AX414" i="1"/>
  <c r="AX417" i="1"/>
  <c r="BR407" i="1"/>
  <c r="AX419" i="1"/>
  <c r="AX416" i="1"/>
  <c r="AP418" i="1"/>
  <c r="AP416" i="1"/>
  <c r="AX418" i="1"/>
  <c r="AP414" i="1"/>
  <c r="AR407" i="1"/>
  <c r="BJ393" i="1"/>
  <c r="BR388" i="1"/>
  <c r="CL382" i="1"/>
  <c r="BR387" i="1"/>
  <c r="BJ388" i="1"/>
  <c r="BJ392" i="1"/>
  <c r="BJ391" i="1"/>
  <c r="BJ395" i="1"/>
  <c r="BJ390" i="1"/>
  <c r="BR390" i="1"/>
  <c r="BR393" i="1"/>
  <c r="BR395" i="1"/>
  <c r="BR392" i="1"/>
  <c r="BJ389" i="1"/>
  <c r="BR391" i="1"/>
  <c r="BR394" i="1"/>
  <c r="BR389" i="1"/>
  <c r="BJ387" i="1"/>
  <c r="BL382" i="1"/>
  <c r="D482" i="1"/>
  <c r="CD345" i="1"/>
  <c r="CL345" i="1"/>
  <c r="BJ370" i="1"/>
  <c r="BR370" i="1"/>
  <c r="CL344" i="1"/>
  <c r="CD343" i="1"/>
  <c r="CL340" i="1"/>
  <c r="CD339" i="1"/>
  <c r="CL341" i="1"/>
  <c r="CD340" i="1"/>
  <c r="CL337" i="1"/>
  <c r="CL342" i="1"/>
  <c r="CD341" i="1"/>
  <c r="CL338" i="1"/>
  <c r="CD337" i="1"/>
  <c r="CL343" i="1"/>
  <c r="CD342" i="1"/>
  <c r="CL339" i="1"/>
  <c r="CD338" i="1"/>
  <c r="BR368" i="1"/>
  <c r="BJ367" i="1"/>
  <c r="BR364" i="1"/>
  <c r="BJ363" i="1"/>
  <c r="BR369" i="1"/>
  <c r="BJ362" i="1"/>
  <c r="BJ368" i="1"/>
  <c r="BR367" i="1"/>
  <c r="BR366" i="1"/>
  <c r="BJ366" i="1"/>
  <c r="BR365" i="1"/>
  <c r="BJ365" i="1"/>
  <c r="BJ364" i="1"/>
  <c r="BR363" i="1"/>
  <c r="BR362" i="1"/>
  <c r="AR82" i="1"/>
  <c r="CL357" i="1"/>
  <c r="V466" i="1" l="1"/>
  <c r="AD470" i="1"/>
  <c r="AD464" i="1"/>
  <c r="V464" i="1"/>
  <c r="V462" i="1"/>
  <c r="AD469" i="1"/>
  <c r="V468" i="1"/>
  <c r="AD465" i="1"/>
  <c r="AD463" i="1"/>
  <c r="AD466" i="1"/>
  <c r="V463" i="1"/>
  <c r="V465" i="1"/>
  <c r="V470" i="1"/>
  <c r="AD468" i="1"/>
  <c r="AD462" i="1"/>
  <c r="AD467" i="1"/>
  <c r="V467" i="1"/>
  <c r="AX457" i="1"/>
  <c r="X457" i="1"/>
  <c r="BJ414" i="1"/>
  <c r="BR420" i="1"/>
  <c r="BJ420" i="1"/>
  <c r="BJ412" i="1"/>
  <c r="BJ418" i="1"/>
  <c r="BJ415" i="1"/>
  <c r="BJ413" i="1"/>
  <c r="CL407" i="1"/>
  <c r="BR413" i="1"/>
  <c r="BR419" i="1"/>
  <c r="BR418" i="1"/>
  <c r="BR416" i="1"/>
  <c r="BR417" i="1"/>
  <c r="BR414" i="1"/>
  <c r="BJ417" i="1"/>
  <c r="BJ416" i="1"/>
  <c r="BR415" i="1"/>
  <c r="BR412" i="1"/>
  <c r="BL407" i="1"/>
  <c r="AX445" i="1"/>
  <c r="AP445" i="1"/>
  <c r="AP437" i="1"/>
  <c r="AX439" i="1"/>
  <c r="AX440" i="1"/>
  <c r="AX441" i="1"/>
  <c r="AX442" i="1"/>
  <c r="BR432" i="1"/>
  <c r="AP438" i="1"/>
  <c r="AP439" i="1"/>
  <c r="AP440" i="1"/>
  <c r="AP441" i="1"/>
  <c r="AX443" i="1"/>
  <c r="AX444" i="1"/>
  <c r="AX437" i="1"/>
  <c r="AX438" i="1"/>
  <c r="AP442" i="1"/>
  <c r="AP443" i="1"/>
  <c r="AR432" i="1"/>
  <c r="J493" i="1"/>
  <c r="J507" i="1"/>
  <c r="AD482" i="1"/>
  <c r="B487" i="1"/>
  <c r="B491" i="1"/>
  <c r="J495" i="1"/>
  <c r="J490" i="1"/>
  <c r="J494" i="1"/>
  <c r="J489" i="1"/>
  <c r="J488" i="1"/>
  <c r="B493" i="1"/>
  <c r="B492" i="1"/>
  <c r="B495" i="1"/>
  <c r="J487" i="1"/>
  <c r="J491" i="1"/>
  <c r="J492" i="1"/>
  <c r="B489" i="1"/>
  <c r="B488" i="1"/>
  <c r="B490" i="1"/>
  <c r="CD388" i="1"/>
  <c r="CL392" i="1"/>
  <c r="CD389" i="1"/>
  <c r="CL388" i="1"/>
  <c r="CD390" i="1"/>
  <c r="CD393" i="1"/>
  <c r="CD395" i="1"/>
  <c r="CD391" i="1"/>
  <c r="CL393" i="1"/>
  <c r="CL395" i="1"/>
  <c r="CL394" i="1"/>
  <c r="CL391" i="1"/>
  <c r="CD387" i="1"/>
  <c r="CD392" i="1"/>
  <c r="CL387" i="1"/>
  <c r="CL389" i="1"/>
  <c r="CL390" i="1"/>
  <c r="CF382" i="1"/>
  <c r="X482" i="1"/>
  <c r="CL370" i="1"/>
  <c r="CD370" i="1"/>
  <c r="CL367" i="1"/>
  <c r="CD366" i="1"/>
  <c r="CL363" i="1"/>
  <c r="CD362" i="1"/>
  <c r="CD365" i="1"/>
  <c r="CL364" i="1"/>
  <c r="CL369" i="1"/>
  <c r="CD364" i="1"/>
  <c r="CD363" i="1"/>
  <c r="CL362" i="1"/>
  <c r="CL368" i="1"/>
  <c r="CD368" i="1"/>
  <c r="CD367" i="1"/>
  <c r="CL366" i="1"/>
  <c r="CL365" i="1"/>
  <c r="BL82" i="1"/>
  <c r="V495" i="1" l="1"/>
  <c r="AD495" i="1"/>
  <c r="AD490" i="1"/>
  <c r="V493" i="1"/>
  <c r="AX482" i="1"/>
  <c r="AD494" i="1"/>
  <c r="AD493" i="1"/>
  <c r="AD492" i="1"/>
  <c r="AD487" i="1"/>
  <c r="AD491" i="1"/>
  <c r="V488" i="1"/>
  <c r="V492" i="1"/>
  <c r="V487" i="1"/>
  <c r="V491" i="1"/>
  <c r="V489" i="1"/>
  <c r="V490" i="1"/>
  <c r="AD489" i="1"/>
  <c r="AD488" i="1"/>
  <c r="J518" i="1"/>
  <c r="J532" i="1"/>
  <c r="B516" i="1"/>
  <c r="J516" i="1"/>
  <c r="B518" i="1"/>
  <c r="B513" i="1"/>
  <c r="B512" i="1"/>
  <c r="B514" i="1"/>
  <c r="B515" i="1"/>
  <c r="J513" i="1"/>
  <c r="J515" i="1"/>
  <c r="J517" i="1"/>
  <c r="AD507" i="1"/>
  <c r="J519" i="1"/>
  <c r="J514" i="1"/>
  <c r="B520" i="1"/>
  <c r="B517" i="1"/>
  <c r="J512" i="1"/>
  <c r="J520" i="1"/>
  <c r="CL418" i="1"/>
  <c r="CL420" i="1"/>
  <c r="CD416" i="1"/>
  <c r="CD414" i="1"/>
  <c r="CD412" i="1"/>
  <c r="CD420" i="1"/>
  <c r="CL412" i="1"/>
  <c r="CL417" i="1"/>
  <c r="CL413" i="1"/>
  <c r="CD417" i="1"/>
  <c r="CL416" i="1"/>
  <c r="CL419" i="1"/>
  <c r="CD415" i="1"/>
  <c r="CL414" i="1"/>
  <c r="CD418" i="1"/>
  <c r="CD413" i="1"/>
  <c r="CL415" i="1"/>
  <c r="CF407" i="1"/>
  <c r="BJ443" i="1"/>
  <c r="BR441" i="1"/>
  <c r="BR442" i="1"/>
  <c r="BR443" i="1"/>
  <c r="CL432" i="1"/>
  <c r="BR438" i="1"/>
  <c r="BR445" i="1"/>
  <c r="BJ438" i="1"/>
  <c r="BR440" i="1"/>
  <c r="BJ440" i="1"/>
  <c r="BJ441" i="1"/>
  <c r="BJ442" i="1"/>
  <c r="BJ439" i="1"/>
  <c r="BR437" i="1"/>
  <c r="BR439" i="1"/>
  <c r="BR444" i="1"/>
  <c r="BJ445" i="1"/>
  <c r="BJ437" i="1"/>
  <c r="BL432" i="1"/>
  <c r="AP465" i="1"/>
  <c r="AP463" i="1"/>
  <c r="AX467" i="1"/>
  <c r="BR457" i="1"/>
  <c r="AX462" i="1"/>
  <c r="AP468" i="1"/>
  <c r="AP466" i="1"/>
  <c r="AX464" i="1"/>
  <c r="AX470" i="1"/>
  <c r="AX468" i="1"/>
  <c r="AX465" i="1"/>
  <c r="AX463" i="1"/>
  <c r="AX469" i="1"/>
  <c r="AX466" i="1"/>
  <c r="AP467" i="1"/>
  <c r="AP470" i="1"/>
  <c r="AP462" i="1"/>
  <c r="AP464" i="1"/>
  <c r="AR457" i="1"/>
  <c r="AR482" i="1"/>
  <c r="CF82" i="1"/>
  <c r="CD442" i="1" l="1"/>
  <c r="CD443" i="1"/>
  <c r="CL441" i="1"/>
  <c r="CL442" i="1"/>
  <c r="CD439" i="1"/>
  <c r="CL438" i="1"/>
  <c r="CL444" i="1"/>
  <c r="CD445" i="1"/>
  <c r="CD437" i="1"/>
  <c r="CL439" i="1"/>
  <c r="CL440" i="1"/>
  <c r="CD440" i="1"/>
  <c r="CD441" i="1"/>
  <c r="CD438" i="1"/>
  <c r="CL437" i="1"/>
  <c r="CL443" i="1"/>
  <c r="CL445" i="1"/>
  <c r="CF432" i="1"/>
  <c r="J543" i="1"/>
  <c r="J537" i="1"/>
  <c r="B537" i="1"/>
  <c r="B543" i="1"/>
  <c r="J539" i="1"/>
  <c r="B541" i="1"/>
  <c r="J541" i="1"/>
  <c r="B539" i="1"/>
  <c r="B545" i="1"/>
  <c r="J540" i="1"/>
  <c r="J538" i="1"/>
  <c r="B540" i="1"/>
  <c r="AD532" i="1"/>
  <c r="J544" i="1"/>
  <c r="B542" i="1"/>
  <c r="J542" i="1"/>
  <c r="J545" i="1"/>
  <c r="B538" i="1"/>
  <c r="V516" i="1"/>
  <c r="AD515" i="1"/>
  <c r="AX507" i="1"/>
  <c r="V513" i="1"/>
  <c r="V520" i="1"/>
  <c r="AD520" i="1"/>
  <c r="AD516" i="1"/>
  <c r="AD517" i="1"/>
  <c r="V515" i="1"/>
  <c r="AD512" i="1"/>
  <c r="AD513" i="1"/>
  <c r="V514" i="1"/>
  <c r="AD518" i="1"/>
  <c r="AD519" i="1"/>
  <c r="V512" i="1"/>
  <c r="V517" i="1"/>
  <c r="V518" i="1"/>
  <c r="AD514" i="1"/>
  <c r="BJ464" i="1"/>
  <c r="BR468" i="1"/>
  <c r="BR466" i="1"/>
  <c r="BJ462" i="1"/>
  <c r="BJ463" i="1"/>
  <c r="BR463" i="1"/>
  <c r="BJ466" i="1"/>
  <c r="BR469" i="1"/>
  <c r="BJ470" i="1"/>
  <c r="BJ467" i="1"/>
  <c r="BJ465" i="1"/>
  <c r="BR464" i="1"/>
  <c r="BJ468" i="1"/>
  <c r="BR467" i="1"/>
  <c r="CL457" i="1"/>
  <c r="BR462" i="1"/>
  <c r="BR465" i="1"/>
  <c r="BR470" i="1"/>
  <c r="BL457" i="1"/>
  <c r="AX495" i="1"/>
  <c r="AP495" i="1"/>
  <c r="AP487" i="1"/>
  <c r="AX489" i="1"/>
  <c r="AX490" i="1"/>
  <c r="AP491" i="1"/>
  <c r="AX494" i="1"/>
  <c r="AX488" i="1"/>
  <c r="AP493" i="1"/>
  <c r="AX491" i="1"/>
  <c r="AX492" i="1"/>
  <c r="BR482" i="1"/>
  <c r="BL482" i="1" s="1"/>
  <c r="AP488" i="1"/>
  <c r="AP489" i="1"/>
  <c r="AP490" i="1"/>
  <c r="AX493" i="1"/>
  <c r="AX487" i="1"/>
  <c r="AP492" i="1"/>
  <c r="D107" i="1"/>
  <c r="AP515" i="1" l="1"/>
  <c r="AP518" i="1"/>
  <c r="AX517" i="1"/>
  <c r="BR507" i="1"/>
  <c r="AX512" i="1"/>
  <c r="AX515" i="1"/>
  <c r="AP516" i="1"/>
  <c r="AP517" i="1"/>
  <c r="AX520" i="1"/>
  <c r="AX518" i="1"/>
  <c r="AP514" i="1"/>
  <c r="AX513" i="1"/>
  <c r="AP513" i="1"/>
  <c r="AX516" i="1"/>
  <c r="AX514" i="1"/>
  <c r="AP520" i="1"/>
  <c r="AP512" i="1"/>
  <c r="AX519" i="1"/>
  <c r="V545" i="1"/>
  <c r="V537" i="1"/>
  <c r="V542" i="1"/>
  <c r="AD544" i="1"/>
  <c r="AD537" i="1"/>
  <c r="V540" i="1"/>
  <c r="AD543" i="1"/>
  <c r="AD542" i="1"/>
  <c r="AD545" i="1"/>
  <c r="AD539" i="1"/>
  <c r="V543" i="1"/>
  <c r="AX532" i="1"/>
  <c r="V541" i="1"/>
  <c r="V538" i="1"/>
  <c r="AD540" i="1"/>
  <c r="AD538" i="1"/>
  <c r="AD541" i="1"/>
  <c r="V539" i="1"/>
  <c r="BR494" i="1"/>
  <c r="BR495" i="1"/>
  <c r="BJ495" i="1"/>
  <c r="BJ487" i="1"/>
  <c r="BJ488" i="1"/>
  <c r="BJ493" i="1"/>
  <c r="BR491" i="1"/>
  <c r="BR492" i="1"/>
  <c r="BR493" i="1"/>
  <c r="CL482" i="1"/>
  <c r="BR490" i="1"/>
  <c r="BJ490" i="1"/>
  <c r="BJ491" i="1"/>
  <c r="BJ492" i="1"/>
  <c r="BJ489" i="1"/>
  <c r="BR487" i="1"/>
  <c r="BR488" i="1"/>
  <c r="BR489" i="1"/>
  <c r="CL464" i="1"/>
  <c r="CD466" i="1"/>
  <c r="CL465" i="1"/>
  <c r="CL462" i="1"/>
  <c r="CL468" i="1"/>
  <c r="CL469" i="1"/>
  <c r="CL463" i="1"/>
  <c r="CD467" i="1"/>
  <c r="CD468" i="1"/>
  <c r="CD463" i="1"/>
  <c r="CD462" i="1"/>
  <c r="CD464" i="1"/>
  <c r="CD470" i="1"/>
  <c r="CL470" i="1"/>
  <c r="CL466" i="1"/>
  <c r="CL467" i="1"/>
  <c r="CD465" i="1"/>
  <c r="CF457" i="1"/>
  <c r="CF482" i="1"/>
  <c r="X107" i="1"/>
  <c r="BR515" i="1" l="1"/>
  <c r="BJ512" i="1"/>
  <c r="BR520" i="1"/>
  <c r="BJ516" i="1"/>
  <c r="BJ517" i="1"/>
  <c r="BJ518" i="1"/>
  <c r="BR512" i="1"/>
  <c r="BJ514" i="1"/>
  <c r="BR518" i="1"/>
  <c r="BR516" i="1"/>
  <c r="BR513" i="1"/>
  <c r="BR519" i="1"/>
  <c r="BJ520" i="1"/>
  <c r="BJ515" i="1"/>
  <c r="BR514" i="1"/>
  <c r="BR517" i="1"/>
  <c r="BJ513" i="1"/>
  <c r="CL507" i="1"/>
  <c r="CL493" i="1"/>
  <c r="CL494" i="1"/>
  <c r="CL495" i="1"/>
  <c r="CD495" i="1"/>
  <c r="CD487" i="1"/>
  <c r="CD488" i="1"/>
  <c r="CL487" i="1"/>
  <c r="CL488" i="1"/>
  <c r="CD492" i="1"/>
  <c r="CD493" i="1"/>
  <c r="CL491" i="1"/>
  <c r="CL492" i="1"/>
  <c r="CL489" i="1"/>
  <c r="CL490" i="1"/>
  <c r="CD490" i="1"/>
  <c r="CD491" i="1"/>
  <c r="CD489" i="1"/>
  <c r="AX545" i="1"/>
  <c r="AP543" i="1"/>
  <c r="AP541" i="1"/>
  <c r="AX543" i="1"/>
  <c r="AX544" i="1"/>
  <c r="AX541" i="1"/>
  <c r="AP539" i="1"/>
  <c r="AX538" i="1"/>
  <c r="AP542" i="1"/>
  <c r="AX540" i="1"/>
  <c r="AP540" i="1"/>
  <c r="AP545" i="1"/>
  <c r="AP537" i="1"/>
  <c r="AX539" i="1"/>
  <c r="AX537" i="1"/>
  <c r="AX542" i="1"/>
  <c r="BR532" i="1"/>
  <c r="AP538" i="1"/>
  <c r="D507" i="1"/>
  <c r="AR107" i="1"/>
  <c r="BR544" i="1" l="1"/>
  <c r="BR543" i="1"/>
  <c r="BR541" i="1"/>
  <c r="BJ545" i="1"/>
  <c r="BJ537" i="1"/>
  <c r="BJ539" i="1"/>
  <c r="BJ542" i="1"/>
  <c r="BJ543" i="1"/>
  <c r="BR539" i="1"/>
  <c r="BJ540" i="1"/>
  <c r="BR542" i="1"/>
  <c r="BJ538" i="1"/>
  <c r="BR540" i="1"/>
  <c r="CL532" i="1"/>
  <c r="BR537" i="1"/>
  <c r="BJ541" i="1"/>
  <c r="BR545" i="1"/>
  <c r="BR538" i="1"/>
  <c r="CD513" i="1"/>
  <c r="CD516" i="1"/>
  <c r="CL515" i="1"/>
  <c r="CD520" i="1"/>
  <c r="CD517" i="1"/>
  <c r="CL517" i="1"/>
  <c r="CD518" i="1"/>
  <c r="CL518" i="1"/>
  <c r="CL520" i="1"/>
  <c r="CL513" i="1"/>
  <c r="CD514" i="1"/>
  <c r="CD512" i="1"/>
  <c r="CL512" i="1"/>
  <c r="CL519" i="1"/>
  <c r="CL516" i="1"/>
  <c r="CL514" i="1"/>
  <c r="CD515" i="1"/>
  <c r="X507" i="1"/>
  <c r="BL107" i="1"/>
  <c r="CL543" i="1" l="1"/>
  <c r="CD541" i="1"/>
  <c r="CL540" i="1"/>
  <c r="CL545" i="1"/>
  <c r="CD545" i="1"/>
  <c r="CL544" i="1"/>
  <c r="CD538" i="1"/>
  <c r="CD537" i="1"/>
  <c r="CL537" i="1"/>
  <c r="CD542" i="1"/>
  <c r="CL538" i="1"/>
  <c r="CD539" i="1"/>
  <c r="CL541" i="1"/>
  <c r="CL539" i="1"/>
  <c r="CL542" i="1"/>
  <c r="CD540" i="1"/>
  <c r="CD543" i="1"/>
  <c r="AR507" i="1"/>
  <c r="CF107" i="1"/>
  <c r="BL507" i="1" l="1"/>
  <c r="D132" i="1"/>
  <c r="B11" i="18"/>
  <c r="E9" i="17" s="1"/>
  <c r="B10" i="18"/>
  <c r="C9" i="17" s="1"/>
  <c r="A526" i="17"/>
  <c r="A523" i="17"/>
  <c r="A520" i="17"/>
  <c r="A517" i="17"/>
  <c r="A514" i="17"/>
  <c r="A511" i="17"/>
  <c r="A508" i="17"/>
  <c r="B505" i="17"/>
  <c r="A505" i="17"/>
  <c r="A501" i="17"/>
  <c r="G500" i="17"/>
  <c r="C500" i="17"/>
  <c r="A500" i="17"/>
  <c r="A498" i="17"/>
  <c r="A493" i="17"/>
  <c r="A490" i="17"/>
  <c r="A487" i="17"/>
  <c r="A484" i="17"/>
  <c r="A481" i="17"/>
  <c r="A478" i="17"/>
  <c r="A475" i="17"/>
  <c r="B472" i="17"/>
  <c r="A472" i="17"/>
  <c r="A468" i="17"/>
  <c r="G467" i="17"/>
  <c r="C467" i="17"/>
  <c r="A467" i="17"/>
  <c r="A465" i="17"/>
  <c r="A460" i="17"/>
  <c r="A457" i="17"/>
  <c r="A454" i="17"/>
  <c r="A451" i="17"/>
  <c r="A448" i="17"/>
  <c r="A445" i="17"/>
  <c r="A442" i="17"/>
  <c r="B439" i="17"/>
  <c r="A439" i="17"/>
  <c r="A435" i="17"/>
  <c r="G434" i="17"/>
  <c r="C434" i="17"/>
  <c r="A434" i="17"/>
  <c r="A432" i="17"/>
  <c r="A427" i="17"/>
  <c r="A424" i="17"/>
  <c r="A421" i="17"/>
  <c r="A418" i="17"/>
  <c r="A415" i="17"/>
  <c r="A412" i="17"/>
  <c r="A409" i="17"/>
  <c r="B406" i="17"/>
  <c r="A406" i="17"/>
  <c r="A402" i="17"/>
  <c r="G401" i="17"/>
  <c r="C401" i="17"/>
  <c r="A401" i="17"/>
  <c r="A399" i="17"/>
  <c r="A394" i="17"/>
  <c r="A391" i="17"/>
  <c r="A388" i="17"/>
  <c r="A385" i="17"/>
  <c r="A382" i="17"/>
  <c r="A379" i="17"/>
  <c r="A376" i="17"/>
  <c r="B373" i="17"/>
  <c r="A373" i="17"/>
  <c r="A369" i="17"/>
  <c r="G368" i="17"/>
  <c r="C368" i="17"/>
  <c r="A368" i="17"/>
  <c r="A366" i="17"/>
  <c r="A361" i="17"/>
  <c r="A358" i="17"/>
  <c r="A355" i="17"/>
  <c r="A352" i="17"/>
  <c r="A349" i="17"/>
  <c r="A346" i="17"/>
  <c r="A343" i="17"/>
  <c r="B340" i="17"/>
  <c r="A340" i="17"/>
  <c r="A336" i="17"/>
  <c r="G335" i="17"/>
  <c r="C335" i="17"/>
  <c r="A335" i="17"/>
  <c r="A333" i="17"/>
  <c r="A328" i="17"/>
  <c r="A325" i="17"/>
  <c r="A322" i="17"/>
  <c r="A319" i="17"/>
  <c r="A316" i="17"/>
  <c r="A313" i="17"/>
  <c r="A310" i="17"/>
  <c r="B307" i="17"/>
  <c r="A307" i="17"/>
  <c r="A303" i="17"/>
  <c r="G302" i="17"/>
  <c r="C302" i="17"/>
  <c r="A302" i="17"/>
  <c r="A300" i="17"/>
  <c r="A295" i="17"/>
  <c r="A292" i="17"/>
  <c r="A289" i="17"/>
  <c r="A286" i="17"/>
  <c r="A283" i="17"/>
  <c r="A280" i="17"/>
  <c r="A277" i="17"/>
  <c r="B274" i="17"/>
  <c r="A274" i="17"/>
  <c r="A270" i="17"/>
  <c r="G269" i="17"/>
  <c r="C269" i="17"/>
  <c r="A269" i="17"/>
  <c r="A267" i="17"/>
  <c r="A262" i="17"/>
  <c r="A259" i="17"/>
  <c r="A256" i="17"/>
  <c r="A253" i="17"/>
  <c r="A250" i="17"/>
  <c r="A247" i="17"/>
  <c r="A244" i="17"/>
  <c r="B241" i="17"/>
  <c r="A241" i="17"/>
  <c r="A237" i="17"/>
  <c r="G236" i="17"/>
  <c r="C236" i="17"/>
  <c r="A236" i="17"/>
  <c r="A234" i="17"/>
  <c r="A229" i="17"/>
  <c r="A226" i="17"/>
  <c r="A223" i="17"/>
  <c r="A220" i="17"/>
  <c r="A217" i="17"/>
  <c r="A214" i="17"/>
  <c r="A211" i="17"/>
  <c r="B208" i="17"/>
  <c r="A208" i="17"/>
  <c r="A204" i="17"/>
  <c r="G203" i="17"/>
  <c r="C203" i="17"/>
  <c r="A203" i="17"/>
  <c r="A201" i="17"/>
  <c r="A196" i="17"/>
  <c r="A193" i="17"/>
  <c r="A190" i="17"/>
  <c r="A187" i="17"/>
  <c r="A184" i="17"/>
  <c r="A181" i="17"/>
  <c r="A178" i="17"/>
  <c r="B175" i="17"/>
  <c r="A175" i="17"/>
  <c r="A171" i="17"/>
  <c r="G170" i="17"/>
  <c r="C170" i="17"/>
  <c r="A170" i="17"/>
  <c r="A168" i="17"/>
  <c r="A163" i="17"/>
  <c r="A160" i="17"/>
  <c r="A157" i="17"/>
  <c r="A154" i="17"/>
  <c r="A151" i="17"/>
  <c r="A148" i="17"/>
  <c r="A145" i="17"/>
  <c r="B142" i="17"/>
  <c r="A142" i="17"/>
  <c r="A138" i="17"/>
  <c r="G137" i="17"/>
  <c r="C137" i="17"/>
  <c r="A137" i="17"/>
  <c r="A135" i="17"/>
  <c r="A130" i="17"/>
  <c r="A127" i="17"/>
  <c r="A124" i="17"/>
  <c r="A121" i="17"/>
  <c r="A118" i="17"/>
  <c r="A115" i="17"/>
  <c r="A112" i="17"/>
  <c r="B109" i="17"/>
  <c r="A109" i="17"/>
  <c r="A105" i="17"/>
  <c r="G104" i="17"/>
  <c r="C104" i="17"/>
  <c r="A104" i="17"/>
  <c r="A102" i="17"/>
  <c r="A72" i="17"/>
  <c r="G71" i="17"/>
  <c r="C71" i="17"/>
  <c r="A71" i="17"/>
  <c r="G38" i="17"/>
  <c r="C73" i="17"/>
  <c r="A97" i="17"/>
  <c r="A94" i="17"/>
  <c r="A91" i="17"/>
  <c r="A88" i="17"/>
  <c r="A85" i="17"/>
  <c r="A82" i="17"/>
  <c r="A79" i="17"/>
  <c r="B76" i="17"/>
  <c r="A76" i="17"/>
  <c r="A69" i="17"/>
  <c r="C66" i="17"/>
  <c r="C65" i="17"/>
  <c r="D64" i="17"/>
  <c r="C64" i="17"/>
  <c r="C63" i="17"/>
  <c r="C62" i="17"/>
  <c r="D61" i="17"/>
  <c r="C61" i="17"/>
  <c r="C60" i="17"/>
  <c r="C59" i="17"/>
  <c r="D58" i="17"/>
  <c r="C58" i="17"/>
  <c r="C57" i="17"/>
  <c r="C56" i="17"/>
  <c r="D55" i="17"/>
  <c r="C55" i="17"/>
  <c r="C54" i="17"/>
  <c r="C53" i="17"/>
  <c r="D52" i="17"/>
  <c r="C52" i="17"/>
  <c r="C51" i="17"/>
  <c r="C50" i="17"/>
  <c r="D49" i="17"/>
  <c r="C49" i="17"/>
  <c r="C48" i="17"/>
  <c r="C47" i="17"/>
  <c r="D46" i="17"/>
  <c r="C46" i="17"/>
  <c r="C45" i="17"/>
  <c r="E43" i="17"/>
  <c r="D43" i="17"/>
  <c r="C43" i="17"/>
  <c r="E66" i="17"/>
  <c r="CF507" i="1" l="1"/>
  <c r="D85" i="17"/>
  <c r="C74" i="17"/>
  <c r="X132" i="1"/>
  <c r="E50" i="17"/>
  <c r="F52" i="17"/>
  <c r="E62" i="17"/>
  <c r="F64" i="17"/>
  <c r="C96" i="17"/>
  <c r="C92" i="17"/>
  <c r="E44" i="17"/>
  <c r="F46" i="17"/>
  <c r="E56" i="17"/>
  <c r="F58" i="17"/>
  <c r="E47" i="17"/>
  <c r="F49" i="17"/>
  <c r="E53" i="17"/>
  <c r="F55" i="17"/>
  <c r="E59" i="17"/>
  <c r="F61" i="17"/>
  <c r="E65" i="17"/>
  <c r="C82" i="17"/>
  <c r="D94" i="17"/>
  <c r="C93" i="17"/>
  <c r="C91" i="17"/>
  <c r="C89" i="17"/>
  <c r="D82" i="17"/>
  <c r="C81" i="17"/>
  <c r="C79" i="17"/>
  <c r="C77" i="17"/>
  <c r="C106" i="17"/>
  <c r="C128" i="17" s="1"/>
  <c r="C99" i="17"/>
  <c r="C97" i="17"/>
  <c r="C95" i="17"/>
  <c r="D88" i="17"/>
  <c r="C87" i="17"/>
  <c r="C85" i="17"/>
  <c r="C83" i="17"/>
  <c r="D76" i="17"/>
  <c r="C72" i="17" s="1"/>
  <c r="C98" i="17"/>
  <c r="D91" i="17"/>
  <c r="C90" i="17"/>
  <c r="C88" i="17"/>
  <c r="C86" i="17"/>
  <c r="D79" i="17"/>
  <c r="C78" i="17"/>
  <c r="C76" i="17"/>
  <c r="E73" i="17"/>
  <c r="C80" i="17"/>
  <c r="C84" i="17"/>
  <c r="C94" i="17"/>
  <c r="D97" i="17"/>
  <c r="E46" i="17"/>
  <c r="E49" i="17"/>
  <c r="E52" i="17"/>
  <c r="E55" i="17"/>
  <c r="E58" i="17"/>
  <c r="E61" i="17"/>
  <c r="E64" i="17"/>
  <c r="F43" i="17"/>
  <c r="E45" i="17"/>
  <c r="E48" i="17"/>
  <c r="E51" i="17"/>
  <c r="E54" i="17"/>
  <c r="E57" i="17"/>
  <c r="E60" i="17"/>
  <c r="E63" i="17"/>
  <c r="B84" i="18"/>
  <c r="B83" i="18"/>
  <c r="B82" i="18"/>
  <c r="B81" i="18"/>
  <c r="B80" i="18"/>
  <c r="B79" i="18"/>
  <c r="B78" i="18"/>
  <c r="B77" i="18"/>
  <c r="B76" i="18"/>
  <c r="B75" i="18"/>
  <c r="B74" i="18"/>
  <c r="B73" i="18"/>
  <c r="B72" i="18"/>
  <c r="B71" i="18"/>
  <c r="B70" i="18"/>
  <c r="B69" i="18"/>
  <c r="B68" i="18"/>
  <c r="B67" i="18"/>
  <c r="B66" i="18"/>
  <c r="B65" i="18"/>
  <c r="B64" i="18"/>
  <c r="B63" i="18"/>
  <c r="B62" i="18"/>
  <c r="B61" i="18"/>
  <c r="B60" i="18"/>
  <c r="B59" i="18"/>
  <c r="B58" i="18"/>
  <c r="B57" i="18"/>
  <c r="B56" i="18"/>
  <c r="B55" i="18"/>
  <c r="B54" i="18"/>
  <c r="B53" i="18"/>
  <c r="B52" i="18"/>
  <c r="B51" i="18"/>
  <c r="B50" i="18"/>
  <c r="B49" i="18"/>
  <c r="B48" i="18"/>
  <c r="B47" i="18"/>
  <c r="B46" i="18"/>
  <c r="B45" i="18"/>
  <c r="B44" i="18"/>
  <c r="B43" i="18"/>
  <c r="B42" i="18"/>
  <c r="B41" i="18"/>
  <c r="B40" i="18"/>
  <c r="B39" i="18"/>
  <c r="B38" i="18"/>
  <c r="B37" i="18"/>
  <c r="B36" i="18"/>
  <c r="B35" i="18"/>
  <c r="B34" i="18"/>
  <c r="B33" i="18"/>
  <c r="B32" i="18"/>
  <c r="B31" i="18"/>
  <c r="B30" i="18"/>
  <c r="B29" i="18"/>
  <c r="B28" i="18"/>
  <c r="B27" i="18"/>
  <c r="B26" i="18"/>
  <c r="B25" i="18"/>
  <c r="B24" i="18"/>
  <c r="B23" i="18"/>
  <c r="B22" i="18"/>
  <c r="B21" i="18"/>
  <c r="B20" i="18"/>
  <c r="B19" i="18"/>
  <c r="B18" i="18"/>
  <c r="B17" i="18"/>
  <c r="G735" i="17" s="1"/>
  <c r="B16" i="18"/>
  <c r="B15" i="18"/>
  <c r="B14" i="18"/>
  <c r="K9" i="17" s="1"/>
  <c r="B13" i="18"/>
  <c r="I9" i="17" s="1"/>
  <c r="B12" i="18"/>
  <c r="G9" i="17" s="1"/>
  <c r="E75" i="17" l="1"/>
  <c r="E735" i="17"/>
  <c r="C75" i="17"/>
  <c r="C735" i="17"/>
  <c r="E702" i="17"/>
  <c r="C636" i="17"/>
  <c r="E570" i="17"/>
  <c r="E42" i="17"/>
  <c r="C42" i="17"/>
  <c r="C537" i="17"/>
  <c r="E603" i="17"/>
  <c r="E669" i="17"/>
  <c r="C702" i="17"/>
  <c r="C570" i="17"/>
  <c r="E537" i="17"/>
  <c r="C669" i="17"/>
  <c r="C603" i="17"/>
  <c r="E636" i="17"/>
  <c r="C108" i="17"/>
  <c r="D532" i="1"/>
  <c r="G42" i="17"/>
  <c r="G669" i="17"/>
  <c r="G702" i="17"/>
  <c r="I42" i="17"/>
  <c r="I702" i="17"/>
  <c r="I669" i="17"/>
  <c r="K42" i="17"/>
  <c r="K669" i="17"/>
  <c r="I636" i="17"/>
  <c r="I570" i="17"/>
  <c r="I603" i="17"/>
  <c r="I537" i="17"/>
  <c r="G603" i="17"/>
  <c r="G537" i="17"/>
  <c r="G570" i="17"/>
  <c r="G636" i="17"/>
  <c r="K636" i="17"/>
  <c r="K570" i="17"/>
  <c r="K537" i="17"/>
  <c r="K603" i="17"/>
  <c r="D124" i="17"/>
  <c r="C126" i="17"/>
  <c r="C123" i="17"/>
  <c r="C122" i="17"/>
  <c r="C119" i="17"/>
  <c r="E84" i="17"/>
  <c r="E74" i="17"/>
  <c r="C115" i="17"/>
  <c r="C139" i="17"/>
  <c r="C140" i="17" s="1"/>
  <c r="C107" i="17"/>
  <c r="C113" i="17"/>
  <c r="C130" i="17"/>
  <c r="AR132" i="1"/>
  <c r="E78" i="17"/>
  <c r="C120" i="17"/>
  <c r="C110" i="17"/>
  <c r="C124" i="17"/>
  <c r="C131" i="17"/>
  <c r="C132" i="17"/>
  <c r="C116" i="17"/>
  <c r="C109" i="17"/>
  <c r="C125" i="17"/>
  <c r="D127" i="17"/>
  <c r="F91" i="17"/>
  <c r="C129" i="17"/>
  <c r="C118" i="17"/>
  <c r="C112" i="17"/>
  <c r="C121" i="17"/>
  <c r="C127" i="17"/>
  <c r="F79" i="17"/>
  <c r="F85" i="17"/>
  <c r="F97" i="17"/>
  <c r="E90" i="17"/>
  <c r="E86" i="17"/>
  <c r="E99" i="17"/>
  <c r="E92" i="17"/>
  <c r="E80" i="17"/>
  <c r="E87" i="17"/>
  <c r="E95" i="17"/>
  <c r="D130" i="17"/>
  <c r="D118" i="17"/>
  <c r="D115" i="17"/>
  <c r="D112" i="17"/>
  <c r="D109" i="17"/>
  <c r="C105" i="17" s="1"/>
  <c r="D121" i="17"/>
  <c r="E106" i="17"/>
  <c r="E107" i="17" s="1"/>
  <c r="C114" i="17"/>
  <c r="C117" i="17"/>
  <c r="C111" i="17"/>
  <c r="G64" i="17"/>
  <c r="G62" i="17"/>
  <c r="G61" i="17"/>
  <c r="G59" i="17"/>
  <c r="G58" i="17"/>
  <c r="G56" i="17"/>
  <c r="G55" i="17"/>
  <c r="G53" i="17"/>
  <c r="G52" i="17"/>
  <c r="G50" i="17"/>
  <c r="G49" i="17"/>
  <c r="G47" i="17"/>
  <c r="G46" i="17"/>
  <c r="G44" i="17"/>
  <c r="H43" i="17"/>
  <c r="G66" i="17"/>
  <c r="H64" i="17"/>
  <c r="G63" i="17"/>
  <c r="H61" i="17"/>
  <c r="G60" i="17"/>
  <c r="H58" i="17"/>
  <c r="G57" i="17"/>
  <c r="H55" i="17"/>
  <c r="G54" i="17"/>
  <c r="H52" i="17"/>
  <c r="G51" i="17"/>
  <c r="H49" i="17"/>
  <c r="G48" i="17"/>
  <c r="G45" i="17"/>
  <c r="G43" i="17"/>
  <c r="H46" i="17"/>
  <c r="E98" i="17"/>
  <c r="E97" i="17"/>
  <c r="E85" i="17"/>
  <c r="E91" i="17"/>
  <c r="E79" i="17"/>
  <c r="G73" i="17"/>
  <c r="G74" i="17" s="1"/>
  <c r="E94" i="17"/>
  <c r="E82" i="17"/>
  <c r="E76" i="17"/>
  <c r="E88" i="17"/>
  <c r="E89" i="17"/>
  <c r="E83" i="17"/>
  <c r="E77" i="17"/>
  <c r="E96" i="17"/>
  <c r="F94" i="17"/>
  <c r="F88" i="17"/>
  <c r="F82" i="17"/>
  <c r="F76" i="17"/>
  <c r="E93" i="17"/>
  <c r="E81" i="17"/>
  <c r="G471" i="17"/>
  <c r="G504" i="17"/>
  <c r="E504" i="17"/>
  <c r="E471" i="17"/>
  <c r="X532" i="1" l="1"/>
  <c r="G75" i="17"/>
  <c r="E108" i="17"/>
  <c r="C141" i="17"/>
  <c r="C156" i="17"/>
  <c r="C148" i="17"/>
  <c r="D154" i="17"/>
  <c r="C160" i="17"/>
  <c r="D151" i="17"/>
  <c r="C158" i="17"/>
  <c r="C153" i="17"/>
  <c r="C146" i="17"/>
  <c r="C165" i="17"/>
  <c r="D163" i="17"/>
  <c r="C152" i="17"/>
  <c r="C164" i="17"/>
  <c r="C144" i="17"/>
  <c r="D142" i="17"/>
  <c r="C138" i="17" s="1"/>
  <c r="C142" i="17"/>
  <c r="C154" i="17"/>
  <c r="C172" i="17"/>
  <c r="C189" i="17" s="1"/>
  <c r="E139" i="17"/>
  <c r="C147" i="17"/>
  <c r="C159" i="17"/>
  <c r="D145" i="17"/>
  <c r="D157" i="17"/>
  <c r="C143" i="17"/>
  <c r="C149" i="17"/>
  <c r="C155" i="17"/>
  <c r="C161" i="17"/>
  <c r="C150" i="17"/>
  <c r="C162" i="17"/>
  <c r="D148" i="17"/>
  <c r="D160" i="17"/>
  <c r="C145" i="17"/>
  <c r="C151" i="17"/>
  <c r="C157" i="17"/>
  <c r="C163" i="17"/>
  <c r="BL132" i="1"/>
  <c r="I471" i="17"/>
  <c r="J43" i="17"/>
  <c r="I66" i="17"/>
  <c r="I64" i="17"/>
  <c r="I63" i="17"/>
  <c r="I61" i="17"/>
  <c r="I60" i="17"/>
  <c r="I58" i="17"/>
  <c r="I57" i="17"/>
  <c r="I55" i="17"/>
  <c r="I54" i="17"/>
  <c r="I52" i="17"/>
  <c r="I51" i="17"/>
  <c r="I49" i="17"/>
  <c r="I48" i="17"/>
  <c r="I46" i="17"/>
  <c r="I45" i="17"/>
  <c r="I65" i="17"/>
  <c r="I62" i="17"/>
  <c r="I59" i="17"/>
  <c r="I56" i="17"/>
  <c r="I53" i="17"/>
  <c r="I50" i="17"/>
  <c r="I43" i="17"/>
  <c r="J64" i="17"/>
  <c r="J61" i="17"/>
  <c r="J58" i="17"/>
  <c r="J55" i="17"/>
  <c r="J52" i="17"/>
  <c r="J49" i="17"/>
  <c r="I47" i="17"/>
  <c r="J46" i="17"/>
  <c r="I44" i="17"/>
  <c r="E129" i="17"/>
  <c r="E123" i="17"/>
  <c r="E110" i="17"/>
  <c r="E109" i="17"/>
  <c r="E112" i="17"/>
  <c r="E115" i="17"/>
  <c r="E118" i="17"/>
  <c r="E122" i="17"/>
  <c r="F130" i="17"/>
  <c r="E132" i="17"/>
  <c r="E126" i="17"/>
  <c r="E120" i="17"/>
  <c r="E113" i="17"/>
  <c r="F115" i="17"/>
  <c r="G106" i="17"/>
  <c r="E114" i="17"/>
  <c r="E130" i="17"/>
  <c r="E124" i="17"/>
  <c r="F109" i="17"/>
  <c r="F118" i="17"/>
  <c r="E116" i="17"/>
  <c r="F121" i="17"/>
  <c r="E125" i="17"/>
  <c r="E127" i="17"/>
  <c r="E121" i="17"/>
  <c r="F112" i="17"/>
  <c r="E119" i="17"/>
  <c r="F127" i="17"/>
  <c r="E131" i="17"/>
  <c r="E111" i="17"/>
  <c r="E117" i="17"/>
  <c r="F124" i="17"/>
  <c r="E128" i="17"/>
  <c r="I504" i="17"/>
  <c r="H97" i="17"/>
  <c r="H91" i="17"/>
  <c r="H85" i="17"/>
  <c r="H79" i="17"/>
  <c r="G76" i="17"/>
  <c r="G82" i="17"/>
  <c r="G88" i="17"/>
  <c r="G94" i="17"/>
  <c r="G90" i="17"/>
  <c r="G78" i="17"/>
  <c r="G83" i="17"/>
  <c r="G89" i="17"/>
  <c r="H94" i="17"/>
  <c r="H88" i="17"/>
  <c r="H76" i="17"/>
  <c r="G79" i="17"/>
  <c r="G91" i="17"/>
  <c r="G80" i="17"/>
  <c r="G98" i="17"/>
  <c r="G96" i="17"/>
  <c r="G84" i="17"/>
  <c r="G77" i="17"/>
  <c r="G95" i="17"/>
  <c r="H82" i="17"/>
  <c r="G85" i="17"/>
  <c r="G97" i="17"/>
  <c r="G99" i="17"/>
  <c r="G93" i="17"/>
  <c r="G87" i="17"/>
  <c r="G81" i="17"/>
  <c r="I73" i="17"/>
  <c r="G86" i="17"/>
  <c r="G92" i="17"/>
  <c r="C176" i="17"/>
  <c r="D181" i="17"/>
  <c r="C38" i="17"/>
  <c r="A39" i="17"/>
  <c r="A38" i="17"/>
  <c r="A36" i="17"/>
  <c r="A64" i="17"/>
  <c r="A61" i="17"/>
  <c r="A58" i="17"/>
  <c r="A55" i="17"/>
  <c r="A52" i="17"/>
  <c r="A49" i="17"/>
  <c r="B43" i="17"/>
  <c r="A46" i="17"/>
  <c r="A43" i="17"/>
  <c r="AJ8" i="18"/>
  <c r="AB8" i="18"/>
  <c r="T8" i="18"/>
  <c r="L8" i="18"/>
  <c r="AC7" i="18"/>
  <c r="AD7" i="18" s="1"/>
  <c r="AE7" i="18" s="1"/>
  <c r="AF7" i="18" s="1"/>
  <c r="AG7" i="18" s="1"/>
  <c r="AH7" i="18" s="1"/>
  <c r="AI7" i="18" s="1"/>
  <c r="U7" i="18"/>
  <c r="V7" i="18" s="1"/>
  <c r="W7" i="18" s="1"/>
  <c r="X7" i="18" s="1"/>
  <c r="Y7" i="18" s="1"/>
  <c r="Z7" i="18" s="1"/>
  <c r="AA7" i="18" s="1"/>
  <c r="M7" i="18"/>
  <c r="N7" i="18" s="1"/>
  <c r="O7" i="18" s="1"/>
  <c r="P7" i="18" s="1"/>
  <c r="Q7" i="18" s="1"/>
  <c r="R7" i="18" s="1"/>
  <c r="S7" i="18" s="1"/>
  <c r="AR532" i="1" l="1"/>
  <c r="D178" i="17"/>
  <c r="C188" i="17"/>
  <c r="E140" i="17"/>
  <c r="E141" i="17"/>
  <c r="C173" i="17"/>
  <c r="C174" i="17"/>
  <c r="I74" i="17"/>
  <c r="I75" i="17"/>
  <c r="G107" i="17"/>
  <c r="G108" i="17"/>
  <c r="F145" i="17"/>
  <c r="E144" i="17"/>
  <c r="E172" i="17"/>
  <c r="E198" i="17" s="1"/>
  <c r="D193" i="17"/>
  <c r="C181" i="17"/>
  <c r="C193" i="17"/>
  <c r="C177" i="17"/>
  <c r="C195" i="17"/>
  <c r="C182" i="17"/>
  <c r="C194" i="17"/>
  <c r="C186" i="17"/>
  <c r="C175" i="17"/>
  <c r="C187" i="17"/>
  <c r="C205" i="17"/>
  <c r="C223" i="17" s="1"/>
  <c r="E155" i="17"/>
  <c r="E154" i="17"/>
  <c r="F157" i="17"/>
  <c r="E156" i="17"/>
  <c r="D184" i="17"/>
  <c r="C180" i="17"/>
  <c r="D190" i="17"/>
  <c r="D196" i="17"/>
  <c r="C178" i="17"/>
  <c r="C184" i="17"/>
  <c r="C190" i="17"/>
  <c r="C196" i="17"/>
  <c r="E143" i="17"/>
  <c r="E142" i="17"/>
  <c r="D175" i="17"/>
  <c r="C171" i="17" s="1"/>
  <c r="D187" i="17"/>
  <c r="C183" i="17"/>
  <c r="C192" i="17"/>
  <c r="C198" i="17"/>
  <c r="C179" i="17"/>
  <c r="C185" i="17"/>
  <c r="C191" i="17"/>
  <c r="C197" i="17"/>
  <c r="F151" i="17"/>
  <c r="F163" i="17"/>
  <c r="E150" i="17"/>
  <c r="E162" i="17"/>
  <c r="E149" i="17"/>
  <c r="E161" i="17"/>
  <c r="E148" i="17"/>
  <c r="E160" i="17"/>
  <c r="E146" i="17"/>
  <c r="E152" i="17"/>
  <c r="E158" i="17"/>
  <c r="E145" i="17"/>
  <c r="E151" i="17"/>
  <c r="E157" i="17"/>
  <c r="F142" i="17"/>
  <c r="F148" i="17"/>
  <c r="F154" i="17"/>
  <c r="F160" i="17"/>
  <c r="G139" i="17"/>
  <c r="E147" i="17"/>
  <c r="E153" i="17"/>
  <c r="E159" i="17"/>
  <c r="E165" i="17"/>
  <c r="E164" i="17"/>
  <c r="E163" i="17"/>
  <c r="B475" i="17"/>
  <c r="B343" i="17"/>
  <c r="B211" i="17"/>
  <c r="B409" i="17"/>
  <c r="B145" i="17"/>
  <c r="B442" i="17"/>
  <c r="B310" i="17"/>
  <c r="B178" i="17"/>
  <c r="B277" i="17"/>
  <c r="B79" i="17"/>
  <c r="B508" i="17"/>
  <c r="B376" i="17"/>
  <c r="B244" i="17"/>
  <c r="B112" i="17"/>
  <c r="CF132" i="1"/>
  <c r="G130" i="17"/>
  <c r="G124" i="17"/>
  <c r="G118" i="17"/>
  <c r="G112" i="17"/>
  <c r="G132" i="17"/>
  <c r="G126" i="17"/>
  <c r="G120" i="17"/>
  <c r="H112" i="17"/>
  <c r="G128" i="17"/>
  <c r="G122" i="17"/>
  <c r="G110" i="17"/>
  <c r="H130" i="17"/>
  <c r="H118" i="17"/>
  <c r="G127" i="17"/>
  <c r="G121" i="17"/>
  <c r="G115" i="17"/>
  <c r="G109" i="17"/>
  <c r="G129" i="17"/>
  <c r="G123" i="17"/>
  <c r="G117" i="17"/>
  <c r="H109" i="17"/>
  <c r="G131" i="17"/>
  <c r="G125" i="17"/>
  <c r="G119" i="17"/>
  <c r="G113" i="17"/>
  <c r="G114" i="17"/>
  <c r="H127" i="17"/>
  <c r="H121" i="17"/>
  <c r="H115" i="17"/>
  <c r="I106" i="17"/>
  <c r="G116" i="17"/>
  <c r="H124" i="17"/>
  <c r="G111" i="17"/>
  <c r="K64" i="17"/>
  <c r="K61" i="17"/>
  <c r="K58" i="17"/>
  <c r="K55" i="17"/>
  <c r="K52" i="17"/>
  <c r="K49" i="17"/>
  <c r="K46" i="17"/>
  <c r="K65" i="17"/>
  <c r="K62" i="17"/>
  <c r="K59" i="17"/>
  <c r="K56" i="17"/>
  <c r="K53" i="17"/>
  <c r="K50" i="17"/>
  <c r="K47" i="17"/>
  <c r="K44" i="17"/>
  <c r="L43" i="17"/>
  <c r="L64" i="17"/>
  <c r="L61" i="17"/>
  <c r="L58" i="17"/>
  <c r="L55" i="17"/>
  <c r="L52" i="17"/>
  <c r="L49" i="17"/>
  <c r="L46" i="17"/>
  <c r="K43" i="17"/>
  <c r="K45" i="17"/>
  <c r="K66" i="17"/>
  <c r="K63" i="17"/>
  <c r="K60" i="17"/>
  <c r="K57" i="17"/>
  <c r="K54" i="17"/>
  <c r="K51" i="17"/>
  <c r="K48" i="17"/>
  <c r="K471" i="17"/>
  <c r="K504" i="17"/>
  <c r="I95" i="17"/>
  <c r="I89" i="17"/>
  <c r="I83" i="17"/>
  <c r="I77" i="17"/>
  <c r="I93" i="17"/>
  <c r="I81" i="17"/>
  <c r="I82" i="17"/>
  <c r="I91" i="17"/>
  <c r="J88" i="17"/>
  <c r="J76" i="17"/>
  <c r="I78" i="17"/>
  <c r="I88" i="17"/>
  <c r="I98" i="17"/>
  <c r="I92" i="17"/>
  <c r="I86" i="17"/>
  <c r="I80" i="17"/>
  <c r="I99" i="17"/>
  <c r="I87" i="17"/>
  <c r="I97" i="17"/>
  <c r="K73" i="17"/>
  <c r="I76" i="17"/>
  <c r="J97" i="17"/>
  <c r="J91" i="17"/>
  <c r="J85" i="17"/>
  <c r="J79" i="17"/>
  <c r="I96" i="17"/>
  <c r="I84" i="17"/>
  <c r="I85" i="17"/>
  <c r="I94" i="17"/>
  <c r="J94" i="17"/>
  <c r="J82" i="17"/>
  <c r="I90" i="17"/>
  <c r="I79" i="17"/>
  <c r="C504" i="17"/>
  <c r="C471" i="17"/>
  <c r="D223" i="17"/>
  <c r="M8" i="18"/>
  <c r="AC8" i="18"/>
  <c r="U8" i="18"/>
  <c r="AK8" i="18"/>
  <c r="B46" i="17"/>
  <c r="BL532" i="1" l="1"/>
  <c r="I107" i="17"/>
  <c r="I108" i="17"/>
  <c r="E173" i="17"/>
  <c r="E174" i="17"/>
  <c r="C206" i="17"/>
  <c r="C207" i="17"/>
  <c r="K74" i="17"/>
  <c r="K75" i="17"/>
  <c r="G140" i="17"/>
  <c r="G141" i="17"/>
  <c r="F175" i="17"/>
  <c r="D229" i="17"/>
  <c r="D211" i="17"/>
  <c r="C211" i="17"/>
  <c r="D217" i="17"/>
  <c r="C217" i="17"/>
  <c r="C229" i="17"/>
  <c r="D214" i="17"/>
  <c r="D226" i="17"/>
  <c r="C214" i="17"/>
  <c r="C226" i="17"/>
  <c r="D208" i="17"/>
  <c r="C204" i="17" s="1"/>
  <c r="D220" i="17"/>
  <c r="C208" i="17"/>
  <c r="C220" i="17"/>
  <c r="C238" i="17"/>
  <c r="D262" i="17" s="1"/>
  <c r="E196" i="17"/>
  <c r="E197" i="17"/>
  <c r="G172" i="17"/>
  <c r="E185" i="17"/>
  <c r="E184" i="17"/>
  <c r="F187" i="17"/>
  <c r="E186" i="17"/>
  <c r="E179" i="17"/>
  <c r="E191" i="17"/>
  <c r="E178" i="17"/>
  <c r="E190" i="17"/>
  <c r="F181" i="17"/>
  <c r="F193" i="17"/>
  <c r="E180" i="17"/>
  <c r="E192" i="17"/>
  <c r="C210" i="17"/>
  <c r="C216" i="17"/>
  <c r="C222" i="17"/>
  <c r="C228" i="17"/>
  <c r="C209" i="17"/>
  <c r="C215" i="17"/>
  <c r="C221" i="17"/>
  <c r="C227" i="17"/>
  <c r="E205" i="17"/>
  <c r="E227" i="17" s="1"/>
  <c r="C213" i="17"/>
  <c r="C219" i="17"/>
  <c r="C225" i="17"/>
  <c r="C231" i="17"/>
  <c r="C212" i="17"/>
  <c r="C218" i="17"/>
  <c r="C224" i="17"/>
  <c r="C230" i="17"/>
  <c r="F178" i="17"/>
  <c r="F184" i="17"/>
  <c r="F190" i="17"/>
  <c r="F196" i="17"/>
  <c r="E177" i="17"/>
  <c r="E183" i="17"/>
  <c r="E189" i="17"/>
  <c r="E195" i="17"/>
  <c r="E176" i="17"/>
  <c r="E182" i="17"/>
  <c r="E188" i="17"/>
  <c r="E194" i="17"/>
  <c r="E175" i="17"/>
  <c r="E181" i="17"/>
  <c r="E187" i="17"/>
  <c r="E193" i="17"/>
  <c r="G149" i="17"/>
  <c r="G150" i="17"/>
  <c r="G156" i="17"/>
  <c r="G144" i="17"/>
  <c r="G143" i="17"/>
  <c r="G155" i="17"/>
  <c r="G162" i="17"/>
  <c r="G161" i="17"/>
  <c r="H151" i="17"/>
  <c r="H163" i="17"/>
  <c r="G145" i="17"/>
  <c r="G157" i="17"/>
  <c r="H142" i="17"/>
  <c r="H148" i="17"/>
  <c r="H154" i="17"/>
  <c r="H160" i="17"/>
  <c r="G142" i="17"/>
  <c r="G148" i="17"/>
  <c r="G154" i="17"/>
  <c r="G160" i="17"/>
  <c r="H145" i="17"/>
  <c r="H157" i="17"/>
  <c r="G151" i="17"/>
  <c r="G163" i="17"/>
  <c r="I139" i="17"/>
  <c r="G147" i="17"/>
  <c r="G153" i="17"/>
  <c r="G159" i="17"/>
  <c r="G165" i="17"/>
  <c r="G146" i="17"/>
  <c r="G152" i="17"/>
  <c r="G158" i="17"/>
  <c r="G164" i="17"/>
  <c r="B412" i="17"/>
  <c r="B280" i="17"/>
  <c r="B148" i="17"/>
  <c r="B82" i="17"/>
  <c r="B181" i="17"/>
  <c r="B511" i="17"/>
  <c r="B379" i="17"/>
  <c r="B247" i="17"/>
  <c r="B115" i="17"/>
  <c r="B478" i="17"/>
  <c r="B346" i="17"/>
  <c r="B214" i="17"/>
  <c r="B445" i="17"/>
  <c r="B313" i="17"/>
  <c r="V8" i="18"/>
  <c r="B52" i="17"/>
  <c r="D157" i="1"/>
  <c r="L97" i="17"/>
  <c r="L91" i="17"/>
  <c r="L85" i="17"/>
  <c r="L79" i="17"/>
  <c r="K94" i="17"/>
  <c r="K82" i="17"/>
  <c r="K92" i="17"/>
  <c r="K86" i="17"/>
  <c r="K90" i="17"/>
  <c r="K78" i="17"/>
  <c r="K79" i="17"/>
  <c r="L94" i="17"/>
  <c r="L88" i="17"/>
  <c r="L82" i="17"/>
  <c r="L76" i="17"/>
  <c r="K88" i="17"/>
  <c r="K76" i="17"/>
  <c r="K77" i="17"/>
  <c r="K80" i="17"/>
  <c r="K99" i="17"/>
  <c r="K93" i="17"/>
  <c r="K87" i="17"/>
  <c r="K81" i="17"/>
  <c r="K97" i="17"/>
  <c r="K85" i="17"/>
  <c r="K95" i="17"/>
  <c r="K98" i="17"/>
  <c r="K96" i="17"/>
  <c r="K84" i="17"/>
  <c r="K91" i="17"/>
  <c r="K89" i="17"/>
  <c r="K83" i="17"/>
  <c r="I129" i="17"/>
  <c r="I123" i="17"/>
  <c r="J127" i="17"/>
  <c r="I117" i="17"/>
  <c r="I111" i="17"/>
  <c r="J115" i="17"/>
  <c r="I122" i="17"/>
  <c r="J112" i="17"/>
  <c r="I127" i="17"/>
  <c r="J124" i="17"/>
  <c r="I115" i="17"/>
  <c r="I109" i="17"/>
  <c r="I131" i="17"/>
  <c r="I110" i="17"/>
  <c r="I132" i="17"/>
  <c r="I126" i="17"/>
  <c r="I120" i="17"/>
  <c r="J121" i="17"/>
  <c r="I114" i="17"/>
  <c r="K106" i="17"/>
  <c r="I128" i="17"/>
  <c r="J118" i="17"/>
  <c r="J109" i="17"/>
  <c r="I130" i="17"/>
  <c r="I124" i="17"/>
  <c r="J130" i="17"/>
  <c r="I118" i="17"/>
  <c r="I112" i="17"/>
  <c r="I116" i="17"/>
  <c r="I125" i="17"/>
  <c r="I113" i="17"/>
  <c r="I121" i="17"/>
  <c r="I119" i="17"/>
  <c r="E226" i="17"/>
  <c r="N8" i="18"/>
  <c r="B49" i="17"/>
  <c r="AD8" i="18"/>
  <c r="AL8" i="18"/>
  <c r="C262" i="17" l="1"/>
  <c r="D250" i="17"/>
  <c r="CF532" i="1"/>
  <c r="I140" i="17"/>
  <c r="I141" i="17"/>
  <c r="E206" i="17"/>
  <c r="E207" i="17"/>
  <c r="C239" i="17"/>
  <c r="C240" i="17"/>
  <c r="K107" i="17"/>
  <c r="K108" i="17"/>
  <c r="G173" i="17"/>
  <c r="G174" i="17"/>
  <c r="D244" i="17"/>
  <c r="C244" i="17"/>
  <c r="E209" i="17"/>
  <c r="E208" i="17"/>
  <c r="E214" i="17"/>
  <c r="C250" i="17"/>
  <c r="E215" i="17"/>
  <c r="D256" i="17"/>
  <c r="C256" i="17"/>
  <c r="E221" i="17"/>
  <c r="E220" i="17"/>
  <c r="G178" i="17"/>
  <c r="H178" i="17"/>
  <c r="H196" i="17"/>
  <c r="G196" i="17"/>
  <c r="G184" i="17"/>
  <c r="H184" i="17"/>
  <c r="H190" i="17"/>
  <c r="G190" i="17"/>
  <c r="E238" i="17"/>
  <c r="E259" i="17" s="1"/>
  <c r="C246" i="17"/>
  <c r="C252" i="17"/>
  <c r="C258" i="17"/>
  <c r="C264" i="17"/>
  <c r="C245" i="17"/>
  <c r="C251" i="17"/>
  <c r="C257" i="17"/>
  <c r="C263" i="17"/>
  <c r="F211" i="17"/>
  <c r="F217" i="17"/>
  <c r="F223" i="17"/>
  <c r="F229" i="17"/>
  <c r="E210" i="17"/>
  <c r="E216" i="17"/>
  <c r="E222" i="17"/>
  <c r="E228" i="17"/>
  <c r="C243" i="17"/>
  <c r="C249" i="17"/>
  <c r="C255" i="17"/>
  <c r="C261" i="17"/>
  <c r="C242" i="17"/>
  <c r="C248" i="17"/>
  <c r="C254" i="17"/>
  <c r="C260" i="17"/>
  <c r="F208" i="17"/>
  <c r="F214" i="17"/>
  <c r="F220" i="17"/>
  <c r="F226" i="17"/>
  <c r="G205" i="17"/>
  <c r="G229" i="17" s="1"/>
  <c r="E213" i="17"/>
  <c r="E219" i="17"/>
  <c r="E225" i="17"/>
  <c r="E231" i="17"/>
  <c r="D241" i="17"/>
  <c r="C237" i="17" s="1"/>
  <c r="D247" i="17"/>
  <c r="D253" i="17"/>
  <c r="D259" i="17"/>
  <c r="C241" i="17"/>
  <c r="C247" i="17"/>
  <c r="C253" i="17"/>
  <c r="C259" i="17"/>
  <c r="C271" i="17"/>
  <c r="C274" i="17" s="1"/>
  <c r="E212" i="17"/>
  <c r="E218" i="17"/>
  <c r="E224" i="17"/>
  <c r="E230" i="17"/>
  <c r="E211" i="17"/>
  <c r="E217" i="17"/>
  <c r="E223" i="17"/>
  <c r="E229" i="17"/>
  <c r="I160" i="17"/>
  <c r="G180" i="17"/>
  <c r="G198" i="17"/>
  <c r="G177" i="17"/>
  <c r="G183" i="17"/>
  <c r="G189" i="17"/>
  <c r="G195" i="17"/>
  <c r="G176" i="17"/>
  <c r="G182" i="17"/>
  <c r="G188" i="17"/>
  <c r="G194" i="17"/>
  <c r="G179" i="17"/>
  <c r="I172" i="17"/>
  <c r="I196" i="17" s="1"/>
  <c r="G186" i="17"/>
  <c r="G192" i="17"/>
  <c r="G185" i="17"/>
  <c r="G191" i="17"/>
  <c r="G197" i="17"/>
  <c r="H175" i="17"/>
  <c r="H181" i="17"/>
  <c r="H187" i="17"/>
  <c r="H193" i="17"/>
  <c r="G175" i="17"/>
  <c r="G181" i="17"/>
  <c r="G187" i="17"/>
  <c r="G193" i="17"/>
  <c r="I158" i="17"/>
  <c r="J145" i="17"/>
  <c r="I142" i="17"/>
  <c r="J157" i="17"/>
  <c r="I148" i="17"/>
  <c r="I146" i="17"/>
  <c r="I154" i="17"/>
  <c r="O8" i="18"/>
  <c r="AM8" i="18"/>
  <c r="W8" i="18"/>
  <c r="J148" i="17"/>
  <c r="J160" i="17"/>
  <c r="I149" i="17"/>
  <c r="I161" i="17"/>
  <c r="I144" i="17"/>
  <c r="I150" i="17"/>
  <c r="I156" i="17"/>
  <c r="I162" i="17"/>
  <c r="J151" i="17"/>
  <c r="J163" i="17"/>
  <c r="I164" i="17"/>
  <c r="I145" i="17"/>
  <c r="I151" i="17"/>
  <c r="I157" i="17"/>
  <c r="I163" i="17"/>
  <c r="J142" i="17"/>
  <c r="J154" i="17"/>
  <c r="I143" i="17"/>
  <c r="I155" i="17"/>
  <c r="K139" i="17"/>
  <c r="I147" i="17"/>
  <c r="I153" i="17"/>
  <c r="I159" i="17"/>
  <c r="I165" i="17"/>
  <c r="I152" i="17"/>
  <c r="AE8" i="18"/>
  <c r="B481" i="17"/>
  <c r="B349" i="17"/>
  <c r="B217" i="17"/>
  <c r="B283" i="17"/>
  <c r="B514" i="17"/>
  <c r="B382" i="17"/>
  <c r="B250" i="17"/>
  <c r="B118" i="17"/>
  <c r="B448" i="17"/>
  <c r="B316" i="17"/>
  <c r="B184" i="17"/>
  <c r="B415" i="17"/>
  <c r="B151" i="17"/>
  <c r="B85" i="17"/>
  <c r="X157" i="1"/>
  <c r="K130" i="17"/>
  <c r="K124" i="17"/>
  <c r="K132" i="17"/>
  <c r="K120" i="17"/>
  <c r="K113" i="17"/>
  <c r="K114" i="17"/>
  <c r="L124" i="17"/>
  <c r="L115" i="17"/>
  <c r="K128" i="17"/>
  <c r="K122" i="17"/>
  <c r="K129" i="17"/>
  <c r="K118" i="17"/>
  <c r="K112" i="17"/>
  <c r="K111" i="17"/>
  <c r="L121" i="17"/>
  <c r="L112" i="17"/>
  <c r="K127" i="17"/>
  <c r="K121" i="17"/>
  <c r="K126" i="17"/>
  <c r="K116" i="17"/>
  <c r="K110" i="17"/>
  <c r="L130" i="17"/>
  <c r="L118" i="17"/>
  <c r="L109" i="17"/>
  <c r="K131" i="17"/>
  <c r="K125" i="17"/>
  <c r="K119" i="17"/>
  <c r="K123" i="17"/>
  <c r="K115" i="17"/>
  <c r="K109" i="17"/>
  <c r="L127" i="17"/>
  <c r="K117" i="17"/>
  <c r="E264" i="17"/>
  <c r="C304" i="17" l="1"/>
  <c r="C306" i="17" s="1"/>
  <c r="I198" i="17"/>
  <c r="F241" i="17"/>
  <c r="G238" i="17"/>
  <c r="G240" i="17" s="1"/>
  <c r="F259" i="17"/>
  <c r="E258" i="17"/>
  <c r="G219" i="17"/>
  <c r="I176" i="17"/>
  <c r="K172" i="17"/>
  <c r="K196" i="17" s="1"/>
  <c r="J184" i="17"/>
  <c r="I186" i="17"/>
  <c r="I188" i="17"/>
  <c r="I180" i="17"/>
  <c r="J193" i="17"/>
  <c r="I192" i="17"/>
  <c r="I182" i="17"/>
  <c r="J190" i="17"/>
  <c r="I177" i="17"/>
  <c r="I189" i="17"/>
  <c r="J178" i="17"/>
  <c r="J196" i="17"/>
  <c r="I183" i="17"/>
  <c r="I195" i="17"/>
  <c r="G209" i="17"/>
  <c r="G226" i="17"/>
  <c r="F247" i="17"/>
  <c r="E246" i="17"/>
  <c r="F253" i="17"/>
  <c r="E252" i="17"/>
  <c r="G210" i="17"/>
  <c r="G218" i="17"/>
  <c r="I179" i="17"/>
  <c r="J175" i="17"/>
  <c r="J187" i="17"/>
  <c r="I194" i="17"/>
  <c r="I175" i="17"/>
  <c r="I181" i="17"/>
  <c r="I187" i="17"/>
  <c r="I193" i="17"/>
  <c r="H226" i="17"/>
  <c r="I185" i="17"/>
  <c r="J181" i="17"/>
  <c r="I191" i="17"/>
  <c r="I197" i="17"/>
  <c r="I178" i="17"/>
  <c r="I184" i="17"/>
  <c r="I190" i="17"/>
  <c r="G220" i="17"/>
  <c r="H220" i="17"/>
  <c r="G227" i="17"/>
  <c r="G213" i="17"/>
  <c r="G228" i="17"/>
  <c r="G212" i="17"/>
  <c r="I205" i="17"/>
  <c r="I207" i="17" s="1"/>
  <c r="H214" i="17"/>
  <c r="G222" i="17"/>
  <c r="G231" i="17"/>
  <c r="G214" i="17"/>
  <c r="G221" i="17"/>
  <c r="G230" i="17"/>
  <c r="H208" i="17"/>
  <c r="G216" i="17"/>
  <c r="G225" i="17"/>
  <c r="G208" i="17"/>
  <c r="G215" i="17"/>
  <c r="G224" i="17"/>
  <c r="H211" i="17"/>
  <c r="H217" i="17"/>
  <c r="H223" i="17"/>
  <c r="H229" i="17"/>
  <c r="G211" i="17"/>
  <c r="G217" i="17"/>
  <c r="G223" i="17"/>
  <c r="D274" i="17"/>
  <c r="C270" i="17" s="1"/>
  <c r="F244" i="17"/>
  <c r="F256" i="17"/>
  <c r="E243" i="17"/>
  <c r="E255" i="17"/>
  <c r="F250" i="17"/>
  <c r="F262" i="17"/>
  <c r="E249" i="17"/>
  <c r="E261" i="17"/>
  <c r="E245" i="17"/>
  <c r="E251" i="17"/>
  <c r="E257" i="17"/>
  <c r="E263" i="17"/>
  <c r="E244" i="17"/>
  <c r="E250" i="17"/>
  <c r="E256" i="17"/>
  <c r="E262" i="17"/>
  <c r="E242" i="17"/>
  <c r="E248" i="17"/>
  <c r="E254" i="17"/>
  <c r="E260" i="17"/>
  <c r="E241" i="17"/>
  <c r="E247" i="17"/>
  <c r="E253" i="17"/>
  <c r="C287" i="17"/>
  <c r="C273" i="17"/>
  <c r="D280" i="17"/>
  <c r="G206" i="17"/>
  <c r="G207" i="17"/>
  <c r="K140" i="17"/>
  <c r="K141" i="17"/>
  <c r="D286" i="17"/>
  <c r="E239" i="17"/>
  <c r="E240" i="17"/>
  <c r="C280" i="17"/>
  <c r="K173" i="17"/>
  <c r="C286" i="17"/>
  <c r="D292" i="17"/>
  <c r="C292" i="17"/>
  <c r="I173" i="17"/>
  <c r="I174" i="17"/>
  <c r="C276" i="17"/>
  <c r="C282" i="17"/>
  <c r="C294" i="17"/>
  <c r="C275" i="17"/>
  <c r="C281" i="17"/>
  <c r="C293" i="17"/>
  <c r="D277" i="17"/>
  <c r="D283" i="17"/>
  <c r="D289" i="17"/>
  <c r="D295" i="17"/>
  <c r="C277" i="17"/>
  <c r="C283" i="17"/>
  <c r="C289" i="17"/>
  <c r="C295" i="17"/>
  <c r="E271" i="17"/>
  <c r="E273" i="17" s="1"/>
  <c r="C279" i="17"/>
  <c r="C285" i="17"/>
  <c r="C291" i="17"/>
  <c r="C297" i="17"/>
  <c r="C278" i="17"/>
  <c r="C284" i="17"/>
  <c r="C290" i="17"/>
  <c r="C296" i="17"/>
  <c r="C288" i="17"/>
  <c r="K145" i="17"/>
  <c r="K150" i="17"/>
  <c r="K144" i="17"/>
  <c r="K142" i="17"/>
  <c r="L142" i="17"/>
  <c r="K154" i="17"/>
  <c r="L148" i="17"/>
  <c r="K157" i="17"/>
  <c r="K156" i="17"/>
  <c r="L154" i="17"/>
  <c r="K148" i="17"/>
  <c r="K160" i="17"/>
  <c r="K162" i="17"/>
  <c r="L160" i="17"/>
  <c r="K151" i="17"/>
  <c r="K163" i="17"/>
  <c r="K153" i="17"/>
  <c r="K165" i="17"/>
  <c r="L151" i="17"/>
  <c r="L163" i="17"/>
  <c r="K146" i="17"/>
  <c r="K152" i="17"/>
  <c r="K158" i="17"/>
  <c r="K164" i="17"/>
  <c r="K147" i="17"/>
  <c r="K159" i="17"/>
  <c r="L145" i="17"/>
  <c r="L157" i="17"/>
  <c r="K143" i="17"/>
  <c r="K149" i="17"/>
  <c r="K155" i="17"/>
  <c r="K161" i="17"/>
  <c r="B418" i="17"/>
  <c r="B286" i="17"/>
  <c r="B154" i="17"/>
  <c r="B88" i="17"/>
  <c r="B484" i="17"/>
  <c r="B352" i="17"/>
  <c r="B220" i="17"/>
  <c r="B451" i="17"/>
  <c r="B319" i="17"/>
  <c r="B517" i="17"/>
  <c r="B385" i="17"/>
  <c r="B253" i="17"/>
  <c r="B121" i="17"/>
  <c r="B187" i="17"/>
  <c r="X8" i="18"/>
  <c r="AF8" i="18"/>
  <c r="B55" i="17"/>
  <c r="P8" i="18"/>
  <c r="AN8" i="18"/>
  <c r="AR157" i="1"/>
  <c r="K191" i="17"/>
  <c r="K179" i="17"/>
  <c r="K192" i="17"/>
  <c r="L184" i="17"/>
  <c r="J220" i="17"/>
  <c r="C337" i="17"/>
  <c r="C339" i="17" s="1"/>
  <c r="C329" i="17"/>
  <c r="C328" i="17"/>
  <c r="C326" i="17"/>
  <c r="C325" i="17"/>
  <c r="C323" i="17"/>
  <c r="C322" i="17"/>
  <c r="C320" i="17"/>
  <c r="C319" i="17"/>
  <c r="C317" i="17"/>
  <c r="C316" i="17"/>
  <c r="C314" i="17"/>
  <c r="C313" i="17"/>
  <c r="C311" i="17"/>
  <c r="C310" i="17"/>
  <c r="C308" i="17"/>
  <c r="C307" i="17"/>
  <c r="C330" i="17"/>
  <c r="D328" i="17"/>
  <c r="C327" i="17"/>
  <c r="D325" i="17"/>
  <c r="C324" i="17"/>
  <c r="D322" i="17"/>
  <c r="C321" i="17"/>
  <c r="D319" i="17"/>
  <c r="C318" i="17"/>
  <c r="D316" i="17"/>
  <c r="C315" i="17"/>
  <c r="D313" i="17"/>
  <c r="C312" i="17"/>
  <c r="D310" i="17"/>
  <c r="C309" i="17"/>
  <c r="D307" i="17"/>
  <c r="C303" i="17" s="1"/>
  <c r="E304" i="17"/>
  <c r="E306" i="17" s="1"/>
  <c r="G259" i="17" l="1"/>
  <c r="H253" i="17"/>
  <c r="E287" i="17"/>
  <c r="E286" i="17"/>
  <c r="G247" i="17"/>
  <c r="H259" i="17"/>
  <c r="H247" i="17"/>
  <c r="G253" i="17"/>
  <c r="H241" i="17"/>
  <c r="G241" i="17"/>
  <c r="G243" i="17"/>
  <c r="G249" i="17"/>
  <c r="G255" i="17"/>
  <c r="G261" i="17"/>
  <c r="G242" i="17"/>
  <c r="G248" i="17"/>
  <c r="G254" i="17"/>
  <c r="G260" i="17"/>
  <c r="H244" i="17"/>
  <c r="H250" i="17"/>
  <c r="H256" i="17"/>
  <c r="H262" i="17"/>
  <c r="G244" i="17"/>
  <c r="G250" i="17"/>
  <c r="G256" i="17"/>
  <c r="G262" i="17"/>
  <c r="G239" i="17"/>
  <c r="I238" i="17"/>
  <c r="I240" i="17" s="1"/>
  <c r="G246" i="17"/>
  <c r="G252" i="17"/>
  <c r="G258" i="17"/>
  <c r="G264" i="17"/>
  <c r="G245" i="17"/>
  <c r="G251" i="17"/>
  <c r="G257" i="17"/>
  <c r="G263" i="17"/>
  <c r="L175" i="17"/>
  <c r="K186" i="17"/>
  <c r="K175" i="17"/>
  <c r="K187" i="17"/>
  <c r="K174" i="17"/>
  <c r="L187" i="17"/>
  <c r="L193" i="17"/>
  <c r="K181" i="17"/>
  <c r="K193" i="17"/>
  <c r="K183" i="17"/>
  <c r="K198" i="17"/>
  <c r="K185" i="17"/>
  <c r="K197" i="17"/>
  <c r="I219" i="17"/>
  <c r="E293" i="17"/>
  <c r="E292" i="17"/>
  <c r="E275" i="17"/>
  <c r="E274" i="17"/>
  <c r="E281" i="17"/>
  <c r="E280" i="17"/>
  <c r="J208" i="17"/>
  <c r="I231" i="17"/>
  <c r="E284" i="17"/>
  <c r="E296" i="17"/>
  <c r="E283" i="17"/>
  <c r="E295" i="17"/>
  <c r="K205" i="17"/>
  <c r="E278" i="17"/>
  <c r="E290" i="17"/>
  <c r="E277" i="17"/>
  <c r="E289" i="17"/>
  <c r="J214" i="17"/>
  <c r="J226" i="17"/>
  <c r="I213" i="17"/>
  <c r="I225" i="17"/>
  <c r="L178" i="17"/>
  <c r="K177" i="17"/>
  <c r="K189" i="17"/>
  <c r="K195" i="17"/>
  <c r="K176" i="17"/>
  <c r="K182" i="17"/>
  <c r="K188" i="17"/>
  <c r="K194" i="17"/>
  <c r="I206" i="17"/>
  <c r="J211" i="17"/>
  <c r="J223" i="17"/>
  <c r="I210" i="17"/>
  <c r="I222" i="17"/>
  <c r="J217" i="17"/>
  <c r="J229" i="17"/>
  <c r="I216" i="17"/>
  <c r="I228" i="17"/>
  <c r="L181" i="17"/>
  <c r="K180" i="17"/>
  <c r="L190" i="17"/>
  <c r="L196" i="17"/>
  <c r="K178" i="17"/>
  <c r="K184" i="17"/>
  <c r="K190" i="17"/>
  <c r="I209" i="17"/>
  <c r="I215" i="17"/>
  <c r="I221" i="17"/>
  <c r="I227" i="17"/>
  <c r="I208" i="17"/>
  <c r="I214" i="17"/>
  <c r="I220" i="17"/>
  <c r="I226" i="17"/>
  <c r="F274" i="17"/>
  <c r="F280" i="17"/>
  <c r="F286" i="17"/>
  <c r="F292" i="17"/>
  <c r="G271" i="17"/>
  <c r="G273" i="17" s="1"/>
  <c r="E279" i="17"/>
  <c r="E285" i="17"/>
  <c r="E291" i="17"/>
  <c r="E297" i="17"/>
  <c r="I212" i="17"/>
  <c r="I218" i="17"/>
  <c r="I224" i="17"/>
  <c r="I230" i="17"/>
  <c r="I211" i="17"/>
  <c r="I217" i="17"/>
  <c r="I223" i="17"/>
  <c r="I229" i="17"/>
  <c r="F277" i="17"/>
  <c r="F283" i="17"/>
  <c r="F289" i="17"/>
  <c r="F295" i="17"/>
  <c r="E276" i="17"/>
  <c r="E282" i="17"/>
  <c r="E288" i="17"/>
  <c r="E294" i="17"/>
  <c r="B487" i="17"/>
  <c r="B355" i="17"/>
  <c r="B223" i="17"/>
  <c r="B421" i="17"/>
  <c r="B157" i="17"/>
  <c r="B454" i="17"/>
  <c r="B322" i="17"/>
  <c r="B190" i="17"/>
  <c r="B289" i="17"/>
  <c r="B91" i="17"/>
  <c r="B520" i="17"/>
  <c r="B388" i="17"/>
  <c r="B256" i="17"/>
  <c r="B124" i="17"/>
  <c r="AG8" i="18"/>
  <c r="AO8" i="18"/>
  <c r="B58" i="17"/>
  <c r="Y8" i="18"/>
  <c r="Q8" i="18"/>
  <c r="I239" i="17"/>
  <c r="BL157" i="1"/>
  <c r="E330" i="17"/>
  <c r="E328" i="17"/>
  <c r="E327" i="17"/>
  <c r="E325" i="17"/>
  <c r="E324" i="17"/>
  <c r="E322" i="17"/>
  <c r="E321" i="17"/>
  <c r="E319" i="17"/>
  <c r="E318" i="17"/>
  <c r="E316" i="17"/>
  <c r="E315" i="17"/>
  <c r="E313" i="17"/>
  <c r="E312" i="17"/>
  <c r="E310" i="17"/>
  <c r="E309" i="17"/>
  <c r="E307" i="17"/>
  <c r="G304" i="17"/>
  <c r="G306" i="17" s="1"/>
  <c r="E329" i="17"/>
  <c r="F328" i="17"/>
  <c r="E326" i="17"/>
  <c r="F325" i="17"/>
  <c r="E323" i="17"/>
  <c r="F322" i="17"/>
  <c r="E320" i="17"/>
  <c r="F319" i="17"/>
  <c r="E317" i="17"/>
  <c r="F316" i="17"/>
  <c r="E314" i="17"/>
  <c r="F313" i="17"/>
  <c r="E311" i="17"/>
  <c r="F310" i="17"/>
  <c r="E308" i="17"/>
  <c r="F307" i="17"/>
  <c r="K211" i="17"/>
  <c r="C370" i="17"/>
  <c r="C372" i="17" s="1"/>
  <c r="C362" i="17"/>
  <c r="C361" i="17"/>
  <c r="C359" i="17"/>
  <c r="C358" i="17"/>
  <c r="C356" i="17"/>
  <c r="C355" i="17"/>
  <c r="C353" i="17"/>
  <c r="C352" i="17"/>
  <c r="C350" i="17"/>
  <c r="C349" i="17"/>
  <c r="C347" i="17"/>
  <c r="C346" i="17"/>
  <c r="C344" i="17"/>
  <c r="C343" i="17"/>
  <c r="C341" i="17"/>
  <c r="C340" i="17"/>
  <c r="C363" i="17"/>
  <c r="D361" i="17"/>
  <c r="C360" i="17"/>
  <c r="D358" i="17"/>
  <c r="C357" i="17"/>
  <c r="D355" i="17"/>
  <c r="C354" i="17"/>
  <c r="D352" i="17"/>
  <c r="C351" i="17"/>
  <c r="D349" i="17"/>
  <c r="C348" i="17"/>
  <c r="D346" i="17"/>
  <c r="C345" i="17"/>
  <c r="D343" i="17"/>
  <c r="C342" i="17"/>
  <c r="D340" i="17"/>
  <c r="C336" i="17" s="1"/>
  <c r="E337" i="17"/>
  <c r="E339" i="17" s="1"/>
  <c r="J250" i="17" l="1"/>
  <c r="I249" i="17"/>
  <c r="J256" i="17"/>
  <c r="I255" i="17"/>
  <c r="G297" i="17"/>
  <c r="J262" i="17"/>
  <c r="I261" i="17"/>
  <c r="J244" i="17"/>
  <c r="I243" i="17"/>
  <c r="L211" i="17"/>
  <c r="I245" i="17"/>
  <c r="I251" i="17"/>
  <c r="I257" i="17"/>
  <c r="I263" i="17"/>
  <c r="I244" i="17"/>
  <c r="I250" i="17"/>
  <c r="I256" i="17"/>
  <c r="I262" i="17"/>
  <c r="J241" i="17"/>
  <c r="J247" i="17"/>
  <c r="J253" i="17"/>
  <c r="J259" i="17"/>
  <c r="K238" i="17"/>
  <c r="K240" i="17" s="1"/>
  <c r="I246" i="17"/>
  <c r="I252" i="17"/>
  <c r="I258" i="17"/>
  <c r="I264" i="17"/>
  <c r="I242" i="17"/>
  <c r="I248" i="17"/>
  <c r="I254" i="17"/>
  <c r="I260" i="17"/>
  <c r="I241" i="17"/>
  <c r="I247" i="17"/>
  <c r="I253" i="17"/>
  <c r="I259" i="17"/>
  <c r="L217" i="17"/>
  <c r="L229" i="17"/>
  <c r="K229" i="17"/>
  <c r="K217" i="17"/>
  <c r="L223" i="17"/>
  <c r="K223" i="17"/>
  <c r="G290" i="17"/>
  <c r="I271" i="17"/>
  <c r="I273" i="17" s="1"/>
  <c r="G296" i="17"/>
  <c r="G291" i="17"/>
  <c r="K210" i="17"/>
  <c r="K216" i="17"/>
  <c r="K222" i="17"/>
  <c r="K228" i="17"/>
  <c r="K209" i="17"/>
  <c r="K215" i="17"/>
  <c r="K221" i="17"/>
  <c r="K227" i="17"/>
  <c r="K213" i="17"/>
  <c r="K219" i="17"/>
  <c r="K225" i="17"/>
  <c r="K231" i="17"/>
  <c r="K212" i="17"/>
  <c r="K218" i="17"/>
  <c r="K224" i="17"/>
  <c r="K230" i="17"/>
  <c r="K207" i="17"/>
  <c r="L208" i="17"/>
  <c r="L214" i="17"/>
  <c r="L220" i="17"/>
  <c r="L226" i="17"/>
  <c r="K208" i="17"/>
  <c r="K214" i="17"/>
  <c r="K220" i="17"/>
  <c r="K226" i="17"/>
  <c r="G279" i="17"/>
  <c r="G278" i="17"/>
  <c r="G285" i="17"/>
  <c r="G284" i="17"/>
  <c r="G276" i="17"/>
  <c r="G288" i="17"/>
  <c r="G275" i="17"/>
  <c r="G287" i="17"/>
  <c r="G282" i="17"/>
  <c r="G294" i="17"/>
  <c r="G281" i="17"/>
  <c r="G293" i="17"/>
  <c r="H274" i="17"/>
  <c r="H280" i="17"/>
  <c r="H286" i="17"/>
  <c r="H292" i="17"/>
  <c r="G274" i="17"/>
  <c r="G280" i="17"/>
  <c r="G286" i="17"/>
  <c r="G292" i="17"/>
  <c r="H277" i="17"/>
  <c r="H283" i="17"/>
  <c r="H289" i="17"/>
  <c r="H295" i="17"/>
  <c r="G277" i="17"/>
  <c r="G283" i="17"/>
  <c r="G289" i="17"/>
  <c r="G295" i="17"/>
  <c r="B424" i="17"/>
  <c r="B292" i="17"/>
  <c r="B160" i="17"/>
  <c r="B94" i="17"/>
  <c r="B490" i="17"/>
  <c r="B358" i="17"/>
  <c r="B226" i="17"/>
  <c r="B457" i="17"/>
  <c r="B325" i="17"/>
  <c r="B523" i="17"/>
  <c r="B391" i="17"/>
  <c r="B259" i="17"/>
  <c r="B127" i="17"/>
  <c r="B193" i="17"/>
  <c r="AH8" i="18"/>
  <c r="Z8" i="18"/>
  <c r="B61" i="17"/>
  <c r="AP8" i="18"/>
  <c r="R8" i="18"/>
  <c r="CF157" i="1"/>
  <c r="E363" i="17"/>
  <c r="E361" i="17"/>
  <c r="E360" i="17"/>
  <c r="E358" i="17"/>
  <c r="E357" i="17"/>
  <c r="E355" i="17"/>
  <c r="E354" i="17"/>
  <c r="E352" i="17"/>
  <c r="E351" i="17"/>
  <c r="E349" i="17"/>
  <c r="E348" i="17"/>
  <c r="E346" i="17"/>
  <c r="E345" i="17"/>
  <c r="E343" i="17"/>
  <c r="E342" i="17"/>
  <c r="E340" i="17"/>
  <c r="G337" i="17"/>
  <c r="G339" i="17" s="1"/>
  <c r="E362" i="17"/>
  <c r="F361" i="17"/>
  <c r="E359" i="17"/>
  <c r="F358" i="17"/>
  <c r="E356" i="17"/>
  <c r="F355" i="17"/>
  <c r="E353" i="17"/>
  <c r="F352" i="17"/>
  <c r="E350" i="17"/>
  <c r="F349" i="17"/>
  <c r="E347" i="17"/>
  <c r="F346" i="17"/>
  <c r="E344" i="17"/>
  <c r="F343" i="17"/>
  <c r="E341" i="17"/>
  <c r="F340" i="17"/>
  <c r="G329" i="17"/>
  <c r="G328" i="17"/>
  <c r="G326" i="17"/>
  <c r="G325" i="17"/>
  <c r="G323" i="17"/>
  <c r="G322" i="17"/>
  <c r="G320" i="17"/>
  <c r="G319" i="17"/>
  <c r="G317" i="17"/>
  <c r="G316" i="17"/>
  <c r="G314" i="17"/>
  <c r="G313" i="17"/>
  <c r="G311" i="17"/>
  <c r="G310" i="17"/>
  <c r="G308" i="17"/>
  <c r="G307" i="17"/>
  <c r="G330" i="17"/>
  <c r="H328" i="17"/>
  <c r="G327" i="17"/>
  <c r="H325" i="17"/>
  <c r="G324" i="17"/>
  <c r="H322" i="17"/>
  <c r="G321" i="17"/>
  <c r="H319" i="17"/>
  <c r="G318" i="17"/>
  <c r="H316" i="17"/>
  <c r="G315" i="17"/>
  <c r="H313" i="17"/>
  <c r="G312" i="17"/>
  <c r="H310" i="17"/>
  <c r="G309" i="17"/>
  <c r="H307" i="17"/>
  <c r="I304" i="17"/>
  <c r="I306" i="17" s="1"/>
  <c r="I297" i="17"/>
  <c r="I295" i="17"/>
  <c r="I294" i="17"/>
  <c r="I292" i="17"/>
  <c r="I291" i="17"/>
  <c r="I289" i="17"/>
  <c r="I288" i="17"/>
  <c r="I286" i="17"/>
  <c r="I285" i="17"/>
  <c r="I283" i="17"/>
  <c r="I282" i="17"/>
  <c r="I280" i="17"/>
  <c r="I279" i="17"/>
  <c r="I277" i="17"/>
  <c r="I276" i="17"/>
  <c r="I274" i="17"/>
  <c r="K271" i="17"/>
  <c r="K273" i="17" s="1"/>
  <c r="I296" i="17"/>
  <c r="J295" i="17"/>
  <c r="I293" i="17"/>
  <c r="J292" i="17"/>
  <c r="I290" i="17"/>
  <c r="J289" i="17"/>
  <c r="I287" i="17"/>
  <c r="J286" i="17"/>
  <c r="I284" i="17"/>
  <c r="J283" i="17"/>
  <c r="I281" i="17"/>
  <c r="J280" i="17"/>
  <c r="I278" i="17"/>
  <c r="J277" i="17"/>
  <c r="I275" i="17"/>
  <c r="J274" i="17"/>
  <c r="C403" i="17"/>
  <c r="C405" i="17" s="1"/>
  <c r="C395" i="17"/>
  <c r="C394" i="17"/>
  <c r="C392" i="17"/>
  <c r="C391" i="17"/>
  <c r="C389" i="17"/>
  <c r="C388" i="17"/>
  <c r="C386" i="17"/>
  <c r="C385" i="17"/>
  <c r="C383" i="17"/>
  <c r="C396" i="17"/>
  <c r="D394" i="17"/>
  <c r="C393" i="17"/>
  <c r="C390" i="17"/>
  <c r="C387" i="17"/>
  <c r="C384" i="17"/>
  <c r="C382" i="17"/>
  <c r="C380" i="17"/>
  <c r="C379" i="17"/>
  <c r="C377" i="17"/>
  <c r="C376" i="17"/>
  <c r="C374" i="17"/>
  <c r="C373" i="17"/>
  <c r="D391" i="17"/>
  <c r="D388" i="17"/>
  <c r="D385" i="17"/>
  <c r="D382" i="17"/>
  <c r="C381" i="17"/>
  <c r="D379" i="17"/>
  <c r="C378" i="17"/>
  <c r="D376" i="17"/>
  <c r="C375" i="17"/>
  <c r="D373" i="17"/>
  <c r="C369" i="17" s="1"/>
  <c r="E370" i="17"/>
  <c r="E372" i="17" s="1"/>
  <c r="K263" i="17"/>
  <c r="K262" i="17"/>
  <c r="K260" i="17"/>
  <c r="K259" i="17"/>
  <c r="K257" i="17"/>
  <c r="K256" i="17"/>
  <c r="K254" i="17"/>
  <c r="K253" i="17"/>
  <c r="K251" i="17"/>
  <c r="K250" i="17"/>
  <c r="K248" i="17"/>
  <c r="K247" i="17"/>
  <c r="K245" i="17"/>
  <c r="K244" i="17"/>
  <c r="K242" i="17"/>
  <c r="K241" i="17"/>
  <c r="K264" i="17"/>
  <c r="L262" i="17"/>
  <c r="K261" i="17"/>
  <c r="L259" i="17"/>
  <c r="K258" i="17"/>
  <c r="L256" i="17"/>
  <c r="K255" i="17"/>
  <c r="L253" i="17"/>
  <c r="K252" i="17"/>
  <c r="L250" i="17"/>
  <c r="K249" i="17"/>
  <c r="L247" i="17"/>
  <c r="K246" i="17"/>
  <c r="L244" i="17"/>
  <c r="K243" i="17"/>
  <c r="L241" i="17"/>
  <c r="K239" i="17" l="1"/>
  <c r="B493" i="17"/>
  <c r="B361" i="17"/>
  <c r="B229" i="17"/>
  <c r="B427" i="17"/>
  <c r="B163" i="17"/>
  <c r="B130" i="17"/>
  <c r="B460" i="17"/>
  <c r="B328" i="17"/>
  <c r="B196" i="17"/>
  <c r="B295" i="17"/>
  <c r="B97" i="17"/>
  <c r="B526" i="17"/>
  <c r="B394" i="17"/>
  <c r="B262" i="17"/>
  <c r="AI8" i="18"/>
  <c r="B64" i="17"/>
  <c r="AQ8" i="18"/>
  <c r="S8" i="18"/>
  <c r="AA8" i="18"/>
  <c r="C272" i="17"/>
  <c r="D182" i="1"/>
  <c r="C436" i="17"/>
  <c r="C438" i="17" s="1"/>
  <c r="C428" i="17"/>
  <c r="C427" i="17"/>
  <c r="C425" i="17"/>
  <c r="C424" i="17"/>
  <c r="C422" i="17"/>
  <c r="C421" i="17"/>
  <c r="C419" i="17"/>
  <c r="C418" i="17"/>
  <c r="C416" i="17"/>
  <c r="C415" i="17"/>
  <c r="C413" i="17"/>
  <c r="C412" i="17"/>
  <c r="C410" i="17"/>
  <c r="C409" i="17"/>
  <c r="C407" i="17"/>
  <c r="C406" i="17"/>
  <c r="C429" i="17"/>
  <c r="D427" i="17"/>
  <c r="C426" i="17"/>
  <c r="D424" i="17"/>
  <c r="C423" i="17"/>
  <c r="D421" i="17"/>
  <c r="C420" i="17"/>
  <c r="D418" i="17"/>
  <c r="C417" i="17"/>
  <c r="D415" i="17"/>
  <c r="C414" i="17"/>
  <c r="D412" i="17"/>
  <c r="C411" i="17"/>
  <c r="D409" i="17"/>
  <c r="C408" i="17"/>
  <c r="D406" i="17"/>
  <c r="C402" i="17" s="1"/>
  <c r="E403" i="17"/>
  <c r="E405" i="17" s="1"/>
  <c r="I330" i="17"/>
  <c r="I328" i="17"/>
  <c r="I327" i="17"/>
  <c r="I325" i="17"/>
  <c r="I324" i="17"/>
  <c r="I322" i="17"/>
  <c r="I321" i="17"/>
  <c r="I319" i="17"/>
  <c r="I318" i="17"/>
  <c r="I316" i="17"/>
  <c r="I315" i="17"/>
  <c r="I313" i="17"/>
  <c r="I312" i="17"/>
  <c r="I310" i="17"/>
  <c r="I309" i="17"/>
  <c r="I307" i="17"/>
  <c r="K304" i="17"/>
  <c r="K306" i="17" s="1"/>
  <c r="I329" i="17"/>
  <c r="J328" i="17"/>
  <c r="I326" i="17"/>
  <c r="J325" i="17"/>
  <c r="I323" i="17"/>
  <c r="J322" i="17"/>
  <c r="I320" i="17"/>
  <c r="J319" i="17"/>
  <c r="I317" i="17"/>
  <c r="J316" i="17"/>
  <c r="I314" i="17"/>
  <c r="J313" i="17"/>
  <c r="I311" i="17"/>
  <c r="J310" i="17"/>
  <c r="I308" i="17"/>
  <c r="J307" i="17"/>
  <c r="E396" i="17"/>
  <c r="E394" i="17"/>
  <c r="E393" i="17"/>
  <c r="E391" i="17"/>
  <c r="E390" i="17"/>
  <c r="E388" i="17"/>
  <c r="E387" i="17"/>
  <c r="E385" i="17"/>
  <c r="E384" i="17"/>
  <c r="E395" i="17"/>
  <c r="F394" i="17"/>
  <c r="E392" i="17"/>
  <c r="F391" i="17"/>
  <c r="E389" i="17"/>
  <c r="F388" i="17"/>
  <c r="E386" i="17"/>
  <c r="F385" i="17"/>
  <c r="E383" i="17"/>
  <c r="E382" i="17"/>
  <c r="E381" i="17"/>
  <c r="E379" i="17"/>
  <c r="E378" i="17"/>
  <c r="E376" i="17"/>
  <c r="E375" i="17"/>
  <c r="E373" i="17"/>
  <c r="G370" i="17"/>
  <c r="G372" i="17" s="1"/>
  <c r="F382" i="17"/>
  <c r="E380" i="17"/>
  <c r="F379" i="17"/>
  <c r="E377" i="17"/>
  <c r="F376" i="17"/>
  <c r="E374" i="17"/>
  <c r="F373" i="17"/>
  <c r="K296" i="17"/>
  <c r="K295" i="17"/>
  <c r="K293" i="17"/>
  <c r="K292" i="17"/>
  <c r="K290" i="17"/>
  <c r="K289" i="17"/>
  <c r="K287" i="17"/>
  <c r="K286" i="17"/>
  <c r="K284" i="17"/>
  <c r="K283" i="17"/>
  <c r="K281" i="17"/>
  <c r="K280" i="17"/>
  <c r="K278" i="17"/>
  <c r="K277" i="17"/>
  <c r="K275" i="17"/>
  <c r="K274" i="17"/>
  <c r="K297" i="17"/>
  <c r="L295" i="17"/>
  <c r="K294" i="17"/>
  <c r="L292" i="17"/>
  <c r="K291" i="17"/>
  <c r="L289" i="17"/>
  <c r="K288" i="17"/>
  <c r="L286" i="17"/>
  <c r="K285" i="17"/>
  <c r="L283" i="17"/>
  <c r="K282" i="17"/>
  <c r="L280" i="17"/>
  <c r="K279" i="17"/>
  <c r="L277" i="17"/>
  <c r="K276" i="17"/>
  <c r="L274" i="17"/>
  <c r="G362" i="17"/>
  <c r="G361" i="17"/>
  <c r="G359" i="17"/>
  <c r="G358" i="17"/>
  <c r="G356" i="17"/>
  <c r="G355" i="17"/>
  <c r="G353" i="17"/>
  <c r="G352" i="17"/>
  <c r="G350" i="17"/>
  <c r="G349" i="17"/>
  <c r="G347" i="17"/>
  <c r="G346" i="17"/>
  <c r="G344" i="17"/>
  <c r="G343" i="17"/>
  <c r="G341" i="17"/>
  <c r="G340" i="17"/>
  <c r="G363" i="17"/>
  <c r="H361" i="17"/>
  <c r="G360" i="17"/>
  <c r="H358" i="17"/>
  <c r="G357" i="17"/>
  <c r="H355" i="17"/>
  <c r="G354" i="17"/>
  <c r="H352" i="17"/>
  <c r="G351" i="17"/>
  <c r="H349" i="17"/>
  <c r="G348" i="17"/>
  <c r="H346" i="17"/>
  <c r="G345" i="17"/>
  <c r="H343" i="17"/>
  <c r="G342" i="17"/>
  <c r="H340" i="17"/>
  <c r="I337" i="17"/>
  <c r="I339" i="17" s="1"/>
  <c r="E272" i="17" l="1"/>
  <c r="X182" i="1"/>
  <c r="E429" i="17"/>
  <c r="E427" i="17"/>
  <c r="E426" i="17"/>
  <c r="E424" i="17"/>
  <c r="E423" i="17"/>
  <c r="E421" i="17"/>
  <c r="E420" i="17"/>
  <c r="E418" i="17"/>
  <c r="E417" i="17"/>
  <c r="E415" i="17"/>
  <c r="E414" i="17"/>
  <c r="E412" i="17"/>
  <c r="E411" i="17"/>
  <c r="E409" i="17"/>
  <c r="E408" i="17"/>
  <c r="E406" i="17"/>
  <c r="G403" i="17"/>
  <c r="G405" i="17" s="1"/>
  <c r="E428" i="17"/>
  <c r="F427" i="17"/>
  <c r="E425" i="17"/>
  <c r="F424" i="17"/>
  <c r="E422" i="17"/>
  <c r="F421" i="17"/>
  <c r="E419" i="17"/>
  <c r="F418" i="17"/>
  <c r="E416" i="17"/>
  <c r="F415" i="17"/>
  <c r="E413" i="17"/>
  <c r="F412" i="17"/>
  <c r="E410" i="17"/>
  <c r="F409" i="17"/>
  <c r="E407" i="17"/>
  <c r="F406" i="17"/>
  <c r="I363" i="17"/>
  <c r="I361" i="17"/>
  <c r="I360" i="17"/>
  <c r="I358" i="17"/>
  <c r="I357" i="17"/>
  <c r="I355" i="17"/>
  <c r="I354" i="17"/>
  <c r="I352" i="17"/>
  <c r="I351" i="17"/>
  <c r="I349" i="17"/>
  <c r="I348" i="17"/>
  <c r="I346" i="17"/>
  <c r="I345" i="17"/>
  <c r="I343" i="17"/>
  <c r="I342" i="17"/>
  <c r="I340" i="17"/>
  <c r="K337" i="17"/>
  <c r="K339" i="17" s="1"/>
  <c r="I362" i="17"/>
  <c r="J361" i="17"/>
  <c r="I359" i="17"/>
  <c r="J358" i="17"/>
  <c r="I356" i="17"/>
  <c r="J355" i="17"/>
  <c r="I353" i="17"/>
  <c r="J352" i="17"/>
  <c r="I350" i="17"/>
  <c r="J349" i="17"/>
  <c r="I347" i="17"/>
  <c r="J346" i="17"/>
  <c r="I344" i="17"/>
  <c r="J343" i="17"/>
  <c r="I341" i="17"/>
  <c r="J340" i="17"/>
  <c r="G395" i="17"/>
  <c r="G394" i="17"/>
  <c r="G392" i="17"/>
  <c r="G391" i="17"/>
  <c r="G389" i="17"/>
  <c r="G388" i="17"/>
  <c r="G386" i="17"/>
  <c r="G385" i="17"/>
  <c r="G383" i="17"/>
  <c r="G396" i="17"/>
  <c r="H394" i="17"/>
  <c r="G382" i="17"/>
  <c r="G380" i="17"/>
  <c r="G379" i="17"/>
  <c r="G377" i="17"/>
  <c r="G376" i="17"/>
  <c r="G374" i="17"/>
  <c r="G373" i="17"/>
  <c r="G393" i="17"/>
  <c r="H391" i="17"/>
  <c r="G390" i="17"/>
  <c r="H388" i="17"/>
  <c r="G387" i="17"/>
  <c r="H385" i="17"/>
  <c r="G384" i="17"/>
  <c r="H382" i="17"/>
  <c r="G381" i="17"/>
  <c r="H379" i="17"/>
  <c r="G378" i="17"/>
  <c r="H376" i="17"/>
  <c r="G375" i="17"/>
  <c r="H373" i="17"/>
  <c r="I370" i="17"/>
  <c r="I372" i="17" s="1"/>
  <c r="K329" i="17"/>
  <c r="K328" i="17"/>
  <c r="K326" i="17"/>
  <c r="K325" i="17"/>
  <c r="K323" i="17"/>
  <c r="K322" i="17"/>
  <c r="K320" i="17"/>
  <c r="K319" i="17"/>
  <c r="K317" i="17"/>
  <c r="K316" i="17"/>
  <c r="K314" i="17"/>
  <c r="K313" i="17"/>
  <c r="K311" i="17"/>
  <c r="K310" i="17"/>
  <c r="K308" i="17"/>
  <c r="K307" i="17"/>
  <c r="K330" i="17"/>
  <c r="L328" i="17"/>
  <c r="K327" i="17"/>
  <c r="L325" i="17"/>
  <c r="K324" i="17"/>
  <c r="L322" i="17"/>
  <c r="K321" i="17"/>
  <c r="L319" i="17"/>
  <c r="K318" i="17"/>
  <c r="L316" i="17"/>
  <c r="K315" i="17"/>
  <c r="L313" i="17"/>
  <c r="K312" i="17"/>
  <c r="L310" i="17"/>
  <c r="K309" i="17"/>
  <c r="L307" i="17"/>
  <c r="C469" i="17"/>
  <c r="C461" i="17"/>
  <c r="C460" i="17"/>
  <c r="C458" i="17"/>
  <c r="C457" i="17"/>
  <c r="C455" i="17"/>
  <c r="C454" i="17"/>
  <c r="C452" i="17"/>
  <c r="C451" i="17"/>
  <c r="C449" i="17"/>
  <c r="C448" i="17"/>
  <c r="C446" i="17"/>
  <c r="C445" i="17"/>
  <c r="C443" i="17"/>
  <c r="C442" i="17"/>
  <c r="C440" i="17"/>
  <c r="C439" i="17"/>
  <c r="C462" i="17"/>
  <c r="D460" i="17"/>
  <c r="C459" i="17"/>
  <c r="D457" i="17"/>
  <c r="C456" i="17"/>
  <c r="D454" i="17"/>
  <c r="C453" i="17"/>
  <c r="D451" i="17"/>
  <c r="C450" i="17"/>
  <c r="D448" i="17"/>
  <c r="C447" i="17"/>
  <c r="D445" i="17"/>
  <c r="C444" i="17"/>
  <c r="D442" i="17"/>
  <c r="C441" i="17"/>
  <c r="D439" i="17"/>
  <c r="C435" i="17" s="1"/>
  <c r="E436" i="17"/>
  <c r="E438" i="17" s="1"/>
  <c r="G272" i="17" l="1"/>
  <c r="AR182" i="1"/>
  <c r="C502" i="17"/>
  <c r="C535" i="17" s="1"/>
  <c r="C494" i="17"/>
  <c r="C493" i="17"/>
  <c r="C491" i="17"/>
  <c r="C490" i="17"/>
  <c r="C488" i="17"/>
  <c r="C487" i="17"/>
  <c r="C485" i="17"/>
  <c r="C484" i="17"/>
  <c r="C482" i="17"/>
  <c r="C481" i="17"/>
  <c r="C479" i="17"/>
  <c r="C478" i="17"/>
  <c r="C476" i="17"/>
  <c r="C475" i="17"/>
  <c r="C473" i="17"/>
  <c r="C472" i="17"/>
  <c r="C495" i="17"/>
  <c r="D493" i="17"/>
  <c r="C492" i="17"/>
  <c r="D490" i="17"/>
  <c r="C489" i="17"/>
  <c r="D487" i="17"/>
  <c r="C486" i="17"/>
  <c r="D484" i="17"/>
  <c r="C483" i="17"/>
  <c r="D481" i="17"/>
  <c r="C480" i="17"/>
  <c r="D478" i="17"/>
  <c r="C477" i="17"/>
  <c r="D475" i="17"/>
  <c r="C474" i="17"/>
  <c r="D472" i="17"/>
  <c r="C468" i="17" s="1"/>
  <c r="E469" i="17"/>
  <c r="K362" i="17"/>
  <c r="K361" i="17"/>
  <c r="K359" i="17"/>
  <c r="K358" i="17"/>
  <c r="K356" i="17"/>
  <c r="K355" i="17"/>
  <c r="K353" i="17"/>
  <c r="K352" i="17"/>
  <c r="K350" i="17"/>
  <c r="K349" i="17"/>
  <c r="K347" i="17"/>
  <c r="K346" i="17"/>
  <c r="K344" i="17"/>
  <c r="K343" i="17"/>
  <c r="K341" i="17"/>
  <c r="K340" i="17"/>
  <c r="K363" i="17"/>
  <c r="L361" i="17"/>
  <c r="K360" i="17"/>
  <c r="L358" i="17"/>
  <c r="K357" i="17"/>
  <c r="L355" i="17"/>
  <c r="K354" i="17"/>
  <c r="L352" i="17"/>
  <c r="K351" i="17"/>
  <c r="L349" i="17"/>
  <c r="K348" i="17"/>
  <c r="L346" i="17"/>
  <c r="K345" i="17"/>
  <c r="L343" i="17"/>
  <c r="K342" i="17"/>
  <c r="L340" i="17"/>
  <c r="E462" i="17"/>
  <c r="E460" i="17"/>
  <c r="E459" i="17"/>
  <c r="E457" i="17"/>
  <c r="E456" i="17"/>
  <c r="E454" i="17"/>
  <c r="E453" i="17"/>
  <c r="E451" i="17"/>
  <c r="E450" i="17"/>
  <c r="E448" i="17"/>
  <c r="E447" i="17"/>
  <c r="E445" i="17"/>
  <c r="E444" i="17"/>
  <c r="E442" i="17"/>
  <c r="E441" i="17"/>
  <c r="E439" i="17"/>
  <c r="G436" i="17"/>
  <c r="G438" i="17" s="1"/>
  <c r="E461" i="17"/>
  <c r="F460" i="17"/>
  <c r="E458" i="17"/>
  <c r="F457" i="17"/>
  <c r="E455" i="17"/>
  <c r="F454" i="17"/>
  <c r="E452" i="17"/>
  <c r="F451" i="17"/>
  <c r="E449" i="17"/>
  <c r="F448" i="17"/>
  <c r="E446" i="17"/>
  <c r="F445" i="17"/>
  <c r="E443" i="17"/>
  <c r="F442" i="17"/>
  <c r="E440" i="17"/>
  <c r="F439" i="17"/>
  <c r="I396" i="17"/>
  <c r="I394" i="17"/>
  <c r="I393" i="17"/>
  <c r="I391" i="17"/>
  <c r="I390" i="17"/>
  <c r="I388" i="17"/>
  <c r="I387" i="17"/>
  <c r="I385" i="17"/>
  <c r="I384" i="17"/>
  <c r="I395" i="17"/>
  <c r="J394" i="17"/>
  <c r="J391" i="17"/>
  <c r="J388" i="17"/>
  <c r="J385" i="17"/>
  <c r="I382" i="17"/>
  <c r="I381" i="17"/>
  <c r="I379" i="17"/>
  <c r="I378" i="17"/>
  <c r="I376" i="17"/>
  <c r="I375" i="17"/>
  <c r="I373" i="17"/>
  <c r="K370" i="17"/>
  <c r="K372" i="17" s="1"/>
  <c r="I392" i="17"/>
  <c r="I389" i="17"/>
  <c r="I386" i="17"/>
  <c r="I383" i="17"/>
  <c r="J382" i="17"/>
  <c r="I380" i="17"/>
  <c r="J379" i="17"/>
  <c r="I377" i="17"/>
  <c r="J376" i="17"/>
  <c r="I374" i="17"/>
  <c r="J373" i="17"/>
  <c r="G428" i="17"/>
  <c r="G427" i="17"/>
  <c r="G425" i="17"/>
  <c r="G424" i="17"/>
  <c r="G422" i="17"/>
  <c r="G421" i="17"/>
  <c r="G419" i="17"/>
  <c r="G418" i="17"/>
  <c r="G416" i="17"/>
  <c r="G415" i="17"/>
  <c r="G413" i="17"/>
  <c r="G412" i="17"/>
  <c r="G410" i="17"/>
  <c r="G409" i="17"/>
  <c r="G407" i="17"/>
  <c r="G406" i="17"/>
  <c r="G429" i="17"/>
  <c r="H427" i="17"/>
  <c r="G426" i="17"/>
  <c r="H424" i="17"/>
  <c r="G423" i="17"/>
  <c r="H421" i="17"/>
  <c r="G420" i="17"/>
  <c r="H418" i="17"/>
  <c r="G417" i="17"/>
  <c r="H415" i="17"/>
  <c r="G414" i="17"/>
  <c r="H412" i="17"/>
  <c r="G411" i="17"/>
  <c r="H409" i="17"/>
  <c r="G408" i="17"/>
  <c r="H406" i="17"/>
  <c r="I403" i="17"/>
  <c r="I405" i="17" s="1"/>
  <c r="C561" i="17" l="1"/>
  <c r="C568" i="17"/>
  <c r="C545" i="17"/>
  <c r="C557" i="17"/>
  <c r="C546" i="17"/>
  <c r="C558" i="17"/>
  <c r="C538" i="17"/>
  <c r="C550" i="17"/>
  <c r="D538" i="17"/>
  <c r="C534" i="17" s="1"/>
  <c r="D550" i="17"/>
  <c r="C547" i="17"/>
  <c r="C559" i="17"/>
  <c r="D547" i="17"/>
  <c r="D559" i="17"/>
  <c r="C542" i="17"/>
  <c r="C554" i="17"/>
  <c r="C543" i="17"/>
  <c r="C555" i="17"/>
  <c r="C553" i="17"/>
  <c r="D553" i="17"/>
  <c r="C548" i="17"/>
  <c r="C549" i="17"/>
  <c r="C539" i="17"/>
  <c r="C551" i="17"/>
  <c r="C540" i="17"/>
  <c r="C552" i="17"/>
  <c r="E535" i="17"/>
  <c r="C544" i="17"/>
  <c r="C556" i="17"/>
  <c r="D544" i="17"/>
  <c r="D556" i="17"/>
  <c r="C541" i="17"/>
  <c r="D541" i="17"/>
  <c r="C536" i="17"/>
  <c r="C560" i="17"/>
  <c r="I272" i="17"/>
  <c r="BL182" i="1"/>
  <c r="E495" i="17"/>
  <c r="E493" i="17"/>
  <c r="E492" i="17"/>
  <c r="E490" i="17"/>
  <c r="E489" i="17"/>
  <c r="E487" i="17"/>
  <c r="E486" i="17"/>
  <c r="E484" i="17"/>
  <c r="E483" i="17"/>
  <c r="E481" i="17"/>
  <c r="E480" i="17"/>
  <c r="E478" i="17"/>
  <c r="E477" i="17"/>
  <c r="E475" i="17"/>
  <c r="E474" i="17"/>
  <c r="E472" i="17"/>
  <c r="G469" i="17"/>
  <c r="E494" i="17"/>
  <c r="F493" i="17"/>
  <c r="E491" i="17"/>
  <c r="F490" i="17"/>
  <c r="E488" i="17"/>
  <c r="F487" i="17"/>
  <c r="E485" i="17"/>
  <c r="F484" i="17"/>
  <c r="E482" i="17"/>
  <c r="F481" i="17"/>
  <c r="E479" i="17"/>
  <c r="F478" i="17"/>
  <c r="E476" i="17"/>
  <c r="F475" i="17"/>
  <c r="E473" i="17"/>
  <c r="F472" i="17"/>
  <c r="I429" i="17"/>
  <c r="I427" i="17"/>
  <c r="I426" i="17"/>
  <c r="I424" i="17"/>
  <c r="I423" i="17"/>
  <c r="I421" i="17"/>
  <c r="I420" i="17"/>
  <c r="I418" i="17"/>
  <c r="I417" i="17"/>
  <c r="I415" i="17"/>
  <c r="I414" i="17"/>
  <c r="I412" i="17"/>
  <c r="I411" i="17"/>
  <c r="I409" i="17"/>
  <c r="I408" i="17"/>
  <c r="I406" i="17"/>
  <c r="K403" i="17"/>
  <c r="K405" i="17" s="1"/>
  <c r="I428" i="17"/>
  <c r="J427" i="17"/>
  <c r="I425" i="17"/>
  <c r="J424" i="17"/>
  <c r="I422" i="17"/>
  <c r="J421" i="17"/>
  <c r="I419" i="17"/>
  <c r="J418" i="17"/>
  <c r="I416" i="17"/>
  <c r="J415" i="17"/>
  <c r="I413" i="17"/>
  <c r="J412" i="17"/>
  <c r="I410" i="17"/>
  <c r="J409" i="17"/>
  <c r="I407" i="17"/>
  <c r="J406" i="17"/>
  <c r="K395" i="17"/>
  <c r="K394" i="17"/>
  <c r="K392" i="17"/>
  <c r="K391" i="17"/>
  <c r="K389" i="17"/>
  <c r="K388" i="17"/>
  <c r="K386" i="17"/>
  <c r="K385" i="17"/>
  <c r="K383" i="17"/>
  <c r="K396" i="17"/>
  <c r="L394" i="17"/>
  <c r="K393" i="17"/>
  <c r="K390" i="17"/>
  <c r="K387" i="17"/>
  <c r="K384" i="17"/>
  <c r="K382" i="17"/>
  <c r="K380" i="17"/>
  <c r="K379" i="17"/>
  <c r="K377" i="17"/>
  <c r="K376" i="17"/>
  <c r="K374" i="17"/>
  <c r="K373" i="17"/>
  <c r="L391" i="17"/>
  <c r="L388" i="17"/>
  <c r="L385" i="17"/>
  <c r="L382" i="17"/>
  <c r="K381" i="17"/>
  <c r="L379" i="17"/>
  <c r="K378" i="17"/>
  <c r="L376" i="17"/>
  <c r="K375" i="17"/>
  <c r="L373" i="17"/>
  <c r="G461" i="17"/>
  <c r="G460" i="17"/>
  <c r="G458" i="17"/>
  <c r="G457" i="17"/>
  <c r="G455" i="17"/>
  <c r="G454" i="17"/>
  <c r="G452" i="17"/>
  <c r="G451" i="17"/>
  <c r="G449" i="17"/>
  <c r="G448" i="17"/>
  <c r="G446" i="17"/>
  <c r="G445" i="17"/>
  <c r="G443" i="17"/>
  <c r="G442" i="17"/>
  <c r="G440" i="17"/>
  <c r="G439" i="17"/>
  <c r="G462" i="17"/>
  <c r="H460" i="17"/>
  <c r="G459" i="17"/>
  <c r="H457" i="17"/>
  <c r="G456" i="17"/>
  <c r="H454" i="17"/>
  <c r="G453" i="17"/>
  <c r="H451" i="17"/>
  <c r="G450" i="17"/>
  <c r="H448" i="17"/>
  <c r="G447" i="17"/>
  <c r="H445" i="17"/>
  <c r="G444" i="17"/>
  <c r="H442" i="17"/>
  <c r="G441" i="17"/>
  <c r="H439" i="17"/>
  <c r="I436" i="17"/>
  <c r="I438" i="17" s="1"/>
  <c r="C528" i="17"/>
  <c r="D526" i="17"/>
  <c r="C525" i="17"/>
  <c r="D523" i="17"/>
  <c r="C522" i="17"/>
  <c r="D520" i="17"/>
  <c r="C519" i="17"/>
  <c r="D517" i="17"/>
  <c r="C516" i="17"/>
  <c r="D514" i="17"/>
  <c r="C513" i="17"/>
  <c r="D511" i="17"/>
  <c r="C510" i="17"/>
  <c r="D508" i="17"/>
  <c r="C507" i="17"/>
  <c r="C526" i="17"/>
  <c r="C523" i="17"/>
  <c r="C520" i="17"/>
  <c r="C517" i="17"/>
  <c r="C514" i="17"/>
  <c r="C511" i="17"/>
  <c r="C508" i="17"/>
  <c r="C506" i="17"/>
  <c r="C505" i="17"/>
  <c r="C527" i="17"/>
  <c r="C524" i="17"/>
  <c r="C521" i="17"/>
  <c r="C518" i="17"/>
  <c r="C515" i="17"/>
  <c r="C512" i="17"/>
  <c r="C509" i="17"/>
  <c r="D505" i="17"/>
  <c r="C501" i="17" s="1"/>
  <c r="E502" i="17"/>
  <c r="E554" i="17" l="1"/>
  <c r="E542" i="17"/>
  <c r="E553" i="17"/>
  <c r="E541" i="17"/>
  <c r="E557" i="17"/>
  <c r="E545" i="17"/>
  <c r="E561" i="17"/>
  <c r="E549" i="17"/>
  <c r="F553" i="17"/>
  <c r="E552" i="17"/>
  <c r="F556" i="17"/>
  <c r="E556" i="17"/>
  <c r="E560" i="17"/>
  <c r="E548" i="17"/>
  <c r="E559" i="17"/>
  <c r="E547" i="17"/>
  <c r="E536" i="17"/>
  <c r="E551" i="17"/>
  <c r="E539" i="17"/>
  <c r="E555" i="17"/>
  <c r="E543" i="17"/>
  <c r="F559" i="17"/>
  <c r="F547" i="17"/>
  <c r="E558" i="17"/>
  <c r="E546" i="17"/>
  <c r="G535" i="17"/>
  <c r="F550" i="17"/>
  <c r="F538" i="17"/>
  <c r="E550" i="17"/>
  <c r="E538" i="17"/>
  <c r="F541" i="17"/>
  <c r="E540" i="17"/>
  <c r="F544" i="17"/>
  <c r="E544" i="17"/>
  <c r="C594" i="17"/>
  <c r="C601" i="17"/>
  <c r="C580" i="17"/>
  <c r="C592" i="17"/>
  <c r="D580" i="17"/>
  <c r="D592" i="17"/>
  <c r="C575" i="17"/>
  <c r="C587" i="17"/>
  <c r="C576" i="17"/>
  <c r="C588" i="17"/>
  <c r="C572" i="17"/>
  <c r="C584" i="17"/>
  <c r="C573" i="17"/>
  <c r="C585" i="17"/>
  <c r="E568" i="17"/>
  <c r="C577" i="17"/>
  <c r="C589" i="17"/>
  <c r="D577" i="17"/>
  <c r="D589" i="17"/>
  <c r="C590" i="17"/>
  <c r="C591" i="17"/>
  <c r="C583" i="17"/>
  <c r="D583" i="17"/>
  <c r="C574" i="17"/>
  <c r="C586" i="17"/>
  <c r="D574" i="17"/>
  <c r="D586" i="17"/>
  <c r="C569" i="17"/>
  <c r="C581" i="17"/>
  <c r="C593" i="17"/>
  <c r="C582" i="17"/>
  <c r="C578" i="17"/>
  <c r="C579" i="17"/>
  <c r="C571" i="17"/>
  <c r="D571" i="17"/>
  <c r="C567" i="17" s="1"/>
  <c r="K272" i="17"/>
  <c r="CF182" i="1"/>
  <c r="K428" i="17"/>
  <c r="K427" i="17"/>
  <c r="K425" i="17"/>
  <c r="K424" i="17"/>
  <c r="K422" i="17"/>
  <c r="K421" i="17"/>
  <c r="K419" i="17"/>
  <c r="K418" i="17"/>
  <c r="K416" i="17"/>
  <c r="K415" i="17"/>
  <c r="K413" i="17"/>
  <c r="K412" i="17"/>
  <c r="K410" i="17"/>
  <c r="K409" i="17"/>
  <c r="K407" i="17"/>
  <c r="K406" i="17"/>
  <c r="K429" i="17"/>
  <c r="L427" i="17"/>
  <c r="K426" i="17"/>
  <c r="L424" i="17"/>
  <c r="K423" i="17"/>
  <c r="L421" i="17"/>
  <c r="K420" i="17"/>
  <c r="L418" i="17"/>
  <c r="K417" i="17"/>
  <c r="L415" i="17"/>
  <c r="K414" i="17"/>
  <c r="L412" i="17"/>
  <c r="K411" i="17"/>
  <c r="L409" i="17"/>
  <c r="K408" i="17"/>
  <c r="L406" i="17"/>
  <c r="E527" i="17"/>
  <c r="F526" i="17"/>
  <c r="E524" i="17"/>
  <c r="F523" i="17"/>
  <c r="E521" i="17"/>
  <c r="F520" i="17"/>
  <c r="E518" i="17"/>
  <c r="F517" i="17"/>
  <c r="E515" i="17"/>
  <c r="F514" i="17"/>
  <c r="E512" i="17"/>
  <c r="F511" i="17"/>
  <c r="E509" i="17"/>
  <c r="F508" i="17"/>
  <c r="E528" i="17"/>
  <c r="E525" i="17"/>
  <c r="E522" i="17"/>
  <c r="E519" i="17"/>
  <c r="E516" i="17"/>
  <c r="E513" i="17"/>
  <c r="E510" i="17"/>
  <c r="E507" i="17"/>
  <c r="E505" i="17"/>
  <c r="G502" i="17"/>
  <c r="E526" i="17"/>
  <c r="E523" i="17"/>
  <c r="E520" i="17"/>
  <c r="E517" i="17"/>
  <c r="E514" i="17"/>
  <c r="E511" i="17"/>
  <c r="E508" i="17"/>
  <c r="E506" i="17"/>
  <c r="F505" i="17"/>
  <c r="I462" i="17"/>
  <c r="I460" i="17"/>
  <c r="I459" i="17"/>
  <c r="I457" i="17"/>
  <c r="I456" i="17"/>
  <c r="I454" i="17"/>
  <c r="I453" i="17"/>
  <c r="I451" i="17"/>
  <c r="I450" i="17"/>
  <c r="I448" i="17"/>
  <c r="I447" i="17"/>
  <c r="I445" i="17"/>
  <c r="I444" i="17"/>
  <c r="I442" i="17"/>
  <c r="I441" i="17"/>
  <c r="I439" i="17"/>
  <c r="K436" i="17"/>
  <c r="K438" i="17" s="1"/>
  <c r="I461" i="17"/>
  <c r="J460" i="17"/>
  <c r="I458" i="17"/>
  <c r="J457" i="17"/>
  <c r="I455" i="17"/>
  <c r="J454" i="17"/>
  <c r="I452" i="17"/>
  <c r="J451" i="17"/>
  <c r="I449" i="17"/>
  <c r="J448" i="17"/>
  <c r="I446" i="17"/>
  <c r="J445" i="17"/>
  <c r="I443" i="17"/>
  <c r="J442" i="17"/>
  <c r="I440" i="17"/>
  <c r="J439" i="17"/>
  <c r="G494" i="17"/>
  <c r="G493" i="17"/>
  <c r="G491" i="17"/>
  <c r="G490" i="17"/>
  <c r="G488" i="17"/>
  <c r="G487" i="17"/>
  <c r="G485" i="17"/>
  <c r="G484" i="17"/>
  <c r="G482" i="17"/>
  <c r="G481" i="17"/>
  <c r="G479" i="17"/>
  <c r="G478" i="17"/>
  <c r="G476" i="17"/>
  <c r="G475" i="17"/>
  <c r="G473" i="17"/>
  <c r="G472" i="17"/>
  <c r="G495" i="17"/>
  <c r="H493" i="17"/>
  <c r="G492" i="17"/>
  <c r="H490" i="17"/>
  <c r="G489" i="17"/>
  <c r="H487" i="17"/>
  <c r="G486" i="17"/>
  <c r="H484" i="17"/>
  <c r="G483" i="17"/>
  <c r="H481" i="17"/>
  <c r="G480" i="17"/>
  <c r="H478" i="17"/>
  <c r="G477" i="17"/>
  <c r="H475" i="17"/>
  <c r="G474" i="17"/>
  <c r="H472" i="17"/>
  <c r="I469" i="17"/>
  <c r="C627" i="17" l="1"/>
  <c r="C634" i="17"/>
  <c r="C667" i="17" s="1"/>
  <c r="C605" i="17"/>
  <c r="C617" i="17"/>
  <c r="C606" i="17"/>
  <c r="C618" i="17"/>
  <c r="E601" i="17"/>
  <c r="C610" i="17"/>
  <c r="C622" i="17"/>
  <c r="D610" i="17"/>
  <c r="D622" i="17"/>
  <c r="C607" i="17"/>
  <c r="C619" i="17"/>
  <c r="D607" i="17"/>
  <c r="D619" i="17"/>
  <c r="C602" i="17"/>
  <c r="C614" i="17"/>
  <c r="C626" i="17"/>
  <c r="C615" i="17"/>
  <c r="C613" i="17"/>
  <c r="D613" i="17"/>
  <c r="D625" i="17"/>
  <c r="C620" i="17"/>
  <c r="C621" i="17"/>
  <c r="C611" i="17"/>
  <c r="C623" i="17"/>
  <c r="C612" i="17"/>
  <c r="C624" i="17"/>
  <c r="C604" i="17"/>
  <c r="C616" i="17"/>
  <c r="D604" i="17"/>
  <c r="C600" i="17" s="1"/>
  <c r="D616" i="17"/>
  <c r="C625" i="17"/>
  <c r="C608" i="17"/>
  <c r="C609" i="17"/>
  <c r="G552" i="17"/>
  <c r="G540" i="17"/>
  <c r="G551" i="17"/>
  <c r="G539" i="17"/>
  <c r="G555" i="17"/>
  <c r="G543" i="17"/>
  <c r="G554" i="17"/>
  <c r="G542" i="17"/>
  <c r="H550" i="17"/>
  <c r="G550" i="17"/>
  <c r="H541" i="17"/>
  <c r="G558" i="17"/>
  <c r="G546" i="17"/>
  <c r="G557" i="17"/>
  <c r="G545" i="17"/>
  <c r="G561" i="17"/>
  <c r="G549" i="17"/>
  <c r="G560" i="17"/>
  <c r="G548" i="17"/>
  <c r="G536" i="17"/>
  <c r="G547" i="17"/>
  <c r="G538" i="17"/>
  <c r="G553" i="17"/>
  <c r="H556" i="17"/>
  <c r="H544" i="17"/>
  <c r="G556" i="17"/>
  <c r="G544" i="17"/>
  <c r="H559" i="17"/>
  <c r="H547" i="17"/>
  <c r="G559" i="17"/>
  <c r="I535" i="17"/>
  <c r="H538" i="17"/>
  <c r="H553" i="17"/>
  <c r="G541" i="17"/>
  <c r="E593" i="17"/>
  <c r="E581" i="17"/>
  <c r="E569" i="17"/>
  <c r="E586" i="17"/>
  <c r="E574" i="17"/>
  <c r="E584" i="17"/>
  <c r="E572" i="17"/>
  <c r="E588" i="17"/>
  <c r="E576" i="17"/>
  <c r="F592" i="17"/>
  <c r="G568" i="17"/>
  <c r="E573" i="17"/>
  <c r="F571" i="17"/>
  <c r="E571" i="17"/>
  <c r="E587" i="17"/>
  <c r="E575" i="17"/>
  <c r="E592" i="17"/>
  <c r="E580" i="17"/>
  <c r="E590" i="17"/>
  <c r="E578" i="17"/>
  <c r="E594" i="17"/>
  <c r="E582" i="17"/>
  <c r="F586" i="17"/>
  <c r="F574" i="17"/>
  <c r="E591" i="17"/>
  <c r="E579" i="17"/>
  <c r="F589" i="17"/>
  <c r="F577" i="17"/>
  <c r="E589" i="17"/>
  <c r="E577" i="17"/>
  <c r="F580" i="17"/>
  <c r="E585" i="17"/>
  <c r="F583" i="17"/>
  <c r="E583" i="17"/>
  <c r="C305" i="17"/>
  <c r="D207" i="1"/>
  <c r="K461" i="17"/>
  <c r="K460" i="17"/>
  <c r="K458" i="17"/>
  <c r="K457" i="17"/>
  <c r="K455" i="17"/>
  <c r="K454" i="17"/>
  <c r="K452" i="17"/>
  <c r="K451" i="17"/>
  <c r="K449" i="17"/>
  <c r="K448" i="17"/>
  <c r="K446" i="17"/>
  <c r="K445" i="17"/>
  <c r="K443" i="17"/>
  <c r="K442" i="17"/>
  <c r="K440" i="17"/>
  <c r="K439" i="17"/>
  <c r="K462" i="17"/>
  <c r="L460" i="17"/>
  <c r="K459" i="17"/>
  <c r="L457" i="17"/>
  <c r="K456" i="17"/>
  <c r="L454" i="17"/>
  <c r="K453" i="17"/>
  <c r="L451" i="17"/>
  <c r="K450" i="17"/>
  <c r="L448" i="17"/>
  <c r="K447" i="17"/>
  <c r="L445" i="17"/>
  <c r="K444" i="17"/>
  <c r="L442" i="17"/>
  <c r="K441" i="17"/>
  <c r="L439" i="17"/>
  <c r="G528" i="17"/>
  <c r="H526" i="17"/>
  <c r="G525" i="17"/>
  <c r="H523" i="17"/>
  <c r="G522" i="17"/>
  <c r="H520" i="17"/>
  <c r="G519" i="17"/>
  <c r="H517" i="17"/>
  <c r="G516" i="17"/>
  <c r="H514" i="17"/>
  <c r="G513" i="17"/>
  <c r="H511" i="17"/>
  <c r="G510" i="17"/>
  <c r="H508" i="17"/>
  <c r="G507" i="17"/>
  <c r="G527" i="17"/>
  <c r="G526" i="17"/>
  <c r="G524" i="17"/>
  <c r="G523" i="17"/>
  <c r="G521" i="17"/>
  <c r="G520" i="17"/>
  <c r="G518" i="17"/>
  <c r="G517" i="17"/>
  <c r="G515" i="17"/>
  <c r="G514" i="17"/>
  <c r="G512" i="17"/>
  <c r="G511" i="17"/>
  <c r="G509" i="17"/>
  <c r="G508" i="17"/>
  <c r="G506" i="17"/>
  <c r="G505" i="17"/>
  <c r="H505" i="17"/>
  <c r="I502" i="17"/>
  <c r="I495" i="17"/>
  <c r="I493" i="17"/>
  <c r="I492" i="17"/>
  <c r="I490" i="17"/>
  <c r="I489" i="17"/>
  <c r="I487" i="17"/>
  <c r="I486" i="17"/>
  <c r="I484" i="17"/>
  <c r="I483" i="17"/>
  <c r="I481" i="17"/>
  <c r="I480" i="17"/>
  <c r="I478" i="17"/>
  <c r="I477" i="17"/>
  <c r="I475" i="17"/>
  <c r="I474" i="17"/>
  <c r="I472" i="17"/>
  <c r="K469" i="17"/>
  <c r="I494" i="17"/>
  <c r="J493" i="17"/>
  <c r="I491" i="17"/>
  <c r="J490" i="17"/>
  <c r="I488" i="17"/>
  <c r="J487" i="17"/>
  <c r="I485" i="17"/>
  <c r="J484" i="17"/>
  <c r="I482" i="17"/>
  <c r="J481" i="17"/>
  <c r="I479" i="17"/>
  <c r="J478" i="17"/>
  <c r="I476" i="17"/>
  <c r="J475" i="17"/>
  <c r="I473" i="17"/>
  <c r="J472" i="17"/>
  <c r="C693" i="17" l="1"/>
  <c r="C700" i="17"/>
  <c r="C733" i="17" s="1"/>
  <c r="C689" i="17"/>
  <c r="C686" i="17"/>
  <c r="C680" i="17"/>
  <c r="C674" i="17"/>
  <c r="E667" i="17"/>
  <c r="C685" i="17"/>
  <c r="C679" i="17"/>
  <c r="C673" i="17"/>
  <c r="C692" i="17"/>
  <c r="C683" i="17"/>
  <c r="C677" i="17"/>
  <c r="C671" i="17"/>
  <c r="C691" i="17"/>
  <c r="C688" i="17"/>
  <c r="C682" i="17"/>
  <c r="C676" i="17"/>
  <c r="C670" i="17"/>
  <c r="C675" i="17"/>
  <c r="C681" i="17"/>
  <c r="C687" i="17"/>
  <c r="D670" i="17"/>
  <c r="C666" i="17" s="1"/>
  <c r="D676" i="17"/>
  <c r="D682" i="17"/>
  <c r="D688" i="17"/>
  <c r="C672" i="17"/>
  <c r="C678" i="17"/>
  <c r="C684" i="17"/>
  <c r="C690" i="17"/>
  <c r="D673" i="17"/>
  <c r="D679" i="17"/>
  <c r="D685" i="17"/>
  <c r="D691" i="17"/>
  <c r="C668" i="17"/>
  <c r="E620" i="17"/>
  <c r="E608" i="17"/>
  <c r="E619" i="17"/>
  <c r="E607" i="17"/>
  <c r="F622" i="17"/>
  <c r="F610" i="17"/>
  <c r="E627" i="17"/>
  <c r="E615" i="17"/>
  <c r="F607" i="17"/>
  <c r="E606" i="17"/>
  <c r="E605" i="17"/>
  <c r="E622" i="17"/>
  <c r="E626" i="17"/>
  <c r="E614" i="17"/>
  <c r="E625" i="17"/>
  <c r="E613" i="17"/>
  <c r="G601" i="17"/>
  <c r="F616" i="17"/>
  <c r="F604" i="17"/>
  <c r="E621" i="17"/>
  <c r="E609" i="17"/>
  <c r="F625" i="17"/>
  <c r="F613" i="17"/>
  <c r="E624" i="17"/>
  <c r="E612" i="17"/>
  <c r="E623" i="17"/>
  <c r="E611" i="17"/>
  <c r="E602" i="17"/>
  <c r="E616" i="17"/>
  <c r="E604" i="17"/>
  <c r="F619" i="17"/>
  <c r="E618" i="17"/>
  <c r="E617" i="17"/>
  <c r="E610" i="17"/>
  <c r="G591" i="17"/>
  <c r="G579" i="17"/>
  <c r="G590" i="17"/>
  <c r="G578" i="17"/>
  <c r="G594" i="17"/>
  <c r="G582" i="17"/>
  <c r="G593" i="17"/>
  <c r="G581" i="17"/>
  <c r="G569" i="17"/>
  <c r="G589" i="17"/>
  <c r="H580" i="17"/>
  <c r="G592" i="17"/>
  <c r="G585" i="17"/>
  <c r="G573" i="17"/>
  <c r="G584" i="17"/>
  <c r="G572" i="17"/>
  <c r="G588" i="17"/>
  <c r="G576" i="17"/>
  <c r="G587" i="17"/>
  <c r="G575" i="17"/>
  <c r="H577" i="17"/>
  <c r="H592" i="17"/>
  <c r="I568" i="17"/>
  <c r="H583" i="17"/>
  <c r="H571" i="17"/>
  <c r="G583" i="17"/>
  <c r="G571" i="17"/>
  <c r="H586" i="17"/>
  <c r="H574" i="17"/>
  <c r="G586" i="17"/>
  <c r="G574" i="17"/>
  <c r="H589" i="17"/>
  <c r="G577" i="17"/>
  <c r="G580" i="17"/>
  <c r="J553" i="17"/>
  <c r="J541" i="17"/>
  <c r="I555" i="17"/>
  <c r="I543" i="17"/>
  <c r="I560" i="17"/>
  <c r="I548" i="17"/>
  <c r="I558" i="17"/>
  <c r="I546" i="17"/>
  <c r="I553" i="17"/>
  <c r="J544" i="17"/>
  <c r="I544" i="17"/>
  <c r="I551" i="17"/>
  <c r="I539" i="17"/>
  <c r="J556" i="17"/>
  <c r="J559" i="17"/>
  <c r="J547" i="17"/>
  <c r="I561" i="17"/>
  <c r="I549" i="17"/>
  <c r="I536" i="17"/>
  <c r="I554" i="17"/>
  <c r="I542" i="17"/>
  <c r="I552" i="17"/>
  <c r="I540" i="17"/>
  <c r="I557" i="17"/>
  <c r="I545" i="17"/>
  <c r="I559" i="17"/>
  <c r="I547" i="17"/>
  <c r="K535" i="17"/>
  <c r="J550" i="17"/>
  <c r="J538" i="17"/>
  <c r="I550" i="17"/>
  <c r="I538" i="17"/>
  <c r="I541" i="17"/>
  <c r="I556" i="17"/>
  <c r="C660" i="17"/>
  <c r="C638" i="17"/>
  <c r="C650" i="17"/>
  <c r="C639" i="17"/>
  <c r="C640" i="17"/>
  <c r="C652" i="17"/>
  <c r="D640" i="17"/>
  <c r="D652" i="17"/>
  <c r="C635" i="17"/>
  <c r="C647" i="17"/>
  <c r="C659" i="17"/>
  <c r="C648" i="17"/>
  <c r="C644" i="17"/>
  <c r="C656" i="17"/>
  <c r="C645" i="17"/>
  <c r="C657" i="17"/>
  <c r="C637" i="17"/>
  <c r="C649" i="17"/>
  <c r="D637" i="17"/>
  <c r="C633" i="17" s="1"/>
  <c r="D649" i="17"/>
  <c r="E634" i="17"/>
  <c r="C655" i="17"/>
  <c r="D655" i="17"/>
  <c r="C646" i="17"/>
  <c r="C658" i="17"/>
  <c r="D646" i="17"/>
  <c r="D658" i="17"/>
  <c r="C641" i="17"/>
  <c r="C653" i="17"/>
  <c r="C642" i="17"/>
  <c r="C654" i="17"/>
  <c r="C651" i="17"/>
  <c r="C643" i="17"/>
  <c r="D643" i="17"/>
  <c r="E305" i="17"/>
  <c r="X207" i="1"/>
  <c r="K494" i="17"/>
  <c r="K493" i="17"/>
  <c r="K491" i="17"/>
  <c r="K490" i="17"/>
  <c r="K488" i="17"/>
  <c r="K487" i="17"/>
  <c r="K485" i="17"/>
  <c r="K484" i="17"/>
  <c r="K482" i="17"/>
  <c r="K481" i="17"/>
  <c r="K479" i="17"/>
  <c r="K478" i="17"/>
  <c r="K476" i="17"/>
  <c r="K475" i="17"/>
  <c r="K473" i="17"/>
  <c r="K472" i="17"/>
  <c r="K495" i="17"/>
  <c r="L493" i="17"/>
  <c r="K492" i="17"/>
  <c r="L490" i="17"/>
  <c r="K489" i="17"/>
  <c r="L487" i="17"/>
  <c r="K486" i="17"/>
  <c r="L484" i="17"/>
  <c r="K483" i="17"/>
  <c r="L481" i="17"/>
  <c r="K480" i="17"/>
  <c r="L478" i="17"/>
  <c r="K477" i="17"/>
  <c r="L475" i="17"/>
  <c r="K474" i="17"/>
  <c r="L472" i="17"/>
  <c r="I527" i="17"/>
  <c r="J526" i="17"/>
  <c r="I524" i="17"/>
  <c r="J523" i="17"/>
  <c r="I521" i="17"/>
  <c r="J520" i="17"/>
  <c r="I518" i="17"/>
  <c r="J517" i="17"/>
  <c r="I515" i="17"/>
  <c r="J514" i="17"/>
  <c r="I512" i="17"/>
  <c r="J511" i="17"/>
  <c r="I509" i="17"/>
  <c r="J508" i="17"/>
  <c r="I506" i="17"/>
  <c r="I505" i="17"/>
  <c r="K502" i="17"/>
  <c r="I528" i="17"/>
  <c r="I526" i="17"/>
  <c r="I525" i="17"/>
  <c r="I523" i="17"/>
  <c r="I522" i="17"/>
  <c r="I520" i="17"/>
  <c r="I519" i="17"/>
  <c r="I517" i="17"/>
  <c r="I516" i="17"/>
  <c r="I514" i="17"/>
  <c r="I513" i="17"/>
  <c r="I511" i="17"/>
  <c r="I510" i="17"/>
  <c r="I508" i="17"/>
  <c r="I507" i="17"/>
  <c r="J505" i="17"/>
  <c r="C759" i="17" l="1"/>
  <c r="C749" i="17"/>
  <c r="C737" i="17"/>
  <c r="C751" i="17"/>
  <c r="C739" i="17"/>
  <c r="C757" i="17"/>
  <c r="C745" i="17"/>
  <c r="C755" i="17"/>
  <c r="C743" i="17"/>
  <c r="D745" i="17"/>
  <c r="D757" i="17"/>
  <c r="C740" i="17"/>
  <c r="C752" i="17"/>
  <c r="C741" i="17"/>
  <c r="C753" i="17"/>
  <c r="C734" i="17"/>
  <c r="C756" i="17"/>
  <c r="C748" i="17"/>
  <c r="D748" i="17"/>
  <c r="C738" i="17"/>
  <c r="C750" i="17"/>
  <c r="E733" i="17"/>
  <c r="C742" i="17"/>
  <c r="C754" i="17"/>
  <c r="D742" i="17"/>
  <c r="D754" i="17"/>
  <c r="D739" i="17"/>
  <c r="D751" i="17"/>
  <c r="C746" i="17"/>
  <c r="C758" i="17"/>
  <c r="C747" i="17"/>
  <c r="C744" i="17"/>
  <c r="C736" i="17"/>
  <c r="D736" i="17"/>
  <c r="C732" i="17" s="1"/>
  <c r="E692" i="17"/>
  <c r="E670" i="17"/>
  <c r="E682" i="17"/>
  <c r="F670" i="17"/>
  <c r="F676" i="17"/>
  <c r="F682" i="17"/>
  <c r="F688" i="17"/>
  <c r="E672" i="17"/>
  <c r="E684" i="17"/>
  <c r="G667" i="17"/>
  <c r="E675" i="17"/>
  <c r="E687" i="17"/>
  <c r="E671" i="17"/>
  <c r="E677" i="17"/>
  <c r="E683" i="17"/>
  <c r="E689" i="17"/>
  <c r="E673" i="17"/>
  <c r="E685" i="17"/>
  <c r="E676" i="17"/>
  <c r="E688" i="17"/>
  <c r="E678" i="17"/>
  <c r="E690" i="17"/>
  <c r="F673" i="17"/>
  <c r="F679" i="17"/>
  <c r="F685" i="17"/>
  <c r="F691" i="17"/>
  <c r="E681" i="17"/>
  <c r="E693" i="17"/>
  <c r="E679" i="17"/>
  <c r="E691" i="17"/>
  <c r="E674" i="17"/>
  <c r="E680" i="17"/>
  <c r="E686" i="17"/>
  <c r="E668" i="17"/>
  <c r="C726" i="17"/>
  <c r="C724" i="17"/>
  <c r="C712" i="17"/>
  <c r="C706" i="17"/>
  <c r="C716" i="17"/>
  <c r="C704" i="17"/>
  <c r="C718" i="17"/>
  <c r="C722" i="17"/>
  <c r="C710" i="17"/>
  <c r="D718" i="17"/>
  <c r="C709" i="17"/>
  <c r="C721" i="17"/>
  <c r="C711" i="17"/>
  <c r="D724" i="17"/>
  <c r="C714" i="17"/>
  <c r="E700" i="17"/>
  <c r="C713" i="17"/>
  <c r="C725" i="17"/>
  <c r="D712" i="17"/>
  <c r="D703" i="17"/>
  <c r="C699" i="17" s="1"/>
  <c r="D715" i="17"/>
  <c r="C703" i="17"/>
  <c r="C715" i="17"/>
  <c r="C705" i="17"/>
  <c r="C717" i="17"/>
  <c r="C708" i="17"/>
  <c r="C720" i="17"/>
  <c r="C707" i="17"/>
  <c r="C719" i="17"/>
  <c r="D706" i="17"/>
  <c r="C723" i="17"/>
  <c r="D709" i="17"/>
  <c r="D721" i="17"/>
  <c r="C701" i="17"/>
  <c r="L556" i="17"/>
  <c r="L544" i="17"/>
  <c r="K556" i="17"/>
  <c r="K544" i="17"/>
  <c r="L559" i="17"/>
  <c r="L547" i="17"/>
  <c r="K559" i="17"/>
  <c r="K547" i="17"/>
  <c r="L550" i="17"/>
  <c r="L538" i="17"/>
  <c r="K550" i="17"/>
  <c r="K538" i="17"/>
  <c r="L553" i="17"/>
  <c r="L541" i="17"/>
  <c r="K553" i="17"/>
  <c r="K541" i="17"/>
  <c r="K555" i="17"/>
  <c r="K554" i="17"/>
  <c r="K558" i="17"/>
  <c r="K557" i="17"/>
  <c r="K561" i="17"/>
  <c r="K549" i="17"/>
  <c r="K560" i="17"/>
  <c r="K548" i="17"/>
  <c r="K536" i="17"/>
  <c r="K552" i="17"/>
  <c r="K540" i="17"/>
  <c r="K551" i="17"/>
  <c r="K539" i="17"/>
  <c r="K543" i="17"/>
  <c r="K542" i="17"/>
  <c r="K546" i="17"/>
  <c r="K545" i="17"/>
  <c r="E659" i="17"/>
  <c r="E647" i="17"/>
  <c r="E635" i="17"/>
  <c r="E652" i="17"/>
  <c r="E640" i="17"/>
  <c r="E650" i="17"/>
  <c r="E638" i="17"/>
  <c r="E654" i="17"/>
  <c r="E642" i="17"/>
  <c r="G634" i="17"/>
  <c r="E639" i="17"/>
  <c r="F637" i="17"/>
  <c r="E637" i="17"/>
  <c r="F658" i="17"/>
  <c r="E653" i="17"/>
  <c r="E641" i="17"/>
  <c r="E658" i="17"/>
  <c r="E646" i="17"/>
  <c r="E656" i="17"/>
  <c r="E644" i="17"/>
  <c r="E660" i="17"/>
  <c r="E648" i="17"/>
  <c r="F652" i="17"/>
  <c r="F640" i="17"/>
  <c r="E657" i="17"/>
  <c r="E645" i="17"/>
  <c r="F655" i="17"/>
  <c r="F643" i="17"/>
  <c r="E655" i="17"/>
  <c r="E643" i="17"/>
  <c r="F646" i="17"/>
  <c r="E651" i="17"/>
  <c r="F649" i="17"/>
  <c r="E649" i="17"/>
  <c r="J592" i="17"/>
  <c r="J580" i="17"/>
  <c r="I594" i="17"/>
  <c r="I582" i="17"/>
  <c r="I593" i="17"/>
  <c r="I581" i="17"/>
  <c r="I569" i="17"/>
  <c r="I585" i="17"/>
  <c r="I573" i="17"/>
  <c r="I590" i="17"/>
  <c r="I578" i="17"/>
  <c r="I592" i="17"/>
  <c r="I580" i="17"/>
  <c r="J589" i="17"/>
  <c r="J577" i="17"/>
  <c r="K568" i="17"/>
  <c r="I583" i="17"/>
  <c r="I571" i="17"/>
  <c r="J586" i="17"/>
  <c r="J574" i="17"/>
  <c r="I588" i="17"/>
  <c r="I576" i="17"/>
  <c r="I587" i="17"/>
  <c r="I575" i="17"/>
  <c r="I591" i="17"/>
  <c r="I579" i="17"/>
  <c r="I584" i="17"/>
  <c r="I572" i="17"/>
  <c r="I586" i="17"/>
  <c r="I574" i="17"/>
  <c r="J583" i="17"/>
  <c r="J571" i="17"/>
  <c r="I589" i="17"/>
  <c r="I577" i="17"/>
  <c r="G618" i="17"/>
  <c r="G606" i="17"/>
  <c r="G617" i="17"/>
  <c r="G605" i="17"/>
  <c r="G621" i="17"/>
  <c r="G609" i="17"/>
  <c r="G625" i="17"/>
  <c r="G613" i="17"/>
  <c r="H616" i="17"/>
  <c r="G616" i="17"/>
  <c r="H607" i="17"/>
  <c r="G608" i="17"/>
  <c r="G624" i="17"/>
  <c r="G612" i="17"/>
  <c r="G623" i="17"/>
  <c r="G611" i="17"/>
  <c r="G627" i="17"/>
  <c r="G615" i="17"/>
  <c r="I601" i="17"/>
  <c r="G619" i="17"/>
  <c r="G607" i="17"/>
  <c r="H604" i="17"/>
  <c r="G604" i="17"/>
  <c r="H619" i="17"/>
  <c r="G620" i="17"/>
  <c r="H622" i="17"/>
  <c r="H610" i="17"/>
  <c r="G622" i="17"/>
  <c r="G610" i="17"/>
  <c r="H625" i="17"/>
  <c r="H613" i="17"/>
  <c r="G626" i="17"/>
  <c r="G614" i="17"/>
  <c r="G602" i="17"/>
  <c r="G305" i="17"/>
  <c r="AR207" i="1"/>
  <c r="K528" i="17"/>
  <c r="L526" i="17"/>
  <c r="K525" i="17"/>
  <c r="L523" i="17"/>
  <c r="K522" i="17"/>
  <c r="L520" i="17"/>
  <c r="K519" i="17"/>
  <c r="L517" i="17"/>
  <c r="K516" i="17"/>
  <c r="L514" i="17"/>
  <c r="K513" i="17"/>
  <c r="L511" i="17"/>
  <c r="K510" i="17"/>
  <c r="L508" i="17"/>
  <c r="K507" i="17"/>
  <c r="K526" i="17"/>
  <c r="K523" i="17"/>
  <c r="K520" i="17"/>
  <c r="K517" i="17"/>
  <c r="K514" i="17"/>
  <c r="K511" i="17"/>
  <c r="K508" i="17"/>
  <c r="K505" i="17"/>
  <c r="K527" i="17"/>
  <c r="K524" i="17"/>
  <c r="K521" i="17"/>
  <c r="K518" i="17"/>
  <c r="K515" i="17"/>
  <c r="K512" i="17"/>
  <c r="K509" i="17"/>
  <c r="K506" i="17"/>
  <c r="L505" i="17"/>
  <c r="E752" i="17" l="1"/>
  <c r="E740" i="17"/>
  <c r="E748" i="17"/>
  <c r="E751" i="17"/>
  <c r="E739" i="17"/>
  <c r="E755" i="17"/>
  <c r="E743" i="17"/>
  <c r="E759" i="17"/>
  <c r="E758" i="17"/>
  <c r="E746" i="17"/>
  <c r="E757" i="17"/>
  <c r="E745" i="17"/>
  <c r="E749" i="17"/>
  <c r="F757" i="17"/>
  <c r="F745" i="17"/>
  <c r="G733" i="17"/>
  <c r="E744" i="17"/>
  <c r="F748" i="17"/>
  <c r="E736" i="17"/>
  <c r="F751" i="17"/>
  <c r="F739" i="17"/>
  <c r="E747" i="17"/>
  <c r="E750" i="17"/>
  <c r="E738" i="17"/>
  <c r="F754" i="17"/>
  <c r="F742" i="17"/>
  <c r="E754" i="17"/>
  <c r="E734" i="17"/>
  <c r="E742" i="17"/>
  <c r="E737" i="17"/>
  <c r="E753" i="17"/>
  <c r="E756" i="17"/>
  <c r="E741" i="17"/>
  <c r="F736" i="17"/>
  <c r="G684" i="17"/>
  <c r="G672" i="17"/>
  <c r="G683" i="17"/>
  <c r="G671" i="17"/>
  <c r="G687" i="17"/>
  <c r="G675" i="17"/>
  <c r="G686" i="17"/>
  <c r="G674" i="17"/>
  <c r="G690" i="17"/>
  <c r="G678" i="17"/>
  <c r="G689" i="17"/>
  <c r="G677" i="17"/>
  <c r="G693" i="17"/>
  <c r="G681" i="17"/>
  <c r="G692" i="17"/>
  <c r="G680" i="17"/>
  <c r="I667" i="17"/>
  <c r="H676" i="17"/>
  <c r="G676" i="17"/>
  <c r="H679" i="17"/>
  <c r="G679" i="17"/>
  <c r="H682" i="17"/>
  <c r="H670" i="17"/>
  <c r="G682" i="17"/>
  <c r="G670" i="17"/>
  <c r="H685" i="17"/>
  <c r="H673" i="17"/>
  <c r="G685" i="17"/>
  <c r="G673" i="17"/>
  <c r="H688" i="17"/>
  <c r="G688" i="17"/>
  <c r="H691" i="17"/>
  <c r="G691" i="17"/>
  <c r="G668" i="17"/>
  <c r="F718" i="17"/>
  <c r="F706" i="17"/>
  <c r="E716" i="17"/>
  <c r="E704" i="17"/>
  <c r="E714" i="17"/>
  <c r="E717" i="17"/>
  <c r="E705" i="17"/>
  <c r="E703" i="17"/>
  <c r="F721" i="17"/>
  <c r="E718" i="17"/>
  <c r="E709" i="17"/>
  <c r="E725" i="17"/>
  <c r="E713" i="17"/>
  <c r="G700" i="17"/>
  <c r="F715" i="17"/>
  <c r="F703" i="17"/>
  <c r="E724" i="17"/>
  <c r="E712" i="17"/>
  <c r="E721" i="17"/>
  <c r="E708" i="17"/>
  <c r="F724" i="17"/>
  <c r="F712" i="17"/>
  <c r="E722" i="17"/>
  <c r="E710" i="17"/>
  <c r="E726" i="17"/>
  <c r="E723" i="17"/>
  <c r="E711" i="17"/>
  <c r="E720" i="17"/>
  <c r="E719" i="17"/>
  <c r="E707" i="17"/>
  <c r="F709" i="17"/>
  <c r="E715" i="17"/>
  <c r="E706" i="17"/>
  <c r="E701" i="17"/>
  <c r="K588" i="17"/>
  <c r="K576" i="17"/>
  <c r="K587" i="17"/>
  <c r="K575" i="17"/>
  <c r="K591" i="17"/>
  <c r="K579" i="17"/>
  <c r="K590" i="17"/>
  <c r="K578" i="17"/>
  <c r="K594" i="17"/>
  <c r="K582" i="17"/>
  <c r="K593" i="17"/>
  <c r="K581" i="17"/>
  <c r="K569" i="17"/>
  <c r="K585" i="17"/>
  <c r="K573" i="17"/>
  <c r="K584" i="17"/>
  <c r="K572" i="17"/>
  <c r="K583" i="17"/>
  <c r="L586" i="17"/>
  <c r="K586" i="17"/>
  <c r="L589" i="17"/>
  <c r="L577" i="17"/>
  <c r="K589" i="17"/>
  <c r="K577" i="17"/>
  <c r="L592" i="17"/>
  <c r="L580" i="17"/>
  <c r="K592" i="17"/>
  <c r="K580" i="17"/>
  <c r="L583" i="17"/>
  <c r="L571" i="17"/>
  <c r="K571" i="17"/>
  <c r="L574" i="17"/>
  <c r="K574" i="17"/>
  <c r="J619" i="17"/>
  <c r="J607" i="17"/>
  <c r="I621" i="17"/>
  <c r="I609" i="17"/>
  <c r="I620" i="17"/>
  <c r="I608" i="17"/>
  <c r="I624" i="17"/>
  <c r="I612" i="17"/>
  <c r="I617" i="17"/>
  <c r="I605" i="17"/>
  <c r="I619" i="17"/>
  <c r="I607" i="17"/>
  <c r="J616" i="17"/>
  <c r="J604" i="17"/>
  <c r="I622" i="17"/>
  <c r="I610" i="17"/>
  <c r="J625" i="17"/>
  <c r="J613" i="17"/>
  <c r="I627" i="17"/>
  <c r="I615" i="17"/>
  <c r="I626" i="17"/>
  <c r="I614" i="17"/>
  <c r="I602" i="17"/>
  <c r="I618" i="17"/>
  <c r="I606" i="17"/>
  <c r="I623" i="17"/>
  <c r="I611" i="17"/>
  <c r="I625" i="17"/>
  <c r="I613" i="17"/>
  <c r="J622" i="17"/>
  <c r="J610" i="17"/>
  <c r="K601" i="17"/>
  <c r="I616" i="17"/>
  <c r="I604" i="17"/>
  <c r="G657" i="17"/>
  <c r="G645" i="17"/>
  <c r="G656" i="17"/>
  <c r="G644" i="17"/>
  <c r="G660" i="17"/>
  <c r="G648" i="17"/>
  <c r="G659" i="17"/>
  <c r="G647" i="17"/>
  <c r="G635" i="17"/>
  <c r="H655" i="17"/>
  <c r="H643" i="17"/>
  <c r="G655" i="17"/>
  <c r="G643" i="17"/>
  <c r="H658" i="17"/>
  <c r="G658" i="17"/>
  <c r="G646" i="17"/>
  <c r="G651" i="17"/>
  <c r="G639" i="17"/>
  <c r="G650" i="17"/>
  <c r="G638" i="17"/>
  <c r="G654" i="17"/>
  <c r="G642" i="17"/>
  <c r="G653" i="17"/>
  <c r="G641" i="17"/>
  <c r="H646" i="17"/>
  <c r="I634" i="17"/>
  <c r="H649" i="17"/>
  <c r="H637" i="17"/>
  <c r="G649" i="17"/>
  <c r="G637" i="17"/>
  <c r="H652" i="17"/>
  <c r="H640" i="17"/>
  <c r="G652" i="17"/>
  <c r="G640" i="17"/>
  <c r="I305" i="17"/>
  <c r="BL207" i="1"/>
  <c r="G756" i="17" l="1"/>
  <c r="G744" i="17"/>
  <c r="G746" i="17"/>
  <c r="G748" i="17"/>
  <c r="G736" i="17"/>
  <c r="G759" i="17"/>
  <c r="G747" i="17"/>
  <c r="G757" i="17"/>
  <c r="G734" i="17"/>
  <c r="H754" i="17"/>
  <c r="H742" i="17"/>
  <c r="G755" i="17"/>
  <c r="G743" i="17"/>
  <c r="G758" i="17"/>
  <c r="H757" i="17"/>
  <c r="H745" i="17"/>
  <c r="G752" i="17"/>
  <c r="I733" i="17"/>
  <c r="G750" i="17"/>
  <c r="G738" i="17"/>
  <c r="G754" i="17"/>
  <c r="G742" i="17"/>
  <c r="G740" i="17"/>
  <c r="G753" i="17"/>
  <c r="G741" i="17"/>
  <c r="G751" i="17"/>
  <c r="H748" i="17"/>
  <c r="H736" i="17"/>
  <c r="G749" i="17"/>
  <c r="G737" i="17"/>
  <c r="G739" i="17"/>
  <c r="H751" i="17"/>
  <c r="H739" i="17"/>
  <c r="G745" i="17"/>
  <c r="J685" i="17"/>
  <c r="J673" i="17"/>
  <c r="I687" i="17"/>
  <c r="I675" i="17"/>
  <c r="I686" i="17"/>
  <c r="I674" i="17"/>
  <c r="I688" i="17"/>
  <c r="I676" i="17"/>
  <c r="I689" i="17"/>
  <c r="I691" i="17"/>
  <c r="J688" i="17"/>
  <c r="I690" i="17"/>
  <c r="I683" i="17"/>
  <c r="I671" i="17"/>
  <c r="I685" i="17"/>
  <c r="I673" i="17"/>
  <c r="J682" i="17"/>
  <c r="J670" i="17"/>
  <c r="I684" i="17"/>
  <c r="I672" i="17"/>
  <c r="J691" i="17"/>
  <c r="J679" i="17"/>
  <c r="I693" i="17"/>
  <c r="I681" i="17"/>
  <c r="I692" i="17"/>
  <c r="I680" i="17"/>
  <c r="K667" i="17"/>
  <c r="I682" i="17"/>
  <c r="I670" i="17"/>
  <c r="I677" i="17"/>
  <c r="I679" i="17"/>
  <c r="J676" i="17"/>
  <c r="I678" i="17"/>
  <c r="I668" i="17"/>
  <c r="H715" i="17"/>
  <c r="H703" i="17"/>
  <c r="H718" i="17"/>
  <c r="H706" i="17"/>
  <c r="G716" i="17"/>
  <c r="G704" i="17"/>
  <c r="G719" i="17"/>
  <c r="I700" i="17"/>
  <c r="G723" i="17"/>
  <c r="G711" i="17"/>
  <c r="G726" i="17"/>
  <c r="G714" i="17"/>
  <c r="G713" i="17"/>
  <c r="G715" i="17"/>
  <c r="G703" i="17"/>
  <c r="G718" i="17"/>
  <c r="G706" i="17"/>
  <c r="H721" i="17"/>
  <c r="H709" i="17"/>
  <c r="H724" i="17"/>
  <c r="H712" i="17"/>
  <c r="G722" i="17"/>
  <c r="G710" i="17"/>
  <c r="G725" i="17"/>
  <c r="G712" i="17"/>
  <c r="G717" i="17"/>
  <c r="G705" i="17"/>
  <c r="G720" i="17"/>
  <c r="G708" i="17"/>
  <c r="G721" i="17"/>
  <c r="G709" i="17"/>
  <c r="G724" i="17"/>
  <c r="G707" i="17"/>
  <c r="G701" i="17"/>
  <c r="J658" i="17"/>
  <c r="J646" i="17"/>
  <c r="I660" i="17"/>
  <c r="I648" i="17"/>
  <c r="I659" i="17"/>
  <c r="I647" i="17"/>
  <c r="I635" i="17"/>
  <c r="I651" i="17"/>
  <c r="I639" i="17"/>
  <c r="I656" i="17"/>
  <c r="I644" i="17"/>
  <c r="I658" i="17"/>
  <c r="I646" i="17"/>
  <c r="J655" i="17"/>
  <c r="J643" i="17"/>
  <c r="K634" i="17"/>
  <c r="I649" i="17"/>
  <c r="I637" i="17"/>
  <c r="J652" i="17"/>
  <c r="J640" i="17"/>
  <c r="I654" i="17"/>
  <c r="I642" i="17"/>
  <c r="I653" i="17"/>
  <c r="I641" i="17"/>
  <c r="I657" i="17"/>
  <c r="I645" i="17"/>
  <c r="I650" i="17"/>
  <c r="I638" i="17"/>
  <c r="I652" i="17"/>
  <c r="I640" i="17"/>
  <c r="J649" i="17"/>
  <c r="J637" i="17"/>
  <c r="I655" i="17"/>
  <c r="I643" i="17"/>
  <c r="L616" i="17"/>
  <c r="L604" i="17"/>
  <c r="K616" i="17"/>
  <c r="K604" i="17"/>
  <c r="L619" i="17"/>
  <c r="L607" i="17"/>
  <c r="K619" i="17"/>
  <c r="K607" i="17"/>
  <c r="L622" i="17"/>
  <c r="L610" i="17"/>
  <c r="K622" i="17"/>
  <c r="K610" i="17"/>
  <c r="L625" i="17"/>
  <c r="L613" i="17"/>
  <c r="K625" i="17"/>
  <c r="K613" i="17"/>
  <c r="K627" i="17"/>
  <c r="K626" i="17"/>
  <c r="K602" i="17"/>
  <c r="K606" i="17"/>
  <c r="K605" i="17"/>
  <c r="K621" i="17"/>
  <c r="K609" i="17"/>
  <c r="K620" i="17"/>
  <c r="K608" i="17"/>
  <c r="K624" i="17"/>
  <c r="K612" i="17"/>
  <c r="K623" i="17"/>
  <c r="K611" i="17"/>
  <c r="K615" i="17"/>
  <c r="K614" i="17"/>
  <c r="K618" i="17"/>
  <c r="K617" i="17"/>
  <c r="K305" i="17"/>
  <c r="CF207" i="1"/>
  <c r="I735" i="17" l="1"/>
  <c r="J757" i="17"/>
  <c r="J745" i="17"/>
  <c r="I750" i="17"/>
  <c r="I757" i="17"/>
  <c r="I745" i="17"/>
  <c r="I758" i="17"/>
  <c r="I746" i="17"/>
  <c r="I734" i="17"/>
  <c r="I744" i="17"/>
  <c r="I737" i="17"/>
  <c r="I755" i="17"/>
  <c r="I743" i="17"/>
  <c r="I748" i="17"/>
  <c r="I753" i="17"/>
  <c r="I741" i="17"/>
  <c r="J754" i="17"/>
  <c r="J742" i="17"/>
  <c r="K733" i="17"/>
  <c r="I738" i="17"/>
  <c r="I759" i="17"/>
  <c r="J751" i="17"/>
  <c r="J739" i="17"/>
  <c r="I736" i="17"/>
  <c r="I751" i="17"/>
  <c r="I739" i="17"/>
  <c r="I752" i="17"/>
  <c r="I740" i="17"/>
  <c r="I756" i="17"/>
  <c r="I749" i="17"/>
  <c r="I747" i="17"/>
  <c r="I742" i="17"/>
  <c r="J748" i="17"/>
  <c r="J736" i="17"/>
  <c r="I754" i="17"/>
  <c r="K687" i="17"/>
  <c r="K675" i="17"/>
  <c r="K686" i="17"/>
  <c r="K674" i="17"/>
  <c r="L685" i="17"/>
  <c r="L673" i="17"/>
  <c r="K685" i="17"/>
  <c r="K673" i="17"/>
  <c r="L682" i="17"/>
  <c r="L670" i="17"/>
  <c r="K682" i="17"/>
  <c r="K670" i="17"/>
  <c r="K684" i="17"/>
  <c r="K672" i="17"/>
  <c r="K683" i="17"/>
  <c r="K671" i="17"/>
  <c r="K693" i="17"/>
  <c r="K681" i="17"/>
  <c r="K692" i="17"/>
  <c r="K680" i="17"/>
  <c r="L691" i="17"/>
  <c r="L679" i="17"/>
  <c r="K691" i="17"/>
  <c r="K679" i="17"/>
  <c r="L688" i="17"/>
  <c r="L676" i="17"/>
  <c r="K688" i="17"/>
  <c r="K676" i="17"/>
  <c r="K690" i="17"/>
  <c r="K678" i="17"/>
  <c r="K689" i="17"/>
  <c r="K677" i="17"/>
  <c r="K668" i="17"/>
  <c r="I716" i="17"/>
  <c r="I704" i="17"/>
  <c r="J709" i="17"/>
  <c r="I726" i="17"/>
  <c r="I714" i="17"/>
  <c r="I725" i="17"/>
  <c r="I723" i="17"/>
  <c r="I703" i="17"/>
  <c r="J724" i="17"/>
  <c r="J712" i="17"/>
  <c r="J721" i="17"/>
  <c r="I707" i="17"/>
  <c r="I724" i="17"/>
  <c r="I712" i="17"/>
  <c r="J715" i="17"/>
  <c r="I721" i="17"/>
  <c r="I705" i="17"/>
  <c r="I722" i="17"/>
  <c r="I710" i="17"/>
  <c r="I719" i="17"/>
  <c r="I717" i="17"/>
  <c r="I720" i="17"/>
  <c r="I708" i="17"/>
  <c r="J703" i="17"/>
  <c r="I711" i="17"/>
  <c r="J718" i="17"/>
  <c r="J706" i="17"/>
  <c r="I713" i="17"/>
  <c r="I715" i="17"/>
  <c r="I718" i="17"/>
  <c r="I706" i="17"/>
  <c r="K700" i="17"/>
  <c r="K702" i="17" s="1"/>
  <c r="I709" i="17"/>
  <c r="I701" i="17"/>
  <c r="K660" i="17"/>
  <c r="K648" i="17"/>
  <c r="K659" i="17"/>
  <c r="K647" i="17"/>
  <c r="K635" i="17"/>
  <c r="K651" i="17"/>
  <c r="K639" i="17"/>
  <c r="K650" i="17"/>
  <c r="K638" i="17"/>
  <c r="L655" i="17"/>
  <c r="K654" i="17"/>
  <c r="K642" i="17"/>
  <c r="K653" i="17"/>
  <c r="K641" i="17"/>
  <c r="K657" i="17"/>
  <c r="K645" i="17"/>
  <c r="K656" i="17"/>
  <c r="K644" i="17"/>
  <c r="K655" i="17"/>
  <c r="K643" i="17"/>
  <c r="K658" i="17"/>
  <c r="L649" i="17"/>
  <c r="L637" i="17"/>
  <c r="K649" i="17"/>
  <c r="K637" i="17"/>
  <c r="L652" i="17"/>
  <c r="L640" i="17"/>
  <c r="K652" i="17"/>
  <c r="K640" i="17"/>
  <c r="L643" i="17"/>
  <c r="L658" i="17"/>
  <c r="L646" i="17"/>
  <c r="K646" i="17"/>
  <c r="C338" i="17"/>
  <c r="D232" i="1"/>
  <c r="K759" i="17" l="1"/>
  <c r="K747" i="17"/>
  <c r="K735" i="17"/>
  <c r="K754" i="17"/>
  <c r="K742" i="17"/>
  <c r="K745" i="17"/>
  <c r="K756" i="17"/>
  <c r="K744" i="17"/>
  <c r="K751" i="17"/>
  <c r="L748" i="17"/>
  <c r="K734" i="17"/>
  <c r="K755" i="17"/>
  <c r="L754" i="17"/>
  <c r="L742" i="17"/>
  <c r="K757" i="17"/>
  <c r="K752" i="17"/>
  <c r="K740" i="17"/>
  <c r="K743" i="17"/>
  <c r="L751" i="17"/>
  <c r="L739" i="17"/>
  <c r="K737" i="17"/>
  <c r="L736" i="17"/>
  <c r="K746" i="17"/>
  <c r="L757" i="17"/>
  <c r="L745" i="17"/>
  <c r="K753" i="17"/>
  <c r="K741" i="17"/>
  <c r="K749" i="17"/>
  <c r="K748" i="17"/>
  <c r="K736" i="17"/>
  <c r="K739" i="17"/>
  <c r="K750" i="17"/>
  <c r="K738" i="17"/>
  <c r="K758" i="17"/>
  <c r="K726" i="17"/>
  <c r="K714" i="17"/>
  <c r="L724" i="17"/>
  <c r="L712" i="17"/>
  <c r="K712" i="17"/>
  <c r="K715" i="17"/>
  <c r="K703" i="17"/>
  <c r="K718" i="17"/>
  <c r="L721" i="17"/>
  <c r="L709" i="17"/>
  <c r="K723" i="17"/>
  <c r="K711" i="17"/>
  <c r="K725" i="17"/>
  <c r="K713" i="17"/>
  <c r="L706" i="17"/>
  <c r="K704" i="17"/>
  <c r="K720" i="17"/>
  <c r="K708" i="17"/>
  <c r="L718" i="17"/>
  <c r="K724" i="17"/>
  <c r="K721" i="17"/>
  <c r="K709" i="17"/>
  <c r="K705" i="17"/>
  <c r="K710" i="17"/>
  <c r="L715" i="17"/>
  <c r="L703" i="17"/>
  <c r="K717" i="17"/>
  <c r="K716" i="17"/>
  <c r="K719" i="17"/>
  <c r="K707" i="17"/>
  <c r="K722" i="17"/>
  <c r="K706" i="17"/>
  <c r="K701" i="17"/>
  <c r="E338" i="17"/>
  <c r="X232" i="1"/>
  <c r="G338" i="17" l="1"/>
  <c r="AR232" i="1"/>
  <c r="I338" i="17" l="1"/>
  <c r="BL232" i="1"/>
  <c r="K338" i="17" l="1"/>
  <c r="CF232" i="1"/>
  <c r="C371" i="17" l="1"/>
  <c r="D257" i="1"/>
  <c r="E371" i="17" l="1"/>
  <c r="X257" i="1"/>
  <c r="G371" i="17" l="1"/>
  <c r="AR257" i="1"/>
  <c r="I371" i="17" l="1"/>
  <c r="BL257" i="1"/>
  <c r="K371" i="17" l="1"/>
  <c r="CF257" i="1"/>
  <c r="C404" i="17" l="1"/>
  <c r="D282" i="1"/>
  <c r="E404" i="17" l="1"/>
  <c r="X282" i="1"/>
  <c r="G404" i="17" l="1"/>
  <c r="AR282" i="1"/>
  <c r="I404" i="17" l="1"/>
  <c r="BL282" i="1"/>
  <c r="K404" i="17" l="1"/>
  <c r="CF282" i="1"/>
  <c r="C437" i="17" l="1"/>
  <c r="D307" i="1"/>
  <c r="E437" i="17" l="1"/>
  <c r="X307" i="1"/>
  <c r="G437" i="17" l="1"/>
  <c r="AR307" i="1"/>
  <c r="I437" i="17" l="1"/>
  <c r="BL307" i="1"/>
  <c r="K437" i="17" l="1"/>
  <c r="CF307" i="1"/>
  <c r="C470" i="17" l="1"/>
  <c r="D332" i="1"/>
  <c r="E470" i="17" l="1"/>
  <c r="X332" i="1"/>
  <c r="G470" i="17" l="1"/>
  <c r="AR332" i="1"/>
  <c r="I470" i="17" l="1"/>
  <c r="BL332" i="1"/>
  <c r="K470" i="17" l="1"/>
  <c r="CF332" i="1"/>
  <c r="C503" i="17" l="1"/>
  <c r="D357" i="1"/>
  <c r="E503" i="17" l="1"/>
  <c r="X357" i="1"/>
  <c r="G503" i="17" l="1"/>
  <c r="AR357" i="1"/>
  <c r="I503" i="17" l="1"/>
  <c r="BL357" i="1"/>
  <c r="K503" i="17" l="1"/>
  <c r="CF357" i="1"/>
  <c r="C8" i="18" l="1"/>
</calcChain>
</file>

<file path=xl/comments1.xml><?xml version="1.0" encoding="utf-8"?>
<comments xmlns="http://schemas.openxmlformats.org/spreadsheetml/2006/main">
  <authors>
    <author>Registered User</author>
  </authors>
  <commentList>
    <comment ref="A1" authorId="0">
      <text>
        <r>
          <rPr>
            <b/>
            <sz val="11"/>
            <color indexed="81"/>
            <rFont val="돋움"/>
            <family val="3"/>
            <charset val="129"/>
          </rPr>
          <t>훈련일수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만큼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출력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페이지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지정한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인쇄할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것</t>
        </r>
        <r>
          <rPr>
            <b/>
            <sz val="11"/>
            <color indexed="81"/>
            <rFont val="Tahoma"/>
            <family val="2"/>
          </rPr>
          <t>!</t>
        </r>
      </text>
    </comment>
  </commentList>
</comments>
</file>

<file path=xl/sharedStrings.xml><?xml version="1.0" encoding="utf-8"?>
<sst xmlns="http://schemas.openxmlformats.org/spreadsheetml/2006/main" count="4600" uniqueCount="115">
  <si>
    <t>훈    련    일    지</t>
    <phoneticPr fontId="2" type="noConversion"/>
  </si>
  <si>
    <t>재적</t>
    <phoneticPr fontId="2" type="noConversion"/>
  </si>
  <si>
    <t>명</t>
    <phoneticPr fontId="2" type="noConversion"/>
  </si>
  <si>
    <t>출석</t>
    <phoneticPr fontId="2" type="noConversion"/>
  </si>
  <si>
    <t>결석</t>
    <phoneticPr fontId="2" type="noConversion"/>
  </si>
  <si>
    <t>지각</t>
    <phoneticPr fontId="2" type="noConversion"/>
  </si>
  <si>
    <t xml:space="preserve">조퇴 </t>
    <phoneticPr fontId="2" type="noConversion"/>
  </si>
  <si>
    <t>훈   련   사   항</t>
    <phoneticPr fontId="2" type="noConversion"/>
  </si>
  <si>
    <t>교시</t>
    <phoneticPr fontId="2" type="noConversion"/>
  </si>
  <si>
    <t>훈련과목</t>
    <phoneticPr fontId="2" type="noConversion"/>
  </si>
  <si>
    <t>담당교사</t>
    <phoneticPr fontId="2" type="noConversion"/>
  </si>
  <si>
    <t>훈련내용</t>
    <phoneticPr fontId="2" type="noConversion"/>
  </si>
  <si>
    <t>비고
(불참자 등)</t>
    <phoneticPr fontId="2" type="noConversion"/>
  </si>
  <si>
    <t>지시사항</t>
    <phoneticPr fontId="2" type="noConversion"/>
  </si>
  <si>
    <t>지각자</t>
    <phoneticPr fontId="2" type="noConversion"/>
  </si>
  <si>
    <t>결석자</t>
    <phoneticPr fontId="2" type="noConversion"/>
  </si>
  <si>
    <t>조퇴자</t>
    <phoneticPr fontId="2" type="noConversion"/>
  </si>
  <si>
    <t>기타사항
(전달사항, 외출자 등)</t>
    <phoneticPr fontId="2" type="noConversion"/>
  </si>
  <si>
    <t xml:space="preserve">훈련기관명 : </t>
    <phoneticPr fontId="2" type="noConversion"/>
  </si>
  <si>
    <t xml:space="preserve">훈련과정명 : </t>
    <phoneticPr fontId="2" type="noConversion"/>
  </si>
  <si>
    <t xml:space="preserve">훈 련 기 간 : </t>
    <phoneticPr fontId="2" type="noConversion"/>
  </si>
  <si>
    <t>1교시</t>
    <phoneticPr fontId="2" type="noConversion"/>
  </si>
  <si>
    <t>2교시</t>
  </si>
  <si>
    <t>3교시</t>
  </si>
  <si>
    <t>4교시</t>
  </si>
  <si>
    <t>5교시</t>
  </si>
  <si>
    <t>6교시</t>
  </si>
  <si>
    <t>7교시</t>
  </si>
  <si>
    <t>8교시</t>
  </si>
  <si>
    <t>강사</t>
    <phoneticPr fontId="2" type="noConversion"/>
  </si>
  <si>
    <t>강의장</t>
    <phoneticPr fontId="2" type="noConversion"/>
  </si>
  <si>
    <t>&lt;별첨&gt; 세부시간표</t>
    <phoneticPr fontId="2" type="noConversion"/>
  </si>
  <si>
    <t>1교시4</t>
  </si>
  <si>
    <t>2교시5</t>
  </si>
  <si>
    <t>3교시6</t>
  </si>
  <si>
    <t>4교시7</t>
  </si>
  <si>
    <t>5교시8</t>
  </si>
  <si>
    <t>6교시9</t>
  </si>
  <si>
    <t>7교시10</t>
  </si>
  <si>
    <t>8교시11</t>
  </si>
  <si>
    <t>1교시12</t>
  </si>
  <si>
    <t>2교시13</t>
  </si>
  <si>
    <t>3교시14</t>
  </si>
  <si>
    <t>4교시15</t>
  </si>
  <si>
    <t>5교시16</t>
  </si>
  <si>
    <t>6교시17</t>
  </si>
  <si>
    <t>7교시18</t>
  </si>
  <si>
    <t>8교시19</t>
  </si>
  <si>
    <t>1교시20</t>
  </si>
  <si>
    <t>2교시21</t>
  </si>
  <si>
    <t>3교시22</t>
  </si>
  <si>
    <t>4교시23</t>
  </si>
  <si>
    <t>5교시24</t>
  </si>
  <si>
    <t>6교시25</t>
  </si>
  <si>
    <t>7교시26</t>
  </si>
  <si>
    <t>8교시27</t>
  </si>
  <si>
    <t>1교시28</t>
  </si>
  <si>
    <t>2교시29</t>
  </si>
  <si>
    <t>3교시30</t>
  </si>
  <si>
    <t>4교시31</t>
  </si>
  <si>
    <t>5교시32</t>
  </si>
  <si>
    <t>6교시33</t>
  </si>
  <si>
    <t>7교시34</t>
  </si>
  <si>
    <t>8교시35</t>
  </si>
  <si>
    <t>일자</t>
    <phoneticPr fontId="2" type="noConversion"/>
  </si>
  <si>
    <t>요일</t>
    <phoneticPr fontId="2" type="noConversion"/>
  </si>
  <si>
    <t>시간</t>
    <phoneticPr fontId="2" type="noConversion"/>
  </si>
  <si>
    <t>훈련일</t>
    <phoneticPr fontId="2" type="noConversion"/>
  </si>
  <si>
    <t xml:space="preserve"> 훈  련  일 : </t>
    <phoneticPr fontId="2" type="noConversion"/>
  </si>
  <si>
    <t>특이
사항</t>
    <phoneticPr fontId="2" type="noConversion"/>
  </si>
  <si>
    <t>담  당</t>
    <phoneticPr fontId="2" type="noConversion"/>
  </si>
  <si>
    <t>교과목명</t>
    <phoneticPr fontId="2" type="noConversion"/>
  </si>
  <si>
    <t>대단원</t>
    <phoneticPr fontId="2" type="noConversion"/>
  </si>
  <si>
    <t>중단원</t>
    <phoneticPr fontId="2" type="noConversion"/>
  </si>
  <si>
    <t>열1</t>
    <phoneticPr fontId="2" type="noConversion"/>
  </si>
  <si>
    <t>결 
재</t>
    <phoneticPr fontId="2" type="noConversion"/>
  </si>
  <si>
    <t>최 종</t>
    <phoneticPr fontId="2" type="noConversion"/>
  </si>
  <si>
    <t>09:30 ~ 10:20</t>
    <phoneticPr fontId="2" type="noConversion"/>
  </si>
  <si>
    <t>11:30 ~ 12:20</t>
    <phoneticPr fontId="2" type="noConversion"/>
  </si>
  <si>
    <t>14:10 ~ 15:00</t>
    <phoneticPr fontId="2" type="noConversion"/>
  </si>
  <si>
    <t>17:10 ~ 18:00</t>
    <phoneticPr fontId="2" type="noConversion"/>
  </si>
  <si>
    <t>지점명:</t>
    <phoneticPr fontId="2" type="noConversion"/>
  </si>
  <si>
    <t>하이미디어컴퓨터학원 천호점</t>
    <phoneticPr fontId="2" type="noConversion"/>
  </si>
  <si>
    <t xml:space="preserve">훈련기간: </t>
    <phoneticPr fontId="2" type="noConversion"/>
  </si>
  <si>
    <t xml:space="preserve">훈련강사: </t>
    <phoneticPr fontId="2" type="noConversion"/>
  </si>
  <si>
    <t>506호</t>
    <phoneticPr fontId="2" type="noConversion"/>
  </si>
  <si>
    <t>506호</t>
    <phoneticPr fontId="2" type="noConversion"/>
  </si>
  <si>
    <t>10:30 ~ 11:20</t>
    <phoneticPr fontId="2" type="noConversion"/>
  </si>
  <si>
    <t>12:30 ~ 13:20</t>
    <phoneticPr fontId="2" type="noConversion"/>
  </si>
  <si>
    <t>15:10 ~ 16:00</t>
    <phoneticPr fontId="2" type="noConversion"/>
  </si>
  <si>
    <t>16:10 ~ 17:00</t>
    <phoneticPr fontId="2" type="noConversion"/>
  </si>
  <si>
    <t>(연수시간: 900시간)</t>
    <phoneticPr fontId="2" type="noConversion"/>
  </si>
  <si>
    <t>박석호</t>
    <phoneticPr fontId="2" type="noConversion"/>
  </si>
  <si>
    <t>박석호</t>
    <phoneticPr fontId="2" type="noConversion"/>
  </si>
  <si>
    <t>박석호</t>
    <phoneticPr fontId="2" type="noConversion"/>
  </si>
  <si>
    <t>프론트앤드 &amp; 백앤드 구현 및 제작</t>
    <phoneticPr fontId="2" type="noConversion"/>
  </si>
  <si>
    <t>요구사항 확인</t>
    <phoneticPr fontId="2" type="noConversion"/>
  </si>
  <si>
    <t>UI 구현</t>
    <phoneticPr fontId="2" type="noConversion"/>
  </si>
  <si>
    <t>화면 설계</t>
    <phoneticPr fontId="2" type="noConversion"/>
  </si>
  <si>
    <t>화면 구현</t>
    <phoneticPr fontId="2" type="noConversion"/>
  </si>
  <si>
    <t>통합 구현</t>
    <phoneticPr fontId="2" type="noConversion"/>
  </si>
  <si>
    <t>프로그래밍언어 기초 및 활용</t>
    <phoneticPr fontId="2" type="noConversion"/>
  </si>
  <si>
    <t>프로그래</t>
    <phoneticPr fontId="2" type="noConversion"/>
  </si>
  <si>
    <t>응용SW 기초기술 활용</t>
    <phoneticPr fontId="2" type="noConversion"/>
  </si>
  <si>
    <t>서버프로그램 구현</t>
    <phoneticPr fontId="2" type="noConversion"/>
  </si>
  <si>
    <t>애플리케이션 설계</t>
    <phoneticPr fontId="2" type="noConversion"/>
  </si>
  <si>
    <t>인터페이스 구현</t>
    <phoneticPr fontId="2" type="noConversion"/>
  </si>
  <si>
    <t>SQL활용</t>
    <phoneticPr fontId="2" type="noConversion"/>
  </si>
  <si>
    <t>네트워크 프로그래밍 구현</t>
    <phoneticPr fontId="2" type="noConversion"/>
  </si>
  <si>
    <t>애플리케이션 테스트 수행</t>
    <phoneticPr fontId="2" type="noConversion"/>
  </si>
  <si>
    <t>임베디드 애플리케이션 구현</t>
    <phoneticPr fontId="2" type="noConversion"/>
  </si>
  <si>
    <t>디바이스 드라이버 구현</t>
    <phoneticPr fontId="2" type="noConversion"/>
  </si>
  <si>
    <t>펌웨어 구현</t>
    <phoneticPr fontId="2" type="noConversion"/>
  </si>
  <si>
    <t>풀스택 개발자양성과정(프론트앤드&amp;백앤드)(2회차)</t>
    <phoneticPr fontId="2" type="noConversion"/>
  </si>
  <si>
    <t>2020-10-20 ~ 2021-04-01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</si>
</sst>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m&quot;/&quot;d;@"/>
    <numFmt numFmtId="177" formatCode="&quot;/&quot;#&quot;일)&quot;"/>
    <numFmt numFmtId="178" formatCode="aaa"/>
    <numFmt numFmtId="179" formatCode="0_);[Red]\(0\)"/>
    <numFmt numFmtId="180" formatCode="#"/>
    <numFmt numFmtId="181" formatCode="0.0_);[Red]\(0.0\)"/>
    <numFmt numFmtId="182" formatCode="\(#,##0.0&quot;시간&quot;\);[Red]\(\-#,##0.0&quot;시간&quot;\)"/>
    <numFmt numFmtId="183" formatCode="#&quot;일차&quot;"/>
    <numFmt numFmtId="184" formatCode="mm\/dd\(aaa\)"/>
    <numFmt numFmtId="185" formatCode="yyyy&quot;년&quot;\ mm&quot;월&quot;\ dd&quot;일&quot;\ \(aaaa\)"/>
    <numFmt numFmtId="186" formatCode="&quot;/ &quot;#&quot;일차&quot;"/>
    <numFmt numFmtId="187" formatCode="mm&quot;월&quot;\ dd&quot;일&quot;\ \(aaa\)"/>
  </numFmts>
  <fonts count="3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26"/>
      <name val="굴림"/>
      <family val="3"/>
      <charset val="129"/>
    </font>
    <font>
      <sz val="26"/>
      <name val="굴림"/>
      <family val="3"/>
      <charset val="129"/>
    </font>
    <font>
      <u/>
      <sz val="24"/>
      <name val="굴림"/>
      <family val="3"/>
      <charset val="129"/>
    </font>
    <font>
      <sz val="11"/>
      <name val="굴림"/>
      <family val="3"/>
      <charset val="129"/>
    </font>
    <font>
      <b/>
      <sz val="9"/>
      <name val="굴림"/>
      <family val="3"/>
      <charset val="129"/>
    </font>
    <font>
      <sz val="10"/>
      <name val="굴림"/>
      <family val="3"/>
      <charset val="129"/>
    </font>
    <font>
      <b/>
      <sz val="12"/>
      <name val="굴림체"/>
      <family val="3"/>
      <charset val="129"/>
    </font>
    <font>
      <sz val="8"/>
      <name val="굴림"/>
      <family val="3"/>
      <charset val="129"/>
    </font>
    <font>
      <sz val="9"/>
      <name val="굴림"/>
      <family val="3"/>
      <charset val="129"/>
    </font>
    <font>
      <sz val="16"/>
      <name val="HY헤드라인M"/>
      <family val="1"/>
      <charset val="129"/>
    </font>
    <font>
      <b/>
      <sz val="9"/>
      <color rgb="FF0070C0"/>
      <name val="굴림"/>
      <family val="3"/>
      <charset val="129"/>
    </font>
    <font>
      <b/>
      <sz val="7"/>
      <name val="굴림"/>
      <family val="3"/>
      <charset val="129"/>
    </font>
    <font>
      <sz val="7"/>
      <name val="굴림"/>
      <family val="3"/>
      <charset val="129"/>
    </font>
    <font>
      <sz val="10"/>
      <color rgb="FF00B050"/>
      <name val="굴림"/>
      <family val="3"/>
      <charset val="129"/>
    </font>
    <font>
      <b/>
      <sz val="9"/>
      <color rgb="FF00B050"/>
      <name val="굴림"/>
      <family val="3"/>
      <charset val="129"/>
    </font>
    <font>
      <sz val="9"/>
      <color rgb="FF00B050"/>
      <name val="굴림"/>
      <family val="3"/>
      <charset val="129"/>
    </font>
    <font>
      <sz val="10"/>
      <color rgb="FF0070C0"/>
      <name val="굴림"/>
      <family val="3"/>
      <charset val="129"/>
    </font>
    <font>
      <sz val="9"/>
      <color rgb="FF0070C0"/>
      <name val="굴림"/>
      <family val="3"/>
      <charset val="129"/>
    </font>
    <font>
      <b/>
      <sz val="7"/>
      <color rgb="FF00B050"/>
      <name val="굴림"/>
      <family val="3"/>
      <charset val="129"/>
    </font>
    <font>
      <b/>
      <sz val="7"/>
      <color rgb="FF0070C0"/>
      <name val="굴림"/>
      <family val="3"/>
      <charset val="129"/>
    </font>
    <font>
      <b/>
      <sz val="7"/>
      <color rgb="FFFF0000"/>
      <name val="굴림"/>
      <family val="3"/>
      <charset val="129"/>
    </font>
    <font>
      <sz val="8"/>
      <color rgb="FFFF0000"/>
      <name val="굴림"/>
      <family val="3"/>
      <charset val="129"/>
    </font>
    <font>
      <sz val="16"/>
      <color rgb="FFFF0000"/>
      <name val="HY헤드라인M"/>
      <family val="1"/>
      <charset val="129"/>
    </font>
    <font>
      <sz val="10"/>
      <color rgb="FFFF0000"/>
      <name val="굴림"/>
      <family val="3"/>
      <charset val="129"/>
    </font>
    <font>
      <sz val="9"/>
      <color rgb="FFFF0000"/>
      <name val="굴림"/>
      <family val="3"/>
      <charset val="129"/>
    </font>
    <font>
      <sz val="11"/>
      <color theme="0" tint="-0.249977111117893"/>
      <name val="굴림"/>
      <family val="3"/>
      <charset val="129"/>
    </font>
    <font>
      <b/>
      <sz val="11"/>
      <name val="굴림"/>
      <family val="3"/>
      <charset val="129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80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</cellStyleXfs>
  <cellXfs count="156">
    <xf numFmtId="0" fontId="0" fillId="0" borderId="0" xfId="0"/>
    <xf numFmtId="0" fontId="9" fillId="0" borderId="0" xfId="1" applyFont="1" applyFill="1" applyAlignment="1">
      <alignment horizontal="left" vertical="center"/>
    </xf>
    <xf numFmtId="0" fontId="8" fillId="0" borderId="0" xfId="1" applyFont="1" applyFill="1" applyAlignment="1">
      <alignment vertical="center"/>
    </xf>
    <xf numFmtId="0" fontId="8" fillId="0" borderId="0" xfId="1" applyNumberFormat="1" applyFont="1" applyFill="1" applyAlignment="1">
      <alignment vertical="center"/>
    </xf>
    <xf numFmtId="0" fontId="8" fillId="0" borderId="0" xfId="1" applyNumberFormat="1" applyFont="1" applyFill="1" applyAlignment="1">
      <alignment horizontal="left" vertical="center"/>
    </xf>
    <xf numFmtId="0" fontId="8" fillId="0" borderId="0" xfId="1" applyFont="1" applyFill="1" applyBorder="1" applyAlignment="1">
      <alignment vertical="center"/>
    </xf>
    <xf numFmtId="0" fontId="8" fillId="0" borderId="0" xfId="1" applyFont="1" applyFill="1">
      <alignment vertical="center"/>
    </xf>
    <xf numFmtId="0" fontId="7" fillId="0" borderId="1" xfId="0" applyFont="1" applyFill="1" applyBorder="1" applyAlignment="1">
      <alignment horizontal="center" vertical="center"/>
    </xf>
    <xf numFmtId="179" fontId="14" fillId="0" borderId="1" xfId="0" applyNumberFormat="1" applyFont="1" applyFill="1" applyBorder="1" applyAlignment="1">
      <alignment horizontal="center" vertical="center"/>
    </xf>
    <xf numFmtId="179" fontId="15" fillId="0" borderId="0" xfId="1" applyNumberFormat="1" applyFont="1" applyFill="1">
      <alignment vertical="center"/>
    </xf>
    <xf numFmtId="0" fontId="16" fillId="0" borderId="0" xfId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horizontal="left" vertical="center"/>
    </xf>
    <xf numFmtId="178" fontId="17" fillId="0" borderId="1" xfId="0" applyNumberFormat="1" applyFont="1" applyFill="1" applyBorder="1" applyAlignment="1">
      <alignment horizontal="center" vertical="center"/>
    </xf>
    <xf numFmtId="0" fontId="16" fillId="0" borderId="0" xfId="1" applyFont="1" applyFill="1" applyAlignment="1">
      <alignment vertical="center" wrapText="1"/>
    </xf>
    <xf numFmtId="0" fontId="16" fillId="0" borderId="0" xfId="1" applyNumberFormat="1" applyFont="1" applyFill="1" applyAlignment="1">
      <alignment vertical="center" wrapText="1"/>
    </xf>
    <xf numFmtId="0" fontId="16" fillId="0" borderId="0" xfId="1" applyFont="1" applyFill="1" applyAlignment="1">
      <alignment horizontal="left" vertical="center"/>
    </xf>
    <xf numFmtId="0" fontId="16" fillId="0" borderId="0" xfId="1" applyFont="1" applyFill="1" applyBorder="1" applyAlignment="1">
      <alignment vertical="center"/>
    </xf>
    <xf numFmtId="0" fontId="19" fillId="0" borderId="0" xfId="1" applyNumberFormat="1" applyFont="1" applyFill="1" applyAlignment="1">
      <alignment vertical="center"/>
    </xf>
    <xf numFmtId="0" fontId="19" fillId="0" borderId="0" xfId="1" applyFont="1" applyFill="1" applyAlignment="1">
      <alignment vertical="center"/>
    </xf>
    <xf numFmtId="178" fontId="13" fillId="0" borderId="1" xfId="0" applyNumberFormat="1" applyFont="1" applyFill="1" applyBorder="1" applyAlignment="1">
      <alignment horizontal="center" vertical="center"/>
    </xf>
    <xf numFmtId="0" fontId="19" fillId="0" borderId="0" xfId="1" applyNumberFormat="1" applyFont="1" applyFill="1" applyAlignment="1">
      <alignment vertical="center" wrapText="1"/>
    </xf>
    <xf numFmtId="0" fontId="19" fillId="0" borderId="0" xfId="1" applyFont="1" applyFill="1" applyAlignment="1">
      <alignment vertical="center" wrapText="1"/>
    </xf>
    <xf numFmtId="0" fontId="18" fillId="0" borderId="1" xfId="0" applyNumberFormat="1" applyFont="1" applyFill="1" applyBorder="1" applyAlignment="1">
      <alignment horizontal="center" vertical="top" wrapText="1"/>
    </xf>
    <xf numFmtId="0" fontId="20" fillId="0" borderId="1" xfId="0" applyNumberFormat="1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left" vertical="top" wrapText="1"/>
    </xf>
    <xf numFmtId="0" fontId="18" fillId="0" borderId="1" xfId="0" applyNumberFormat="1" applyFont="1" applyFill="1" applyBorder="1" applyAlignment="1">
      <alignment horizontal="left" vertical="top" wrapText="1"/>
    </xf>
    <xf numFmtId="0" fontId="20" fillId="0" borderId="1" xfId="0" applyNumberFormat="1" applyFont="1" applyFill="1" applyBorder="1" applyAlignment="1">
      <alignment horizontal="left" vertical="top" wrapText="1"/>
    </xf>
    <xf numFmtId="179" fontId="21" fillId="0" borderId="1" xfId="0" applyNumberFormat="1" applyFont="1" applyFill="1" applyBorder="1" applyAlignment="1">
      <alignment horizontal="center" vertical="top" wrapText="1"/>
    </xf>
    <xf numFmtId="0" fontId="21" fillId="0" borderId="1" xfId="0" applyNumberFormat="1" applyFont="1" applyFill="1" applyBorder="1" applyAlignment="1">
      <alignment horizontal="center" vertical="top" wrapText="1"/>
    </xf>
    <xf numFmtId="179" fontId="22" fillId="0" borderId="1" xfId="0" applyNumberFormat="1" applyFont="1" applyFill="1" applyBorder="1" applyAlignment="1">
      <alignment horizontal="center" vertical="top" wrapText="1"/>
    </xf>
    <xf numFmtId="181" fontId="10" fillId="0" borderId="1" xfId="0" applyNumberFormat="1" applyFont="1" applyFill="1" applyBorder="1" applyAlignment="1">
      <alignment horizontal="center" vertical="center" wrapText="1"/>
    </xf>
    <xf numFmtId="0" fontId="8" fillId="0" borderId="0" xfId="1" applyFont="1" applyFill="1" applyAlignment="1">
      <alignment horizontal="left" vertical="center"/>
    </xf>
    <xf numFmtId="179" fontId="23" fillId="0" borderId="1" xfId="0" applyNumberFormat="1" applyFont="1" applyFill="1" applyBorder="1" applyAlignment="1">
      <alignment horizontal="center" vertical="top" wrapText="1"/>
    </xf>
    <xf numFmtId="179" fontId="7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26" fillId="0" borderId="0" xfId="1" applyFont="1" applyFill="1" applyAlignment="1">
      <alignment vertical="center"/>
    </xf>
    <xf numFmtId="0" fontId="8" fillId="0" borderId="0" xfId="1" applyNumberFormat="1" applyFont="1" applyFill="1" applyBorder="1" applyAlignment="1">
      <alignment vertical="center"/>
    </xf>
    <xf numFmtId="0" fontId="16" fillId="0" borderId="0" xfId="1" applyNumberFormat="1" applyFont="1" applyFill="1" applyBorder="1" applyAlignment="1">
      <alignment vertical="center"/>
    </xf>
    <xf numFmtId="0" fontId="8" fillId="0" borderId="1" xfId="1" applyFont="1" applyFill="1" applyBorder="1" applyAlignment="1">
      <alignment vertical="center"/>
    </xf>
    <xf numFmtId="179" fontId="15" fillId="0" borderId="1" xfId="1" applyNumberFormat="1" applyFont="1" applyFill="1" applyBorder="1">
      <alignment vertical="center"/>
    </xf>
    <xf numFmtId="176" fontId="17" fillId="0" borderId="1" xfId="0" applyNumberFormat="1" applyFont="1" applyFill="1" applyBorder="1" applyAlignment="1">
      <alignment horizontal="center" vertical="center"/>
    </xf>
    <xf numFmtId="176" fontId="13" fillId="0" borderId="1" xfId="0" applyNumberFormat="1" applyFont="1" applyFill="1" applyBorder="1" applyAlignment="1">
      <alignment horizontal="center" vertical="center"/>
    </xf>
    <xf numFmtId="176" fontId="27" fillId="0" borderId="1" xfId="1" applyNumberFormat="1" applyFont="1" applyFill="1" applyBorder="1" applyAlignment="1">
      <alignment horizontal="center" vertical="center"/>
    </xf>
    <xf numFmtId="183" fontId="24" fillId="0" borderId="1" xfId="0" applyNumberFormat="1" applyFont="1" applyFill="1" applyBorder="1" applyAlignment="1">
      <alignment horizontal="center" vertical="center" wrapText="1"/>
    </xf>
    <xf numFmtId="184" fontId="27" fillId="0" borderId="1" xfId="1" applyNumberFormat="1" applyFont="1" applyFill="1" applyBorder="1" applyAlignment="1">
      <alignment horizontal="center" vertical="center"/>
    </xf>
    <xf numFmtId="0" fontId="25" fillId="0" borderId="0" xfId="1" applyFont="1" applyFill="1" applyAlignment="1">
      <alignment vertical="center"/>
    </xf>
    <xf numFmtId="0" fontId="27" fillId="0" borderId="1" xfId="0" applyFont="1" applyFill="1" applyBorder="1" applyAlignment="1">
      <alignment horizontal="left" vertical="top" wrapText="1"/>
    </xf>
    <xf numFmtId="0" fontId="27" fillId="0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vertical="center"/>
      <protection hidden="1"/>
    </xf>
    <xf numFmtId="177" fontId="6" fillId="0" borderId="0" xfId="0" applyNumberFormat="1" applyFont="1" applyBorder="1" applyAlignment="1" applyProtection="1">
      <alignment vertical="center"/>
      <protection hidden="1"/>
    </xf>
    <xf numFmtId="0" fontId="6" fillId="2" borderId="14" xfId="0" applyFont="1" applyFill="1" applyBorder="1" applyAlignment="1" applyProtection="1">
      <alignment horizontal="center" vertical="center"/>
      <protection hidden="1"/>
    </xf>
    <xf numFmtId="0" fontId="6" fillId="2" borderId="0" xfId="0" applyFont="1" applyFill="1" applyBorder="1" applyAlignment="1" applyProtection="1">
      <alignment vertical="center"/>
      <protection hidden="1"/>
    </xf>
    <xf numFmtId="0" fontId="10" fillId="0" borderId="14" xfId="0" applyFont="1" applyBorder="1" applyAlignment="1" applyProtection="1">
      <alignment horizontal="center" vertical="center" wrapText="1"/>
      <protection hidden="1"/>
    </xf>
    <xf numFmtId="0" fontId="9" fillId="0" borderId="0" xfId="1" applyFont="1" applyAlignment="1" applyProtection="1">
      <alignment horizontal="center" vertical="center"/>
      <protection hidden="1"/>
    </xf>
    <xf numFmtId="0" fontId="8" fillId="0" borderId="0" xfId="1" applyFont="1" applyAlignment="1" applyProtection="1">
      <alignment horizontal="center" vertical="center"/>
      <protection hidden="1"/>
    </xf>
    <xf numFmtId="0" fontId="15" fillId="0" borderId="0" xfId="1" applyNumberFormat="1" applyFont="1" applyAlignment="1" applyProtection="1">
      <alignment horizontal="center" vertical="center"/>
      <protection hidden="1"/>
    </xf>
    <xf numFmtId="0" fontId="8" fillId="0" borderId="0" xfId="1" applyNumberFormat="1" applyFont="1" applyAlignment="1" applyProtection="1">
      <alignment horizontal="center" vertical="center"/>
      <protection hidden="1"/>
    </xf>
    <xf numFmtId="0" fontId="8" fillId="0" borderId="0" xfId="1" applyFont="1" applyAlignment="1" applyProtection="1">
      <alignment horizontal="left" vertical="center"/>
      <protection hidden="1"/>
    </xf>
    <xf numFmtId="0" fontId="15" fillId="0" borderId="0" xfId="1" applyFont="1" applyAlignment="1" applyProtection="1">
      <alignment horizontal="center" vertical="center"/>
      <protection hidden="1"/>
    </xf>
    <xf numFmtId="0" fontId="8" fillId="0" borderId="0" xfId="1" applyFont="1" applyBorder="1" applyAlignment="1" applyProtection="1">
      <alignment horizontal="center" vertical="center"/>
      <protection hidden="1"/>
    </xf>
    <xf numFmtId="0" fontId="15" fillId="0" borderId="0" xfId="1" applyNumberFormat="1" applyFont="1" applyBorder="1" applyAlignment="1" applyProtection="1">
      <alignment horizontal="center" vertical="center"/>
      <protection hidden="1"/>
    </xf>
    <xf numFmtId="0" fontId="7" fillId="3" borderId="1" xfId="0" applyFont="1" applyFill="1" applyBorder="1" applyAlignment="1" applyProtection="1">
      <alignment horizontal="center" vertical="center"/>
      <protection hidden="1"/>
    </xf>
    <xf numFmtId="187" fontId="30" fillId="3" borderId="1" xfId="0" applyNumberFormat="1" applyFont="1" applyFill="1" applyBorder="1" applyAlignment="1" applyProtection="1">
      <alignment horizontal="center" vertical="center"/>
      <protection hidden="1"/>
    </xf>
    <xf numFmtId="187" fontId="31" fillId="0" borderId="0" xfId="1" applyNumberFormat="1" applyFont="1" applyAlignment="1" applyProtection="1">
      <alignment horizontal="center" vertical="center"/>
      <protection hidden="1"/>
    </xf>
    <xf numFmtId="180" fontId="11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11" fillId="0" borderId="0" xfId="1" applyFont="1" applyAlignment="1" applyProtection="1">
      <alignment horizontal="center" vertical="center"/>
      <protection hidden="1"/>
    </xf>
    <xf numFmtId="0" fontId="8" fillId="0" borderId="0" xfId="1" applyFont="1" applyAlignment="1" applyProtection="1">
      <alignment horizontal="center" vertical="center" wrapText="1"/>
      <protection hidden="1"/>
    </xf>
    <xf numFmtId="0" fontId="15" fillId="0" borderId="0" xfId="1" applyNumberFormat="1" applyFont="1" applyAlignment="1" applyProtection="1">
      <alignment horizontal="center" vertical="center" wrapText="1"/>
      <protection hidden="1"/>
    </xf>
    <xf numFmtId="0" fontId="8" fillId="0" borderId="0" xfId="1" applyNumberFormat="1" applyFont="1" applyAlignment="1" applyProtection="1">
      <alignment horizontal="center" vertical="center" wrapText="1"/>
      <protection hidden="1"/>
    </xf>
    <xf numFmtId="176" fontId="17" fillId="0" borderId="5" xfId="1" applyNumberFormat="1" applyFont="1" applyFill="1" applyBorder="1" applyAlignment="1">
      <alignment horizontal="center" vertical="center"/>
    </xf>
    <xf numFmtId="0" fontId="26" fillId="0" borderId="0" xfId="1" applyFont="1" applyFill="1">
      <alignment vertical="center"/>
    </xf>
    <xf numFmtId="0" fontId="20" fillId="0" borderId="1" xfId="1" applyNumberFormat="1" applyFont="1" applyFill="1" applyBorder="1" applyAlignment="1">
      <alignment horizontal="left" vertical="top" wrapText="1"/>
    </xf>
    <xf numFmtId="187" fontId="30" fillId="3" borderId="1" xfId="0" applyNumberFormat="1" applyFont="1" applyFill="1" applyBorder="1" applyAlignment="1" applyProtection="1">
      <alignment horizontal="center" vertical="center"/>
      <protection hidden="1"/>
    </xf>
    <xf numFmtId="0" fontId="8" fillId="0" borderId="0" xfId="1" applyFont="1" applyAlignment="1" applyProtection="1">
      <alignment horizontal="center" vertical="center"/>
      <protection hidden="1"/>
    </xf>
    <xf numFmtId="0" fontId="8" fillId="0" borderId="0" xfId="1" applyNumberFormat="1" applyFont="1" applyFill="1">
      <alignment vertical="center"/>
    </xf>
    <xf numFmtId="0" fontId="20" fillId="0" borderId="1" xfId="1" applyFont="1" applyFill="1" applyBorder="1" applyAlignment="1">
      <alignment horizontal="left" vertical="top" wrapText="1"/>
    </xf>
    <xf numFmtId="0" fontId="8" fillId="0" borderId="0" xfId="0" applyFont="1" applyAlignment="1" applyProtection="1">
      <alignment vertical="center"/>
      <protection hidden="1"/>
    </xf>
    <xf numFmtId="0" fontId="8" fillId="0" borderId="0" xfId="1" applyFont="1" applyAlignment="1" applyProtection="1">
      <alignment horizontal="center" vertical="center"/>
      <protection hidden="1"/>
    </xf>
    <xf numFmtId="0" fontId="8" fillId="0" borderId="0" xfId="1" applyFont="1" applyAlignment="1" applyProtection="1">
      <alignment horizontal="center" vertical="center"/>
      <protection hidden="1"/>
    </xf>
    <xf numFmtId="0" fontId="8" fillId="0" borderId="0" xfId="1" applyFont="1" applyAlignment="1" applyProtection="1">
      <alignment horizontal="center" vertical="center"/>
      <protection hidden="1"/>
    </xf>
    <xf numFmtId="187" fontId="30" fillId="3" borderId="1" xfId="0" applyNumberFormat="1" applyFont="1" applyFill="1" applyBorder="1" applyAlignment="1" applyProtection="1">
      <alignment horizontal="center" vertical="center"/>
      <protection hidden="1"/>
    </xf>
    <xf numFmtId="0" fontId="6" fillId="2" borderId="14" xfId="0" applyFont="1" applyFill="1" applyBorder="1" applyAlignment="1" applyProtection="1">
      <alignment horizontal="center" vertical="center"/>
      <protection hidden="1"/>
    </xf>
    <xf numFmtId="0" fontId="27" fillId="0" borderId="1" xfId="1" applyFont="1" applyFill="1" applyBorder="1" applyAlignment="1">
      <alignment horizontal="left" vertical="top" wrapText="1"/>
    </xf>
    <xf numFmtId="0" fontId="18" fillId="0" borderId="1" xfId="1" applyNumberFormat="1" applyFont="1" applyFill="1" applyBorder="1" applyAlignment="1">
      <alignment horizontal="left" vertical="top" wrapText="1"/>
    </xf>
    <xf numFmtId="0" fontId="18" fillId="0" borderId="1" xfId="1" applyFont="1" applyFill="1" applyBorder="1" applyAlignment="1">
      <alignment horizontal="left" vertical="top" wrapText="1"/>
    </xf>
    <xf numFmtId="0" fontId="27" fillId="0" borderId="1" xfId="1" applyNumberFormat="1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left" vertical="top" wrapText="1"/>
    </xf>
    <xf numFmtId="0" fontId="10" fillId="0" borderId="1" xfId="1" applyNumberFormat="1" applyFont="1" applyFill="1" applyBorder="1" applyAlignment="1">
      <alignment horizontal="center" vertical="center" wrapText="1"/>
    </xf>
    <xf numFmtId="181" fontId="10" fillId="0" borderId="1" xfId="1" applyNumberFormat="1" applyFont="1" applyFill="1" applyBorder="1" applyAlignment="1">
      <alignment horizontal="center" vertical="center" wrapText="1"/>
    </xf>
    <xf numFmtId="0" fontId="18" fillId="0" borderId="1" xfId="1" applyNumberFormat="1" applyFont="1" applyFill="1" applyBorder="1" applyAlignment="1">
      <alignment horizontal="center" vertical="top" wrapText="1"/>
    </xf>
    <xf numFmtId="0" fontId="8" fillId="0" borderId="0" xfId="1" applyNumberFormat="1" applyFont="1" applyFill="1" applyBorder="1">
      <alignment vertical="center"/>
    </xf>
    <xf numFmtId="0" fontId="8" fillId="0" borderId="0" xfId="1" applyFont="1" applyFill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20" fillId="0" borderId="1" xfId="1" applyNumberFormat="1" applyFont="1" applyFill="1" applyBorder="1" applyAlignment="1">
      <alignment horizontal="center" vertical="top" wrapText="1"/>
    </xf>
    <xf numFmtId="0" fontId="8" fillId="0" borderId="0" xfId="1" applyFont="1" applyAlignment="1" applyProtection="1">
      <alignment horizontal="center" vertical="center"/>
      <protection hidden="1"/>
    </xf>
    <xf numFmtId="187" fontId="30" fillId="3" borderId="1" xfId="0" applyNumberFormat="1" applyFont="1" applyFill="1" applyBorder="1" applyAlignment="1" applyProtection="1">
      <alignment horizontal="center" vertical="center"/>
      <protection hidden="1"/>
    </xf>
    <xf numFmtId="180" fontId="11" fillId="4" borderId="1" xfId="0" applyNumberFormat="1" applyFont="1" applyFill="1" applyBorder="1" applyAlignment="1" applyProtection="1">
      <alignment horizontal="center" vertical="center" wrapText="1"/>
      <protection hidden="1"/>
    </xf>
    <xf numFmtId="0" fontId="8" fillId="0" borderId="0" xfId="1" applyFont="1" applyFill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180" fontId="10" fillId="0" borderId="3" xfId="0" applyNumberFormat="1" applyFont="1" applyFill="1" applyBorder="1" applyAlignment="1" applyProtection="1">
      <alignment horizontal="center" vertical="center" wrapText="1"/>
      <protection hidden="1"/>
    </xf>
    <xf numFmtId="180" fontId="10" fillId="0" borderId="4" xfId="0" applyNumberFormat="1" applyFont="1" applyFill="1" applyBorder="1" applyAlignment="1" applyProtection="1">
      <alignment horizontal="center" vertical="center" wrapText="1"/>
      <protection hidden="1"/>
    </xf>
    <xf numFmtId="180" fontId="10" fillId="0" borderId="5" xfId="0" applyNumberFormat="1" applyFont="1" applyFill="1" applyBorder="1" applyAlignment="1" applyProtection="1">
      <alignment horizontal="center" vertical="center" wrapText="1"/>
      <protection hidden="1"/>
    </xf>
    <xf numFmtId="180" fontId="15" fillId="0" borderId="3" xfId="0" applyNumberFormat="1" applyFont="1" applyFill="1" applyBorder="1" applyAlignment="1" applyProtection="1">
      <alignment horizontal="center" vertical="center" wrapText="1"/>
      <protection hidden="1"/>
    </xf>
    <xf numFmtId="180" fontId="15" fillId="0" borderId="4" xfId="0" applyNumberFormat="1" applyFont="1" applyFill="1" applyBorder="1" applyAlignment="1" applyProtection="1">
      <alignment horizontal="center" vertical="center" wrapText="1"/>
      <protection hidden="1"/>
    </xf>
    <xf numFmtId="180" fontId="15" fillId="0" borderId="5" xfId="0" applyNumberFormat="1" applyFont="1" applyFill="1" applyBorder="1" applyAlignment="1" applyProtection="1">
      <alignment horizontal="center" vertical="center" wrapText="1"/>
      <protection hidden="1"/>
    </xf>
    <xf numFmtId="183" fontId="7" fillId="3" borderId="1" xfId="0" applyNumberFormat="1" applyFont="1" applyFill="1" applyBorder="1" applyAlignment="1" applyProtection="1">
      <alignment horizontal="center" vertical="center"/>
      <protection hidden="1"/>
    </xf>
    <xf numFmtId="187" fontId="30" fillId="3" borderId="1" xfId="0" applyNumberFormat="1" applyFont="1" applyFill="1" applyBorder="1" applyAlignment="1" applyProtection="1">
      <alignment horizontal="center" vertical="center"/>
      <protection hidden="1"/>
    </xf>
    <xf numFmtId="182" fontId="11" fillId="3" borderId="1" xfId="0" applyNumberFormat="1" applyFont="1" applyFill="1" applyBorder="1" applyAlignment="1" applyProtection="1">
      <alignment horizontal="center" vertical="center"/>
      <protection hidden="1"/>
    </xf>
    <xf numFmtId="0" fontId="12" fillId="0" borderId="0" xfId="1" applyFont="1" applyAlignment="1" applyProtection="1">
      <alignment horizontal="center" vertical="center"/>
      <protection hidden="1"/>
    </xf>
    <xf numFmtId="0" fontId="8" fillId="0" borderId="0" xfId="1" applyFont="1" applyAlignment="1" applyProtection="1">
      <alignment horizontal="center" vertical="center"/>
      <protection hidden="1"/>
    </xf>
    <xf numFmtId="187" fontId="30" fillId="4" borderId="1" xfId="0" applyNumberFormat="1" applyFont="1" applyFill="1" applyBorder="1" applyAlignment="1" applyProtection="1">
      <alignment horizontal="center" vertical="center"/>
      <protection hidden="1"/>
    </xf>
    <xf numFmtId="182" fontId="11" fillId="3" borderId="6" xfId="0" applyNumberFormat="1" applyFont="1" applyFill="1" applyBorder="1" applyAlignment="1" applyProtection="1">
      <alignment horizontal="center" vertical="center"/>
      <protection hidden="1"/>
    </xf>
    <xf numFmtId="182" fontId="11" fillId="3" borderId="7" xfId="0" applyNumberFormat="1" applyFont="1" applyFill="1" applyBorder="1" applyAlignment="1" applyProtection="1">
      <alignment horizontal="center" vertical="center"/>
      <protection hidden="1"/>
    </xf>
    <xf numFmtId="183" fontId="7" fillId="3" borderId="6" xfId="0" applyNumberFormat="1" applyFont="1" applyFill="1" applyBorder="1" applyAlignment="1" applyProtection="1">
      <alignment horizontal="center" vertical="center"/>
      <protection hidden="1"/>
    </xf>
    <xf numFmtId="183" fontId="7" fillId="3" borderId="7" xfId="0" applyNumberFormat="1" applyFont="1" applyFill="1" applyBorder="1" applyAlignment="1" applyProtection="1">
      <alignment horizontal="center" vertical="center"/>
      <protection hidden="1"/>
    </xf>
    <xf numFmtId="0" fontId="6" fillId="0" borderId="14" xfId="0" applyFont="1" applyBorder="1" applyAlignment="1" applyProtection="1">
      <alignment horizontal="center" vertical="center"/>
      <protection hidden="1"/>
    </xf>
    <xf numFmtId="0" fontId="6" fillId="0" borderId="14" xfId="0" applyFont="1" applyBorder="1" applyAlignment="1" applyProtection="1">
      <alignment horizontal="center" vertical="center" wrapText="1"/>
      <protection hidden="1"/>
    </xf>
    <xf numFmtId="0" fontId="28" fillId="0" borderId="14" xfId="0" applyFont="1" applyBorder="1" applyAlignment="1" applyProtection="1">
      <alignment horizontal="center" vertical="center"/>
      <protection hidden="1"/>
    </xf>
    <xf numFmtId="0" fontId="6" fillId="0" borderId="14" xfId="0" applyFont="1" applyBorder="1" applyAlignment="1" applyProtection="1">
      <alignment horizontal="center" vertical="center" wrapText="1" shrinkToFit="1"/>
      <protection hidden="1"/>
    </xf>
    <xf numFmtId="0" fontId="6" fillId="0" borderId="14" xfId="0" applyFont="1" applyBorder="1" applyAlignment="1" applyProtection="1">
      <alignment vertical="center" wrapText="1" shrinkToFit="1"/>
      <protection hidden="1"/>
    </xf>
    <xf numFmtId="0" fontId="6" fillId="0" borderId="20" xfId="0" applyFont="1" applyBorder="1" applyAlignment="1" applyProtection="1">
      <alignment horizontal="center" vertical="center" wrapText="1"/>
      <protection hidden="1"/>
    </xf>
    <xf numFmtId="0" fontId="6" fillId="0" borderId="21" xfId="0" applyFont="1" applyBorder="1" applyAlignment="1" applyProtection="1">
      <alignment horizontal="center" vertical="center" wrapText="1"/>
      <protection hidden="1"/>
    </xf>
    <xf numFmtId="0" fontId="6" fillId="0" borderId="22" xfId="0" applyFont="1" applyBorder="1" applyAlignment="1" applyProtection="1">
      <alignment horizontal="center" vertical="center" wrapText="1"/>
      <protection hidden="1"/>
    </xf>
    <xf numFmtId="0" fontId="6" fillId="2" borderId="14" xfId="0" applyFont="1" applyFill="1" applyBorder="1" applyAlignment="1" applyProtection="1">
      <alignment horizontal="center" vertical="center"/>
      <protection hidden="1"/>
    </xf>
    <xf numFmtId="0" fontId="6" fillId="2" borderId="14" xfId="0" applyFont="1" applyFill="1" applyBorder="1" applyAlignment="1" applyProtection="1">
      <alignment horizontal="center" vertical="center" wrapText="1"/>
      <protection hidden="1"/>
    </xf>
    <xf numFmtId="0" fontId="6" fillId="0" borderId="15" xfId="0" applyFont="1" applyBorder="1" applyAlignment="1" applyProtection="1">
      <alignment horizontal="center" vertical="center"/>
      <protection hidden="1"/>
    </xf>
    <xf numFmtId="0" fontId="6" fillId="0" borderId="16" xfId="0" applyFont="1" applyBorder="1" applyAlignment="1" applyProtection="1">
      <alignment horizontal="center" vertical="center"/>
      <protection hidden="1"/>
    </xf>
    <xf numFmtId="0" fontId="6" fillId="0" borderId="16" xfId="0" applyFont="1" applyBorder="1" applyAlignment="1" applyProtection="1">
      <alignment horizontal="right" vertical="center"/>
      <protection hidden="1"/>
    </xf>
    <xf numFmtId="0" fontId="6" fillId="0" borderId="17" xfId="0" applyFont="1" applyBorder="1" applyAlignment="1" applyProtection="1">
      <alignment horizontal="right" vertical="center"/>
      <protection hidden="1"/>
    </xf>
    <xf numFmtId="0" fontId="6" fillId="0" borderId="19" xfId="0" applyFont="1" applyBorder="1" applyAlignment="1" applyProtection="1">
      <alignment horizontal="center" vertical="center"/>
      <protection hidden="1"/>
    </xf>
    <xf numFmtId="0" fontId="6" fillId="0" borderId="18" xfId="0" applyFont="1" applyBorder="1" applyAlignment="1" applyProtection="1">
      <alignment horizontal="right" vertical="center"/>
      <protection hidden="1"/>
    </xf>
    <xf numFmtId="0" fontId="8" fillId="0" borderId="0" xfId="0" applyFont="1" applyAlignment="1" applyProtection="1">
      <alignment horizontal="left" vertical="center" shrinkToFit="1"/>
      <protection hidden="1"/>
    </xf>
    <xf numFmtId="0" fontId="8" fillId="0" borderId="23" xfId="0" applyFont="1" applyBorder="1" applyAlignment="1" applyProtection="1">
      <alignment horizontal="left" vertical="center" shrinkToFit="1"/>
      <protection hidden="1"/>
    </xf>
    <xf numFmtId="0" fontId="6" fillId="0" borderId="9" xfId="0" applyFont="1" applyBorder="1" applyAlignment="1" applyProtection="1">
      <alignment horizontal="center" vertical="center"/>
      <protection hidden="1"/>
    </xf>
    <xf numFmtId="0" fontId="6" fillId="0" borderId="10" xfId="0" applyFont="1" applyBorder="1" applyAlignment="1" applyProtection="1">
      <alignment horizontal="center" vertical="center"/>
      <protection hidden="1"/>
    </xf>
    <xf numFmtId="0" fontId="6" fillId="0" borderId="11" xfId="0" applyFont="1" applyBorder="1" applyAlignment="1" applyProtection="1">
      <alignment horizontal="center" vertical="center"/>
      <protection hidden="1"/>
    </xf>
    <xf numFmtId="0" fontId="6" fillId="0" borderId="12" xfId="0" applyFont="1" applyBorder="1" applyAlignment="1" applyProtection="1">
      <alignment horizontal="center" vertical="center"/>
      <protection hidden="1"/>
    </xf>
    <xf numFmtId="0" fontId="6" fillId="0" borderId="2" xfId="0" applyFont="1" applyBorder="1" applyAlignment="1" applyProtection="1">
      <alignment horizontal="center" vertical="center"/>
      <protection hidden="1"/>
    </xf>
    <xf numFmtId="0" fontId="6" fillId="0" borderId="13" xfId="0" applyFont="1" applyBorder="1" applyAlignment="1" applyProtection="1">
      <alignment horizontal="center" vertical="center"/>
      <protection hidden="1"/>
    </xf>
    <xf numFmtId="185" fontId="6" fillId="0" borderId="2" xfId="0" applyNumberFormat="1" applyFont="1" applyBorder="1" applyAlignment="1" applyProtection="1">
      <alignment horizontal="left" vertical="center"/>
      <protection hidden="1"/>
    </xf>
    <xf numFmtId="186" fontId="6" fillId="0" borderId="2" xfId="0" applyNumberFormat="1" applyFont="1" applyBorder="1" applyAlignment="1" applyProtection="1">
      <alignment horizontal="left" vertical="center"/>
      <protection hidden="1"/>
    </xf>
    <xf numFmtId="185" fontId="6" fillId="0" borderId="0" xfId="0" applyNumberFormat="1" applyFont="1" applyBorder="1" applyAlignment="1" applyProtection="1">
      <alignment horizontal="left" vertical="center"/>
      <protection hidden="1"/>
    </xf>
    <xf numFmtId="186" fontId="6" fillId="0" borderId="0" xfId="0" applyNumberFormat="1" applyFont="1" applyBorder="1" applyAlignment="1" applyProtection="1">
      <alignment horizontal="left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6" fillId="0" borderId="3" xfId="0" applyFont="1" applyBorder="1" applyAlignment="1" applyProtection="1">
      <alignment horizontal="center" vertical="center" wrapText="1"/>
      <protection hidden="1"/>
    </xf>
    <xf numFmtId="0" fontId="6" fillId="0" borderId="4" xfId="0" applyFont="1" applyBorder="1" applyAlignment="1" applyProtection="1">
      <alignment horizontal="center" vertical="center" wrapText="1"/>
      <protection hidden="1"/>
    </xf>
    <xf numFmtId="0" fontId="6" fillId="0" borderId="5" xfId="0" applyFont="1" applyBorder="1" applyAlignment="1" applyProtection="1">
      <alignment horizontal="center" vertical="center" wrapText="1"/>
      <protection hidden="1"/>
    </xf>
    <xf numFmtId="0" fontId="6" fillId="0" borderId="6" xfId="0" applyFont="1" applyBorder="1" applyAlignment="1" applyProtection="1">
      <alignment horizontal="center" vertical="center"/>
      <protection hidden="1"/>
    </xf>
    <xf numFmtId="0" fontId="6" fillId="0" borderId="8" xfId="0" applyFont="1" applyBorder="1" applyAlignment="1" applyProtection="1">
      <alignment horizontal="center" vertical="center"/>
      <protection hidden="1"/>
    </xf>
    <xf numFmtId="0" fontId="6" fillId="0" borderId="7" xfId="0" applyFont="1" applyBorder="1" applyAlignment="1" applyProtection="1">
      <alignment horizontal="center" vertical="center"/>
      <protection hidden="1"/>
    </xf>
    <xf numFmtId="0" fontId="29" fillId="0" borderId="14" xfId="0" applyFont="1" applyBorder="1" applyAlignment="1" applyProtection="1">
      <alignment horizontal="center" vertical="center"/>
      <protection hidden="1"/>
    </xf>
  </cellXfs>
  <cellStyles count="80">
    <cellStyle name="표준" xfId="0" builtinId="0"/>
    <cellStyle name="표준 10 2" xfId="3"/>
    <cellStyle name="표준 100 2" xfId="4"/>
    <cellStyle name="표준 102 2" xfId="5"/>
    <cellStyle name="표준 107 2" xfId="6"/>
    <cellStyle name="표준 112 2" xfId="7"/>
    <cellStyle name="표준 114 2" xfId="8"/>
    <cellStyle name="표준 117 2" xfId="9"/>
    <cellStyle name="표준 119 2" xfId="10"/>
    <cellStyle name="표준 12 2" xfId="11"/>
    <cellStyle name="표준 122 2" xfId="12"/>
    <cellStyle name="표준 124 2" xfId="13"/>
    <cellStyle name="표준 125 2" xfId="14"/>
    <cellStyle name="표준 127 2" xfId="15"/>
    <cellStyle name="표준 128 2" xfId="16"/>
    <cellStyle name="표준 129 2" xfId="17"/>
    <cellStyle name="표준 132 2" xfId="18"/>
    <cellStyle name="표준 133 2" xfId="19"/>
    <cellStyle name="표준 134 2" xfId="20"/>
    <cellStyle name="표준 135 2" xfId="21"/>
    <cellStyle name="표준 137 2" xfId="22"/>
    <cellStyle name="표준 139 2" xfId="23"/>
    <cellStyle name="표준 14 2" xfId="24"/>
    <cellStyle name="표준 142 2" xfId="25"/>
    <cellStyle name="표준 143 2" xfId="26"/>
    <cellStyle name="표준 144 2" xfId="27"/>
    <cellStyle name="표준 147 2" xfId="28"/>
    <cellStyle name="표준 148 2" xfId="29"/>
    <cellStyle name="표준 15 2" xfId="30"/>
    <cellStyle name="표준 151" xfId="31"/>
    <cellStyle name="표준 153 2" xfId="32"/>
    <cellStyle name="표준 154 2" xfId="33"/>
    <cellStyle name="표준 155 2" xfId="34"/>
    <cellStyle name="표준 156 2" xfId="35"/>
    <cellStyle name="표준 158 2" xfId="36"/>
    <cellStyle name="표준 159 2" xfId="37"/>
    <cellStyle name="표준 160 2" xfId="38"/>
    <cellStyle name="표준 161 2" xfId="39"/>
    <cellStyle name="표준 17 2" xfId="40"/>
    <cellStyle name="표준 18 2" xfId="41"/>
    <cellStyle name="표준 2" xfId="2"/>
    <cellStyle name="표준 2 2" xfId="42"/>
    <cellStyle name="표준 22 2" xfId="43"/>
    <cellStyle name="표준 27 2" xfId="44"/>
    <cellStyle name="표준 29 2" xfId="45"/>
    <cellStyle name="표준 3" xfId="79"/>
    <cellStyle name="표준 32 2" xfId="46"/>
    <cellStyle name="표준 34 2" xfId="47"/>
    <cellStyle name="표준 37 2" xfId="48"/>
    <cellStyle name="표준 4 2" xfId="49"/>
    <cellStyle name="표준 40 2" xfId="50"/>
    <cellStyle name="표준 42 2" xfId="51"/>
    <cellStyle name="표준 43 2" xfId="52"/>
    <cellStyle name="표준 44 2" xfId="53"/>
    <cellStyle name="표준 45 2" xfId="54"/>
    <cellStyle name="표준 47 2" xfId="55"/>
    <cellStyle name="표준 48 2" xfId="56"/>
    <cellStyle name="표준 49 2" xfId="57"/>
    <cellStyle name="표준 52 2" xfId="58"/>
    <cellStyle name="표준 54 2" xfId="59"/>
    <cellStyle name="표준 55 2" xfId="60"/>
    <cellStyle name="표준 57 2" xfId="61"/>
    <cellStyle name="표준 58 2" xfId="62"/>
    <cellStyle name="표준 62 2" xfId="63"/>
    <cellStyle name="표준 63 2" xfId="64"/>
    <cellStyle name="표준 67 2" xfId="65"/>
    <cellStyle name="표준 7 2" xfId="66"/>
    <cellStyle name="표준 70 2" xfId="67"/>
    <cellStyle name="표준 72 2" xfId="68"/>
    <cellStyle name="표준 75 2" xfId="69"/>
    <cellStyle name="표준 77 2" xfId="70"/>
    <cellStyle name="표준 79 2" xfId="71"/>
    <cellStyle name="표준 82 2" xfId="72"/>
    <cellStyle name="표준 84 2" xfId="73"/>
    <cellStyle name="표준 87 2" xfId="74"/>
    <cellStyle name="표준 89 2" xfId="75"/>
    <cellStyle name="표준 92 2" xfId="76"/>
    <cellStyle name="표준 94 2" xfId="77"/>
    <cellStyle name="표준 97 2" xfId="78"/>
    <cellStyle name="표준_36기.NET_세부시간표" xfId="1"/>
  </cellStyles>
  <dxfs count="277"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rgb="FFFF0000"/>
        <name val="굴림"/>
        <scheme val="none"/>
      </font>
      <numFmt numFmtId="184" formatCode="mm\/dd\(aaa\)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굴림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굴림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굴림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굴림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굴림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굴림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굴림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굴림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굴림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굴림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굴림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굴림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굴림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굴림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굴림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굴림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굴림"/>
        <scheme val="none"/>
      </font>
      <numFmt numFmtId="181" formatCode="0.0_);[Red]\(0.0\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굴림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굴림"/>
        <scheme val="none"/>
      </font>
      <numFmt numFmtId="188" formatCode="yy&quot;-&quot;mm&quot;-&quot;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굴림"/>
        <scheme val="none"/>
      </font>
      <numFmt numFmtId="176" formatCode="m&quot;/&quot;d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내용" displayName="내용" ref="A9:AS124" totalsRowShown="0" headerRowDxfId="71" dataDxfId="69" headerRowBorderDxfId="70" tableBorderDxfId="68" totalsRowBorderDxfId="67">
  <autoFilter ref="A9:AS124"/>
  <sortState ref="A10:AQ601">
    <sortCondition ref="A9:A601"/>
  </sortState>
  <tableColumns count="45">
    <tableColumn id="1" name="일자" dataDxfId="66"/>
    <tableColumn id="2" name="요일" dataDxfId="65">
      <calculatedColumnFormula>내용[[#This Row],[시간]]</calculatedColumnFormula>
    </tableColumn>
    <tableColumn id="3" name="시간" dataDxfId="64">
      <calculatedColumnFormula>COUNTA(내용[[#This Row],[1교시]:[8교시]])</calculatedColumnFormula>
    </tableColumn>
    <tableColumn id="4" name="1교시" dataDxfId="63"/>
    <tableColumn id="5" name="2교시" dataDxfId="62"/>
    <tableColumn id="6" name="3교시" dataDxfId="61"/>
    <tableColumn id="7" name="4교시" dataDxfId="60"/>
    <tableColumn id="8" name="5교시" dataDxfId="59"/>
    <tableColumn id="9" name="6교시" dataDxfId="58"/>
    <tableColumn id="10" name="7교시" dataDxfId="57"/>
    <tableColumn id="11" name="8교시" dataDxfId="56"/>
    <tableColumn id="12" name="1교시4" dataDxfId="55"/>
    <tableColumn id="13" name="2교시5" dataDxfId="54"/>
    <tableColumn id="14" name="3교시6" dataDxfId="53"/>
    <tableColumn id="15" name="4교시7" dataDxfId="52"/>
    <tableColumn id="16" name="5교시8" dataDxfId="51"/>
    <tableColumn id="17" name="6교시9" dataDxfId="50"/>
    <tableColumn id="18" name="7교시10" dataDxfId="49"/>
    <tableColumn id="19" name="8교시11" dataDxfId="48"/>
    <tableColumn id="20" name="1교시12" dataDxfId="47"/>
    <tableColumn id="21" name="2교시13" dataDxfId="46"/>
    <tableColumn id="22" name="3교시14" dataDxfId="45"/>
    <tableColumn id="23" name="4교시15" dataDxfId="44"/>
    <tableColumn id="24" name="5교시16" dataDxfId="43"/>
    <tableColumn id="25" name="6교시17" dataDxfId="42"/>
    <tableColumn id="26" name="7교시18" dataDxfId="41"/>
    <tableColumn id="27" name="8교시19" dataDxfId="40"/>
    <tableColumn id="28" name="1교시20" dataDxfId="39"/>
    <tableColumn id="29" name="2교시21" dataDxfId="38"/>
    <tableColumn id="30" name="3교시22" dataDxfId="37"/>
    <tableColumn id="31" name="4교시23" dataDxfId="36"/>
    <tableColumn id="32" name="5교시24" dataDxfId="35"/>
    <tableColumn id="33" name="6교시25" dataDxfId="34"/>
    <tableColumn id="34" name="7교시26" dataDxfId="33"/>
    <tableColumn id="35" name="8교시27" dataDxfId="32"/>
    <tableColumn id="36" name="1교시28" dataDxfId="31"/>
    <tableColumn id="37" name="2교시29" dataDxfId="30"/>
    <tableColumn id="38" name="3교시30" dataDxfId="29"/>
    <tableColumn id="39" name="4교시31" dataDxfId="28"/>
    <tableColumn id="40" name="5교시32" dataDxfId="27"/>
    <tableColumn id="41" name="6교시33" dataDxfId="26"/>
    <tableColumn id="42" name="7교시34" dataDxfId="25"/>
    <tableColumn id="43" name="8교시35" dataDxfId="24"/>
    <tableColumn id="44" name="훈련일" dataDxfId="23"/>
    <tableColumn id="45" name="열1" dataDxfId="22">
      <calculatedColumnFormula>COUNTIF(D:K,#REF!)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4"/>
  <sheetViews>
    <sheetView view="pageBreakPreview" topLeftCell="A67" zoomScaleSheetLayoutView="100" workbookViewId="0">
      <pane xSplit="3" topLeftCell="D1" activePane="topRight" state="frozen"/>
      <selection pane="topRight" activeCell="V69" sqref="V69"/>
    </sheetView>
  </sheetViews>
  <sheetFormatPr defaultRowHeight="17.100000000000001" customHeight="1" x14ac:dyDescent="0.15"/>
  <cols>
    <col min="1" max="1" width="5.77734375" style="6" customWidth="1"/>
    <col min="2" max="2" width="2.77734375" style="6" customWidth="1"/>
    <col min="3" max="3" width="5.6640625" style="6" customWidth="1"/>
    <col min="4" max="5" width="3.77734375" style="14" customWidth="1"/>
    <col min="6" max="6" width="3.77734375" style="15" customWidth="1"/>
    <col min="7" max="8" width="3.77734375" style="14" customWidth="1"/>
    <col min="9" max="9" width="3.77734375" style="12" customWidth="1"/>
    <col min="10" max="11" width="3.77734375" style="15" customWidth="1"/>
    <col min="12" max="12" width="3.77734375" style="21" customWidth="1"/>
    <col min="13" max="14" width="3.77734375" style="22" hidden="1" customWidth="1"/>
    <col min="15" max="15" width="3.77734375" style="18" hidden="1" customWidth="1"/>
    <col min="16" max="17" width="3.77734375" style="22" hidden="1" customWidth="1"/>
    <col min="18" max="18" width="3.77734375" style="21" hidden="1" customWidth="1"/>
    <col min="19" max="19" width="3.77734375" style="22" hidden="1" customWidth="1"/>
    <col min="20" max="20" width="3.77734375" style="15" customWidth="1"/>
    <col min="21" max="22" width="3.77734375" style="14" customWidth="1"/>
    <col min="23" max="23" width="3.77734375" style="11" customWidth="1"/>
    <col min="24" max="25" width="3.77734375" style="14" customWidth="1"/>
    <col min="26" max="26" width="3.77734375" style="15" customWidth="1"/>
    <col min="27" max="27" width="3.77734375" style="14" customWidth="1"/>
    <col min="28" max="28" width="3.77734375" style="21" customWidth="1"/>
    <col min="29" max="30" width="3.77734375" style="22" customWidth="1"/>
    <col min="31" max="31" width="3.77734375" style="18" customWidth="1"/>
    <col min="32" max="33" width="3.77734375" style="22" customWidth="1"/>
    <col min="34" max="34" width="3.77734375" style="21" customWidth="1"/>
    <col min="35" max="35" width="3.77734375" style="22" customWidth="1"/>
    <col min="36" max="36" width="3.77734375" style="15" customWidth="1"/>
    <col min="37" max="38" width="3.77734375" style="14" customWidth="1"/>
    <col min="39" max="39" width="3.77734375" style="11" customWidth="1"/>
    <col min="40" max="41" width="3.77734375" style="14" customWidth="1"/>
    <col min="42" max="42" width="3.77734375" style="15" customWidth="1"/>
    <col min="43" max="43" width="3.77734375" style="14" customWidth="1"/>
    <col min="44" max="44" width="8.33203125" style="6" customWidth="1"/>
    <col min="45" max="45" width="9" style="6" customWidth="1"/>
    <col min="46" max="49" width="3.77734375" style="6" customWidth="1"/>
    <col min="50" max="16384" width="8.88671875" style="6"/>
  </cols>
  <sheetData>
    <row r="1" spans="1:45" s="2" customFormat="1" ht="17.100000000000001" customHeight="1" x14ac:dyDescent="0.15">
      <c r="A1" s="1" t="s">
        <v>31</v>
      </c>
      <c r="D1" s="10"/>
      <c r="E1" s="10"/>
      <c r="F1" s="11"/>
      <c r="G1" s="10"/>
      <c r="H1" s="10"/>
      <c r="I1" s="12"/>
      <c r="J1" s="11"/>
      <c r="K1" s="11"/>
      <c r="L1" s="18"/>
      <c r="M1" s="19"/>
      <c r="N1" s="19"/>
      <c r="O1" s="18"/>
      <c r="P1" s="19"/>
      <c r="Q1" s="19"/>
      <c r="R1" s="18"/>
      <c r="S1" s="19"/>
      <c r="T1" s="11"/>
      <c r="U1" s="10"/>
      <c r="V1" s="10"/>
      <c r="W1" s="11"/>
      <c r="X1" s="10"/>
      <c r="Y1" s="10"/>
      <c r="Z1" s="11"/>
      <c r="AA1" s="10"/>
      <c r="AB1" s="18"/>
      <c r="AC1" s="19"/>
      <c r="AD1" s="19"/>
      <c r="AE1" s="18"/>
      <c r="AF1" s="19"/>
      <c r="AG1" s="19"/>
      <c r="AH1" s="18"/>
      <c r="AI1" s="19"/>
      <c r="AJ1" s="11"/>
      <c r="AK1" s="10"/>
      <c r="AL1" s="10"/>
      <c r="AM1" s="11"/>
      <c r="AN1" s="10"/>
      <c r="AO1" s="10"/>
      <c r="AP1" s="11"/>
      <c r="AQ1" s="10"/>
    </row>
    <row r="2" spans="1:45" s="2" customFormat="1" ht="6" customHeight="1" x14ac:dyDescent="0.15">
      <c r="D2" s="10"/>
      <c r="E2" s="10"/>
      <c r="F2" s="11"/>
      <c r="G2" s="10"/>
      <c r="H2" s="10"/>
      <c r="I2" s="12"/>
      <c r="J2" s="11"/>
      <c r="K2" s="11"/>
      <c r="L2" s="18"/>
      <c r="M2" s="19"/>
      <c r="N2" s="19"/>
      <c r="O2" s="18"/>
      <c r="P2" s="19"/>
      <c r="Q2" s="19"/>
      <c r="R2" s="18"/>
      <c r="S2" s="19"/>
      <c r="T2" s="11"/>
      <c r="U2" s="10"/>
      <c r="V2" s="10"/>
      <c r="W2" s="11"/>
      <c r="X2" s="10"/>
      <c r="Y2" s="10"/>
      <c r="Z2" s="11"/>
      <c r="AA2" s="10"/>
      <c r="AB2" s="18"/>
      <c r="AC2" s="19"/>
      <c r="AD2" s="19"/>
      <c r="AE2" s="18"/>
      <c r="AF2" s="19"/>
      <c r="AG2" s="19"/>
      <c r="AH2" s="18"/>
      <c r="AI2" s="19"/>
      <c r="AJ2" s="11"/>
      <c r="AK2" s="10"/>
      <c r="AL2" s="10"/>
      <c r="AM2" s="11"/>
      <c r="AN2" s="10"/>
      <c r="AO2" s="10"/>
      <c r="AP2" s="11"/>
      <c r="AQ2" s="10"/>
    </row>
    <row r="3" spans="1:45" s="2" customFormat="1" ht="21" customHeight="1" x14ac:dyDescent="0.15">
      <c r="A3" s="46" t="s">
        <v>113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19"/>
      <c r="AC3" s="19"/>
      <c r="AD3" s="19"/>
      <c r="AE3" s="19"/>
      <c r="AF3" s="19"/>
      <c r="AG3" s="19"/>
      <c r="AH3" s="19"/>
      <c r="AI3" s="19"/>
      <c r="AJ3" s="10"/>
      <c r="AK3" s="10"/>
      <c r="AL3" s="10"/>
      <c r="AM3" s="10"/>
      <c r="AN3" s="10"/>
      <c r="AO3" s="10"/>
      <c r="AP3" s="10"/>
      <c r="AQ3" s="10"/>
    </row>
    <row r="4" spans="1:45" s="2" customFormat="1" ht="17.25" customHeight="1" x14ac:dyDescent="0.15">
      <c r="A4" s="2" t="s">
        <v>81</v>
      </c>
      <c r="D4" s="10" t="s">
        <v>82</v>
      </c>
      <c r="E4" s="10"/>
      <c r="F4" s="11"/>
      <c r="G4" s="10"/>
      <c r="H4" s="10"/>
      <c r="I4" s="12"/>
      <c r="J4" s="11"/>
      <c r="K4" s="11"/>
      <c r="L4" s="18"/>
      <c r="M4" s="19"/>
      <c r="N4" s="19"/>
      <c r="O4" s="18"/>
      <c r="P4" s="19"/>
      <c r="Q4" s="19"/>
      <c r="R4" s="18"/>
      <c r="S4" s="19"/>
      <c r="T4" s="11"/>
      <c r="U4" s="10"/>
      <c r="V4" s="10"/>
      <c r="W4" s="11"/>
      <c r="X4" s="10"/>
      <c r="Y4" s="10"/>
      <c r="Z4" s="11"/>
      <c r="AA4" s="10"/>
      <c r="AB4" s="18"/>
      <c r="AC4" s="19"/>
      <c r="AD4" s="19"/>
      <c r="AE4" s="18"/>
      <c r="AF4" s="19"/>
      <c r="AG4" s="19"/>
      <c r="AH4" s="18"/>
      <c r="AI4" s="19"/>
      <c r="AJ4" s="11"/>
      <c r="AK4" s="10"/>
      <c r="AL4" s="10"/>
      <c r="AM4" s="11"/>
      <c r="AN4" s="10"/>
      <c r="AO4" s="10"/>
      <c r="AP4" s="11"/>
      <c r="AQ4" s="10"/>
    </row>
    <row r="5" spans="1:45" s="2" customFormat="1" ht="12" x14ac:dyDescent="0.15">
      <c r="A5" s="102" t="s">
        <v>83</v>
      </c>
      <c r="B5" s="102"/>
      <c r="C5" s="96"/>
      <c r="D5" s="36" t="s">
        <v>114</v>
      </c>
      <c r="F5" s="3"/>
      <c r="I5" s="36" t="s">
        <v>91</v>
      </c>
      <c r="J5" s="3"/>
      <c r="K5" s="3"/>
      <c r="L5" s="3"/>
      <c r="M5" s="32"/>
      <c r="N5" s="32"/>
      <c r="O5" s="3"/>
      <c r="R5" s="3"/>
      <c r="T5" s="3"/>
      <c r="U5" s="32"/>
      <c r="V5" s="32"/>
      <c r="W5" s="3"/>
      <c r="Z5" s="3"/>
      <c r="AB5" s="3"/>
      <c r="AC5" s="32"/>
      <c r="AD5" s="32"/>
      <c r="AE5" s="3"/>
      <c r="AH5" s="3"/>
      <c r="AJ5" s="11"/>
      <c r="AK5" s="16"/>
      <c r="AL5" s="16"/>
      <c r="AM5" s="11"/>
      <c r="AN5" s="10"/>
      <c r="AO5" s="10"/>
      <c r="AP5" s="11"/>
      <c r="AQ5" s="10"/>
    </row>
    <row r="6" spans="1:45" s="2" customFormat="1" ht="12" x14ac:dyDescent="0.15">
      <c r="A6" s="103" t="s">
        <v>84</v>
      </c>
      <c r="B6" s="103"/>
      <c r="C6" s="97"/>
      <c r="D6" s="2" t="s">
        <v>92</v>
      </c>
      <c r="F6" s="3"/>
      <c r="I6" s="4"/>
      <c r="J6" s="3"/>
      <c r="K6" s="3"/>
      <c r="L6" s="3"/>
      <c r="M6" s="5"/>
      <c r="N6" s="5"/>
      <c r="O6" s="37"/>
      <c r="P6" s="5"/>
      <c r="Q6" s="5"/>
      <c r="R6" s="3"/>
      <c r="S6" s="5"/>
      <c r="T6" s="3"/>
      <c r="U6" s="5"/>
      <c r="V6" s="5"/>
      <c r="W6" s="37"/>
      <c r="X6" s="5"/>
      <c r="Y6" s="5"/>
      <c r="Z6" s="3"/>
      <c r="AA6" s="5"/>
      <c r="AB6" s="3"/>
      <c r="AC6" s="5"/>
      <c r="AD6" s="5"/>
      <c r="AE6" s="37"/>
      <c r="AF6" s="5"/>
      <c r="AG6" s="5"/>
      <c r="AH6" s="3"/>
      <c r="AI6" s="5"/>
      <c r="AJ6" s="11"/>
      <c r="AK6" s="17"/>
      <c r="AL6" s="17"/>
      <c r="AM6" s="38"/>
      <c r="AN6" s="17"/>
      <c r="AO6" s="17"/>
      <c r="AP6" s="11"/>
      <c r="AQ6" s="17"/>
    </row>
    <row r="7" spans="1:45" s="2" customFormat="1" ht="12" x14ac:dyDescent="0.15">
      <c r="A7" s="7"/>
      <c r="B7" s="7"/>
      <c r="C7" s="7"/>
      <c r="D7" s="13" t="s">
        <v>71</v>
      </c>
      <c r="E7" s="13" t="s">
        <v>71</v>
      </c>
      <c r="F7" s="13" t="s">
        <v>71</v>
      </c>
      <c r="G7" s="13" t="s">
        <v>71</v>
      </c>
      <c r="H7" s="13" t="s">
        <v>71</v>
      </c>
      <c r="I7" s="13" t="s">
        <v>71</v>
      </c>
      <c r="J7" s="13" t="s">
        <v>71</v>
      </c>
      <c r="K7" s="13" t="s">
        <v>71</v>
      </c>
      <c r="L7" s="20" t="s">
        <v>72</v>
      </c>
      <c r="M7" s="20" t="str">
        <f t="shared" ref="M7:S7" si="0">L7</f>
        <v>대단원</v>
      </c>
      <c r="N7" s="20" t="str">
        <f t="shared" si="0"/>
        <v>대단원</v>
      </c>
      <c r="O7" s="20" t="str">
        <f t="shared" si="0"/>
        <v>대단원</v>
      </c>
      <c r="P7" s="20" t="str">
        <f t="shared" si="0"/>
        <v>대단원</v>
      </c>
      <c r="Q7" s="20" t="str">
        <f t="shared" si="0"/>
        <v>대단원</v>
      </c>
      <c r="R7" s="20" t="str">
        <f t="shared" si="0"/>
        <v>대단원</v>
      </c>
      <c r="S7" s="20" t="str">
        <f t="shared" si="0"/>
        <v>대단원</v>
      </c>
      <c r="T7" s="13" t="s">
        <v>73</v>
      </c>
      <c r="U7" s="13" t="str">
        <f t="shared" ref="U7:AA7" si="1">T7</f>
        <v>중단원</v>
      </c>
      <c r="V7" s="13" t="str">
        <f t="shared" si="1"/>
        <v>중단원</v>
      </c>
      <c r="W7" s="13" t="str">
        <f t="shared" si="1"/>
        <v>중단원</v>
      </c>
      <c r="X7" s="13" t="str">
        <f t="shared" si="1"/>
        <v>중단원</v>
      </c>
      <c r="Y7" s="13" t="str">
        <f t="shared" si="1"/>
        <v>중단원</v>
      </c>
      <c r="Z7" s="13" t="str">
        <f t="shared" si="1"/>
        <v>중단원</v>
      </c>
      <c r="AA7" s="13" t="str">
        <f t="shared" si="1"/>
        <v>중단원</v>
      </c>
      <c r="AB7" s="20" t="s">
        <v>29</v>
      </c>
      <c r="AC7" s="20" t="str">
        <f>AB7</f>
        <v>강사</v>
      </c>
      <c r="AD7" s="20" t="str">
        <f t="shared" ref="AD7" si="2">AC7</f>
        <v>강사</v>
      </c>
      <c r="AE7" s="20" t="str">
        <f>AD7</f>
        <v>강사</v>
      </c>
      <c r="AF7" s="20" t="str">
        <f>AE7</f>
        <v>강사</v>
      </c>
      <c r="AG7" s="20" t="str">
        <f>AF7</f>
        <v>강사</v>
      </c>
      <c r="AH7" s="20" t="str">
        <f>AG7</f>
        <v>강사</v>
      </c>
      <c r="AI7" s="20" t="str">
        <f>AH7</f>
        <v>강사</v>
      </c>
      <c r="AJ7" s="13" t="s">
        <v>30</v>
      </c>
      <c r="AK7" s="13" t="s">
        <v>30</v>
      </c>
      <c r="AL7" s="13" t="s">
        <v>30</v>
      </c>
      <c r="AM7" s="13" t="s">
        <v>30</v>
      </c>
      <c r="AN7" s="13" t="s">
        <v>30</v>
      </c>
      <c r="AO7" s="13" t="s">
        <v>30</v>
      </c>
      <c r="AP7" s="13" t="s">
        <v>30</v>
      </c>
      <c r="AQ7" s="13" t="s">
        <v>30</v>
      </c>
      <c r="AR7" s="39"/>
    </row>
    <row r="8" spans="1:45" s="9" customFormat="1" ht="20.25" customHeight="1" x14ac:dyDescent="0.15">
      <c r="A8" s="8"/>
      <c r="B8" s="8"/>
      <c r="C8" s="34">
        <f>SUM(내용[시간])</f>
        <v>900</v>
      </c>
      <c r="D8" s="33" t="s">
        <v>77</v>
      </c>
      <c r="E8" s="33" t="s">
        <v>87</v>
      </c>
      <c r="F8" s="33" t="s">
        <v>78</v>
      </c>
      <c r="G8" s="33" t="s">
        <v>88</v>
      </c>
      <c r="H8" s="33" t="s">
        <v>79</v>
      </c>
      <c r="I8" s="33" t="s">
        <v>89</v>
      </c>
      <c r="J8" s="33" t="s">
        <v>90</v>
      </c>
      <c r="K8" s="33" t="s">
        <v>80</v>
      </c>
      <c r="L8" s="30" t="str">
        <f>$D$8</f>
        <v>09:30 ~ 10:20</v>
      </c>
      <c r="M8" s="30" t="str">
        <f>$E$8</f>
        <v>10:30 ~ 11:20</v>
      </c>
      <c r="N8" s="30" t="str">
        <f>$F$8</f>
        <v>11:30 ~ 12:20</v>
      </c>
      <c r="O8" s="30" t="str">
        <f>$G$8</f>
        <v>12:30 ~ 13:20</v>
      </c>
      <c r="P8" s="30" t="str">
        <f>$H$8</f>
        <v>14:10 ~ 15:00</v>
      </c>
      <c r="Q8" s="30" t="str">
        <f>$I$8</f>
        <v>15:10 ~ 16:00</v>
      </c>
      <c r="R8" s="30" t="str">
        <f>$J$8</f>
        <v>16:10 ~ 17:00</v>
      </c>
      <c r="S8" s="30" t="str">
        <f>$K$8</f>
        <v>17:10 ~ 18:00</v>
      </c>
      <c r="T8" s="28" t="str">
        <f>$D$8</f>
        <v>09:30 ~ 10:20</v>
      </c>
      <c r="U8" s="28" t="str">
        <f>$E$8</f>
        <v>10:30 ~ 11:20</v>
      </c>
      <c r="V8" s="28" t="str">
        <f>$F$8</f>
        <v>11:30 ~ 12:20</v>
      </c>
      <c r="W8" s="28" t="str">
        <f>$G$8</f>
        <v>12:30 ~ 13:20</v>
      </c>
      <c r="X8" s="28" t="str">
        <f>$H$8</f>
        <v>14:10 ~ 15:00</v>
      </c>
      <c r="Y8" s="28" t="str">
        <f>$I$8</f>
        <v>15:10 ~ 16:00</v>
      </c>
      <c r="Z8" s="28" t="str">
        <f>$J$8</f>
        <v>16:10 ~ 17:00</v>
      </c>
      <c r="AA8" s="28" t="str">
        <f>$K$8</f>
        <v>17:10 ~ 18:00</v>
      </c>
      <c r="AB8" s="30" t="str">
        <f>$D$8</f>
        <v>09:30 ~ 10:20</v>
      </c>
      <c r="AC8" s="30" t="str">
        <f>$E$8</f>
        <v>10:30 ~ 11:20</v>
      </c>
      <c r="AD8" s="30" t="str">
        <f>$F$8</f>
        <v>11:30 ~ 12:20</v>
      </c>
      <c r="AE8" s="30" t="str">
        <f>$G$8</f>
        <v>12:30 ~ 13:20</v>
      </c>
      <c r="AF8" s="30" t="str">
        <f>$H$8</f>
        <v>14:10 ~ 15:00</v>
      </c>
      <c r="AG8" s="30" t="str">
        <f>$I$8</f>
        <v>15:10 ~ 16:00</v>
      </c>
      <c r="AH8" s="30" t="str">
        <f>$J$8</f>
        <v>16:10 ~ 17:00</v>
      </c>
      <c r="AI8" s="30" t="str">
        <f>$K$8</f>
        <v>17:10 ~ 18:00</v>
      </c>
      <c r="AJ8" s="28" t="str">
        <f>$D$8</f>
        <v>09:30 ~ 10:20</v>
      </c>
      <c r="AK8" s="29" t="str">
        <f>$E$8</f>
        <v>10:30 ~ 11:20</v>
      </c>
      <c r="AL8" s="29" t="str">
        <f>$F$8</f>
        <v>11:30 ~ 12:20</v>
      </c>
      <c r="AM8" s="29" t="str">
        <f>$G$8</f>
        <v>12:30 ~ 13:20</v>
      </c>
      <c r="AN8" s="29" t="str">
        <f>$H$8</f>
        <v>14:10 ~ 15:00</v>
      </c>
      <c r="AO8" s="29" t="str">
        <f>$I$8</f>
        <v>15:10 ~ 16:00</v>
      </c>
      <c r="AP8" s="29" t="str">
        <f>$J$8</f>
        <v>16:10 ~ 17:00</v>
      </c>
      <c r="AQ8" s="29" t="str">
        <f>$K$8</f>
        <v>17:10 ~ 18:00</v>
      </c>
      <c r="AR8" s="40"/>
    </row>
    <row r="9" spans="1:45" ht="21.75" customHeight="1" x14ac:dyDescent="0.15">
      <c r="A9" s="7" t="s">
        <v>64</v>
      </c>
      <c r="B9" s="7" t="s">
        <v>65</v>
      </c>
      <c r="C9" s="7" t="s">
        <v>66</v>
      </c>
      <c r="D9" s="41" t="s">
        <v>21</v>
      </c>
      <c r="E9" s="41" t="s">
        <v>22</v>
      </c>
      <c r="F9" s="41" t="s">
        <v>23</v>
      </c>
      <c r="G9" s="41" t="s">
        <v>24</v>
      </c>
      <c r="H9" s="41" t="s">
        <v>25</v>
      </c>
      <c r="I9" s="41" t="s">
        <v>26</v>
      </c>
      <c r="J9" s="41" t="s">
        <v>27</v>
      </c>
      <c r="K9" s="41" t="s">
        <v>28</v>
      </c>
      <c r="L9" s="42" t="s">
        <v>32</v>
      </c>
      <c r="M9" s="42" t="s">
        <v>33</v>
      </c>
      <c r="N9" s="42" t="s">
        <v>34</v>
      </c>
      <c r="O9" s="42" t="s">
        <v>35</v>
      </c>
      <c r="P9" s="42" t="s">
        <v>36</v>
      </c>
      <c r="Q9" s="42" t="s">
        <v>37</v>
      </c>
      <c r="R9" s="42" t="s">
        <v>38</v>
      </c>
      <c r="S9" s="42" t="s">
        <v>39</v>
      </c>
      <c r="T9" s="41" t="s">
        <v>40</v>
      </c>
      <c r="U9" s="41" t="s">
        <v>41</v>
      </c>
      <c r="V9" s="41" t="s">
        <v>42</v>
      </c>
      <c r="W9" s="41" t="s">
        <v>43</v>
      </c>
      <c r="X9" s="41" t="s">
        <v>44</v>
      </c>
      <c r="Y9" s="41" t="s">
        <v>45</v>
      </c>
      <c r="Z9" s="41" t="s">
        <v>46</v>
      </c>
      <c r="AA9" s="41" t="s">
        <v>47</v>
      </c>
      <c r="AB9" s="42" t="s">
        <v>48</v>
      </c>
      <c r="AC9" s="42" t="s">
        <v>49</v>
      </c>
      <c r="AD9" s="42" t="s">
        <v>50</v>
      </c>
      <c r="AE9" s="42" t="s">
        <v>51</v>
      </c>
      <c r="AF9" s="42" t="s">
        <v>52</v>
      </c>
      <c r="AG9" s="42" t="s">
        <v>53</v>
      </c>
      <c r="AH9" s="42" t="s">
        <v>54</v>
      </c>
      <c r="AI9" s="42" t="s">
        <v>55</v>
      </c>
      <c r="AJ9" s="41" t="s">
        <v>56</v>
      </c>
      <c r="AK9" s="41" t="s">
        <v>57</v>
      </c>
      <c r="AL9" s="41" t="s">
        <v>58</v>
      </c>
      <c r="AM9" s="41" t="s">
        <v>59</v>
      </c>
      <c r="AN9" s="41" t="s">
        <v>60</v>
      </c>
      <c r="AO9" s="41" t="s">
        <v>61</v>
      </c>
      <c r="AP9" s="41" t="s">
        <v>62</v>
      </c>
      <c r="AQ9" s="41" t="s">
        <v>63</v>
      </c>
      <c r="AR9" s="43" t="s">
        <v>67</v>
      </c>
      <c r="AS9" s="74" t="s">
        <v>74</v>
      </c>
    </row>
    <row r="10" spans="1:45" ht="21" customHeight="1" x14ac:dyDescent="0.15">
      <c r="A10" s="44">
        <v>1</v>
      </c>
      <c r="B10" s="35">
        <f>내용[[#This Row],[시간]]</f>
        <v>8</v>
      </c>
      <c r="C10" s="31">
        <f>COUNTA(내용[[#This Row],[1교시]:[8교시]])</f>
        <v>8</v>
      </c>
      <c r="D10" s="25" t="s">
        <v>95</v>
      </c>
      <c r="E10" s="25" t="s">
        <v>95</v>
      </c>
      <c r="F10" s="25" t="s">
        <v>95</v>
      </c>
      <c r="G10" s="25" t="s">
        <v>95</v>
      </c>
      <c r="H10" s="25" t="s">
        <v>95</v>
      </c>
      <c r="I10" s="25" t="s">
        <v>95</v>
      </c>
      <c r="J10" s="25" t="s">
        <v>95</v>
      </c>
      <c r="K10" s="25" t="s">
        <v>95</v>
      </c>
      <c r="L10" s="76"/>
      <c r="M10" s="80"/>
      <c r="N10" s="80"/>
      <c r="O10" s="76"/>
      <c r="P10" s="80"/>
      <c r="Q10" s="80"/>
      <c r="R10" s="76"/>
      <c r="S10" s="80"/>
      <c r="T10" s="25" t="s">
        <v>96</v>
      </c>
      <c r="U10" s="25" t="s">
        <v>96</v>
      </c>
      <c r="V10" s="25" t="s">
        <v>96</v>
      </c>
      <c r="W10" s="25" t="s">
        <v>96</v>
      </c>
      <c r="X10" s="25" t="s">
        <v>96</v>
      </c>
      <c r="Y10" s="25" t="s">
        <v>96</v>
      </c>
      <c r="Z10" s="25" t="s">
        <v>96</v>
      </c>
      <c r="AA10" s="25" t="s">
        <v>96</v>
      </c>
      <c r="AB10" s="24" t="s">
        <v>93</v>
      </c>
      <c r="AC10" s="24" t="s">
        <v>93</v>
      </c>
      <c r="AD10" s="24" t="s">
        <v>93</v>
      </c>
      <c r="AE10" s="24" t="s">
        <v>93</v>
      </c>
      <c r="AF10" s="24" t="s">
        <v>93</v>
      </c>
      <c r="AG10" s="24" t="s">
        <v>94</v>
      </c>
      <c r="AH10" s="24" t="s">
        <v>94</v>
      </c>
      <c r="AI10" s="24" t="s">
        <v>94</v>
      </c>
      <c r="AJ10" s="23" t="s">
        <v>85</v>
      </c>
      <c r="AK10" s="23" t="s">
        <v>85</v>
      </c>
      <c r="AL10" s="23" t="s">
        <v>85</v>
      </c>
      <c r="AM10" s="23" t="s">
        <v>85</v>
      </c>
      <c r="AN10" s="23" t="s">
        <v>85</v>
      </c>
      <c r="AO10" s="23" t="s">
        <v>85</v>
      </c>
      <c r="AP10" s="23" t="s">
        <v>85</v>
      </c>
      <c r="AQ10" s="23" t="s">
        <v>85</v>
      </c>
      <c r="AR10" s="45">
        <f>DATE(LEFT(D5,4),MID(D5,6,2),MID(D5,9,2))</f>
        <v>44124</v>
      </c>
      <c r="AS10" s="75"/>
    </row>
    <row r="11" spans="1:45" ht="21" customHeight="1" x14ac:dyDescent="0.15">
      <c r="A11" s="44">
        <v>2</v>
      </c>
      <c r="B11" s="35">
        <f>내용[[#This Row],[시간]]</f>
        <v>8</v>
      </c>
      <c r="C11" s="31">
        <f>COUNTA(내용[[#This Row],[1교시]:[8교시]])</f>
        <v>8</v>
      </c>
      <c r="D11" s="25" t="s">
        <v>95</v>
      </c>
      <c r="E11" s="25" t="s">
        <v>95</v>
      </c>
      <c r="F11" s="25" t="s">
        <v>95</v>
      </c>
      <c r="G11" s="25" t="s">
        <v>95</v>
      </c>
      <c r="H11" s="25" t="s">
        <v>95</v>
      </c>
      <c r="I11" s="25" t="s">
        <v>95</v>
      </c>
      <c r="J11" s="25" t="s">
        <v>95</v>
      </c>
      <c r="K11" s="25" t="s">
        <v>95</v>
      </c>
      <c r="L11" s="76"/>
      <c r="M11" s="80"/>
      <c r="N11" s="80"/>
      <c r="O11" s="76"/>
      <c r="P11" s="80"/>
      <c r="Q11" s="80"/>
      <c r="R11" s="76"/>
      <c r="S11" s="80"/>
      <c r="T11" s="25" t="s">
        <v>96</v>
      </c>
      <c r="U11" s="25" t="s">
        <v>96</v>
      </c>
      <c r="V11" s="25" t="s">
        <v>96</v>
      </c>
      <c r="W11" s="25" t="s">
        <v>96</v>
      </c>
      <c r="X11" s="25" t="s">
        <v>96</v>
      </c>
      <c r="Y11" s="25" t="s">
        <v>96</v>
      </c>
      <c r="Z11" s="25" t="s">
        <v>96</v>
      </c>
      <c r="AA11" s="25" t="s">
        <v>96</v>
      </c>
      <c r="AB11" s="24" t="s">
        <v>94</v>
      </c>
      <c r="AC11" s="24" t="s">
        <v>94</v>
      </c>
      <c r="AD11" s="24" t="s">
        <v>94</v>
      </c>
      <c r="AE11" s="24" t="s">
        <v>94</v>
      </c>
      <c r="AF11" s="24" t="s">
        <v>94</v>
      </c>
      <c r="AG11" s="24" t="s">
        <v>94</v>
      </c>
      <c r="AH11" s="24" t="s">
        <v>94</v>
      </c>
      <c r="AI11" s="24" t="s">
        <v>94</v>
      </c>
      <c r="AJ11" s="23" t="s">
        <v>85</v>
      </c>
      <c r="AK11" s="23" t="s">
        <v>85</v>
      </c>
      <c r="AL11" s="23" t="s">
        <v>85</v>
      </c>
      <c r="AM11" s="23" t="s">
        <v>85</v>
      </c>
      <c r="AN11" s="23" t="s">
        <v>85</v>
      </c>
      <c r="AO11" s="23" t="s">
        <v>85</v>
      </c>
      <c r="AP11" s="23" t="s">
        <v>85</v>
      </c>
      <c r="AQ11" s="23" t="s">
        <v>85</v>
      </c>
      <c r="AR11" s="45">
        <f>WORKDAY.INTL(AR10,1,1,{"2020-12-25","2021-01-01","2021-02-11","2021-02-12","2021-03-01"})</f>
        <v>44125</v>
      </c>
      <c r="AS11" s="6">
        <f>COUNTIF(D:K,#REF!)</f>
        <v>0</v>
      </c>
    </row>
    <row r="12" spans="1:45" ht="21" customHeight="1" x14ac:dyDescent="0.15">
      <c r="A12" s="44">
        <v>3</v>
      </c>
      <c r="B12" s="35">
        <f>내용[[#This Row],[시간]]</f>
        <v>8</v>
      </c>
      <c r="C12" s="31">
        <f>COUNTA(내용[[#This Row],[1교시]:[8교시]])</f>
        <v>8</v>
      </c>
      <c r="D12" s="25" t="s">
        <v>95</v>
      </c>
      <c r="E12" s="25" t="s">
        <v>95</v>
      </c>
      <c r="F12" s="25" t="s">
        <v>95</v>
      </c>
      <c r="G12" s="25" t="s">
        <v>95</v>
      </c>
      <c r="H12" s="25" t="s">
        <v>95</v>
      </c>
      <c r="I12" s="25" t="s">
        <v>95</v>
      </c>
      <c r="J12" s="25" t="s">
        <v>95</v>
      </c>
      <c r="K12" s="25" t="s">
        <v>95</v>
      </c>
      <c r="L12" s="76"/>
      <c r="M12" s="80"/>
      <c r="N12" s="80"/>
      <c r="O12" s="76"/>
      <c r="P12" s="80"/>
      <c r="Q12" s="80"/>
      <c r="R12" s="76"/>
      <c r="S12" s="80"/>
      <c r="T12" s="25" t="s">
        <v>96</v>
      </c>
      <c r="U12" s="25" t="s">
        <v>96</v>
      </c>
      <c r="V12" s="25" t="s">
        <v>96</v>
      </c>
      <c r="W12" s="25" t="s">
        <v>96</v>
      </c>
      <c r="X12" s="25" t="s">
        <v>96</v>
      </c>
      <c r="Y12" s="25" t="s">
        <v>96</v>
      </c>
      <c r="Z12" s="25" t="s">
        <v>96</v>
      </c>
      <c r="AA12" s="25" t="s">
        <v>96</v>
      </c>
      <c r="AB12" s="24" t="s">
        <v>94</v>
      </c>
      <c r="AC12" s="24" t="s">
        <v>94</v>
      </c>
      <c r="AD12" s="24" t="s">
        <v>94</v>
      </c>
      <c r="AE12" s="24" t="s">
        <v>94</v>
      </c>
      <c r="AF12" s="24" t="s">
        <v>94</v>
      </c>
      <c r="AG12" s="24" t="s">
        <v>94</v>
      </c>
      <c r="AH12" s="24" t="s">
        <v>94</v>
      </c>
      <c r="AI12" s="24" t="s">
        <v>94</v>
      </c>
      <c r="AJ12" s="23" t="s">
        <v>85</v>
      </c>
      <c r="AK12" s="23" t="s">
        <v>85</v>
      </c>
      <c r="AL12" s="23" t="s">
        <v>85</v>
      </c>
      <c r="AM12" s="23" t="s">
        <v>85</v>
      </c>
      <c r="AN12" s="23" t="s">
        <v>85</v>
      </c>
      <c r="AO12" s="23" t="s">
        <v>85</v>
      </c>
      <c r="AP12" s="23" t="s">
        <v>85</v>
      </c>
      <c r="AQ12" s="23" t="s">
        <v>85</v>
      </c>
      <c r="AR12" s="45">
        <f>WORKDAY.INTL(AR11,1,1,{"2020-12-25","2021-01-01","2021-02-11","2021-02-12","2021-03-01"})</f>
        <v>44126</v>
      </c>
      <c r="AS12" s="6">
        <f>COUNTIF(D:K,#REF!)</f>
        <v>0</v>
      </c>
    </row>
    <row r="13" spans="1:45" ht="21" customHeight="1" x14ac:dyDescent="0.15">
      <c r="A13" s="44">
        <v>4</v>
      </c>
      <c r="B13" s="35">
        <f>내용[[#This Row],[시간]]</f>
        <v>8</v>
      </c>
      <c r="C13" s="31">
        <f>COUNTA(내용[[#This Row],[1교시]:[8교시]])</f>
        <v>8</v>
      </c>
      <c r="D13" s="25" t="s">
        <v>95</v>
      </c>
      <c r="E13" s="25" t="s">
        <v>95</v>
      </c>
      <c r="F13" s="25" t="s">
        <v>95</v>
      </c>
      <c r="G13" s="25" t="s">
        <v>95</v>
      </c>
      <c r="H13" s="25" t="s">
        <v>95</v>
      </c>
      <c r="I13" s="25" t="s">
        <v>95</v>
      </c>
      <c r="J13" s="25" t="s">
        <v>95</v>
      </c>
      <c r="K13" s="25" t="s">
        <v>95</v>
      </c>
      <c r="L13" s="76"/>
      <c r="M13" s="80"/>
      <c r="N13" s="80"/>
      <c r="O13" s="76"/>
      <c r="P13" s="80"/>
      <c r="Q13" s="80"/>
      <c r="R13" s="76"/>
      <c r="S13" s="80"/>
      <c r="T13" s="89" t="s">
        <v>96</v>
      </c>
      <c r="U13" s="89" t="s">
        <v>96</v>
      </c>
      <c r="V13" s="89" t="s">
        <v>96</v>
      </c>
      <c r="W13" s="89" t="s">
        <v>96</v>
      </c>
      <c r="X13" s="89" t="s">
        <v>96</v>
      </c>
      <c r="Y13" s="89" t="s">
        <v>96</v>
      </c>
      <c r="Z13" s="89" t="s">
        <v>96</v>
      </c>
      <c r="AA13" s="25" t="s">
        <v>96</v>
      </c>
      <c r="AB13" s="24" t="s">
        <v>94</v>
      </c>
      <c r="AC13" s="24" t="s">
        <v>94</v>
      </c>
      <c r="AD13" s="24" t="s">
        <v>94</v>
      </c>
      <c r="AE13" s="24" t="s">
        <v>94</v>
      </c>
      <c r="AF13" s="24" t="s">
        <v>94</v>
      </c>
      <c r="AG13" s="24" t="s">
        <v>94</v>
      </c>
      <c r="AH13" s="24" t="s">
        <v>94</v>
      </c>
      <c r="AI13" s="24" t="s">
        <v>94</v>
      </c>
      <c r="AJ13" s="23" t="s">
        <v>85</v>
      </c>
      <c r="AK13" s="23" t="s">
        <v>85</v>
      </c>
      <c r="AL13" s="23" t="s">
        <v>85</v>
      </c>
      <c r="AM13" s="23" t="s">
        <v>85</v>
      </c>
      <c r="AN13" s="23" t="s">
        <v>85</v>
      </c>
      <c r="AO13" s="23" t="s">
        <v>85</v>
      </c>
      <c r="AP13" s="23" t="s">
        <v>85</v>
      </c>
      <c r="AQ13" s="23" t="s">
        <v>85</v>
      </c>
      <c r="AR13" s="45">
        <f>WORKDAY.INTL(AR12,1,1,{"2020-12-25","2021-01-01","2021-02-11","2021-02-12","2021-03-01"})</f>
        <v>44127</v>
      </c>
      <c r="AS13" s="6">
        <f>COUNTIF(D:K,#REF!)</f>
        <v>0</v>
      </c>
    </row>
    <row r="14" spans="1:45" ht="21" customHeight="1" x14ac:dyDescent="0.15">
      <c r="A14" s="44">
        <v>5</v>
      </c>
      <c r="B14" s="35">
        <f>내용[[#This Row],[시간]]</f>
        <v>8</v>
      </c>
      <c r="C14" s="31">
        <f>COUNTA(내용[[#This Row],[1교시]:[8교시]])</f>
        <v>8</v>
      </c>
      <c r="D14" s="25" t="s">
        <v>95</v>
      </c>
      <c r="E14" s="25" t="s">
        <v>95</v>
      </c>
      <c r="F14" s="25" t="s">
        <v>95</v>
      </c>
      <c r="G14" s="25" t="s">
        <v>95</v>
      </c>
      <c r="H14" s="25" t="s">
        <v>95</v>
      </c>
      <c r="I14" s="25" t="s">
        <v>95</v>
      </c>
      <c r="J14" s="25" t="s">
        <v>95</v>
      </c>
      <c r="K14" s="25" t="s">
        <v>95</v>
      </c>
      <c r="L14" s="76"/>
      <c r="M14" s="80"/>
      <c r="N14" s="80"/>
      <c r="O14" s="76"/>
      <c r="P14" s="80"/>
      <c r="Q14" s="80"/>
      <c r="R14" s="76"/>
      <c r="S14" s="80"/>
      <c r="T14" s="89" t="s">
        <v>96</v>
      </c>
      <c r="U14" s="89" t="s">
        <v>96</v>
      </c>
      <c r="V14" s="89" t="s">
        <v>96</v>
      </c>
      <c r="W14" s="89" t="s">
        <v>96</v>
      </c>
      <c r="X14" s="89" t="s">
        <v>96</v>
      </c>
      <c r="Y14" s="89" t="s">
        <v>96</v>
      </c>
      <c r="Z14" s="89" t="s">
        <v>96</v>
      </c>
      <c r="AA14" s="89" t="s">
        <v>96</v>
      </c>
      <c r="AB14" s="24" t="s">
        <v>94</v>
      </c>
      <c r="AC14" s="24" t="s">
        <v>94</v>
      </c>
      <c r="AD14" s="24" t="s">
        <v>94</v>
      </c>
      <c r="AE14" s="24" t="s">
        <v>94</v>
      </c>
      <c r="AF14" s="24" t="s">
        <v>94</v>
      </c>
      <c r="AG14" s="24" t="s">
        <v>94</v>
      </c>
      <c r="AH14" s="24" t="s">
        <v>94</v>
      </c>
      <c r="AI14" s="24" t="s">
        <v>94</v>
      </c>
      <c r="AJ14" s="23" t="s">
        <v>85</v>
      </c>
      <c r="AK14" s="23" t="s">
        <v>85</v>
      </c>
      <c r="AL14" s="23" t="s">
        <v>85</v>
      </c>
      <c r="AM14" s="23" t="s">
        <v>85</v>
      </c>
      <c r="AN14" s="23" t="s">
        <v>85</v>
      </c>
      <c r="AO14" s="23" t="s">
        <v>85</v>
      </c>
      <c r="AP14" s="23" t="s">
        <v>85</v>
      </c>
      <c r="AQ14" s="23" t="s">
        <v>85</v>
      </c>
      <c r="AR14" s="45">
        <f>WORKDAY.INTL(AR13,1,1,{"2020-12-25","2021-01-01","2021-02-11","2021-02-12","2021-03-01"})</f>
        <v>44130</v>
      </c>
      <c r="AS14" s="6">
        <f>COUNTIF(D:K,#REF!)</f>
        <v>0</v>
      </c>
    </row>
    <row r="15" spans="1:45" ht="21" customHeight="1" x14ac:dyDescent="0.15">
      <c r="A15" s="44">
        <v>6</v>
      </c>
      <c r="B15" s="35">
        <f>내용[[#This Row],[시간]]</f>
        <v>8</v>
      </c>
      <c r="C15" s="31">
        <f>COUNTA(내용[[#This Row],[1교시]:[8교시]])</f>
        <v>8</v>
      </c>
      <c r="D15" s="47" t="s">
        <v>95</v>
      </c>
      <c r="E15" s="47" t="s">
        <v>95</v>
      </c>
      <c r="F15" s="47" t="s">
        <v>95</v>
      </c>
      <c r="G15" s="47" t="s">
        <v>95</v>
      </c>
      <c r="H15" s="47" t="s">
        <v>95</v>
      </c>
      <c r="I15" s="47" t="s">
        <v>95</v>
      </c>
      <c r="J15" s="47" t="s">
        <v>95</v>
      </c>
      <c r="K15" s="47" t="s">
        <v>95</v>
      </c>
      <c r="L15" s="76"/>
      <c r="M15" s="80"/>
      <c r="N15" s="80"/>
      <c r="O15" s="76"/>
      <c r="P15" s="80"/>
      <c r="Q15" s="80"/>
      <c r="R15" s="76"/>
      <c r="S15" s="80"/>
      <c r="T15" s="47" t="s">
        <v>97</v>
      </c>
      <c r="U15" s="87" t="s">
        <v>97</v>
      </c>
      <c r="V15" s="87" t="s">
        <v>97</v>
      </c>
      <c r="W15" s="90" t="s">
        <v>97</v>
      </c>
      <c r="X15" s="87" t="s">
        <v>97</v>
      </c>
      <c r="Y15" s="87" t="s">
        <v>97</v>
      </c>
      <c r="Z15" s="90" t="s">
        <v>97</v>
      </c>
      <c r="AA15" s="90" t="s">
        <v>97</v>
      </c>
      <c r="AB15" s="24" t="s">
        <v>94</v>
      </c>
      <c r="AC15" s="24" t="s">
        <v>94</v>
      </c>
      <c r="AD15" s="24" t="s">
        <v>94</v>
      </c>
      <c r="AE15" s="24" t="s">
        <v>94</v>
      </c>
      <c r="AF15" s="24" t="s">
        <v>94</v>
      </c>
      <c r="AG15" s="24" t="s">
        <v>94</v>
      </c>
      <c r="AH15" s="24" t="s">
        <v>94</v>
      </c>
      <c r="AI15" s="24" t="s">
        <v>94</v>
      </c>
      <c r="AJ15" s="23" t="s">
        <v>85</v>
      </c>
      <c r="AK15" s="23" t="s">
        <v>85</v>
      </c>
      <c r="AL15" s="23" t="s">
        <v>85</v>
      </c>
      <c r="AM15" s="23" t="s">
        <v>85</v>
      </c>
      <c r="AN15" s="23" t="s">
        <v>85</v>
      </c>
      <c r="AO15" s="23" t="s">
        <v>85</v>
      </c>
      <c r="AP15" s="23" t="s">
        <v>85</v>
      </c>
      <c r="AQ15" s="23" t="s">
        <v>85</v>
      </c>
      <c r="AR15" s="45">
        <f>WORKDAY.INTL(AR14,1,1,{"2020-12-25","2021-01-01","2021-02-11","2021-02-12","2021-03-01"})</f>
        <v>44131</v>
      </c>
      <c r="AS15" s="6">
        <f>COUNTIF(D:K,#REF!)</f>
        <v>0</v>
      </c>
    </row>
    <row r="16" spans="1:45" ht="21" customHeight="1" x14ac:dyDescent="0.15">
      <c r="A16" s="44">
        <v>7</v>
      </c>
      <c r="B16" s="35">
        <f>내용[[#This Row],[시간]]</f>
        <v>8</v>
      </c>
      <c r="C16" s="31">
        <f>COUNTA(내용[[#This Row],[1교시]:[8교시]])</f>
        <v>8</v>
      </c>
      <c r="D16" s="47" t="s">
        <v>95</v>
      </c>
      <c r="E16" s="47" t="s">
        <v>95</v>
      </c>
      <c r="F16" s="47" t="s">
        <v>95</v>
      </c>
      <c r="G16" s="47" t="s">
        <v>95</v>
      </c>
      <c r="H16" s="47" t="s">
        <v>95</v>
      </c>
      <c r="I16" s="47" t="s">
        <v>95</v>
      </c>
      <c r="J16" s="47" t="s">
        <v>95</v>
      </c>
      <c r="K16" s="47" t="s">
        <v>95</v>
      </c>
      <c r="L16" s="76"/>
      <c r="M16" s="80"/>
      <c r="N16" s="80"/>
      <c r="O16" s="76"/>
      <c r="P16" s="80"/>
      <c r="Q16" s="80"/>
      <c r="R16" s="76"/>
      <c r="S16" s="80"/>
      <c r="T16" s="90" t="s">
        <v>97</v>
      </c>
      <c r="U16" s="87" t="s">
        <v>97</v>
      </c>
      <c r="V16" s="87" t="s">
        <v>97</v>
      </c>
      <c r="W16" s="90" t="s">
        <v>97</v>
      </c>
      <c r="X16" s="87" t="s">
        <v>97</v>
      </c>
      <c r="Y16" s="87" t="s">
        <v>97</v>
      </c>
      <c r="Z16" s="90" t="s">
        <v>97</v>
      </c>
      <c r="AA16" s="90" t="s">
        <v>97</v>
      </c>
      <c r="AB16" s="24" t="s">
        <v>94</v>
      </c>
      <c r="AC16" s="24" t="s">
        <v>94</v>
      </c>
      <c r="AD16" s="24" t="s">
        <v>94</v>
      </c>
      <c r="AE16" s="24" t="s">
        <v>94</v>
      </c>
      <c r="AF16" s="24" t="s">
        <v>94</v>
      </c>
      <c r="AG16" s="24" t="s">
        <v>94</v>
      </c>
      <c r="AH16" s="24" t="s">
        <v>94</v>
      </c>
      <c r="AI16" s="24" t="s">
        <v>94</v>
      </c>
      <c r="AJ16" s="23" t="s">
        <v>85</v>
      </c>
      <c r="AK16" s="23" t="s">
        <v>85</v>
      </c>
      <c r="AL16" s="23" t="s">
        <v>85</v>
      </c>
      <c r="AM16" s="23" t="s">
        <v>85</v>
      </c>
      <c r="AN16" s="23" t="s">
        <v>85</v>
      </c>
      <c r="AO16" s="23" t="s">
        <v>85</v>
      </c>
      <c r="AP16" s="23" t="s">
        <v>85</v>
      </c>
      <c r="AQ16" s="23" t="s">
        <v>85</v>
      </c>
      <c r="AR16" s="45">
        <f>WORKDAY.INTL(AR15,1,1,{"2020-12-25","2021-01-01","2021-02-11","2021-02-12","2021-03-01"})</f>
        <v>44132</v>
      </c>
      <c r="AS16" s="6">
        <f>COUNTIF(D:K,#REF!)</f>
        <v>0</v>
      </c>
    </row>
    <row r="17" spans="1:45" ht="21" customHeight="1" x14ac:dyDescent="0.15">
      <c r="A17" s="44">
        <v>8</v>
      </c>
      <c r="B17" s="35">
        <f>내용[[#This Row],[시간]]</f>
        <v>8</v>
      </c>
      <c r="C17" s="31">
        <f>COUNTA(내용[[#This Row],[1교시]:[8교시]])</f>
        <v>8</v>
      </c>
      <c r="D17" s="47" t="s">
        <v>95</v>
      </c>
      <c r="E17" s="47" t="s">
        <v>95</v>
      </c>
      <c r="F17" s="47" t="s">
        <v>95</v>
      </c>
      <c r="G17" s="47" t="s">
        <v>95</v>
      </c>
      <c r="H17" s="47" t="s">
        <v>95</v>
      </c>
      <c r="I17" s="47" t="s">
        <v>95</v>
      </c>
      <c r="J17" s="47" t="s">
        <v>95</v>
      </c>
      <c r="K17" s="47" t="s">
        <v>95</v>
      </c>
      <c r="L17" s="76"/>
      <c r="M17" s="80"/>
      <c r="N17" s="80"/>
      <c r="O17" s="76"/>
      <c r="P17" s="80"/>
      <c r="Q17" s="80"/>
      <c r="R17" s="76"/>
      <c r="S17" s="80"/>
      <c r="T17" s="90" t="s">
        <v>97</v>
      </c>
      <c r="U17" s="87" t="s">
        <v>97</v>
      </c>
      <c r="V17" s="87" t="s">
        <v>97</v>
      </c>
      <c r="W17" s="90" t="s">
        <v>97</v>
      </c>
      <c r="X17" s="87" t="s">
        <v>97</v>
      </c>
      <c r="Y17" s="87" t="s">
        <v>97</v>
      </c>
      <c r="Z17" s="90" t="s">
        <v>97</v>
      </c>
      <c r="AA17" s="90" t="s">
        <v>97</v>
      </c>
      <c r="AB17" s="24" t="s">
        <v>94</v>
      </c>
      <c r="AC17" s="24" t="s">
        <v>94</v>
      </c>
      <c r="AD17" s="24" t="s">
        <v>94</v>
      </c>
      <c r="AE17" s="24" t="s">
        <v>94</v>
      </c>
      <c r="AF17" s="24" t="s">
        <v>94</v>
      </c>
      <c r="AG17" s="24" t="s">
        <v>94</v>
      </c>
      <c r="AH17" s="24" t="s">
        <v>94</v>
      </c>
      <c r="AI17" s="24" t="s">
        <v>94</v>
      </c>
      <c r="AJ17" s="23" t="s">
        <v>85</v>
      </c>
      <c r="AK17" s="23" t="s">
        <v>85</v>
      </c>
      <c r="AL17" s="23" t="s">
        <v>85</v>
      </c>
      <c r="AM17" s="23" t="s">
        <v>85</v>
      </c>
      <c r="AN17" s="23" t="s">
        <v>85</v>
      </c>
      <c r="AO17" s="23" t="s">
        <v>85</v>
      </c>
      <c r="AP17" s="23" t="s">
        <v>85</v>
      </c>
      <c r="AQ17" s="23" t="s">
        <v>85</v>
      </c>
      <c r="AR17" s="45">
        <f>WORKDAY.INTL(AR16,1,1,{"2020-12-25","2021-01-01","2021-02-11","2021-02-12","2021-03-01"})</f>
        <v>44133</v>
      </c>
      <c r="AS17" s="6">
        <f>COUNTIF(D:K,#REF!)</f>
        <v>0</v>
      </c>
    </row>
    <row r="18" spans="1:45" ht="21" customHeight="1" x14ac:dyDescent="0.15">
      <c r="A18" s="44">
        <v>9</v>
      </c>
      <c r="B18" s="35">
        <f>내용[[#This Row],[시간]]</f>
        <v>8</v>
      </c>
      <c r="C18" s="31">
        <f>COUNTA(내용[[#This Row],[1교시]:[8교시]])</f>
        <v>8</v>
      </c>
      <c r="D18" s="47" t="s">
        <v>95</v>
      </c>
      <c r="E18" s="47" t="s">
        <v>95</v>
      </c>
      <c r="F18" s="47" t="s">
        <v>95</v>
      </c>
      <c r="G18" s="47" t="s">
        <v>95</v>
      </c>
      <c r="H18" s="47" t="s">
        <v>95</v>
      </c>
      <c r="I18" s="47" t="s">
        <v>95</v>
      </c>
      <c r="J18" s="47" t="s">
        <v>95</v>
      </c>
      <c r="K18" s="47" t="s">
        <v>95</v>
      </c>
      <c r="L18" s="76"/>
      <c r="M18" s="80"/>
      <c r="N18" s="80"/>
      <c r="O18" s="76"/>
      <c r="P18" s="80"/>
      <c r="Q18" s="80"/>
      <c r="R18" s="76"/>
      <c r="S18" s="80"/>
      <c r="T18" s="90" t="s">
        <v>97</v>
      </c>
      <c r="U18" s="87" t="s">
        <v>97</v>
      </c>
      <c r="V18" s="87" t="s">
        <v>97</v>
      </c>
      <c r="W18" s="90" t="s">
        <v>97</v>
      </c>
      <c r="X18" s="87" t="s">
        <v>97</v>
      </c>
      <c r="Y18" s="87" t="s">
        <v>97</v>
      </c>
      <c r="Z18" s="90" t="s">
        <v>97</v>
      </c>
      <c r="AA18" s="90" t="s">
        <v>97</v>
      </c>
      <c r="AB18" s="24" t="s">
        <v>94</v>
      </c>
      <c r="AC18" s="24" t="s">
        <v>94</v>
      </c>
      <c r="AD18" s="24" t="s">
        <v>94</v>
      </c>
      <c r="AE18" s="24" t="s">
        <v>94</v>
      </c>
      <c r="AF18" s="24" t="s">
        <v>94</v>
      </c>
      <c r="AG18" s="24" t="s">
        <v>94</v>
      </c>
      <c r="AH18" s="24" t="s">
        <v>94</v>
      </c>
      <c r="AI18" s="24" t="s">
        <v>94</v>
      </c>
      <c r="AJ18" s="23" t="s">
        <v>85</v>
      </c>
      <c r="AK18" s="23" t="s">
        <v>85</v>
      </c>
      <c r="AL18" s="23" t="s">
        <v>85</v>
      </c>
      <c r="AM18" s="23" t="s">
        <v>85</v>
      </c>
      <c r="AN18" s="23" t="s">
        <v>85</v>
      </c>
      <c r="AO18" s="23" t="s">
        <v>85</v>
      </c>
      <c r="AP18" s="23" t="s">
        <v>85</v>
      </c>
      <c r="AQ18" s="23" t="s">
        <v>85</v>
      </c>
      <c r="AR18" s="45">
        <f>WORKDAY.INTL(AR17,1,1,{"2020-12-25","2021-01-01","2021-02-11","2021-02-12","2021-03-01"})</f>
        <v>44134</v>
      </c>
      <c r="AS18" s="6">
        <f>COUNTIF(D:K,#REF!)</f>
        <v>0</v>
      </c>
    </row>
    <row r="19" spans="1:45" ht="21" customHeight="1" x14ac:dyDescent="0.15">
      <c r="A19" s="44">
        <v>10</v>
      </c>
      <c r="B19" s="35">
        <f>내용[[#This Row],[시간]]</f>
        <v>8</v>
      </c>
      <c r="C19" s="31">
        <f>COUNTA(내용[[#This Row],[1교시]:[8교시]])</f>
        <v>8</v>
      </c>
      <c r="D19" s="47" t="s">
        <v>95</v>
      </c>
      <c r="E19" s="47" t="s">
        <v>95</v>
      </c>
      <c r="F19" s="47" t="s">
        <v>95</v>
      </c>
      <c r="G19" s="47" t="s">
        <v>95</v>
      </c>
      <c r="H19" s="47" t="s">
        <v>95</v>
      </c>
      <c r="I19" s="47" t="s">
        <v>95</v>
      </c>
      <c r="J19" s="47" t="s">
        <v>95</v>
      </c>
      <c r="K19" s="47" t="s">
        <v>95</v>
      </c>
      <c r="L19" s="76"/>
      <c r="M19" s="80"/>
      <c r="N19" s="80"/>
      <c r="O19" s="76"/>
      <c r="P19" s="80"/>
      <c r="Q19" s="80"/>
      <c r="R19" s="76"/>
      <c r="S19" s="80"/>
      <c r="T19" s="90" t="s">
        <v>97</v>
      </c>
      <c r="U19" s="87" t="s">
        <v>97</v>
      </c>
      <c r="V19" s="87" t="s">
        <v>97</v>
      </c>
      <c r="W19" s="90" t="s">
        <v>97</v>
      </c>
      <c r="X19" s="87" t="s">
        <v>97</v>
      </c>
      <c r="Y19" s="87" t="s">
        <v>97</v>
      </c>
      <c r="Z19" s="90" t="s">
        <v>97</v>
      </c>
      <c r="AA19" s="90" t="s">
        <v>97</v>
      </c>
      <c r="AB19" s="24" t="s">
        <v>94</v>
      </c>
      <c r="AC19" s="24" t="s">
        <v>94</v>
      </c>
      <c r="AD19" s="24" t="s">
        <v>94</v>
      </c>
      <c r="AE19" s="24" t="s">
        <v>94</v>
      </c>
      <c r="AF19" s="24" t="s">
        <v>94</v>
      </c>
      <c r="AG19" s="24" t="s">
        <v>94</v>
      </c>
      <c r="AH19" s="24" t="s">
        <v>94</v>
      </c>
      <c r="AI19" s="24" t="s">
        <v>94</v>
      </c>
      <c r="AJ19" s="23" t="s">
        <v>85</v>
      </c>
      <c r="AK19" s="23" t="s">
        <v>85</v>
      </c>
      <c r="AL19" s="23" t="s">
        <v>85</v>
      </c>
      <c r="AM19" s="23" t="s">
        <v>85</v>
      </c>
      <c r="AN19" s="23" t="s">
        <v>85</v>
      </c>
      <c r="AO19" s="23" t="s">
        <v>85</v>
      </c>
      <c r="AP19" s="23" t="s">
        <v>85</v>
      </c>
      <c r="AQ19" s="23" t="s">
        <v>85</v>
      </c>
      <c r="AR19" s="45">
        <f>WORKDAY.INTL(AR18,1,1,{"2020-12-25","2021-01-01","2021-02-11","2021-02-12","2021-03-01"})</f>
        <v>44137</v>
      </c>
      <c r="AS19" s="6">
        <f>COUNTIF(D:K,#REF!)</f>
        <v>0</v>
      </c>
    </row>
    <row r="20" spans="1:45" ht="21" customHeight="1" x14ac:dyDescent="0.15">
      <c r="A20" s="44">
        <v>11</v>
      </c>
      <c r="B20" s="35">
        <f>내용[[#This Row],[시간]]</f>
        <v>8</v>
      </c>
      <c r="C20" s="31">
        <f>COUNTA(내용[[#This Row],[1교시]:[8교시]])</f>
        <v>8</v>
      </c>
      <c r="D20" s="47" t="s">
        <v>95</v>
      </c>
      <c r="E20" s="47" t="s">
        <v>95</v>
      </c>
      <c r="F20" s="47" t="s">
        <v>95</v>
      </c>
      <c r="G20" s="47" t="s">
        <v>95</v>
      </c>
      <c r="H20" s="47" t="s">
        <v>95</v>
      </c>
      <c r="I20" s="47" t="s">
        <v>95</v>
      </c>
      <c r="J20" s="47" t="s">
        <v>95</v>
      </c>
      <c r="K20" s="47" t="s">
        <v>95</v>
      </c>
      <c r="L20" s="76"/>
      <c r="M20" s="80"/>
      <c r="N20" s="80"/>
      <c r="O20" s="76"/>
      <c r="P20" s="80"/>
      <c r="Q20" s="80"/>
      <c r="R20" s="76"/>
      <c r="S20" s="27"/>
      <c r="T20" s="90" t="s">
        <v>97</v>
      </c>
      <c r="U20" s="87" t="s">
        <v>97</v>
      </c>
      <c r="V20" s="87" t="s">
        <v>97</v>
      </c>
      <c r="W20" s="90" t="s">
        <v>97</v>
      </c>
      <c r="X20" s="87" t="s">
        <v>97</v>
      </c>
      <c r="Y20" s="87" t="s">
        <v>97</v>
      </c>
      <c r="Z20" s="90" t="s">
        <v>97</v>
      </c>
      <c r="AA20" s="90" t="s">
        <v>97</v>
      </c>
      <c r="AB20" s="24" t="s">
        <v>94</v>
      </c>
      <c r="AC20" s="24" t="s">
        <v>94</v>
      </c>
      <c r="AD20" s="24" t="s">
        <v>94</v>
      </c>
      <c r="AE20" s="24" t="s">
        <v>94</v>
      </c>
      <c r="AF20" s="24" t="s">
        <v>94</v>
      </c>
      <c r="AG20" s="24" t="s">
        <v>94</v>
      </c>
      <c r="AH20" s="24" t="s">
        <v>94</v>
      </c>
      <c r="AI20" s="24" t="s">
        <v>94</v>
      </c>
      <c r="AJ20" s="23" t="s">
        <v>85</v>
      </c>
      <c r="AK20" s="23" t="s">
        <v>85</v>
      </c>
      <c r="AL20" s="23" t="s">
        <v>85</v>
      </c>
      <c r="AM20" s="23" t="s">
        <v>85</v>
      </c>
      <c r="AN20" s="23" t="s">
        <v>85</v>
      </c>
      <c r="AO20" s="23" t="s">
        <v>85</v>
      </c>
      <c r="AP20" s="23" t="s">
        <v>85</v>
      </c>
      <c r="AQ20" s="23" t="s">
        <v>85</v>
      </c>
      <c r="AR20" s="45">
        <f>WORKDAY.INTL(AR19,1,1,{"2020-12-25","2021-01-01","2021-02-11","2021-02-12","2021-03-01"})</f>
        <v>44138</v>
      </c>
      <c r="AS20" s="6">
        <f>COUNTIF(D:K,#REF!)</f>
        <v>0</v>
      </c>
    </row>
    <row r="21" spans="1:45" ht="21" customHeight="1" x14ac:dyDescent="0.15">
      <c r="A21" s="44">
        <v>12</v>
      </c>
      <c r="B21" s="35">
        <f>내용[[#This Row],[시간]]</f>
        <v>8</v>
      </c>
      <c r="C21" s="31">
        <f>COUNTA(내용[[#This Row],[1교시]:[8교시]])</f>
        <v>8</v>
      </c>
      <c r="D21" s="47" t="s">
        <v>95</v>
      </c>
      <c r="E21" s="47" t="s">
        <v>95</v>
      </c>
      <c r="F21" s="47" t="s">
        <v>95</v>
      </c>
      <c r="G21" s="47" t="s">
        <v>95</v>
      </c>
      <c r="H21" s="47" t="s">
        <v>95</v>
      </c>
      <c r="I21" s="47" t="s">
        <v>95</v>
      </c>
      <c r="J21" s="47" t="s">
        <v>95</v>
      </c>
      <c r="K21" s="47" t="s">
        <v>95</v>
      </c>
      <c r="L21" s="76"/>
      <c r="M21" s="80"/>
      <c r="N21" s="80"/>
      <c r="O21" s="76"/>
      <c r="P21" s="80"/>
      <c r="Q21" s="80"/>
      <c r="R21" s="76"/>
      <c r="S21" s="27"/>
      <c r="T21" s="90" t="s">
        <v>97</v>
      </c>
      <c r="U21" s="87" t="s">
        <v>97</v>
      </c>
      <c r="V21" s="87" t="s">
        <v>97</v>
      </c>
      <c r="W21" s="90" t="s">
        <v>97</v>
      </c>
      <c r="X21" s="87" t="s">
        <v>97</v>
      </c>
      <c r="Y21" s="87" t="s">
        <v>97</v>
      </c>
      <c r="Z21" s="90" t="s">
        <v>97</v>
      </c>
      <c r="AA21" s="90" t="s">
        <v>97</v>
      </c>
      <c r="AB21" s="24" t="s">
        <v>94</v>
      </c>
      <c r="AC21" s="24" t="s">
        <v>94</v>
      </c>
      <c r="AD21" s="24" t="s">
        <v>94</v>
      </c>
      <c r="AE21" s="24" t="s">
        <v>94</v>
      </c>
      <c r="AF21" s="24" t="s">
        <v>94</v>
      </c>
      <c r="AG21" s="24" t="s">
        <v>94</v>
      </c>
      <c r="AH21" s="24" t="s">
        <v>94</v>
      </c>
      <c r="AI21" s="24" t="s">
        <v>94</v>
      </c>
      <c r="AJ21" s="23" t="s">
        <v>85</v>
      </c>
      <c r="AK21" s="23" t="s">
        <v>85</v>
      </c>
      <c r="AL21" s="23" t="s">
        <v>85</v>
      </c>
      <c r="AM21" s="23" t="s">
        <v>85</v>
      </c>
      <c r="AN21" s="23" t="s">
        <v>85</v>
      </c>
      <c r="AO21" s="23" t="s">
        <v>85</v>
      </c>
      <c r="AP21" s="23" t="s">
        <v>85</v>
      </c>
      <c r="AQ21" s="23" t="s">
        <v>85</v>
      </c>
      <c r="AR21" s="45">
        <f>WORKDAY.INTL(AR20,1,1,{"2020-12-25","2021-01-01","2021-02-11","2021-02-12","2021-03-01"})</f>
        <v>44139</v>
      </c>
      <c r="AS21" s="6">
        <f>COUNTIF(D:K,#REF!)</f>
        <v>0</v>
      </c>
    </row>
    <row r="22" spans="1:45" ht="21" customHeight="1" x14ac:dyDescent="0.15">
      <c r="A22" s="44">
        <v>13</v>
      </c>
      <c r="B22" s="35">
        <f>내용[[#This Row],[시간]]</f>
        <v>8</v>
      </c>
      <c r="C22" s="31">
        <f>COUNTA(내용[[#This Row],[1교시]:[8교시]])</f>
        <v>8</v>
      </c>
      <c r="D22" s="47" t="s">
        <v>95</v>
      </c>
      <c r="E22" s="47" t="s">
        <v>95</v>
      </c>
      <c r="F22" s="47" t="s">
        <v>95</v>
      </c>
      <c r="G22" s="47" t="s">
        <v>95</v>
      </c>
      <c r="H22" s="47" t="s">
        <v>95</v>
      </c>
      <c r="I22" s="47" t="s">
        <v>95</v>
      </c>
      <c r="J22" s="47" t="s">
        <v>95</v>
      </c>
      <c r="K22" s="47" t="s">
        <v>95</v>
      </c>
      <c r="L22" s="76"/>
      <c r="M22" s="80"/>
      <c r="N22" s="80"/>
      <c r="O22" s="76"/>
      <c r="P22" s="80"/>
      <c r="Q22" s="80"/>
      <c r="R22" s="76"/>
      <c r="S22" s="80"/>
      <c r="T22" s="90" t="s">
        <v>97</v>
      </c>
      <c r="U22" s="87" t="s">
        <v>97</v>
      </c>
      <c r="V22" s="87" t="s">
        <v>97</v>
      </c>
      <c r="W22" s="90" t="s">
        <v>97</v>
      </c>
      <c r="X22" s="87" t="s">
        <v>97</v>
      </c>
      <c r="Y22" s="87" t="s">
        <v>97</v>
      </c>
      <c r="Z22" s="90" t="s">
        <v>97</v>
      </c>
      <c r="AA22" s="90" t="s">
        <v>97</v>
      </c>
      <c r="AB22" s="24" t="s">
        <v>94</v>
      </c>
      <c r="AC22" s="24" t="s">
        <v>94</v>
      </c>
      <c r="AD22" s="24" t="s">
        <v>94</v>
      </c>
      <c r="AE22" s="24" t="s">
        <v>94</v>
      </c>
      <c r="AF22" s="24" t="s">
        <v>94</v>
      </c>
      <c r="AG22" s="24" t="s">
        <v>94</v>
      </c>
      <c r="AH22" s="24" t="s">
        <v>94</v>
      </c>
      <c r="AI22" s="24" t="s">
        <v>94</v>
      </c>
      <c r="AJ22" s="23" t="s">
        <v>85</v>
      </c>
      <c r="AK22" s="23" t="s">
        <v>85</v>
      </c>
      <c r="AL22" s="23" t="s">
        <v>85</v>
      </c>
      <c r="AM22" s="23" t="s">
        <v>85</v>
      </c>
      <c r="AN22" s="23" t="s">
        <v>85</v>
      </c>
      <c r="AO22" s="23" t="s">
        <v>85</v>
      </c>
      <c r="AP22" s="23" t="s">
        <v>85</v>
      </c>
      <c r="AQ22" s="23" t="s">
        <v>85</v>
      </c>
      <c r="AR22" s="45">
        <f>WORKDAY.INTL(AR21,1,1,{"2020-12-25","2021-01-01","2021-02-11","2021-02-12","2021-03-01"})</f>
        <v>44140</v>
      </c>
      <c r="AS22" s="6">
        <f>COUNTIF(D:K,#REF!)</f>
        <v>0</v>
      </c>
    </row>
    <row r="23" spans="1:45" ht="21" customHeight="1" x14ac:dyDescent="0.15">
      <c r="A23" s="44">
        <v>14</v>
      </c>
      <c r="B23" s="35">
        <f>내용[[#This Row],[시간]]</f>
        <v>8</v>
      </c>
      <c r="C23" s="31">
        <f>COUNTA(내용[[#This Row],[1교시]:[8교시]])</f>
        <v>8</v>
      </c>
      <c r="D23" s="47" t="s">
        <v>95</v>
      </c>
      <c r="E23" s="47" t="s">
        <v>95</v>
      </c>
      <c r="F23" s="47" t="s">
        <v>95</v>
      </c>
      <c r="G23" s="47" t="s">
        <v>95</v>
      </c>
      <c r="H23" s="47" t="s">
        <v>95</v>
      </c>
      <c r="I23" s="47" t="s">
        <v>95</v>
      </c>
      <c r="J23" s="47" t="s">
        <v>95</v>
      </c>
      <c r="K23" s="47" t="s">
        <v>95</v>
      </c>
      <c r="L23" s="76"/>
      <c r="M23" s="80"/>
      <c r="N23" s="80"/>
      <c r="O23" s="76"/>
      <c r="P23" s="80"/>
      <c r="Q23" s="80"/>
      <c r="R23" s="76"/>
      <c r="S23" s="80"/>
      <c r="T23" s="90" t="s">
        <v>97</v>
      </c>
      <c r="U23" s="87" t="s">
        <v>97</v>
      </c>
      <c r="V23" s="87" t="s">
        <v>97</v>
      </c>
      <c r="W23" s="90" t="s">
        <v>97</v>
      </c>
      <c r="X23" s="87" t="s">
        <v>97</v>
      </c>
      <c r="Y23" s="87" t="s">
        <v>97</v>
      </c>
      <c r="Z23" s="90" t="s">
        <v>97</v>
      </c>
      <c r="AA23" s="90" t="s">
        <v>97</v>
      </c>
      <c r="AB23" s="24" t="s">
        <v>94</v>
      </c>
      <c r="AC23" s="24" t="s">
        <v>94</v>
      </c>
      <c r="AD23" s="24" t="s">
        <v>94</v>
      </c>
      <c r="AE23" s="24" t="s">
        <v>94</v>
      </c>
      <c r="AF23" s="24" t="s">
        <v>94</v>
      </c>
      <c r="AG23" s="24" t="s">
        <v>94</v>
      </c>
      <c r="AH23" s="24" t="s">
        <v>94</v>
      </c>
      <c r="AI23" s="24" t="s">
        <v>94</v>
      </c>
      <c r="AJ23" s="23" t="s">
        <v>85</v>
      </c>
      <c r="AK23" s="23" t="s">
        <v>85</v>
      </c>
      <c r="AL23" s="23" t="s">
        <v>85</v>
      </c>
      <c r="AM23" s="23" t="s">
        <v>85</v>
      </c>
      <c r="AN23" s="23" t="s">
        <v>85</v>
      </c>
      <c r="AO23" s="23" t="s">
        <v>85</v>
      </c>
      <c r="AP23" s="23" t="s">
        <v>85</v>
      </c>
      <c r="AQ23" s="23" t="s">
        <v>85</v>
      </c>
      <c r="AR23" s="45">
        <f>WORKDAY.INTL(AR22,1,1,{"2020-12-25","2021-01-01","2021-02-11","2021-02-12","2021-03-01"})</f>
        <v>44141</v>
      </c>
      <c r="AS23" s="6">
        <f>COUNTIF(D:K,#REF!)</f>
        <v>0</v>
      </c>
    </row>
    <row r="24" spans="1:45" ht="21" customHeight="1" x14ac:dyDescent="0.15">
      <c r="A24" s="44">
        <v>15</v>
      </c>
      <c r="B24" s="35">
        <f>내용[[#This Row],[시간]]</f>
        <v>8</v>
      </c>
      <c r="C24" s="31">
        <f>COUNTA(내용[[#This Row],[1교시]:[8교시]])</f>
        <v>8</v>
      </c>
      <c r="D24" s="47" t="s">
        <v>95</v>
      </c>
      <c r="E24" s="47" t="s">
        <v>95</v>
      </c>
      <c r="F24" s="47" t="s">
        <v>95</v>
      </c>
      <c r="G24" s="47" t="s">
        <v>95</v>
      </c>
      <c r="H24" s="47" t="s">
        <v>95</v>
      </c>
      <c r="I24" s="47" t="s">
        <v>95</v>
      </c>
      <c r="J24" s="47" t="s">
        <v>95</v>
      </c>
      <c r="K24" s="47" t="s">
        <v>95</v>
      </c>
      <c r="L24" s="76"/>
      <c r="M24" s="80"/>
      <c r="N24" s="80"/>
      <c r="O24" s="76"/>
      <c r="P24" s="80"/>
      <c r="Q24" s="80"/>
      <c r="R24" s="76"/>
      <c r="S24" s="80"/>
      <c r="T24" s="90" t="s">
        <v>97</v>
      </c>
      <c r="U24" s="87" t="s">
        <v>97</v>
      </c>
      <c r="V24" s="87" t="s">
        <v>97</v>
      </c>
      <c r="W24" s="90" t="s">
        <v>97</v>
      </c>
      <c r="X24" s="87" t="s">
        <v>97</v>
      </c>
      <c r="Y24" s="87" t="s">
        <v>97</v>
      </c>
      <c r="Z24" s="90" t="s">
        <v>97</v>
      </c>
      <c r="AA24" s="90" t="s">
        <v>97</v>
      </c>
      <c r="AB24" s="24" t="s">
        <v>94</v>
      </c>
      <c r="AC24" s="24" t="s">
        <v>94</v>
      </c>
      <c r="AD24" s="24" t="s">
        <v>94</v>
      </c>
      <c r="AE24" s="24" t="s">
        <v>94</v>
      </c>
      <c r="AF24" s="24" t="s">
        <v>94</v>
      </c>
      <c r="AG24" s="24" t="s">
        <v>94</v>
      </c>
      <c r="AH24" s="24" t="s">
        <v>94</v>
      </c>
      <c r="AI24" s="24" t="s">
        <v>94</v>
      </c>
      <c r="AJ24" s="23" t="s">
        <v>85</v>
      </c>
      <c r="AK24" s="23" t="s">
        <v>85</v>
      </c>
      <c r="AL24" s="23" t="s">
        <v>85</v>
      </c>
      <c r="AM24" s="23" t="s">
        <v>85</v>
      </c>
      <c r="AN24" s="23" t="s">
        <v>85</v>
      </c>
      <c r="AO24" s="23" t="s">
        <v>85</v>
      </c>
      <c r="AP24" s="23" t="s">
        <v>85</v>
      </c>
      <c r="AQ24" s="23" t="s">
        <v>85</v>
      </c>
      <c r="AR24" s="45">
        <f>WORKDAY.INTL(AR23,1,1,{"2020-12-25","2021-01-01","2021-02-11","2021-02-12","2021-03-01"})</f>
        <v>44144</v>
      </c>
      <c r="AS24" s="6">
        <f>COUNTIF(D:K,#REF!)</f>
        <v>0</v>
      </c>
    </row>
    <row r="25" spans="1:45" ht="21" customHeight="1" x14ac:dyDescent="0.15">
      <c r="A25" s="44">
        <v>16</v>
      </c>
      <c r="B25" s="35">
        <f>내용[[#This Row],[시간]]</f>
        <v>8</v>
      </c>
      <c r="C25" s="31">
        <f>COUNTA(내용[[#This Row],[1교시]:[8교시]])</f>
        <v>8</v>
      </c>
      <c r="D25" s="47" t="s">
        <v>95</v>
      </c>
      <c r="E25" s="47" t="s">
        <v>95</v>
      </c>
      <c r="F25" s="47" t="s">
        <v>95</v>
      </c>
      <c r="G25" s="47" t="s">
        <v>95</v>
      </c>
      <c r="H25" s="47" t="s">
        <v>95</v>
      </c>
      <c r="I25" s="47" t="s">
        <v>95</v>
      </c>
      <c r="J25" s="47" t="s">
        <v>95</v>
      </c>
      <c r="K25" s="47" t="s">
        <v>95</v>
      </c>
      <c r="L25" s="76"/>
      <c r="M25" s="80"/>
      <c r="N25" s="80"/>
      <c r="O25" s="76"/>
      <c r="P25" s="80"/>
      <c r="Q25" s="80"/>
      <c r="R25" s="76"/>
      <c r="S25" s="80"/>
      <c r="T25" s="90" t="s">
        <v>97</v>
      </c>
      <c r="U25" s="87" t="s">
        <v>97</v>
      </c>
      <c r="V25" s="87" t="s">
        <v>97</v>
      </c>
      <c r="W25" s="90" t="s">
        <v>97</v>
      </c>
      <c r="X25" s="87" t="s">
        <v>97</v>
      </c>
      <c r="Y25" s="87" t="s">
        <v>97</v>
      </c>
      <c r="Z25" s="90" t="s">
        <v>97</v>
      </c>
      <c r="AA25" s="90" t="s">
        <v>97</v>
      </c>
      <c r="AB25" s="24" t="s">
        <v>94</v>
      </c>
      <c r="AC25" s="24" t="s">
        <v>94</v>
      </c>
      <c r="AD25" s="24" t="s">
        <v>94</v>
      </c>
      <c r="AE25" s="24" t="s">
        <v>94</v>
      </c>
      <c r="AF25" s="24" t="s">
        <v>94</v>
      </c>
      <c r="AG25" s="24" t="s">
        <v>94</v>
      </c>
      <c r="AH25" s="24" t="s">
        <v>94</v>
      </c>
      <c r="AI25" s="24" t="s">
        <v>94</v>
      </c>
      <c r="AJ25" s="23" t="s">
        <v>85</v>
      </c>
      <c r="AK25" s="23" t="s">
        <v>85</v>
      </c>
      <c r="AL25" s="23" t="s">
        <v>85</v>
      </c>
      <c r="AM25" s="23" t="s">
        <v>85</v>
      </c>
      <c r="AN25" s="23" t="s">
        <v>85</v>
      </c>
      <c r="AO25" s="23" t="s">
        <v>85</v>
      </c>
      <c r="AP25" s="23" t="s">
        <v>85</v>
      </c>
      <c r="AQ25" s="23" t="s">
        <v>85</v>
      </c>
      <c r="AR25" s="45">
        <f>WORKDAY.INTL(AR24,1,1,{"2020-12-25","2021-01-01","2021-02-11","2021-02-12","2021-03-01"})</f>
        <v>44145</v>
      </c>
      <c r="AS25" s="6">
        <f>COUNTIF(D:K,#REF!)</f>
        <v>0</v>
      </c>
    </row>
    <row r="26" spans="1:45" ht="21" customHeight="1" x14ac:dyDescent="0.15">
      <c r="A26" s="44">
        <v>17</v>
      </c>
      <c r="B26" s="35">
        <f>내용[[#This Row],[시간]]</f>
        <v>8</v>
      </c>
      <c r="C26" s="31">
        <f>COUNTA(내용[[#This Row],[1교시]:[8교시]])</f>
        <v>8</v>
      </c>
      <c r="D26" s="47" t="s">
        <v>95</v>
      </c>
      <c r="E26" s="47" t="s">
        <v>95</v>
      </c>
      <c r="F26" s="47" t="s">
        <v>95</v>
      </c>
      <c r="G26" s="47" t="s">
        <v>95</v>
      </c>
      <c r="H26" s="47" t="s">
        <v>95</v>
      </c>
      <c r="I26" s="47" t="s">
        <v>95</v>
      </c>
      <c r="J26" s="47" t="s">
        <v>95</v>
      </c>
      <c r="K26" s="47" t="s">
        <v>95</v>
      </c>
      <c r="L26" s="76"/>
      <c r="M26" s="80"/>
      <c r="N26" s="80"/>
      <c r="O26" s="76"/>
      <c r="P26" s="80"/>
      <c r="Q26" s="80"/>
      <c r="R26" s="76"/>
      <c r="S26" s="80"/>
      <c r="T26" s="90" t="s">
        <v>97</v>
      </c>
      <c r="U26" s="87" t="s">
        <v>97</v>
      </c>
      <c r="V26" s="87" t="s">
        <v>97</v>
      </c>
      <c r="W26" s="90" t="s">
        <v>97</v>
      </c>
      <c r="X26" s="87" t="s">
        <v>97</v>
      </c>
      <c r="Y26" s="87" t="s">
        <v>97</v>
      </c>
      <c r="Z26" s="90" t="s">
        <v>97</v>
      </c>
      <c r="AA26" s="90" t="s">
        <v>97</v>
      </c>
      <c r="AB26" s="24" t="s">
        <v>94</v>
      </c>
      <c r="AC26" s="24" t="s">
        <v>94</v>
      </c>
      <c r="AD26" s="24" t="s">
        <v>94</v>
      </c>
      <c r="AE26" s="24" t="s">
        <v>94</v>
      </c>
      <c r="AF26" s="24" t="s">
        <v>94</v>
      </c>
      <c r="AG26" s="24" t="s">
        <v>94</v>
      </c>
      <c r="AH26" s="24" t="s">
        <v>94</v>
      </c>
      <c r="AI26" s="24" t="s">
        <v>94</v>
      </c>
      <c r="AJ26" s="23" t="s">
        <v>85</v>
      </c>
      <c r="AK26" s="23" t="s">
        <v>85</v>
      </c>
      <c r="AL26" s="23" t="s">
        <v>85</v>
      </c>
      <c r="AM26" s="23" t="s">
        <v>85</v>
      </c>
      <c r="AN26" s="23" t="s">
        <v>85</v>
      </c>
      <c r="AO26" s="23" t="s">
        <v>85</v>
      </c>
      <c r="AP26" s="23" t="s">
        <v>85</v>
      </c>
      <c r="AQ26" s="23" t="s">
        <v>85</v>
      </c>
      <c r="AR26" s="45">
        <f>WORKDAY.INTL(AR25,1,1,{"2020-12-25","2021-01-01","2021-02-11","2021-02-12","2021-03-01"})</f>
        <v>44146</v>
      </c>
      <c r="AS26" s="6">
        <f>COUNTIF(D:K,#REF!)</f>
        <v>0</v>
      </c>
    </row>
    <row r="27" spans="1:45" ht="21" customHeight="1" x14ac:dyDescent="0.15">
      <c r="A27" s="44">
        <v>18</v>
      </c>
      <c r="B27" s="35">
        <f>내용[[#This Row],[시간]]</f>
        <v>8</v>
      </c>
      <c r="C27" s="31">
        <f>COUNTA(내용[[#This Row],[1교시]:[8교시]])</f>
        <v>8</v>
      </c>
      <c r="D27" s="47" t="s">
        <v>95</v>
      </c>
      <c r="E27" s="47" t="s">
        <v>95</v>
      </c>
      <c r="F27" s="47" t="s">
        <v>95</v>
      </c>
      <c r="G27" s="47" t="s">
        <v>95</v>
      </c>
      <c r="H27" s="47" t="s">
        <v>95</v>
      </c>
      <c r="I27" s="47" t="s">
        <v>95</v>
      </c>
      <c r="J27" s="47" t="s">
        <v>95</v>
      </c>
      <c r="K27" s="47" t="s">
        <v>95</v>
      </c>
      <c r="L27" s="76"/>
      <c r="M27" s="80"/>
      <c r="N27" s="80"/>
      <c r="O27" s="76"/>
      <c r="P27" s="80"/>
      <c r="Q27" s="80"/>
      <c r="R27" s="76"/>
      <c r="S27" s="80"/>
      <c r="T27" s="90" t="s">
        <v>97</v>
      </c>
      <c r="U27" s="87" t="s">
        <v>97</v>
      </c>
      <c r="V27" s="87" t="s">
        <v>97</v>
      </c>
      <c r="W27" s="90" t="s">
        <v>97</v>
      </c>
      <c r="X27" s="87" t="s">
        <v>97</v>
      </c>
      <c r="Y27" s="87" t="s">
        <v>97</v>
      </c>
      <c r="Z27" s="90" t="s">
        <v>97</v>
      </c>
      <c r="AA27" s="90" t="s">
        <v>97</v>
      </c>
      <c r="AB27" s="24" t="s">
        <v>94</v>
      </c>
      <c r="AC27" s="24" t="s">
        <v>94</v>
      </c>
      <c r="AD27" s="24" t="s">
        <v>94</v>
      </c>
      <c r="AE27" s="24" t="s">
        <v>94</v>
      </c>
      <c r="AF27" s="24" t="s">
        <v>94</v>
      </c>
      <c r="AG27" s="24" t="s">
        <v>94</v>
      </c>
      <c r="AH27" s="24" t="s">
        <v>94</v>
      </c>
      <c r="AI27" s="24" t="s">
        <v>94</v>
      </c>
      <c r="AJ27" s="23" t="s">
        <v>85</v>
      </c>
      <c r="AK27" s="23" t="s">
        <v>85</v>
      </c>
      <c r="AL27" s="23" t="s">
        <v>85</v>
      </c>
      <c r="AM27" s="23" t="s">
        <v>85</v>
      </c>
      <c r="AN27" s="23" t="s">
        <v>85</v>
      </c>
      <c r="AO27" s="23" t="s">
        <v>85</v>
      </c>
      <c r="AP27" s="23" t="s">
        <v>85</v>
      </c>
      <c r="AQ27" s="23" t="s">
        <v>85</v>
      </c>
      <c r="AR27" s="45">
        <f>WORKDAY.INTL(AR26,1,1,{"2020-12-25","2021-01-01","2021-02-11","2021-02-12","2021-03-01"})</f>
        <v>44147</v>
      </c>
      <c r="AS27" s="6">
        <f>COUNTIF(D:K,#REF!)</f>
        <v>0</v>
      </c>
    </row>
    <row r="28" spans="1:45" ht="21" customHeight="1" x14ac:dyDescent="0.15">
      <c r="A28" s="44">
        <v>19</v>
      </c>
      <c r="B28" s="35">
        <f>내용[[#This Row],[시간]]</f>
        <v>8</v>
      </c>
      <c r="C28" s="31">
        <f>COUNTA(내용[[#This Row],[1교시]:[8교시]])</f>
        <v>8</v>
      </c>
      <c r="D28" s="47" t="s">
        <v>95</v>
      </c>
      <c r="E28" s="47" t="s">
        <v>95</v>
      </c>
      <c r="F28" s="47" t="s">
        <v>95</v>
      </c>
      <c r="G28" s="47" t="s">
        <v>95</v>
      </c>
      <c r="H28" s="47" t="s">
        <v>95</v>
      </c>
      <c r="I28" s="47" t="s">
        <v>95</v>
      </c>
      <c r="J28" s="47" t="s">
        <v>95</v>
      </c>
      <c r="K28" s="47" t="s">
        <v>95</v>
      </c>
      <c r="L28" s="76"/>
      <c r="M28" s="80"/>
      <c r="N28" s="80"/>
      <c r="O28" s="76"/>
      <c r="P28" s="80"/>
      <c r="Q28" s="80"/>
      <c r="R28" s="76"/>
      <c r="S28" s="80"/>
      <c r="T28" s="90" t="s">
        <v>97</v>
      </c>
      <c r="U28" s="87" t="s">
        <v>97</v>
      </c>
      <c r="V28" s="87" t="s">
        <v>97</v>
      </c>
      <c r="W28" s="90" t="s">
        <v>97</v>
      </c>
      <c r="X28" s="87" t="s">
        <v>97</v>
      </c>
      <c r="Y28" s="87" t="s">
        <v>97</v>
      </c>
      <c r="Z28" s="90" t="s">
        <v>97</v>
      </c>
      <c r="AA28" s="90" t="s">
        <v>97</v>
      </c>
      <c r="AB28" s="24" t="s">
        <v>94</v>
      </c>
      <c r="AC28" s="24" t="s">
        <v>94</v>
      </c>
      <c r="AD28" s="24" t="s">
        <v>94</v>
      </c>
      <c r="AE28" s="24" t="s">
        <v>94</v>
      </c>
      <c r="AF28" s="24" t="s">
        <v>94</v>
      </c>
      <c r="AG28" s="24" t="s">
        <v>94</v>
      </c>
      <c r="AH28" s="24" t="s">
        <v>94</v>
      </c>
      <c r="AI28" s="24" t="s">
        <v>94</v>
      </c>
      <c r="AJ28" s="23" t="s">
        <v>85</v>
      </c>
      <c r="AK28" s="23" t="s">
        <v>85</v>
      </c>
      <c r="AL28" s="23" t="s">
        <v>85</v>
      </c>
      <c r="AM28" s="23" t="s">
        <v>85</v>
      </c>
      <c r="AN28" s="23" t="s">
        <v>85</v>
      </c>
      <c r="AO28" s="23" t="s">
        <v>85</v>
      </c>
      <c r="AP28" s="23" t="s">
        <v>85</v>
      </c>
      <c r="AQ28" s="23" t="s">
        <v>85</v>
      </c>
      <c r="AR28" s="45">
        <f>WORKDAY.INTL(AR27,1,1,{"2020-12-25","2021-01-01","2021-02-11","2021-02-12","2021-03-01"})</f>
        <v>44148</v>
      </c>
      <c r="AS28" s="6">
        <f>COUNTIF(D:K,#REF!)</f>
        <v>0</v>
      </c>
    </row>
    <row r="29" spans="1:45" ht="21" customHeight="1" x14ac:dyDescent="0.15">
      <c r="A29" s="44">
        <v>20</v>
      </c>
      <c r="B29" s="35">
        <f>내용[[#This Row],[시간]]</f>
        <v>8</v>
      </c>
      <c r="C29" s="31">
        <f>COUNTA(내용[[#This Row],[1교시]:[8교시]])</f>
        <v>8</v>
      </c>
      <c r="D29" s="47" t="s">
        <v>95</v>
      </c>
      <c r="E29" s="47" t="s">
        <v>95</v>
      </c>
      <c r="F29" s="47" t="s">
        <v>95</v>
      </c>
      <c r="G29" s="47" t="s">
        <v>95</v>
      </c>
      <c r="H29" s="47" t="s">
        <v>95</v>
      </c>
      <c r="I29" s="47" t="s">
        <v>95</v>
      </c>
      <c r="J29" s="47" t="s">
        <v>95</v>
      </c>
      <c r="K29" s="47" t="s">
        <v>95</v>
      </c>
      <c r="L29" s="76"/>
      <c r="M29" s="80"/>
      <c r="N29" s="80"/>
      <c r="O29" s="76"/>
      <c r="P29" s="80"/>
      <c r="Q29" s="80"/>
      <c r="R29" s="76"/>
      <c r="S29" s="80"/>
      <c r="T29" s="90" t="s">
        <v>97</v>
      </c>
      <c r="U29" s="87" t="s">
        <v>97</v>
      </c>
      <c r="V29" s="87" t="s">
        <v>97</v>
      </c>
      <c r="W29" s="90" t="s">
        <v>97</v>
      </c>
      <c r="X29" s="87" t="s">
        <v>97</v>
      </c>
      <c r="Y29" s="87" t="s">
        <v>97</v>
      </c>
      <c r="Z29" s="90" t="s">
        <v>97</v>
      </c>
      <c r="AA29" s="90" t="s">
        <v>97</v>
      </c>
      <c r="AB29" s="24" t="s">
        <v>94</v>
      </c>
      <c r="AC29" s="24" t="s">
        <v>94</v>
      </c>
      <c r="AD29" s="24" t="s">
        <v>94</v>
      </c>
      <c r="AE29" s="24" t="s">
        <v>94</v>
      </c>
      <c r="AF29" s="24" t="s">
        <v>94</v>
      </c>
      <c r="AG29" s="24" t="s">
        <v>94</v>
      </c>
      <c r="AH29" s="24" t="s">
        <v>94</v>
      </c>
      <c r="AI29" s="24" t="s">
        <v>94</v>
      </c>
      <c r="AJ29" s="23" t="s">
        <v>85</v>
      </c>
      <c r="AK29" s="23" t="s">
        <v>85</v>
      </c>
      <c r="AL29" s="23" t="s">
        <v>85</v>
      </c>
      <c r="AM29" s="23" t="s">
        <v>85</v>
      </c>
      <c r="AN29" s="23" t="s">
        <v>85</v>
      </c>
      <c r="AO29" s="23" t="s">
        <v>85</v>
      </c>
      <c r="AP29" s="23" t="s">
        <v>85</v>
      </c>
      <c r="AQ29" s="23" t="s">
        <v>85</v>
      </c>
      <c r="AR29" s="45">
        <f>WORKDAY.INTL(AR28,1,1,{"2020-12-25","2021-01-01","2021-02-11","2021-02-12","2021-03-01"})</f>
        <v>44151</v>
      </c>
      <c r="AS29" s="6">
        <f>COUNTIF(D:K,#REF!)</f>
        <v>0</v>
      </c>
    </row>
    <row r="30" spans="1:45" ht="21" customHeight="1" x14ac:dyDescent="0.15">
      <c r="A30" s="44">
        <v>21</v>
      </c>
      <c r="B30" s="35">
        <f>내용[[#This Row],[시간]]</f>
        <v>8</v>
      </c>
      <c r="C30" s="31">
        <f>COUNTA(내용[[#This Row],[1교시]:[8교시]])</f>
        <v>8</v>
      </c>
      <c r="D30" s="47" t="s">
        <v>95</v>
      </c>
      <c r="E30" s="47" t="s">
        <v>95</v>
      </c>
      <c r="F30" s="47" t="s">
        <v>95</v>
      </c>
      <c r="G30" s="47" t="s">
        <v>95</v>
      </c>
      <c r="H30" s="47" t="s">
        <v>95</v>
      </c>
      <c r="I30" s="47" t="s">
        <v>95</v>
      </c>
      <c r="J30" s="47" t="s">
        <v>95</v>
      </c>
      <c r="K30" s="47" t="s">
        <v>95</v>
      </c>
      <c r="L30" s="76"/>
      <c r="M30" s="80"/>
      <c r="N30" s="80"/>
      <c r="O30" s="76"/>
      <c r="P30" s="80"/>
      <c r="Q30" s="80"/>
      <c r="R30" s="76"/>
      <c r="S30" s="80"/>
      <c r="T30" s="47" t="s">
        <v>97</v>
      </c>
      <c r="U30" s="47" t="s">
        <v>97</v>
      </c>
      <c r="V30" s="47" t="s">
        <v>97</v>
      </c>
      <c r="W30" s="47" t="s">
        <v>97</v>
      </c>
      <c r="X30" s="47" t="s">
        <v>97</v>
      </c>
      <c r="Y30" s="47" t="s">
        <v>97</v>
      </c>
      <c r="Z30" s="47" t="s">
        <v>97</v>
      </c>
      <c r="AA30" s="47" t="s">
        <v>97</v>
      </c>
      <c r="AB30" s="24" t="s">
        <v>94</v>
      </c>
      <c r="AC30" s="24" t="s">
        <v>94</v>
      </c>
      <c r="AD30" s="24" t="s">
        <v>94</v>
      </c>
      <c r="AE30" s="24" t="s">
        <v>94</v>
      </c>
      <c r="AF30" s="24" t="s">
        <v>94</v>
      </c>
      <c r="AG30" s="24" t="s">
        <v>94</v>
      </c>
      <c r="AH30" s="24" t="s">
        <v>94</v>
      </c>
      <c r="AI30" s="24" t="s">
        <v>94</v>
      </c>
      <c r="AJ30" s="23" t="s">
        <v>85</v>
      </c>
      <c r="AK30" s="23" t="s">
        <v>85</v>
      </c>
      <c r="AL30" s="23" t="s">
        <v>85</v>
      </c>
      <c r="AM30" s="23" t="s">
        <v>85</v>
      </c>
      <c r="AN30" s="23" t="s">
        <v>85</v>
      </c>
      <c r="AO30" s="23" t="s">
        <v>85</v>
      </c>
      <c r="AP30" s="23" t="s">
        <v>85</v>
      </c>
      <c r="AQ30" s="23" t="s">
        <v>85</v>
      </c>
      <c r="AR30" s="45">
        <f>WORKDAY.INTL(AR29,1,1,{"2020-12-25","2021-01-01","2021-02-11","2021-02-12","2021-03-01"})</f>
        <v>44152</v>
      </c>
      <c r="AS30" s="6">
        <f>COUNTIF(D:K,#REF!)</f>
        <v>0</v>
      </c>
    </row>
    <row r="31" spans="1:45" ht="21" customHeight="1" x14ac:dyDescent="0.15">
      <c r="A31" s="44">
        <v>22</v>
      </c>
      <c r="B31" s="35">
        <f>내용[[#This Row],[시간]]</f>
        <v>8</v>
      </c>
      <c r="C31" s="31">
        <f>COUNTA(내용[[#This Row],[1교시]:[8교시]])</f>
        <v>8</v>
      </c>
      <c r="D31" s="47" t="s">
        <v>95</v>
      </c>
      <c r="E31" s="47" t="s">
        <v>95</v>
      </c>
      <c r="F31" s="47" t="s">
        <v>95</v>
      </c>
      <c r="G31" s="47" t="s">
        <v>95</v>
      </c>
      <c r="H31" s="47" t="s">
        <v>95</v>
      </c>
      <c r="I31" s="47" t="s">
        <v>95</v>
      </c>
      <c r="J31" s="47" t="s">
        <v>95</v>
      </c>
      <c r="K31" s="47" t="s">
        <v>95</v>
      </c>
      <c r="L31" s="76"/>
      <c r="M31" s="80"/>
      <c r="N31" s="80"/>
      <c r="O31" s="76"/>
      <c r="P31" s="80"/>
      <c r="Q31" s="80"/>
      <c r="R31" s="76"/>
      <c r="S31" s="80"/>
      <c r="T31" s="47" t="s">
        <v>97</v>
      </c>
      <c r="U31" s="47" t="s">
        <v>97</v>
      </c>
      <c r="V31" s="47" t="s">
        <v>97</v>
      </c>
      <c r="W31" s="47" t="s">
        <v>97</v>
      </c>
      <c r="X31" s="47" t="s">
        <v>97</v>
      </c>
      <c r="Y31" s="47" t="s">
        <v>97</v>
      </c>
      <c r="Z31" s="47" t="s">
        <v>97</v>
      </c>
      <c r="AA31" s="47" t="s">
        <v>97</v>
      </c>
      <c r="AB31" s="24" t="s">
        <v>94</v>
      </c>
      <c r="AC31" s="24" t="s">
        <v>94</v>
      </c>
      <c r="AD31" s="24" t="s">
        <v>94</v>
      </c>
      <c r="AE31" s="24" t="s">
        <v>94</v>
      </c>
      <c r="AF31" s="24" t="s">
        <v>94</v>
      </c>
      <c r="AG31" s="24" t="s">
        <v>94</v>
      </c>
      <c r="AH31" s="24" t="s">
        <v>94</v>
      </c>
      <c r="AI31" s="24" t="s">
        <v>94</v>
      </c>
      <c r="AJ31" s="23" t="s">
        <v>85</v>
      </c>
      <c r="AK31" s="23" t="s">
        <v>85</v>
      </c>
      <c r="AL31" s="23" t="s">
        <v>85</v>
      </c>
      <c r="AM31" s="23" t="s">
        <v>85</v>
      </c>
      <c r="AN31" s="23" t="s">
        <v>85</v>
      </c>
      <c r="AO31" s="23" t="s">
        <v>85</v>
      </c>
      <c r="AP31" s="23" t="s">
        <v>85</v>
      </c>
      <c r="AQ31" s="23" t="s">
        <v>85</v>
      </c>
      <c r="AR31" s="45">
        <f>WORKDAY.INTL(AR30,1,1,{"2020-12-25","2021-01-01","2021-02-11","2021-02-12","2021-03-01"})</f>
        <v>44153</v>
      </c>
      <c r="AS31" s="6">
        <f>COUNTIF(D:K,#REF!)</f>
        <v>0</v>
      </c>
    </row>
    <row r="32" spans="1:45" ht="21" customHeight="1" x14ac:dyDescent="0.15">
      <c r="A32" s="44">
        <v>23</v>
      </c>
      <c r="B32" s="35">
        <f>내용[[#This Row],[시간]]</f>
        <v>8</v>
      </c>
      <c r="C32" s="31">
        <f>COUNTA(내용[[#This Row],[1교시]:[8교시]])</f>
        <v>8</v>
      </c>
      <c r="D32" s="47" t="s">
        <v>95</v>
      </c>
      <c r="E32" s="47" t="s">
        <v>95</v>
      </c>
      <c r="F32" s="47" t="s">
        <v>95</v>
      </c>
      <c r="G32" s="47" t="s">
        <v>95</v>
      </c>
      <c r="H32" s="47" t="s">
        <v>95</v>
      </c>
      <c r="I32" s="47" t="s">
        <v>95</v>
      </c>
      <c r="J32" s="47" t="s">
        <v>95</v>
      </c>
      <c r="K32" s="47" t="s">
        <v>95</v>
      </c>
      <c r="L32" s="76"/>
      <c r="M32" s="80"/>
      <c r="N32" s="80"/>
      <c r="O32" s="76"/>
      <c r="P32" s="80"/>
      <c r="Q32" s="80"/>
      <c r="R32" s="76"/>
      <c r="S32" s="80"/>
      <c r="T32" s="47" t="s">
        <v>97</v>
      </c>
      <c r="U32" s="47" t="s">
        <v>97</v>
      </c>
      <c r="V32" s="47" t="s">
        <v>97</v>
      </c>
      <c r="W32" s="47" t="s">
        <v>97</v>
      </c>
      <c r="X32" s="47" t="s">
        <v>97</v>
      </c>
      <c r="Y32" s="47" t="s">
        <v>97</v>
      </c>
      <c r="Z32" s="47" t="s">
        <v>97</v>
      </c>
      <c r="AA32" s="47" t="s">
        <v>97</v>
      </c>
      <c r="AB32" s="24" t="s">
        <v>94</v>
      </c>
      <c r="AC32" s="24" t="s">
        <v>94</v>
      </c>
      <c r="AD32" s="24" t="s">
        <v>94</v>
      </c>
      <c r="AE32" s="24" t="s">
        <v>94</v>
      </c>
      <c r="AF32" s="24" t="s">
        <v>94</v>
      </c>
      <c r="AG32" s="24" t="s">
        <v>94</v>
      </c>
      <c r="AH32" s="24" t="s">
        <v>94</v>
      </c>
      <c r="AI32" s="24" t="s">
        <v>94</v>
      </c>
      <c r="AJ32" s="23" t="s">
        <v>85</v>
      </c>
      <c r="AK32" s="23" t="s">
        <v>85</v>
      </c>
      <c r="AL32" s="23" t="s">
        <v>85</v>
      </c>
      <c r="AM32" s="23" t="s">
        <v>85</v>
      </c>
      <c r="AN32" s="23" t="s">
        <v>85</v>
      </c>
      <c r="AO32" s="23" t="s">
        <v>85</v>
      </c>
      <c r="AP32" s="23" t="s">
        <v>85</v>
      </c>
      <c r="AQ32" s="23" t="s">
        <v>85</v>
      </c>
      <c r="AR32" s="45">
        <f>WORKDAY.INTL(AR31,1,1,{"2020-12-25","2021-01-01","2021-02-11","2021-02-12","2021-03-01"})</f>
        <v>44154</v>
      </c>
      <c r="AS32" s="6">
        <f>COUNTIF(D:K,#REF!)</f>
        <v>0</v>
      </c>
    </row>
    <row r="33" spans="1:45" ht="21" customHeight="1" x14ac:dyDescent="0.15">
      <c r="A33" s="44">
        <v>24</v>
      </c>
      <c r="B33" s="35">
        <f>내용[[#This Row],[시간]]</f>
        <v>8</v>
      </c>
      <c r="C33" s="31">
        <f>COUNTA(내용[[#This Row],[1교시]:[8교시]])</f>
        <v>8</v>
      </c>
      <c r="D33" s="47" t="s">
        <v>95</v>
      </c>
      <c r="E33" s="47" t="s">
        <v>95</v>
      </c>
      <c r="F33" s="47" t="s">
        <v>95</v>
      </c>
      <c r="G33" s="47" t="s">
        <v>95</v>
      </c>
      <c r="H33" s="47" t="s">
        <v>95</v>
      </c>
      <c r="I33" s="47" t="s">
        <v>95</v>
      </c>
      <c r="J33" s="47" t="s">
        <v>95</v>
      </c>
      <c r="K33" s="47" t="s">
        <v>95</v>
      </c>
      <c r="L33" s="76"/>
      <c r="M33" s="80"/>
      <c r="N33" s="80"/>
      <c r="O33" s="76"/>
      <c r="P33" s="80"/>
      <c r="Q33" s="80"/>
      <c r="R33" s="76"/>
      <c r="S33" s="80"/>
      <c r="T33" s="47" t="s">
        <v>97</v>
      </c>
      <c r="U33" s="47" t="s">
        <v>97</v>
      </c>
      <c r="V33" s="47" t="s">
        <v>97</v>
      </c>
      <c r="W33" s="47" t="s">
        <v>97</v>
      </c>
      <c r="X33" s="47" t="s">
        <v>97</v>
      </c>
      <c r="Y33" s="47" t="s">
        <v>97</v>
      </c>
      <c r="Z33" s="47" t="s">
        <v>97</v>
      </c>
      <c r="AA33" s="47" t="s">
        <v>97</v>
      </c>
      <c r="AB33" s="24" t="s">
        <v>94</v>
      </c>
      <c r="AC33" s="24" t="s">
        <v>94</v>
      </c>
      <c r="AD33" s="24" t="s">
        <v>94</v>
      </c>
      <c r="AE33" s="24" t="s">
        <v>94</v>
      </c>
      <c r="AF33" s="24" t="s">
        <v>94</v>
      </c>
      <c r="AG33" s="24" t="s">
        <v>94</v>
      </c>
      <c r="AH33" s="24" t="s">
        <v>94</v>
      </c>
      <c r="AI33" s="24" t="s">
        <v>94</v>
      </c>
      <c r="AJ33" s="23" t="s">
        <v>85</v>
      </c>
      <c r="AK33" s="23" t="s">
        <v>85</v>
      </c>
      <c r="AL33" s="23" t="s">
        <v>85</v>
      </c>
      <c r="AM33" s="23" t="s">
        <v>85</v>
      </c>
      <c r="AN33" s="23" t="s">
        <v>85</v>
      </c>
      <c r="AO33" s="23" t="s">
        <v>85</v>
      </c>
      <c r="AP33" s="23" t="s">
        <v>85</v>
      </c>
      <c r="AQ33" s="23" t="s">
        <v>85</v>
      </c>
      <c r="AR33" s="45">
        <f>WORKDAY.INTL(AR32,1,1,{"2020-12-25","2021-01-01","2021-02-11","2021-02-12","2021-03-01"})</f>
        <v>44155</v>
      </c>
      <c r="AS33" s="6">
        <f>COUNTIF(D:K,I120)</f>
        <v>770</v>
      </c>
    </row>
    <row r="34" spans="1:45" ht="21" customHeight="1" x14ac:dyDescent="0.15">
      <c r="A34" s="44">
        <v>25</v>
      </c>
      <c r="B34" s="35">
        <f>내용[[#This Row],[시간]]</f>
        <v>8</v>
      </c>
      <c r="C34" s="31">
        <f>COUNTA(내용[[#This Row],[1교시]:[8교시]])</f>
        <v>8</v>
      </c>
      <c r="D34" s="47" t="s">
        <v>95</v>
      </c>
      <c r="E34" s="47" t="s">
        <v>95</v>
      </c>
      <c r="F34" s="47" t="s">
        <v>95</v>
      </c>
      <c r="G34" s="47" t="s">
        <v>95</v>
      </c>
      <c r="H34" s="47" t="s">
        <v>95</v>
      </c>
      <c r="I34" s="47" t="s">
        <v>95</v>
      </c>
      <c r="J34" s="47" t="s">
        <v>95</v>
      </c>
      <c r="K34" s="47" t="s">
        <v>95</v>
      </c>
      <c r="L34" s="76"/>
      <c r="M34" s="80"/>
      <c r="N34" s="80"/>
      <c r="O34" s="76"/>
      <c r="P34" s="80"/>
      <c r="Q34" s="80"/>
      <c r="R34" s="76"/>
      <c r="S34" s="80"/>
      <c r="T34" s="47" t="s">
        <v>97</v>
      </c>
      <c r="U34" s="47" t="s">
        <v>97</v>
      </c>
      <c r="V34" s="47" t="s">
        <v>97</v>
      </c>
      <c r="W34" s="47" t="s">
        <v>97</v>
      </c>
      <c r="X34" s="47" t="s">
        <v>97</v>
      </c>
      <c r="Y34" s="47" t="s">
        <v>97</v>
      </c>
      <c r="Z34" s="47" t="s">
        <v>97</v>
      </c>
      <c r="AA34" s="47" t="s">
        <v>97</v>
      </c>
      <c r="AB34" s="24" t="s">
        <v>94</v>
      </c>
      <c r="AC34" s="24" t="s">
        <v>94</v>
      </c>
      <c r="AD34" s="24" t="s">
        <v>94</v>
      </c>
      <c r="AE34" s="24" t="s">
        <v>94</v>
      </c>
      <c r="AF34" s="24" t="s">
        <v>94</v>
      </c>
      <c r="AG34" s="24" t="s">
        <v>94</v>
      </c>
      <c r="AH34" s="24" t="s">
        <v>94</v>
      </c>
      <c r="AI34" s="24" t="s">
        <v>94</v>
      </c>
      <c r="AJ34" s="23" t="s">
        <v>85</v>
      </c>
      <c r="AK34" s="23" t="s">
        <v>85</v>
      </c>
      <c r="AL34" s="23" t="s">
        <v>85</v>
      </c>
      <c r="AM34" s="23" t="s">
        <v>85</v>
      </c>
      <c r="AN34" s="23" t="s">
        <v>85</v>
      </c>
      <c r="AO34" s="23" t="s">
        <v>85</v>
      </c>
      <c r="AP34" s="23" t="s">
        <v>85</v>
      </c>
      <c r="AQ34" s="23" t="s">
        <v>85</v>
      </c>
      <c r="AR34" s="45">
        <f>WORKDAY.INTL(AR33,1,1,{"2020-12-25","2021-01-01","2021-02-11","2021-02-12","2021-03-01"})</f>
        <v>44158</v>
      </c>
      <c r="AS34" s="6">
        <f>COUNTIF(D:K,I121)</f>
        <v>770</v>
      </c>
    </row>
    <row r="35" spans="1:45" ht="21" customHeight="1" x14ac:dyDescent="0.15">
      <c r="A35" s="44">
        <v>26</v>
      </c>
      <c r="B35" s="35">
        <f>내용[[#This Row],[시간]]</f>
        <v>8</v>
      </c>
      <c r="C35" s="31">
        <f>COUNTA(내용[[#This Row],[1교시]:[8교시]])</f>
        <v>8</v>
      </c>
      <c r="D35" s="47" t="s">
        <v>95</v>
      </c>
      <c r="E35" s="47" t="s">
        <v>95</v>
      </c>
      <c r="F35" s="47" t="s">
        <v>95</v>
      </c>
      <c r="G35" s="47" t="s">
        <v>95</v>
      </c>
      <c r="H35" s="47" t="s">
        <v>95</v>
      </c>
      <c r="I35" s="47" t="s">
        <v>95</v>
      </c>
      <c r="J35" s="47" t="s">
        <v>95</v>
      </c>
      <c r="K35" s="47" t="s">
        <v>95</v>
      </c>
      <c r="L35" s="27"/>
      <c r="M35" s="91"/>
      <c r="N35" s="91"/>
      <c r="O35" s="27"/>
      <c r="P35" s="91"/>
      <c r="Q35" s="91"/>
      <c r="R35" s="27"/>
      <c r="S35" s="27"/>
      <c r="T35" s="47" t="s">
        <v>97</v>
      </c>
      <c r="U35" s="87" t="s">
        <v>97</v>
      </c>
      <c r="V35" s="87" t="s">
        <v>97</v>
      </c>
      <c r="W35" s="90" t="s">
        <v>97</v>
      </c>
      <c r="X35" s="87" t="s">
        <v>97</v>
      </c>
      <c r="Y35" s="87" t="s">
        <v>97</v>
      </c>
      <c r="Z35" s="90" t="s">
        <v>97</v>
      </c>
      <c r="AA35" s="90" t="s">
        <v>97</v>
      </c>
      <c r="AB35" s="24" t="s">
        <v>94</v>
      </c>
      <c r="AC35" s="24" t="s">
        <v>94</v>
      </c>
      <c r="AD35" s="24" t="s">
        <v>94</v>
      </c>
      <c r="AE35" s="24" t="s">
        <v>94</v>
      </c>
      <c r="AF35" s="24" t="s">
        <v>94</v>
      </c>
      <c r="AG35" s="24" t="s">
        <v>94</v>
      </c>
      <c r="AH35" s="24" t="s">
        <v>94</v>
      </c>
      <c r="AI35" s="24" t="s">
        <v>94</v>
      </c>
      <c r="AJ35" s="23" t="s">
        <v>85</v>
      </c>
      <c r="AK35" s="23" t="s">
        <v>85</v>
      </c>
      <c r="AL35" s="23" t="s">
        <v>85</v>
      </c>
      <c r="AM35" s="23" t="s">
        <v>85</v>
      </c>
      <c r="AN35" s="23" t="s">
        <v>85</v>
      </c>
      <c r="AO35" s="23" t="s">
        <v>85</v>
      </c>
      <c r="AP35" s="23" t="s">
        <v>85</v>
      </c>
      <c r="AQ35" s="23" t="s">
        <v>85</v>
      </c>
      <c r="AR35" s="45">
        <f>WORKDAY.INTL(AR34,1,1,{"2020-12-25","2021-01-01","2021-02-11","2021-02-12","2021-03-01"})</f>
        <v>44159</v>
      </c>
      <c r="AS35" s="6">
        <f>COUNTIF(D:K,I122)</f>
        <v>0</v>
      </c>
    </row>
    <row r="36" spans="1:45" ht="21" customHeight="1" x14ac:dyDescent="0.15">
      <c r="A36" s="44">
        <v>27</v>
      </c>
      <c r="B36" s="35">
        <f>내용[[#This Row],[시간]]</f>
        <v>8</v>
      </c>
      <c r="C36" s="31">
        <f>COUNTA(내용[[#This Row],[1교시]:[8교시]])</f>
        <v>8</v>
      </c>
      <c r="D36" s="47" t="s">
        <v>95</v>
      </c>
      <c r="E36" s="47" t="s">
        <v>95</v>
      </c>
      <c r="F36" s="47" t="s">
        <v>95</v>
      </c>
      <c r="G36" s="47" t="s">
        <v>95</v>
      </c>
      <c r="H36" s="47" t="s">
        <v>95</v>
      </c>
      <c r="I36" s="47" t="s">
        <v>95</v>
      </c>
      <c r="J36" s="47" t="s">
        <v>95</v>
      </c>
      <c r="K36" s="47" t="s">
        <v>95</v>
      </c>
      <c r="L36" s="27"/>
      <c r="M36" s="27"/>
      <c r="N36" s="27"/>
      <c r="O36" s="27"/>
      <c r="P36" s="27"/>
      <c r="Q36" s="27"/>
      <c r="R36" s="27"/>
      <c r="S36" s="27"/>
      <c r="T36" s="90" t="s">
        <v>97</v>
      </c>
      <c r="U36" s="87" t="s">
        <v>97</v>
      </c>
      <c r="V36" s="87" t="s">
        <v>97</v>
      </c>
      <c r="W36" s="90" t="s">
        <v>97</v>
      </c>
      <c r="X36" s="87" t="s">
        <v>97</v>
      </c>
      <c r="Y36" s="87" t="s">
        <v>97</v>
      </c>
      <c r="Z36" s="90" t="s">
        <v>97</v>
      </c>
      <c r="AA36" s="90" t="s">
        <v>97</v>
      </c>
      <c r="AB36" s="24" t="s">
        <v>94</v>
      </c>
      <c r="AC36" s="24" t="s">
        <v>94</v>
      </c>
      <c r="AD36" s="24" t="s">
        <v>94</v>
      </c>
      <c r="AE36" s="24" t="s">
        <v>94</v>
      </c>
      <c r="AF36" s="24" t="s">
        <v>94</v>
      </c>
      <c r="AG36" s="24" t="s">
        <v>94</v>
      </c>
      <c r="AH36" s="24" t="s">
        <v>94</v>
      </c>
      <c r="AI36" s="24" t="s">
        <v>94</v>
      </c>
      <c r="AJ36" s="23" t="s">
        <v>85</v>
      </c>
      <c r="AK36" s="23" t="s">
        <v>85</v>
      </c>
      <c r="AL36" s="23" t="s">
        <v>85</v>
      </c>
      <c r="AM36" s="23" t="s">
        <v>85</v>
      </c>
      <c r="AN36" s="23" t="s">
        <v>85</v>
      </c>
      <c r="AO36" s="23" t="s">
        <v>85</v>
      </c>
      <c r="AP36" s="23" t="s">
        <v>85</v>
      </c>
      <c r="AQ36" s="23" t="s">
        <v>85</v>
      </c>
      <c r="AR36" s="45">
        <f>WORKDAY.INTL(AR35,1,1,{"2020-12-25","2021-01-01","2021-02-11","2021-02-12","2021-03-01"})</f>
        <v>44160</v>
      </c>
      <c r="AS36" s="6">
        <f>COUNTIF(D:K,I124)</f>
        <v>0</v>
      </c>
    </row>
    <row r="37" spans="1:45" ht="21" customHeight="1" x14ac:dyDescent="0.15">
      <c r="A37" s="44">
        <v>28</v>
      </c>
      <c r="B37" s="35">
        <f>내용[[#This Row],[시간]]</f>
        <v>8</v>
      </c>
      <c r="C37" s="31">
        <f>COUNTA(내용[[#This Row],[1교시]:[8교시]])</f>
        <v>8</v>
      </c>
      <c r="D37" s="47" t="s">
        <v>95</v>
      </c>
      <c r="E37" s="47" t="s">
        <v>95</v>
      </c>
      <c r="F37" s="47" t="s">
        <v>95</v>
      </c>
      <c r="G37" s="47" t="s">
        <v>95</v>
      </c>
      <c r="H37" s="47" t="s">
        <v>95</v>
      </c>
      <c r="I37" s="47" t="s">
        <v>95</v>
      </c>
      <c r="J37" s="47" t="s">
        <v>95</v>
      </c>
      <c r="K37" s="47" t="s">
        <v>95</v>
      </c>
      <c r="L37" s="76"/>
      <c r="M37" s="80"/>
      <c r="N37" s="80"/>
      <c r="O37" s="76"/>
      <c r="P37" s="80"/>
      <c r="Q37" s="80"/>
      <c r="R37" s="76"/>
      <c r="S37" s="80"/>
      <c r="T37" s="90" t="s">
        <v>97</v>
      </c>
      <c r="U37" s="87" t="s">
        <v>97</v>
      </c>
      <c r="V37" s="87" t="s">
        <v>97</v>
      </c>
      <c r="W37" s="90" t="s">
        <v>97</v>
      </c>
      <c r="X37" s="87" t="s">
        <v>97</v>
      </c>
      <c r="Y37" s="87" t="s">
        <v>97</v>
      </c>
      <c r="Z37" s="90" t="s">
        <v>97</v>
      </c>
      <c r="AA37" s="90" t="s">
        <v>97</v>
      </c>
      <c r="AB37" s="24" t="s">
        <v>94</v>
      </c>
      <c r="AC37" s="24" t="s">
        <v>94</v>
      </c>
      <c r="AD37" s="24" t="s">
        <v>94</v>
      </c>
      <c r="AE37" s="24" t="s">
        <v>94</v>
      </c>
      <c r="AF37" s="24" t="s">
        <v>94</v>
      </c>
      <c r="AG37" s="24" t="s">
        <v>94</v>
      </c>
      <c r="AH37" s="24" t="s">
        <v>94</v>
      </c>
      <c r="AI37" s="24" t="s">
        <v>94</v>
      </c>
      <c r="AJ37" s="23" t="s">
        <v>85</v>
      </c>
      <c r="AK37" s="23" t="s">
        <v>85</v>
      </c>
      <c r="AL37" s="23" t="s">
        <v>85</v>
      </c>
      <c r="AM37" s="23" t="s">
        <v>85</v>
      </c>
      <c r="AN37" s="23" t="s">
        <v>85</v>
      </c>
      <c r="AO37" s="23" t="s">
        <v>85</v>
      </c>
      <c r="AP37" s="23" t="s">
        <v>85</v>
      </c>
      <c r="AQ37" s="23" t="s">
        <v>85</v>
      </c>
      <c r="AR37" s="45">
        <f>WORKDAY.INTL(AR36,1,1,{"2020-12-25","2021-01-01","2021-02-11","2021-02-12","2021-03-01"})</f>
        <v>44161</v>
      </c>
      <c r="AS37" s="6">
        <f>COUNTIF(D:K,#REF!)</f>
        <v>0</v>
      </c>
    </row>
    <row r="38" spans="1:45" ht="21" customHeight="1" x14ac:dyDescent="0.15">
      <c r="A38" s="44">
        <v>29</v>
      </c>
      <c r="B38" s="35">
        <f>내용[[#This Row],[시간]]</f>
        <v>8</v>
      </c>
      <c r="C38" s="31">
        <f>COUNTA(내용[[#This Row],[1교시]:[8교시]])</f>
        <v>8</v>
      </c>
      <c r="D38" s="47" t="s">
        <v>95</v>
      </c>
      <c r="E38" s="47" t="s">
        <v>95</v>
      </c>
      <c r="F38" s="47" t="s">
        <v>95</v>
      </c>
      <c r="G38" s="47" t="s">
        <v>95</v>
      </c>
      <c r="H38" s="47" t="s">
        <v>95</v>
      </c>
      <c r="I38" s="47" t="s">
        <v>95</v>
      </c>
      <c r="J38" s="47" t="s">
        <v>95</v>
      </c>
      <c r="K38" s="47" t="s">
        <v>95</v>
      </c>
      <c r="L38" s="76"/>
      <c r="M38" s="80"/>
      <c r="N38" s="80"/>
      <c r="O38" s="76"/>
      <c r="P38" s="80"/>
      <c r="Q38" s="80"/>
      <c r="R38" s="76"/>
      <c r="S38" s="80"/>
      <c r="T38" s="90" t="s">
        <v>97</v>
      </c>
      <c r="U38" s="87" t="s">
        <v>97</v>
      </c>
      <c r="V38" s="87" t="s">
        <v>97</v>
      </c>
      <c r="W38" s="90" t="s">
        <v>97</v>
      </c>
      <c r="X38" s="87" t="s">
        <v>97</v>
      </c>
      <c r="Y38" s="87" t="s">
        <v>97</v>
      </c>
      <c r="Z38" s="90" t="s">
        <v>97</v>
      </c>
      <c r="AA38" s="90" t="s">
        <v>97</v>
      </c>
      <c r="AB38" s="24" t="s">
        <v>94</v>
      </c>
      <c r="AC38" s="24" t="s">
        <v>94</v>
      </c>
      <c r="AD38" s="24" t="s">
        <v>94</v>
      </c>
      <c r="AE38" s="24" t="s">
        <v>94</v>
      </c>
      <c r="AF38" s="24" t="s">
        <v>94</v>
      </c>
      <c r="AG38" s="24" t="s">
        <v>94</v>
      </c>
      <c r="AH38" s="24" t="s">
        <v>94</v>
      </c>
      <c r="AI38" s="24" t="s">
        <v>94</v>
      </c>
      <c r="AJ38" s="23" t="s">
        <v>85</v>
      </c>
      <c r="AK38" s="23" t="s">
        <v>85</v>
      </c>
      <c r="AL38" s="23" t="s">
        <v>85</v>
      </c>
      <c r="AM38" s="23" t="s">
        <v>85</v>
      </c>
      <c r="AN38" s="23" t="s">
        <v>85</v>
      </c>
      <c r="AO38" s="23" t="s">
        <v>85</v>
      </c>
      <c r="AP38" s="23" t="s">
        <v>85</v>
      </c>
      <c r="AQ38" s="23" t="s">
        <v>85</v>
      </c>
      <c r="AR38" s="45">
        <f>WORKDAY.INTL(AR37,1,1,{"2020-12-25","2021-01-01","2021-02-11","2021-02-12","2021-03-01"})</f>
        <v>44162</v>
      </c>
      <c r="AS38" s="6">
        <f>COUNTIF(D:K,#REF!)</f>
        <v>0</v>
      </c>
    </row>
    <row r="39" spans="1:45" ht="21" customHeight="1" x14ac:dyDescent="0.15">
      <c r="A39" s="44">
        <v>30</v>
      </c>
      <c r="B39" s="35">
        <f>내용[[#This Row],[시간]]</f>
        <v>8</v>
      </c>
      <c r="C39" s="31">
        <f>COUNTA(내용[[#This Row],[1교시]:[8교시]])</f>
        <v>8</v>
      </c>
      <c r="D39" s="47" t="s">
        <v>95</v>
      </c>
      <c r="E39" s="47" t="s">
        <v>95</v>
      </c>
      <c r="F39" s="47" t="s">
        <v>95</v>
      </c>
      <c r="G39" s="47" t="s">
        <v>95</v>
      </c>
      <c r="H39" s="47" t="s">
        <v>95</v>
      </c>
      <c r="I39" s="47" t="s">
        <v>95</v>
      </c>
      <c r="J39" s="47" t="s">
        <v>95</v>
      </c>
      <c r="K39" s="47" t="s">
        <v>95</v>
      </c>
      <c r="L39" s="76"/>
      <c r="M39" s="80"/>
      <c r="N39" s="80"/>
      <c r="O39" s="76"/>
      <c r="P39" s="80"/>
      <c r="Q39" s="80"/>
      <c r="R39" s="76"/>
      <c r="S39" s="80"/>
      <c r="T39" s="90" t="s">
        <v>97</v>
      </c>
      <c r="U39" s="87" t="s">
        <v>97</v>
      </c>
      <c r="V39" s="87" t="s">
        <v>97</v>
      </c>
      <c r="W39" s="90" t="s">
        <v>97</v>
      </c>
      <c r="X39" s="87" t="s">
        <v>97</v>
      </c>
      <c r="Y39" s="87" t="s">
        <v>97</v>
      </c>
      <c r="Z39" s="90" t="s">
        <v>97</v>
      </c>
      <c r="AA39" s="90" t="s">
        <v>97</v>
      </c>
      <c r="AB39" s="24" t="s">
        <v>94</v>
      </c>
      <c r="AC39" s="24" t="s">
        <v>94</v>
      </c>
      <c r="AD39" s="24" t="s">
        <v>94</v>
      </c>
      <c r="AE39" s="24" t="s">
        <v>94</v>
      </c>
      <c r="AF39" s="24" t="s">
        <v>94</v>
      </c>
      <c r="AG39" s="24" t="s">
        <v>94</v>
      </c>
      <c r="AH39" s="24" t="s">
        <v>94</v>
      </c>
      <c r="AI39" s="24" t="s">
        <v>94</v>
      </c>
      <c r="AJ39" s="23" t="s">
        <v>85</v>
      </c>
      <c r="AK39" s="23" t="s">
        <v>85</v>
      </c>
      <c r="AL39" s="23" t="s">
        <v>85</v>
      </c>
      <c r="AM39" s="23" t="s">
        <v>85</v>
      </c>
      <c r="AN39" s="23" t="s">
        <v>85</v>
      </c>
      <c r="AO39" s="23" t="s">
        <v>85</v>
      </c>
      <c r="AP39" s="23" t="s">
        <v>85</v>
      </c>
      <c r="AQ39" s="23" t="s">
        <v>85</v>
      </c>
      <c r="AR39" s="45">
        <f>WORKDAY.INTL(AR38,1,1,{"2020-12-25","2021-01-01","2021-02-11","2021-02-12","2021-03-01"})</f>
        <v>44165</v>
      </c>
      <c r="AS39" s="6">
        <f t="shared" ref="AS39:AS84" si="3">COUNTIF(D:K,I125)</f>
        <v>0</v>
      </c>
    </row>
    <row r="40" spans="1:45" ht="21" customHeight="1" x14ac:dyDescent="0.15">
      <c r="A40" s="44">
        <v>31</v>
      </c>
      <c r="B40" s="35">
        <f>내용[[#This Row],[시간]]</f>
        <v>8</v>
      </c>
      <c r="C40" s="31">
        <f>COUNTA(내용[[#This Row],[1교시]:[8교시]])</f>
        <v>8</v>
      </c>
      <c r="D40" s="47" t="s">
        <v>95</v>
      </c>
      <c r="E40" s="47" t="s">
        <v>95</v>
      </c>
      <c r="F40" s="47" t="s">
        <v>95</v>
      </c>
      <c r="G40" s="47" t="s">
        <v>95</v>
      </c>
      <c r="H40" s="47" t="s">
        <v>95</v>
      </c>
      <c r="I40" s="47" t="s">
        <v>95</v>
      </c>
      <c r="J40" s="47" t="s">
        <v>95</v>
      </c>
      <c r="K40" s="47" t="s">
        <v>95</v>
      </c>
      <c r="L40" s="76"/>
      <c r="M40" s="80"/>
      <c r="N40" s="80"/>
      <c r="O40" s="76"/>
      <c r="P40" s="80"/>
      <c r="Q40" s="80"/>
      <c r="R40" s="76"/>
      <c r="S40" s="80"/>
      <c r="T40" s="90" t="s">
        <v>97</v>
      </c>
      <c r="U40" s="87" t="s">
        <v>97</v>
      </c>
      <c r="V40" s="87" t="s">
        <v>97</v>
      </c>
      <c r="W40" s="90" t="s">
        <v>97</v>
      </c>
      <c r="X40" s="87" t="s">
        <v>97</v>
      </c>
      <c r="Y40" s="87" t="s">
        <v>97</v>
      </c>
      <c r="Z40" s="90" t="s">
        <v>97</v>
      </c>
      <c r="AA40" s="90" t="s">
        <v>97</v>
      </c>
      <c r="AB40" s="24" t="s">
        <v>94</v>
      </c>
      <c r="AC40" s="24" t="s">
        <v>94</v>
      </c>
      <c r="AD40" s="24" t="s">
        <v>94</v>
      </c>
      <c r="AE40" s="24" t="s">
        <v>94</v>
      </c>
      <c r="AF40" s="24" t="s">
        <v>94</v>
      </c>
      <c r="AG40" s="24" t="s">
        <v>94</v>
      </c>
      <c r="AH40" s="24" t="s">
        <v>94</v>
      </c>
      <c r="AI40" s="24" t="s">
        <v>94</v>
      </c>
      <c r="AJ40" s="23" t="s">
        <v>85</v>
      </c>
      <c r="AK40" s="23" t="s">
        <v>85</v>
      </c>
      <c r="AL40" s="23" t="s">
        <v>85</v>
      </c>
      <c r="AM40" s="23" t="s">
        <v>85</v>
      </c>
      <c r="AN40" s="23" t="s">
        <v>85</v>
      </c>
      <c r="AO40" s="23" t="s">
        <v>85</v>
      </c>
      <c r="AP40" s="23" t="s">
        <v>85</v>
      </c>
      <c r="AQ40" s="23" t="s">
        <v>85</v>
      </c>
      <c r="AR40" s="45">
        <f>WORKDAY.INTL(AR39,1,1,{"2020-12-25","2021-01-01","2021-02-11","2021-02-12","2021-03-01"})</f>
        <v>44166</v>
      </c>
      <c r="AS40" s="6">
        <f t="shared" si="3"/>
        <v>0</v>
      </c>
    </row>
    <row r="41" spans="1:45" ht="21" customHeight="1" x14ac:dyDescent="0.15">
      <c r="A41" s="44">
        <v>32</v>
      </c>
      <c r="B41" s="35">
        <f>내용[[#This Row],[시간]]</f>
        <v>8</v>
      </c>
      <c r="C41" s="31">
        <f>COUNTA(내용[[#This Row],[1교시]:[8교시]])</f>
        <v>8</v>
      </c>
      <c r="D41" s="47" t="s">
        <v>95</v>
      </c>
      <c r="E41" s="47" t="s">
        <v>95</v>
      </c>
      <c r="F41" s="47" t="s">
        <v>95</v>
      </c>
      <c r="G41" s="47" t="s">
        <v>95</v>
      </c>
      <c r="H41" s="47" t="s">
        <v>95</v>
      </c>
      <c r="I41" s="47" t="s">
        <v>95</v>
      </c>
      <c r="J41" s="47" t="s">
        <v>95</v>
      </c>
      <c r="K41" s="47" t="s">
        <v>95</v>
      </c>
      <c r="L41" s="76"/>
      <c r="M41" s="80"/>
      <c r="N41" s="80"/>
      <c r="O41" s="76"/>
      <c r="P41" s="80"/>
      <c r="Q41" s="80"/>
      <c r="R41" s="76"/>
      <c r="S41" s="80"/>
      <c r="T41" s="90" t="s">
        <v>97</v>
      </c>
      <c r="U41" s="87" t="s">
        <v>97</v>
      </c>
      <c r="V41" s="87" t="s">
        <v>97</v>
      </c>
      <c r="W41" s="90" t="s">
        <v>97</v>
      </c>
      <c r="X41" s="87" t="s">
        <v>97</v>
      </c>
      <c r="Y41" s="87" t="s">
        <v>97</v>
      </c>
      <c r="Z41" s="90" t="s">
        <v>97</v>
      </c>
      <c r="AA41" s="90" t="s">
        <v>97</v>
      </c>
      <c r="AB41" s="24" t="s">
        <v>94</v>
      </c>
      <c r="AC41" s="24" t="s">
        <v>94</v>
      </c>
      <c r="AD41" s="24" t="s">
        <v>94</v>
      </c>
      <c r="AE41" s="24" t="s">
        <v>94</v>
      </c>
      <c r="AF41" s="24" t="s">
        <v>94</v>
      </c>
      <c r="AG41" s="24" t="s">
        <v>94</v>
      </c>
      <c r="AH41" s="24" t="s">
        <v>94</v>
      </c>
      <c r="AI41" s="24" t="s">
        <v>94</v>
      </c>
      <c r="AJ41" s="23" t="s">
        <v>85</v>
      </c>
      <c r="AK41" s="23" t="s">
        <v>85</v>
      </c>
      <c r="AL41" s="23" t="s">
        <v>85</v>
      </c>
      <c r="AM41" s="23" t="s">
        <v>85</v>
      </c>
      <c r="AN41" s="23" t="s">
        <v>85</v>
      </c>
      <c r="AO41" s="23" t="s">
        <v>85</v>
      </c>
      <c r="AP41" s="23" t="s">
        <v>85</v>
      </c>
      <c r="AQ41" s="23" t="s">
        <v>85</v>
      </c>
      <c r="AR41" s="45">
        <f>WORKDAY.INTL(AR40,1,1,{"2020-12-25","2021-01-01","2021-02-11","2021-02-12","2021-03-01"})</f>
        <v>44167</v>
      </c>
      <c r="AS41" s="6">
        <f t="shared" si="3"/>
        <v>0</v>
      </c>
    </row>
    <row r="42" spans="1:45" ht="21" customHeight="1" x14ac:dyDescent="0.15">
      <c r="A42" s="44">
        <v>33</v>
      </c>
      <c r="B42" s="35">
        <f>내용[[#This Row],[시간]]</f>
        <v>8</v>
      </c>
      <c r="C42" s="31">
        <f>COUNTA(내용[[#This Row],[1교시]:[8교시]])</f>
        <v>8</v>
      </c>
      <c r="D42" s="47" t="s">
        <v>95</v>
      </c>
      <c r="E42" s="47" t="s">
        <v>95</v>
      </c>
      <c r="F42" s="47" t="s">
        <v>95</v>
      </c>
      <c r="G42" s="47" t="s">
        <v>95</v>
      </c>
      <c r="H42" s="47" t="s">
        <v>95</v>
      </c>
      <c r="I42" s="47" t="s">
        <v>95</v>
      </c>
      <c r="J42" s="47" t="s">
        <v>95</v>
      </c>
      <c r="K42" s="47" t="s">
        <v>95</v>
      </c>
      <c r="L42" s="76"/>
      <c r="M42" s="80"/>
      <c r="N42" s="80"/>
      <c r="O42" s="76"/>
      <c r="P42" s="80"/>
      <c r="Q42" s="80"/>
      <c r="R42" s="76"/>
      <c r="S42" s="80"/>
      <c r="T42" s="90" t="s">
        <v>97</v>
      </c>
      <c r="U42" s="87" t="s">
        <v>97</v>
      </c>
      <c r="V42" s="87" t="s">
        <v>97</v>
      </c>
      <c r="W42" s="90" t="s">
        <v>97</v>
      </c>
      <c r="X42" s="87" t="s">
        <v>97</v>
      </c>
      <c r="Y42" s="87" t="s">
        <v>97</v>
      </c>
      <c r="Z42" s="90" t="s">
        <v>97</v>
      </c>
      <c r="AA42" s="90" t="s">
        <v>97</v>
      </c>
      <c r="AB42" s="24" t="s">
        <v>94</v>
      </c>
      <c r="AC42" s="24" t="s">
        <v>94</v>
      </c>
      <c r="AD42" s="24" t="s">
        <v>94</v>
      </c>
      <c r="AE42" s="24" t="s">
        <v>94</v>
      </c>
      <c r="AF42" s="24" t="s">
        <v>94</v>
      </c>
      <c r="AG42" s="24" t="s">
        <v>94</v>
      </c>
      <c r="AH42" s="24" t="s">
        <v>94</v>
      </c>
      <c r="AI42" s="24" t="s">
        <v>94</v>
      </c>
      <c r="AJ42" s="23" t="s">
        <v>85</v>
      </c>
      <c r="AK42" s="23" t="s">
        <v>85</v>
      </c>
      <c r="AL42" s="23" t="s">
        <v>85</v>
      </c>
      <c r="AM42" s="23" t="s">
        <v>85</v>
      </c>
      <c r="AN42" s="23" t="s">
        <v>85</v>
      </c>
      <c r="AO42" s="23" t="s">
        <v>85</v>
      </c>
      <c r="AP42" s="23" t="s">
        <v>85</v>
      </c>
      <c r="AQ42" s="23" t="s">
        <v>85</v>
      </c>
      <c r="AR42" s="45">
        <f>WORKDAY.INTL(AR41,1,1,{"2020-12-25","2021-01-01","2021-02-11","2021-02-12","2021-03-01"})</f>
        <v>44168</v>
      </c>
      <c r="AS42" s="6">
        <f t="shared" si="3"/>
        <v>0</v>
      </c>
    </row>
    <row r="43" spans="1:45" ht="21" customHeight="1" x14ac:dyDescent="0.15">
      <c r="A43" s="44">
        <v>34</v>
      </c>
      <c r="B43" s="35">
        <f>내용[[#This Row],[시간]]</f>
        <v>8</v>
      </c>
      <c r="C43" s="31">
        <f>COUNTA(내용[[#This Row],[1교시]:[8교시]])</f>
        <v>8</v>
      </c>
      <c r="D43" s="47" t="s">
        <v>95</v>
      </c>
      <c r="E43" s="47" t="s">
        <v>95</v>
      </c>
      <c r="F43" s="47" t="s">
        <v>95</v>
      </c>
      <c r="G43" s="47" t="s">
        <v>95</v>
      </c>
      <c r="H43" s="47" t="s">
        <v>95</v>
      </c>
      <c r="I43" s="47" t="s">
        <v>95</v>
      </c>
      <c r="J43" s="47" t="s">
        <v>95</v>
      </c>
      <c r="K43" s="47" t="s">
        <v>95</v>
      </c>
      <c r="L43" s="76"/>
      <c r="M43" s="80"/>
      <c r="N43" s="80"/>
      <c r="O43" s="76"/>
      <c r="P43" s="80"/>
      <c r="Q43" s="80"/>
      <c r="R43" s="76"/>
      <c r="S43" s="80"/>
      <c r="T43" s="90" t="s">
        <v>97</v>
      </c>
      <c r="U43" s="87" t="s">
        <v>97</v>
      </c>
      <c r="V43" s="87" t="s">
        <v>97</v>
      </c>
      <c r="W43" s="90" t="s">
        <v>97</v>
      </c>
      <c r="X43" s="87" t="s">
        <v>97</v>
      </c>
      <c r="Y43" s="87" t="s">
        <v>97</v>
      </c>
      <c r="Z43" s="90" t="s">
        <v>97</v>
      </c>
      <c r="AA43" s="90" t="s">
        <v>97</v>
      </c>
      <c r="AB43" s="24" t="s">
        <v>94</v>
      </c>
      <c r="AC43" s="24" t="s">
        <v>94</v>
      </c>
      <c r="AD43" s="24" t="s">
        <v>94</v>
      </c>
      <c r="AE43" s="24" t="s">
        <v>94</v>
      </c>
      <c r="AF43" s="24" t="s">
        <v>94</v>
      </c>
      <c r="AG43" s="24" t="s">
        <v>94</v>
      </c>
      <c r="AH43" s="24" t="s">
        <v>94</v>
      </c>
      <c r="AI43" s="24" t="s">
        <v>94</v>
      </c>
      <c r="AJ43" s="23" t="s">
        <v>85</v>
      </c>
      <c r="AK43" s="23" t="s">
        <v>85</v>
      </c>
      <c r="AL43" s="23" t="s">
        <v>85</v>
      </c>
      <c r="AM43" s="23" t="s">
        <v>85</v>
      </c>
      <c r="AN43" s="23" t="s">
        <v>85</v>
      </c>
      <c r="AO43" s="23" t="s">
        <v>85</v>
      </c>
      <c r="AP43" s="23" t="s">
        <v>85</v>
      </c>
      <c r="AQ43" s="23" t="s">
        <v>85</v>
      </c>
      <c r="AR43" s="45">
        <f>WORKDAY.INTL(AR42,1,1,{"2020-12-25","2021-01-01","2021-02-11","2021-02-12","2021-03-01"})</f>
        <v>44169</v>
      </c>
      <c r="AS43" s="6">
        <f t="shared" si="3"/>
        <v>0</v>
      </c>
    </row>
    <row r="44" spans="1:45" ht="21" customHeight="1" x14ac:dyDescent="0.15">
      <c r="A44" s="44">
        <v>35</v>
      </c>
      <c r="B44" s="35">
        <f>내용[[#This Row],[시간]]</f>
        <v>8</v>
      </c>
      <c r="C44" s="31">
        <f>COUNTA(내용[[#This Row],[1교시]:[8교시]])</f>
        <v>8</v>
      </c>
      <c r="D44" s="47" t="s">
        <v>95</v>
      </c>
      <c r="E44" s="47" t="s">
        <v>95</v>
      </c>
      <c r="F44" s="47" t="s">
        <v>95</v>
      </c>
      <c r="G44" s="47" t="s">
        <v>95</v>
      </c>
      <c r="H44" s="47" t="s">
        <v>95</v>
      </c>
      <c r="I44" s="47" t="s">
        <v>95</v>
      </c>
      <c r="J44" s="47" t="s">
        <v>95</v>
      </c>
      <c r="K44" s="47" t="s">
        <v>95</v>
      </c>
      <c r="L44" s="27"/>
      <c r="M44" s="27"/>
      <c r="N44" s="27"/>
      <c r="O44" s="27"/>
      <c r="P44" s="27"/>
      <c r="Q44" s="27"/>
      <c r="R44" s="27"/>
      <c r="S44" s="27"/>
      <c r="T44" s="90" t="s">
        <v>97</v>
      </c>
      <c r="U44" s="90" t="s">
        <v>97</v>
      </c>
      <c r="V44" s="87" t="s">
        <v>97</v>
      </c>
      <c r="W44" s="90" t="s">
        <v>97</v>
      </c>
      <c r="X44" s="90" t="s">
        <v>97</v>
      </c>
      <c r="Y44" s="87" t="s">
        <v>97</v>
      </c>
      <c r="Z44" s="90" t="s">
        <v>97</v>
      </c>
      <c r="AA44" s="90" t="s">
        <v>97</v>
      </c>
      <c r="AB44" s="24" t="s">
        <v>94</v>
      </c>
      <c r="AC44" s="24" t="s">
        <v>94</v>
      </c>
      <c r="AD44" s="24" t="s">
        <v>94</v>
      </c>
      <c r="AE44" s="24" t="s">
        <v>94</v>
      </c>
      <c r="AF44" s="24" t="s">
        <v>94</v>
      </c>
      <c r="AG44" s="24" t="s">
        <v>94</v>
      </c>
      <c r="AH44" s="24" t="s">
        <v>94</v>
      </c>
      <c r="AI44" s="24" t="s">
        <v>94</v>
      </c>
      <c r="AJ44" s="23" t="s">
        <v>85</v>
      </c>
      <c r="AK44" s="23" t="s">
        <v>85</v>
      </c>
      <c r="AL44" s="23" t="s">
        <v>85</v>
      </c>
      <c r="AM44" s="23" t="s">
        <v>85</v>
      </c>
      <c r="AN44" s="23" t="s">
        <v>85</v>
      </c>
      <c r="AO44" s="23" t="s">
        <v>85</v>
      </c>
      <c r="AP44" s="23" t="s">
        <v>85</v>
      </c>
      <c r="AQ44" s="23" t="s">
        <v>85</v>
      </c>
      <c r="AR44" s="45">
        <f>WORKDAY.INTL(AR43,1,1,{"2020-12-25","2021-01-01","2021-02-11","2021-02-12","2021-03-01"})</f>
        <v>44172</v>
      </c>
      <c r="AS44" s="6">
        <f t="shared" si="3"/>
        <v>0</v>
      </c>
    </row>
    <row r="45" spans="1:45" ht="21" customHeight="1" x14ac:dyDescent="0.15">
      <c r="A45" s="44">
        <v>36</v>
      </c>
      <c r="B45" s="35">
        <f>내용[[#This Row],[시간]]</f>
        <v>8</v>
      </c>
      <c r="C45" s="31">
        <f>COUNTA(내용[[#This Row],[1교시]:[8교시]])</f>
        <v>8</v>
      </c>
      <c r="D45" s="25" t="s">
        <v>95</v>
      </c>
      <c r="E45" s="25" t="s">
        <v>95</v>
      </c>
      <c r="F45" s="25" t="s">
        <v>95</v>
      </c>
      <c r="G45" s="25" t="s">
        <v>95</v>
      </c>
      <c r="H45" s="25" t="s">
        <v>95</v>
      </c>
      <c r="I45" s="25" t="s">
        <v>95</v>
      </c>
      <c r="J45" s="25" t="s">
        <v>95</v>
      </c>
      <c r="K45" s="25" t="s">
        <v>95</v>
      </c>
      <c r="L45" s="27"/>
      <c r="M45" s="27"/>
      <c r="N45" s="27"/>
      <c r="O45" s="27"/>
      <c r="P45" s="27"/>
      <c r="Q45" s="27"/>
      <c r="R45" s="27"/>
      <c r="S45" s="27"/>
      <c r="T45" s="88" t="s">
        <v>98</v>
      </c>
      <c r="U45" s="88" t="s">
        <v>98</v>
      </c>
      <c r="V45" s="88" t="s">
        <v>98</v>
      </c>
      <c r="W45" s="88" t="s">
        <v>98</v>
      </c>
      <c r="X45" s="89" t="s">
        <v>98</v>
      </c>
      <c r="Y45" s="88" t="s">
        <v>98</v>
      </c>
      <c r="Z45" s="88" t="s">
        <v>98</v>
      </c>
      <c r="AA45" s="88" t="s">
        <v>98</v>
      </c>
      <c r="AB45" s="24" t="s">
        <v>94</v>
      </c>
      <c r="AC45" s="24" t="s">
        <v>94</v>
      </c>
      <c r="AD45" s="24" t="s">
        <v>94</v>
      </c>
      <c r="AE45" s="24" t="s">
        <v>94</v>
      </c>
      <c r="AF45" s="24" t="s">
        <v>94</v>
      </c>
      <c r="AG45" s="24" t="s">
        <v>94</v>
      </c>
      <c r="AH45" s="24" t="s">
        <v>94</v>
      </c>
      <c r="AI45" s="24" t="s">
        <v>94</v>
      </c>
      <c r="AJ45" s="23" t="s">
        <v>85</v>
      </c>
      <c r="AK45" s="23" t="s">
        <v>85</v>
      </c>
      <c r="AL45" s="23" t="s">
        <v>85</v>
      </c>
      <c r="AM45" s="23" t="s">
        <v>85</v>
      </c>
      <c r="AN45" s="23" t="s">
        <v>85</v>
      </c>
      <c r="AO45" s="23" t="s">
        <v>85</v>
      </c>
      <c r="AP45" s="23" t="s">
        <v>85</v>
      </c>
      <c r="AQ45" s="23" t="s">
        <v>85</v>
      </c>
      <c r="AR45" s="45">
        <f>WORKDAY.INTL(AR44,1,1,{"2020-12-25","2021-01-01","2021-02-11","2021-02-12","2021-03-01"})</f>
        <v>44173</v>
      </c>
      <c r="AS45" s="6">
        <f t="shared" si="3"/>
        <v>0</v>
      </c>
    </row>
    <row r="46" spans="1:45" ht="21" customHeight="1" x14ac:dyDescent="0.15">
      <c r="A46" s="44">
        <v>37</v>
      </c>
      <c r="B46" s="35">
        <f>내용[[#This Row],[시간]]</f>
        <v>8</v>
      </c>
      <c r="C46" s="31">
        <f>COUNTA(내용[[#This Row],[1교시]:[8교시]])</f>
        <v>8</v>
      </c>
      <c r="D46" s="25" t="s">
        <v>95</v>
      </c>
      <c r="E46" s="25" t="s">
        <v>95</v>
      </c>
      <c r="F46" s="25" t="s">
        <v>95</v>
      </c>
      <c r="G46" s="25" t="s">
        <v>95</v>
      </c>
      <c r="H46" s="25" t="s">
        <v>95</v>
      </c>
      <c r="I46" s="25" t="s">
        <v>95</v>
      </c>
      <c r="J46" s="25" t="s">
        <v>95</v>
      </c>
      <c r="K46" s="25" t="s">
        <v>95</v>
      </c>
      <c r="L46" s="27"/>
      <c r="M46" s="27"/>
      <c r="N46" s="27"/>
      <c r="O46" s="27"/>
      <c r="P46" s="27"/>
      <c r="Q46" s="27"/>
      <c r="R46" s="27"/>
      <c r="S46" s="27"/>
      <c r="T46" s="88" t="s">
        <v>98</v>
      </c>
      <c r="U46" s="89" t="s">
        <v>98</v>
      </c>
      <c r="V46" s="89" t="s">
        <v>98</v>
      </c>
      <c r="W46" s="88" t="s">
        <v>98</v>
      </c>
      <c r="X46" s="89" t="s">
        <v>98</v>
      </c>
      <c r="Y46" s="89" t="s">
        <v>98</v>
      </c>
      <c r="Z46" s="88" t="s">
        <v>98</v>
      </c>
      <c r="AA46" s="88" t="s">
        <v>98</v>
      </c>
      <c r="AB46" s="24" t="s">
        <v>94</v>
      </c>
      <c r="AC46" s="24" t="s">
        <v>94</v>
      </c>
      <c r="AD46" s="24" t="s">
        <v>94</v>
      </c>
      <c r="AE46" s="24" t="s">
        <v>94</v>
      </c>
      <c r="AF46" s="24" t="s">
        <v>94</v>
      </c>
      <c r="AG46" s="24" t="s">
        <v>94</v>
      </c>
      <c r="AH46" s="24" t="s">
        <v>94</v>
      </c>
      <c r="AI46" s="24" t="s">
        <v>94</v>
      </c>
      <c r="AJ46" s="23" t="s">
        <v>85</v>
      </c>
      <c r="AK46" s="23" t="s">
        <v>85</v>
      </c>
      <c r="AL46" s="23" t="s">
        <v>85</v>
      </c>
      <c r="AM46" s="23" t="s">
        <v>85</v>
      </c>
      <c r="AN46" s="23" t="s">
        <v>85</v>
      </c>
      <c r="AO46" s="23" t="s">
        <v>85</v>
      </c>
      <c r="AP46" s="23" t="s">
        <v>85</v>
      </c>
      <c r="AQ46" s="23" t="s">
        <v>85</v>
      </c>
      <c r="AR46" s="45">
        <f>WORKDAY.INTL(AR45,1,1,{"2020-12-25","2021-01-01","2021-02-11","2021-02-12","2021-03-01"})</f>
        <v>44174</v>
      </c>
      <c r="AS46" s="6">
        <f t="shared" si="3"/>
        <v>0</v>
      </c>
    </row>
    <row r="47" spans="1:45" ht="21" customHeight="1" x14ac:dyDescent="0.15">
      <c r="A47" s="44">
        <v>38</v>
      </c>
      <c r="B47" s="35">
        <f>내용[[#This Row],[시간]]</f>
        <v>8</v>
      </c>
      <c r="C47" s="31">
        <f>COUNTA(내용[[#This Row],[1교시]:[8교시]])</f>
        <v>8</v>
      </c>
      <c r="D47" s="25" t="s">
        <v>95</v>
      </c>
      <c r="E47" s="25" t="s">
        <v>95</v>
      </c>
      <c r="F47" s="25" t="s">
        <v>95</v>
      </c>
      <c r="G47" s="25" t="s">
        <v>95</v>
      </c>
      <c r="H47" s="25" t="s">
        <v>95</v>
      </c>
      <c r="I47" s="25" t="s">
        <v>95</v>
      </c>
      <c r="J47" s="25" t="s">
        <v>95</v>
      </c>
      <c r="K47" s="25" t="s">
        <v>95</v>
      </c>
      <c r="L47" s="27"/>
      <c r="M47" s="27"/>
      <c r="N47" s="27"/>
      <c r="O47" s="27"/>
      <c r="P47" s="27"/>
      <c r="Q47" s="27"/>
      <c r="R47" s="27"/>
      <c r="S47" s="27"/>
      <c r="T47" s="88" t="s">
        <v>98</v>
      </c>
      <c r="U47" s="89" t="s">
        <v>98</v>
      </c>
      <c r="V47" s="89" t="s">
        <v>98</v>
      </c>
      <c r="W47" s="88" t="s">
        <v>98</v>
      </c>
      <c r="X47" s="89" t="s">
        <v>98</v>
      </c>
      <c r="Y47" s="89" t="s">
        <v>98</v>
      </c>
      <c r="Z47" s="88" t="s">
        <v>98</v>
      </c>
      <c r="AA47" s="88" t="s">
        <v>98</v>
      </c>
      <c r="AB47" s="24" t="s">
        <v>94</v>
      </c>
      <c r="AC47" s="24" t="s">
        <v>94</v>
      </c>
      <c r="AD47" s="24" t="s">
        <v>94</v>
      </c>
      <c r="AE47" s="24" t="s">
        <v>94</v>
      </c>
      <c r="AF47" s="24" t="s">
        <v>94</v>
      </c>
      <c r="AG47" s="24" t="s">
        <v>94</v>
      </c>
      <c r="AH47" s="24" t="s">
        <v>94</v>
      </c>
      <c r="AI47" s="24" t="s">
        <v>94</v>
      </c>
      <c r="AJ47" s="23" t="s">
        <v>85</v>
      </c>
      <c r="AK47" s="23" t="s">
        <v>85</v>
      </c>
      <c r="AL47" s="23" t="s">
        <v>85</v>
      </c>
      <c r="AM47" s="23" t="s">
        <v>85</v>
      </c>
      <c r="AN47" s="23" t="s">
        <v>85</v>
      </c>
      <c r="AO47" s="23" t="s">
        <v>85</v>
      </c>
      <c r="AP47" s="23" t="s">
        <v>85</v>
      </c>
      <c r="AQ47" s="23" t="s">
        <v>85</v>
      </c>
      <c r="AR47" s="45">
        <f>WORKDAY.INTL(AR46,1,1,{"2020-12-25","2021-01-01","2021-02-11","2021-02-12","2021-03-01"})</f>
        <v>44175</v>
      </c>
      <c r="AS47" s="6">
        <f t="shared" si="3"/>
        <v>0</v>
      </c>
    </row>
    <row r="48" spans="1:45" ht="21" customHeight="1" x14ac:dyDescent="0.15">
      <c r="A48" s="44">
        <v>39</v>
      </c>
      <c r="B48" s="35">
        <f>내용[[#This Row],[시간]]</f>
        <v>8</v>
      </c>
      <c r="C48" s="31">
        <f>COUNTA(내용[[#This Row],[1교시]:[8교시]])</f>
        <v>8</v>
      </c>
      <c r="D48" s="25" t="s">
        <v>95</v>
      </c>
      <c r="E48" s="25" t="s">
        <v>95</v>
      </c>
      <c r="F48" s="25" t="s">
        <v>95</v>
      </c>
      <c r="G48" s="25" t="s">
        <v>95</v>
      </c>
      <c r="H48" s="25" t="s">
        <v>95</v>
      </c>
      <c r="I48" s="25" t="s">
        <v>95</v>
      </c>
      <c r="J48" s="25" t="s">
        <v>95</v>
      </c>
      <c r="K48" s="25" t="s">
        <v>95</v>
      </c>
      <c r="L48" s="27"/>
      <c r="M48" s="27"/>
      <c r="N48" s="27"/>
      <c r="O48" s="27"/>
      <c r="P48" s="27"/>
      <c r="Q48" s="27"/>
      <c r="R48" s="27"/>
      <c r="S48" s="27"/>
      <c r="T48" s="88" t="s">
        <v>98</v>
      </c>
      <c r="U48" s="89" t="s">
        <v>98</v>
      </c>
      <c r="V48" s="89" t="s">
        <v>98</v>
      </c>
      <c r="W48" s="88" t="s">
        <v>98</v>
      </c>
      <c r="X48" s="89" t="s">
        <v>98</v>
      </c>
      <c r="Y48" s="89" t="s">
        <v>98</v>
      </c>
      <c r="Z48" s="88" t="s">
        <v>98</v>
      </c>
      <c r="AA48" s="88" t="s">
        <v>98</v>
      </c>
      <c r="AB48" s="24" t="s">
        <v>94</v>
      </c>
      <c r="AC48" s="24" t="s">
        <v>94</v>
      </c>
      <c r="AD48" s="24" t="s">
        <v>94</v>
      </c>
      <c r="AE48" s="24" t="s">
        <v>94</v>
      </c>
      <c r="AF48" s="24" t="s">
        <v>94</v>
      </c>
      <c r="AG48" s="24" t="s">
        <v>94</v>
      </c>
      <c r="AH48" s="24" t="s">
        <v>94</v>
      </c>
      <c r="AI48" s="24" t="s">
        <v>94</v>
      </c>
      <c r="AJ48" s="23" t="s">
        <v>85</v>
      </c>
      <c r="AK48" s="23" t="s">
        <v>85</v>
      </c>
      <c r="AL48" s="23" t="s">
        <v>85</v>
      </c>
      <c r="AM48" s="23" t="s">
        <v>85</v>
      </c>
      <c r="AN48" s="23" t="s">
        <v>85</v>
      </c>
      <c r="AO48" s="23" t="s">
        <v>85</v>
      </c>
      <c r="AP48" s="23" t="s">
        <v>85</v>
      </c>
      <c r="AQ48" s="23" t="s">
        <v>85</v>
      </c>
      <c r="AR48" s="45">
        <f>WORKDAY.INTL(AR47,1,1,{"2020-12-25","2021-01-01","2021-02-11","2021-02-12","2021-03-01"})</f>
        <v>44176</v>
      </c>
      <c r="AS48" s="6">
        <f t="shared" si="3"/>
        <v>0</v>
      </c>
    </row>
    <row r="49" spans="1:45" ht="21" customHeight="1" x14ac:dyDescent="0.15">
      <c r="A49" s="44">
        <v>40</v>
      </c>
      <c r="B49" s="35">
        <f>내용[[#This Row],[시간]]</f>
        <v>8</v>
      </c>
      <c r="C49" s="31">
        <f>COUNTA(내용[[#This Row],[1교시]:[8교시]])</f>
        <v>8</v>
      </c>
      <c r="D49" s="25" t="s">
        <v>95</v>
      </c>
      <c r="E49" s="25" t="s">
        <v>95</v>
      </c>
      <c r="F49" s="25" t="s">
        <v>95</v>
      </c>
      <c r="G49" s="25" t="s">
        <v>95</v>
      </c>
      <c r="H49" s="25" t="s">
        <v>95</v>
      </c>
      <c r="I49" s="25" t="s">
        <v>95</v>
      </c>
      <c r="J49" s="25" t="s">
        <v>95</v>
      </c>
      <c r="K49" s="25" t="s">
        <v>95</v>
      </c>
      <c r="L49" s="27"/>
      <c r="M49" s="27"/>
      <c r="N49" s="27"/>
      <c r="O49" s="27"/>
      <c r="P49" s="27"/>
      <c r="Q49" s="27"/>
      <c r="R49" s="27"/>
      <c r="S49" s="27"/>
      <c r="T49" s="88" t="s">
        <v>98</v>
      </c>
      <c r="U49" s="89" t="s">
        <v>98</v>
      </c>
      <c r="V49" s="89" t="s">
        <v>98</v>
      </c>
      <c r="W49" s="88" t="s">
        <v>98</v>
      </c>
      <c r="X49" s="89" t="s">
        <v>98</v>
      </c>
      <c r="Y49" s="89" t="s">
        <v>98</v>
      </c>
      <c r="Z49" s="88" t="s">
        <v>98</v>
      </c>
      <c r="AA49" s="88" t="s">
        <v>98</v>
      </c>
      <c r="AB49" s="24" t="s">
        <v>94</v>
      </c>
      <c r="AC49" s="24" t="s">
        <v>94</v>
      </c>
      <c r="AD49" s="24" t="s">
        <v>94</v>
      </c>
      <c r="AE49" s="24" t="s">
        <v>94</v>
      </c>
      <c r="AF49" s="24" t="s">
        <v>94</v>
      </c>
      <c r="AG49" s="24" t="s">
        <v>94</v>
      </c>
      <c r="AH49" s="24" t="s">
        <v>94</v>
      </c>
      <c r="AI49" s="24" t="s">
        <v>94</v>
      </c>
      <c r="AJ49" s="23" t="s">
        <v>85</v>
      </c>
      <c r="AK49" s="23" t="s">
        <v>85</v>
      </c>
      <c r="AL49" s="23" t="s">
        <v>85</v>
      </c>
      <c r="AM49" s="23" t="s">
        <v>85</v>
      </c>
      <c r="AN49" s="23" t="s">
        <v>85</v>
      </c>
      <c r="AO49" s="23" t="s">
        <v>85</v>
      </c>
      <c r="AP49" s="23" t="s">
        <v>85</v>
      </c>
      <c r="AQ49" s="23" t="s">
        <v>85</v>
      </c>
      <c r="AR49" s="45">
        <f>WORKDAY.INTL(AR48,1,1,{"2020-12-25","2021-01-01","2021-02-11","2021-02-12","2021-03-01"})</f>
        <v>44179</v>
      </c>
      <c r="AS49" s="6">
        <f t="shared" si="3"/>
        <v>0</v>
      </c>
    </row>
    <row r="50" spans="1:45" ht="21" customHeight="1" x14ac:dyDescent="0.15">
      <c r="A50" s="44">
        <v>41</v>
      </c>
      <c r="B50" s="35">
        <f>내용[[#This Row],[시간]]</f>
        <v>8</v>
      </c>
      <c r="C50" s="31">
        <f>COUNTA(내용[[#This Row],[1교시]:[8교시]])</f>
        <v>8</v>
      </c>
      <c r="D50" s="47" t="s">
        <v>95</v>
      </c>
      <c r="E50" s="47" t="s">
        <v>95</v>
      </c>
      <c r="F50" s="47" t="s">
        <v>95</v>
      </c>
      <c r="G50" s="47" t="s">
        <v>95</v>
      </c>
      <c r="H50" s="47" t="s">
        <v>95</v>
      </c>
      <c r="I50" s="47" t="s">
        <v>95</v>
      </c>
      <c r="J50" s="47" t="s">
        <v>95</v>
      </c>
      <c r="K50" s="47" t="s">
        <v>95</v>
      </c>
      <c r="L50" s="27"/>
      <c r="M50" s="27"/>
      <c r="N50" s="27"/>
      <c r="O50" s="27"/>
      <c r="P50" s="27"/>
      <c r="Q50" s="27"/>
      <c r="R50" s="27"/>
      <c r="S50" s="27"/>
      <c r="T50" s="47" t="s">
        <v>99</v>
      </c>
      <c r="U50" s="87" t="s">
        <v>99</v>
      </c>
      <c r="V50" s="87" t="s">
        <v>99</v>
      </c>
      <c r="W50" s="90" t="s">
        <v>99</v>
      </c>
      <c r="X50" s="87" t="s">
        <v>99</v>
      </c>
      <c r="Y50" s="87" t="s">
        <v>99</v>
      </c>
      <c r="Z50" s="90" t="s">
        <v>99</v>
      </c>
      <c r="AA50" s="90" t="s">
        <v>99</v>
      </c>
      <c r="AB50" s="24" t="s">
        <v>94</v>
      </c>
      <c r="AC50" s="24" t="s">
        <v>94</v>
      </c>
      <c r="AD50" s="24" t="s">
        <v>94</v>
      </c>
      <c r="AE50" s="24" t="s">
        <v>94</v>
      </c>
      <c r="AF50" s="24" t="s">
        <v>94</v>
      </c>
      <c r="AG50" s="24" t="s">
        <v>94</v>
      </c>
      <c r="AH50" s="24" t="s">
        <v>94</v>
      </c>
      <c r="AI50" s="24" t="s">
        <v>94</v>
      </c>
      <c r="AJ50" s="23" t="s">
        <v>85</v>
      </c>
      <c r="AK50" s="23" t="s">
        <v>85</v>
      </c>
      <c r="AL50" s="23" t="s">
        <v>85</v>
      </c>
      <c r="AM50" s="23" t="s">
        <v>85</v>
      </c>
      <c r="AN50" s="23" t="s">
        <v>85</v>
      </c>
      <c r="AO50" s="23" t="s">
        <v>85</v>
      </c>
      <c r="AP50" s="23" t="s">
        <v>85</v>
      </c>
      <c r="AQ50" s="23" t="s">
        <v>85</v>
      </c>
      <c r="AR50" s="45">
        <f>WORKDAY.INTL(AR49,1,1,{"2020-12-25","2021-01-01","2021-02-11","2021-02-12","2021-03-01"})</f>
        <v>44180</v>
      </c>
      <c r="AS50" s="6">
        <f t="shared" si="3"/>
        <v>0</v>
      </c>
    </row>
    <row r="51" spans="1:45" ht="21" customHeight="1" x14ac:dyDescent="0.15">
      <c r="A51" s="44">
        <v>42</v>
      </c>
      <c r="B51" s="35">
        <f>내용[[#This Row],[시간]]</f>
        <v>8</v>
      </c>
      <c r="C51" s="31">
        <f>COUNTA(내용[[#This Row],[1교시]:[8교시]])</f>
        <v>8</v>
      </c>
      <c r="D51" s="47" t="s">
        <v>95</v>
      </c>
      <c r="E51" s="47" t="s">
        <v>95</v>
      </c>
      <c r="F51" s="47" t="s">
        <v>95</v>
      </c>
      <c r="G51" s="47" t="s">
        <v>95</v>
      </c>
      <c r="H51" s="47" t="s">
        <v>95</v>
      </c>
      <c r="I51" s="47" t="s">
        <v>95</v>
      </c>
      <c r="J51" s="47" t="s">
        <v>95</v>
      </c>
      <c r="K51" s="48" t="s">
        <v>95</v>
      </c>
      <c r="L51" s="27"/>
      <c r="M51" s="27"/>
      <c r="N51" s="27"/>
      <c r="O51" s="27"/>
      <c r="P51" s="27"/>
      <c r="Q51" s="27"/>
      <c r="R51" s="27"/>
      <c r="S51" s="27"/>
      <c r="T51" s="90" t="s">
        <v>99</v>
      </c>
      <c r="U51" s="87" t="s">
        <v>99</v>
      </c>
      <c r="V51" s="87" t="s">
        <v>99</v>
      </c>
      <c r="W51" s="90" t="s">
        <v>99</v>
      </c>
      <c r="X51" s="87" t="s">
        <v>99</v>
      </c>
      <c r="Y51" s="87" t="s">
        <v>99</v>
      </c>
      <c r="Z51" s="90" t="s">
        <v>99</v>
      </c>
      <c r="AA51" s="90" t="s">
        <v>99</v>
      </c>
      <c r="AB51" s="24" t="s">
        <v>94</v>
      </c>
      <c r="AC51" s="24" t="s">
        <v>94</v>
      </c>
      <c r="AD51" s="24" t="s">
        <v>94</v>
      </c>
      <c r="AE51" s="24" t="s">
        <v>94</v>
      </c>
      <c r="AF51" s="24" t="s">
        <v>94</v>
      </c>
      <c r="AG51" s="24" t="s">
        <v>94</v>
      </c>
      <c r="AH51" s="24" t="s">
        <v>94</v>
      </c>
      <c r="AI51" s="24" t="s">
        <v>94</v>
      </c>
      <c r="AJ51" s="23" t="s">
        <v>85</v>
      </c>
      <c r="AK51" s="23" t="s">
        <v>85</v>
      </c>
      <c r="AL51" s="23" t="s">
        <v>85</v>
      </c>
      <c r="AM51" s="23" t="s">
        <v>85</v>
      </c>
      <c r="AN51" s="23" t="s">
        <v>85</v>
      </c>
      <c r="AO51" s="23" t="s">
        <v>85</v>
      </c>
      <c r="AP51" s="23" t="s">
        <v>85</v>
      </c>
      <c r="AQ51" s="23" t="s">
        <v>85</v>
      </c>
      <c r="AR51" s="45">
        <f>WORKDAY.INTL(AR50,1,1,{"2020-12-25","2021-01-01","2021-02-11","2021-02-12","2021-03-01"})</f>
        <v>44181</v>
      </c>
      <c r="AS51" s="6">
        <f t="shared" si="3"/>
        <v>0</v>
      </c>
    </row>
    <row r="52" spans="1:45" ht="21" customHeight="1" x14ac:dyDescent="0.15">
      <c r="A52" s="44">
        <v>43</v>
      </c>
      <c r="B52" s="35">
        <f>내용[[#This Row],[시간]]</f>
        <v>8</v>
      </c>
      <c r="C52" s="31">
        <f>COUNTA(내용[[#This Row],[1교시]:[8교시]])</f>
        <v>8</v>
      </c>
      <c r="D52" s="47" t="s">
        <v>95</v>
      </c>
      <c r="E52" s="47" t="s">
        <v>95</v>
      </c>
      <c r="F52" s="47" t="s">
        <v>95</v>
      </c>
      <c r="G52" s="47" t="s">
        <v>95</v>
      </c>
      <c r="H52" s="47" t="s">
        <v>95</v>
      </c>
      <c r="I52" s="47" t="s">
        <v>95</v>
      </c>
      <c r="J52" s="47" t="s">
        <v>95</v>
      </c>
      <c r="K52" s="48" t="s">
        <v>95</v>
      </c>
      <c r="L52" s="27"/>
      <c r="M52" s="27"/>
      <c r="N52" s="27"/>
      <c r="O52" s="27"/>
      <c r="P52" s="27"/>
      <c r="Q52" s="27"/>
      <c r="R52" s="27"/>
      <c r="S52" s="27"/>
      <c r="T52" s="90" t="s">
        <v>99</v>
      </c>
      <c r="U52" s="87" t="s">
        <v>99</v>
      </c>
      <c r="V52" s="87" t="s">
        <v>99</v>
      </c>
      <c r="W52" s="90" t="s">
        <v>99</v>
      </c>
      <c r="X52" s="87" t="s">
        <v>99</v>
      </c>
      <c r="Y52" s="87" t="s">
        <v>99</v>
      </c>
      <c r="Z52" s="90" t="s">
        <v>99</v>
      </c>
      <c r="AA52" s="90" t="s">
        <v>99</v>
      </c>
      <c r="AB52" s="24" t="s">
        <v>94</v>
      </c>
      <c r="AC52" s="24" t="s">
        <v>94</v>
      </c>
      <c r="AD52" s="24" t="s">
        <v>94</v>
      </c>
      <c r="AE52" s="24" t="s">
        <v>94</v>
      </c>
      <c r="AF52" s="24" t="s">
        <v>94</v>
      </c>
      <c r="AG52" s="24" t="s">
        <v>94</v>
      </c>
      <c r="AH52" s="24" t="s">
        <v>94</v>
      </c>
      <c r="AI52" s="24" t="s">
        <v>94</v>
      </c>
      <c r="AJ52" s="23" t="s">
        <v>85</v>
      </c>
      <c r="AK52" s="23" t="s">
        <v>85</v>
      </c>
      <c r="AL52" s="23" t="s">
        <v>85</v>
      </c>
      <c r="AM52" s="23" t="s">
        <v>85</v>
      </c>
      <c r="AN52" s="23" t="s">
        <v>85</v>
      </c>
      <c r="AO52" s="23" t="s">
        <v>85</v>
      </c>
      <c r="AP52" s="23" t="s">
        <v>85</v>
      </c>
      <c r="AQ52" s="23" t="s">
        <v>85</v>
      </c>
      <c r="AR52" s="45">
        <f>WORKDAY.INTL(AR51,1,1,{"2020-12-25","2021-01-01","2021-02-11","2021-02-12","2021-03-01"})</f>
        <v>44182</v>
      </c>
      <c r="AS52" s="6">
        <f t="shared" si="3"/>
        <v>0</v>
      </c>
    </row>
    <row r="53" spans="1:45" ht="21" customHeight="1" x14ac:dyDescent="0.15">
      <c r="A53" s="44">
        <v>44</v>
      </c>
      <c r="B53" s="35">
        <f>내용[[#This Row],[시간]]</f>
        <v>8</v>
      </c>
      <c r="C53" s="31">
        <f>COUNTA(내용[[#This Row],[1교시]:[8교시]])</f>
        <v>8</v>
      </c>
      <c r="D53" s="47" t="s">
        <v>95</v>
      </c>
      <c r="E53" s="47" t="s">
        <v>95</v>
      </c>
      <c r="F53" s="47" t="s">
        <v>95</v>
      </c>
      <c r="G53" s="47" t="s">
        <v>95</v>
      </c>
      <c r="H53" s="47" t="s">
        <v>95</v>
      </c>
      <c r="I53" s="47" t="s">
        <v>95</v>
      </c>
      <c r="J53" s="47" t="s">
        <v>95</v>
      </c>
      <c r="K53" s="48" t="s">
        <v>95</v>
      </c>
      <c r="L53" s="27"/>
      <c r="M53" s="27"/>
      <c r="N53" s="27"/>
      <c r="O53" s="27"/>
      <c r="P53" s="27"/>
      <c r="Q53" s="27"/>
      <c r="R53" s="27"/>
      <c r="S53" s="27"/>
      <c r="T53" s="90" t="s">
        <v>99</v>
      </c>
      <c r="U53" s="87" t="s">
        <v>99</v>
      </c>
      <c r="V53" s="87" t="s">
        <v>99</v>
      </c>
      <c r="W53" s="90" t="s">
        <v>99</v>
      </c>
      <c r="X53" s="87" t="s">
        <v>99</v>
      </c>
      <c r="Y53" s="87" t="s">
        <v>99</v>
      </c>
      <c r="Z53" s="90" t="s">
        <v>99</v>
      </c>
      <c r="AA53" s="90" t="s">
        <v>99</v>
      </c>
      <c r="AB53" s="24" t="s">
        <v>94</v>
      </c>
      <c r="AC53" s="24" t="s">
        <v>94</v>
      </c>
      <c r="AD53" s="24" t="s">
        <v>94</v>
      </c>
      <c r="AE53" s="24" t="s">
        <v>94</v>
      </c>
      <c r="AF53" s="24" t="s">
        <v>94</v>
      </c>
      <c r="AG53" s="24" t="s">
        <v>94</v>
      </c>
      <c r="AH53" s="24" t="s">
        <v>94</v>
      </c>
      <c r="AI53" s="24" t="s">
        <v>94</v>
      </c>
      <c r="AJ53" s="23" t="s">
        <v>85</v>
      </c>
      <c r="AK53" s="23" t="s">
        <v>85</v>
      </c>
      <c r="AL53" s="23" t="s">
        <v>85</v>
      </c>
      <c r="AM53" s="23" t="s">
        <v>85</v>
      </c>
      <c r="AN53" s="23" t="s">
        <v>85</v>
      </c>
      <c r="AO53" s="23" t="s">
        <v>85</v>
      </c>
      <c r="AP53" s="23" t="s">
        <v>85</v>
      </c>
      <c r="AQ53" s="23" t="s">
        <v>85</v>
      </c>
      <c r="AR53" s="45">
        <f>WORKDAY.INTL(AR52,1,1,{"2020-12-25","2021-01-01","2021-02-11","2021-02-12","2021-03-01"})</f>
        <v>44183</v>
      </c>
      <c r="AS53" s="6">
        <f t="shared" si="3"/>
        <v>0</v>
      </c>
    </row>
    <row r="54" spans="1:45" ht="21" customHeight="1" x14ac:dyDescent="0.15">
      <c r="A54" s="44">
        <v>45</v>
      </c>
      <c r="B54" s="35">
        <f>내용[[#This Row],[시간]]</f>
        <v>8</v>
      </c>
      <c r="C54" s="31">
        <f>COUNTA(내용[[#This Row],[1교시]:[8교시]])</f>
        <v>8</v>
      </c>
      <c r="D54" s="47" t="s">
        <v>95</v>
      </c>
      <c r="E54" s="47" t="s">
        <v>95</v>
      </c>
      <c r="F54" s="47" t="s">
        <v>95</v>
      </c>
      <c r="G54" s="47" t="s">
        <v>95</v>
      </c>
      <c r="H54" s="47" t="s">
        <v>95</v>
      </c>
      <c r="I54" s="47" t="s">
        <v>95</v>
      </c>
      <c r="J54" s="47" t="s">
        <v>95</v>
      </c>
      <c r="K54" s="48" t="s">
        <v>95</v>
      </c>
      <c r="L54" s="27"/>
      <c r="M54" s="27"/>
      <c r="N54" s="27"/>
      <c r="O54" s="27"/>
      <c r="P54" s="27"/>
      <c r="Q54" s="27"/>
      <c r="R54" s="27"/>
      <c r="S54" s="27"/>
      <c r="T54" s="90" t="s">
        <v>99</v>
      </c>
      <c r="U54" s="87" t="s">
        <v>99</v>
      </c>
      <c r="V54" s="87" t="s">
        <v>99</v>
      </c>
      <c r="W54" s="90" t="s">
        <v>99</v>
      </c>
      <c r="X54" s="87" t="s">
        <v>99</v>
      </c>
      <c r="Y54" s="87" t="s">
        <v>99</v>
      </c>
      <c r="Z54" s="90" t="s">
        <v>99</v>
      </c>
      <c r="AA54" s="90" t="s">
        <v>99</v>
      </c>
      <c r="AB54" s="24" t="s">
        <v>94</v>
      </c>
      <c r="AC54" s="24" t="s">
        <v>94</v>
      </c>
      <c r="AD54" s="24" t="s">
        <v>94</v>
      </c>
      <c r="AE54" s="24" t="s">
        <v>94</v>
      </c>
      <c r="AF54" s="24" t="s">
        <v>94</v>
      </c>
      <c r="AG54" s="24" t="s">
        <v>94</v>
      </c>
      <c r="AH54" s="24" t="s">
        <v>94</v>
      </c>
      <c r="AI54" s="24" t="s">
        <v>94</v>
      </c>
      <c r="AJ54" s="23" t="s">
        <v>85</v>
      </c>
      <c r="AK54" s="23" t="s">
        <v>85</v>
      </c>
      <c r="AL54" s="23" t="s">
        <v>85</v>
      </c>
      <c r="AM54" s="23" t="s">
        <v>85</v>
      </c>
      <c r="AN54" s="23" t="s">
        <v>85</v>
      </c>
      <c r="AO54" s="23" t="s">
        <v>85</v>
      </c>
      <c r="AP54" s="23" t="s">
        <v>85</v>
      </c>
      <c r="AQ54" s="23" t="s">
        <v>85</v>
      </c>
      <c r="AR54" s="45">
        <f>WORKDAY.INTL(AR53,1,1,{"2020-12-25","2021-01-01","2021-02-11","2021-02-12","2021-03-01"})</f>
        <v>44186</v>
      </c>
      <c r="AS54" s="6">
        <f t="shared" si="3"/>
        <v>0</v>
      </c>
    </row>
    <row r="55" spans="1:45" ht="21" customHeight="1" x14ac:dyDescent="0.15">
      <c r="A55" s="44">
        <v>46</v>
      </c>
      <c r="B55" s="35">
        <f>내용[[#This Row],[시간]]</f>
        <v>8</v>
      </c>
      <c r="C55" s="31">
        <f>COUNTA(내용[[#This Row],[1교시]:[8교시]])</f>
        <v>8</v>
      </c>
      <c r="D55" s="25" t="s">
        <v>95</v>
      </c>
      <c r="E55" s="25" t="s">
        <v>95</v>
      </c>
      <c r="F55" s="25" t="s">
        <v>95</v>
      </c>
      <c r="G55" s="25" t="s">
        <v>95</v>
      </c>
      <c r="H55" s="25" t="s">
        <v>95</v>
      </c>
      <c r="I55" s="25" t="s">
        <v>95</v>
      </c>
      <c r="J55" s="25" t="s">
        <v>95</v>
      </c>
      <c r="K55" s="25" t="s">
        <v>95</v>
      </c>
      <c r="L55" s="27"/>
      <c r="M55" s="27"/>
      <c r="N55" s="27"/>
      <c r="O55" s="27"/>
      <c r="P55" s="27"/>
      <c r="Q55" s="27"/>
      <c r="R55" s="27"/>
      <c r="S55" s="27"/>
      <c r="T55" s="88" t="s">
        <v>100</v>
      </c>
      <c r="U55" s="89" t="s">
        <v>100</v>
      </c>
      <c r="V55" s="89" t="s">
        <v>100</v>
      </c>
      <c r="W55" s="88" t="s">
        <v>100</v>
      </c>
      <c r="X55" s="89" t="s">
        <v>100</v>
      </c>
      <c r="Y55" s="89" t="s">
        <v>100</v>
      </c>
      <c r="Z55" s="88" t="s">
        <v>100</v>
      </c>
      <c r="AA55" s="88" t="s">
        <v>100</v>
      </c>
      <c r="AB55" s="24" t="s">
        <v>94</v>
      </c>
      <c r="AC55" s="24" t="s">
        <v>94</v>
      </c>
      <c r="AD55" s="24" t="s">
        <v>94</v>
      </c>
      <c r="AE55" s="24" t="s">
        <v>94</v>
      </c>
      <c r="AF55" s="24" t="s">
        <v>94</v>
      </c>
      <c r="AG55" s="24" t="s">
        <v>94</v>
      </c>
      <c r="AH55" s="24" t="s">
        <v>94</v>
      </c>
      <c r="AI55" s="24" t="s">
        <v>94</v>
      </c>
      <c r="AJ55" s="23" t="s">
        <v>85</v>
      </c>
      <c r="AK55" s="23" t="s">
        <v>85</v>
      </c>
      <c r="AL55" s="23" t="s">
        <v>85</v>
      </c>
      <c r="AM55" s="23" t="s">
        <v>85</v>
      </c>
      <c r="AN55" s="23" t="s">
        <v>85</v>
      </c>
      <c r="AO55" s="23" t="s">
        <v>85</v>
      </c>
      <c r="AP55" s="23" t="s">
        <v>85</v>
      </c>
      <c r="AQ55" s="23" t="s">
        <v>85</v>
      </c>
      <c r="AR55" s="45">
        <f>WORKDAY.INTL(AR54,1,1,{"2020-12-25","2021-01-01","2021-02-11","2021-02-12","2021-03-01"})</f>
        <v>44187</v>
      </c>
      <c r="AS55" s="6">
        <f t="shared" si="3"/>
        <v>0</v>
      </c>
    </row>
    <row r="56" spans="1:45" ht="21" customHeight="1" x14ac:dyDescent="0.15">
      <c r="A56" s="44">
        <v>47</v>
      </c>
      <c r="B56" s="35">
        <f>내용[[#This Row],[시간]]</f>
        <v>8</v>
      </c>
      <c r="C56" s="31">
        <f>COUNTA(내용[[#This Row],[1교시]:[8교시]])</f>
        <v>8</v>
      </c>
      <c r="D56" s="25" t="s">
        <v>95</v>
      </c>
      <c r="E56" s="25" t="s">
        <v>95</v>
      </c>
      <c r="F56" s="25" t="s">
        <v>95</v>
      </c>
      <c r="G56" s="25" t="s">
        <v>95</v>
      </c>
      <c r="H56" s="25" t="s">
        <v>95</v>
      </c>
      <c r="I56" s="25" t="s">
        <v>95</v>
      </c>
      <c r="J56" s="25" t="s">
        <v>95</v>
      </c>
      <c r="K56" s="25" t="s">
        <v>95</v>
      </c>
      <c r="L56" s="27"/>
      <c r="M56" s="27"/>
      <c r="N56" s="27"/>
      <c r="O56" s="27"/>
      <c r="P56" s="27"/>
      <c r="Q56" s="27"/>
      <c r="R56" s="27"/>
      <c r="S56" s="27"/>
      <c r="T56" s="88" t="s">
        <v>100</v>
      </c>
      <c r="U56" s="89" t="s">
        <v>100</v>
      </c>
      <c r="V56" s="89" t="s">
        <v>100</v>
      </c>
      <c r="W56" s="88" t="s">
        <v>100</v>
      </c>
      <c r="X56" s="89" t="s">
        <v>100</v>
      </c>
      <c r="Y56" s="89" t="s">
        <v>100</v>
      </c>
      <c r="Z56" s="88" t="s">
        <v>100</v>
      </c>
      <c r="AA56" s="88" t="s">
        <v>100</v>
      </c>
      <c r="AB56" s="24" t="s">
        <v>94</v>
      </c>
      <c r="AC56" s="24" t="s">
        <v>94</v>
      </c>
      <c r="AD56" s="24" t="s">
        <v>94</v>
      </c>
      <c r="AE56" s="24" t="s">
        <v>94</v>
      </c>
      <c r="AF56" s="24" t="s">
        <v>94</v>
      </c>
      <c r="AG56" s="24" t="s">
        <v>94</v>
      </c>
      <c r="AH56" s="24" t="s">
        <v>94</v>
      </c>
      <c r="AI56" s="24" t="s">
        <v>94</v>
      </c>
      <c r="AJ56" s="23" t="s">
        <v>85</v>
      </c>
      <c r="AK56" s="23" t="s">
        <v>85</v>
      </c>
      <c r="AL56" s="23" t="s">
        <v>85</v>
      </c>
      <c r="AM56" s="23" t="s">
        <v>85</v>
      </c>
      <c r="AN56" s="23" t="s">
        <v>85</v>
      </c>
      <c r="AO56" s="23" t="s">
        <v>85</v>
      </c>
      <c r="AP56" s="23" t="s">
        <v>85</v>
      </c>
      <c r="AQ56" s="23" t="s">
        <v>85</v>
      </c>
      <c r="AR56" s="45">
        <f>WORKDAY.INTL(AR55,1,1,{"2020-12-25","2021-01-01","2021-02-11","2021-02-12","2021-03-01"})</f>
        <v>44188</v>
      </c>
      <c r="AS56" s="6">
        <f t="shared" si="3"/>
        <v>0</v>
      </c>
    </row>
    <row r="57" spans="1:45" ht="21" customHeight="1" x14ac:dyDescent="0.15">
      <c r="A57" s="44">
        <v>48</v>
      </c>
      <c r="B57" s="35">
        <f>내용[[#This Row],[시간]]</f>
        <v>8</v>
      </c>
      <c r="C57" s="31">
        <f>COUNTA(내용[[#This Row],[1교시]:[8교시]])</f>
        <v>8</v>
      </c>
      <c r="D57" s="25" t="s">
        <v>95</v>
      </c>
      <c r="E57" s="25" t="s">
        <v>95</v>
      </c>
      <c r="F57" s="25" t="s">
        <v>95</v>
      </c>
      <c r="G57" s="25" t="s">
        <v>95</v>
      </c>
      <c r="H57" s="25" t="s">
        <v>95</v>
      </c>
      <c r="I57" s="25" t="s">
        <v>95</v>
      </c>
      <c r="J57" s="25" t="s">
        <v>95</v>
      </c>
      <c r="K57" s="25" t="s">
        <v>95</v>
      </c>
      <c r="L57" s="27"/>
      <c r="M57" s="27"/>
      <c r="N57" s="27"/>
      <c r="O57" s="27"/>
      <c r="P57" s="27"/>
      <c r="Q57" s="27"/>
      <c r="R57" s="27"/>
      <c r="S57" s="27"/>
      <c r="T57" s="89" t="s">
        <v>100</v>
      </c>
      <c r="U57" s="89" t="s">
        <v>100</v>
      </c>
      <c r="V57" s="88" t="s">
        <v>100</v>
      </c>
      <c r="W57" s="88" t="s">
        <v>100</v>
      </c>
      <c r="X57" s="89" t="s">
        <v>100</v>
      </c>
      <c r="Y57" s="89" t="s">
        <v>100</v>
      </c>
      <c r="Z57" s="88" t="s">
        <v>100</v>
      </c>
      <c r="AA57" s="88" t="s">
        <v>100</v>
      </c>
      <c r="AB57" s="24" t="s">
        <v>94</v>
      </c>
      <c r="AC57" s="24" t="s">
        <v>94</v>
      </c>
      <c r="AD57" s="24" t="s">
        <v>94</v>
      </c>
      <c r="AE57" s="24" t="s">
        <v>94</v>
      </c>
      <c r="AF57" s="24" t="s">
        <v>94</v>
      </c>
      <c r="AG57" s="24" t="s">
        <v>94</v>
      </c>
      <c r="AH57" s="24" t="s">
        <v>94</v>
      </c>
      <c r="AI57" s="24" t="s">
        <v>94</v>
      </c>
      <c r="AJ57" s="23" t="s">
        <v>85</v>
      </c>
      <c r="AK57" s="23" t="s">
        <v>85</v>
      </c>
      <c r="AL57" s="23" t="s">
        <v>85</v>
      </c>
      <c r="AM57" s="23" t="s">
        <v>85</v>
      </c>
      <c r="AN57" s="23" t="s">
        <v>85</v>
      </c>
      <c r="AO57" s="23" t="s">
        <v>85</v>
      </c>
      <c r="AP57" s="23" t="s">
        <v>85</v>
      </c>
      <c r="AQ57" s="23" t="s">
        <v>85</v>
      </c>
      <c r="AR57" s="45">
        <f>WORKDAY.INTL(AR56,1,1,{"2020-12-25","2021-01-01","2021-02-11","2021-02-12","2021-03-01"})</f>
        <v>44189</v>
      </c>
      <c r="AS57" s="6">
        <f t="shared" si="3"/>
        <v>0</v>
      </c>
    </row>
    <row r="58" spans="1:45" ht="21" customHeight="1" x14ac:dyDescent="0.15">
      <c r="A58" s="44">
        <v>49</v>
      </c>
      <c r="B58" s="35">
        <f>내용[[#This Row],[시간]]</f>
        <v>8</v>
      </c>
      <c r="C58" s="31">
        <f>COUNTA(내용[[#This Row],[1교시]:[8교시]])</f>
        <v>8</v>
      </c>
      <c r="D58" s="25" t="s">
        <v>95</v>
      </c>
      <c r="E58" s="25" t="s">
        <v>95</v>
      </c>
      <c r="F58" s="25" t="s">
        <v>95</v>
      </c>
      <c r="G58" s="25" t="s">
        <v>95</v>
      </c>
      <c r="H58" s="25" t="s">
        <v>95</v>
      </c>
      <c r="I58" s="25" t="s">
        <v>95</v>
      </c>
      <c r="J58" s="25" t="s">
        <v>95</v>
      </c>
      <c r="K58" s="25" t="s">
        <v>95</v>
      </c>
      <c r="L58" s="27"/>
      <c r="M58" s="27"/>
      <c r="N58" s="27"/>
      <c r="O58" s="27"/>
      <c r="P58" s="27"/>
      <c r="Q58" s="27"/>
      <c r="R58" s="27"/>
      <c r="S58" s="27"/>
      <c r="T58" s="88" t="s">
        <v>100</v>
      </c>
      <c r="U58" s="89" t="s">
        <v>100</v>
      </c>
      <c r="V58" s="89" t="s">
        <v>100</v>
      </c>
      <c r="W58" s="88" t="s">
        <v>100</v>
      </c>
      <c r="X58" s="89" t="s">
        <v>100</v>
      </c>
      <c r="Y58" s="89" t="s">
        <v>100</v>
      </c>
      <c r="Z58" s="88" t="s">
        <v>100</v>
      </c>
      <c r="AA58" s="88" t="s">
        <v>100</v>
      </c>
      <c r="AB58" s="24" t="s">
        <v>94</v>
      </c>
      <c r="AC58" s="24" t="s">
        <v>94</v>
      </c>
      <c r="AD58" s="24" t="s">
        <v>94</v>
      </c>
      <c r="AE58" s="24" t="s">
        <v>94</v>
      </c>
      <c r="AF58" s="24" t="s">
        <v>94</v>
      </c>
      <c r="AG58" s="24" t="s">
        <v>94</v>
      </c>
      <c r="AH58" s="24" t="s">
        <v>94</v>
      </c>
      <c r="AI58" s="24" t="s">
        <v>94</v>
      </c>
      <c r="AJ58" s="23" t="s">
        <v>85</v>
      </c>
      <c r="AK58" s="23" t="s">
        <v>85</v>
      </c>
      <c r="AL58" s="23" t="s">
        <v>85</v>
      </c>
      <c r="AM58" s="23" t="s">
        <v>85</v>
      </c>
      <c r="AN58" s="23" t="s">
        <v>85</v>
      </c>
      <c r="AO58" s="23" t="s">
        <v>85</v>
      </c>
      <c r="AP58" s="23" t="s">
        <v>85</v>
      </c>
      <c r="AQ58" s="23" t="s">
        <v>85</v>
      </c>
      <c r="AR58" s="45">
        <f>WORKDAY.INTL(AR57,1,1,{"2020-12-25","2021-01-01","2021-02-11","2021-02-12","2021-03-01"})</f>
        <v>44193</v>
      </c>
      <c r="AS58" s="6">
        <f t="shared" si="3"/>
        <v>0</v>
      </c>
    </row>
    <row r="59" spans="1:45" ht="21" customHeight="1" x14ac:dyDescent="0.15">
      <c r="A59" s="44">
        <v>50</v>
      </c>
      <c r="B59" s="35">
        <f>내용[[#This Row],[시간]]</f>
        <v>8</v>
      </c>
      <c r="C59" s="31">
        <f>COUNTA(내용[[#This Row],[1교시]:[8교시]])</f>
        <v>8</v>
      </c>
      <c r="D59" s="25" t="s">
        <v>95</v>
      </c>
      <c r="E59" s="25" t="s">
        <v>95</v>
      </c>
      <c r="F59" s="25" t="s">
        <v>95</v>
      </c>
      <c r="G59" s="25" t="s">
        <v>95</v>
      </c>
      <c r="H59" s="25" t="s">
        <v>95</v>
      </c>
      <c r="I59" s="25" t="s">
        <v>95</v>
      </c>
      <c r="J59" s="25" t="s">
        <v>95</v>
      </c>
      <c r="K59" s="25" t="s">
        <v>95</v>
      </c>
      <c r="L59" s="27"/>
      <c r="M59" s="27"/>
      <c r="N59" s="27"/>
      <c r="O59" s="27"/>
      <c r="P59" s="27"/>
      <c r="Q59" s="27"/>
      <c r="R59" s="27"/>
      <c r="S59" s="27"/>
      <c r="T59" s="88" t="s">
        <v>100</v>
      </c>
      <c r="U59" s="89" t="s">
        <v>100</v>
      </c>
      <c r="V59" s="89" t="s">
        <v>100</v>
      </c>
      <c r="W59" s="88" t="s">
        <v>100</v>
      </c>
      <c r="X59" s="89" t="s">
        <v>100</v>
      </c>
      <c r="Y59" s="89" t="s">
        <v>100</v>
      </c>
      <c r="Z59" s="88" t="s">
        <v>100</v>
      </c>
      <c r="AA59" s="88" t="s">
        <v>100</v>
      </c>
      <c r="AB59" s="24" t="s">
        <v>94</v>
      </c>
      <c r="AC59" s="24" t="s">
        <v>94</v>
      </c>
      <c r="AD59" s="24" t="s">
        <v>94</v>
      </c>
      <c r="AE59" s="24" t="s">
        <v>94</v>
      </c>
      <c r="AF59" s="24" t="s">
        <v>94</v>
      </c>
      <c r="AG59" s="24" t="s">
        <v>94</v>
      </c>
      <c r="AH59" s="24" t="s">
        <v>94</v>
      </c>
      <c r="AI59" s="24" t="s">
        <v>94</v>
      </c>
      <c r="AJ59" s="23" t="s">
        <v>85</v>
      </c>
      <c r="AK59" s="23" t="s">
        <v>85</v>
      </c>
      <c r="AL59" s="23" t="s">
        <v>85</v>
      </c>
      <c r="AM59" s="23" t="s">
        <v>85</v>
      </c>
      <c r="AN59" s="23" t="s">
        <v>85</v>
      </c>
      <c r="AO59" s="23" t="s">
        <v>85</v>
      </c>
      <c r="AP59" s="23" t="s">
        <v>85</v>
      </c>
      <c r="AQ59" s="23" t="s">
        <v>85</v>
      </c>
      <c r="AR59" s="45">
        <f>WORKDAY.INTL(AR58,1,1,{"2020-12-25","2021-01-01","2021-02-11","2021-02-12","2021-03-01"})</f>
        <v>44194</v>
      </c>
      <c r="AS59" s="6">
        <f t="shared" si="3"/>
        <v>0</v>
      </c>
    </row>
    <row r="60" spans="1:45" ht="21" customHeight="1" x14ac:dyDescent="0.15">
      <c r="A60" s="44">
        <v>51</v>
      </c>
      <c r="B60" s="35">
        <f>내용[[#This Row],[시간]]</f>
        <v>8</v>
      </c>
      <c r="C60" s="31">
        <f>COUNTA(내용[[#This Row],[1교시]:[8교시]])</f>
        <v>8</v>
      </c>
      <c r="D60" s="47" t="s">
        <v>101</v>
      </c>
      <c r="E60" s="47" t="s">
        <v>101</v>
      </c>
      <c r="F60" s="47" t="s">
        <v>101</v>
      </c>
      <c r="G60" s="47" t="s">
        <v>101</v>
      </c>
      <c r="H60" s="47" t="s">
        <v>101</v>
      </c>
      <c r="I60" s="47" t="s">
        <v>101</v>
      </c>
      <c r="J60" s="47" t="s">
        <v>101</v>
      </c>
      <c r="K60" s="48" t="s">
        <v>101</v>
      </c>
      <c r="L60" s="27"/>
      <c r="M60" s="27"/>
      <c r="N60" s="27"/>
      <c r="O60" s="27"/>
      <c r="P60" s="27"/>
      <c r="Q60" s="27"/>
      <c r="R60" s="27"/>
      <c r="S60" s="27"/>
      <c r="T60" s="90" t="s">
        <v>102</v>
      </c>
      <c r="U60" s="87" t="s">
        <v>102</v>
      </c>
      <c r="V60" s="87" t="s">
        <v>102</v>
      </c>
      <c r="W60" s="90" t="s">
        <v>102</v>
      </c>
      <c r="X60" s="87" t="s">
        <v>102</v>
      </c>
      <c r="Y60" s="87" t="s">
        <v>102</v>
      </c>
      <c r="Z60" s="90" t="s">
        <v>102</v>
      </c>
      <c r="AA60" s="90" t="s">
        <v>102</v>
      </c>
      <c r="AB60" s="24" t="s">
        <v>94</v>
      </c>
      <c r="AC60" s="24" t="s">
        <v>94</v>
      </c>
      <c r="AD60" s="24" t="s">
        <v>94</v>
      </c>
      <c r="AE60" s="24" t="s">
        <v>94</v>
      </c>
      <c r="AF60" s="24" t="s">
        <v>94</v>
      </c>
      <c r="AG60" s="24" t="s">
        <v>94</v>
      </c>
      <c r="AH60" s="24" t="s">
        <v>94</v>
      </c>
      <c r="AI60" s="24" t="s">
        <v>94</v>
      </c>
      <c r="AJ60" s="23" t="s">
        <v>85</v>
      </c>
      <c r="AK60" s="23" t="s">
        <v>85</v>
      </c>
      <c r="AL60" s="23" t="s">
        <v>85</v>
      </c>
      <c r="AM60" s="23" t="s">
        <v>85</v>
      </c>
      <c r="AN60" s="23" t="s">
        <v>85</v>
      </c>
      <c r="AO60" s="23" t="s">
        <v>85</v>
      </c>
      <c r="AP60" s="23" t="s">
        <v>85</v>
      </c>
      <c r="AQ60" s="23" t="s">
        <v>85</v>
      </c>
      <c r="AR60" s="45">
        <f>WORKDAY.INTL(AR59,1,1,{"2020-12-25","2021-01-01","2021-02-11","2021-02-12","2021-03-01"})</f>
        <v>44195</v>
      </c>
      <c r="AS60" s="6">
        <f t="shared" si="3"/>
        <v>0</v>
      </c>
    </row>
    <row r="61" spans="1:45" ht="21" customHeight="1" x14ac:dyDescent="0.15">
      <c r="A61" s="44">
        <v>52</v>
      </c>
      <c r="B61" s="35">
        <f>내용[[#This Row],[시간]]</f>
        <v>8</v>
      </c>
      <c r="C61" s="31">
        <f>COUNTA(내용[[#This Row],[1교시]:[8교시]])</f>
        <v>8</v>
      </c>
      <c r="D61" s="47" t="s">
        <v>101</v>
      </c>
      <c r="E61" s="47" t="s">
        <v>101</v>
      </c>
      <c r="F61" s="47" t="s">
        <v>101</v>
      </c>
      <c r="G61" s="47" t="s">
        <v>101</v>
      </c>
      <c r="H61" s="47" t="s">
        <v>101</v>
      </c>
      <c r="I61" s="47" t="s">
        <v>101</v>
      </c>
      <c r="J61" s="47" t="s">
        <v>101</v>
      </c>
      <c r="K61" s="48" t="s">
        <v>101</v>
      </c>
      <c r="L61" s="27"/>
      <c r="M61" s="27"/>
      <c r="N61" s="27"/>
      <c r="O61" s="27"/>
      <c r="P61" s="27"/>
      <c r="Q61" s="27"/>
      <c r="R61" s="27"/>
      <c r="S61" s="27"/>
      <c r="T61" s="90" t="s">
        <v>102</v>
      </c>
      <c r="U61" s="87" t="s">
        <v>102</v>
      </c>
      <c r="V61" s="87" t="s">
        <v>102</v>
      </c>
      <c r="W61" s="90" t="s">
        <v>102</v>
      </c>
      <c r="X61" s="90" t="s">
        <v>102</v>
      </c>
      <c r="Y61" s="90" t="s">
        <v>102</v>
      </c>
      <c r="Z61" s="90" t="s">
        <v>102</v>
      </c>
      <c r="AA61" s="90" t="s">
        <v>102</v>
      </c>
      <c r="AB61" s="24" t="s">
        <v>94</v>
      </c>
      <c r="AC61" s="24" t="s">
        <v>94</v>
      </c>
      <c r="AD61" s="24" t="s">
        <v>94</v>
      </c>
      <c r="AE61" s="24" t="s">
        <v>94</v>
      </c>
      <c r="AF61" s="24" t="s">
        <v>94</v>
      </c>
      <c r="AG61" s="24" t="s">
        <v>94</v>
      </c>
      <c r="AH61" s="24" t="s">
        <v>94</v>
      </c>
      <c r="AI61" s="24" t="s">
        <v>94</v>
      </c>
      <c r="AJ61" s="23" t="s">
        <v>85</v>
      </c>
      <c r="AK61" s="23" t="s">
        <v>85</v>
      </c>
      <c r="AL61" s="23" t="s">
        <v>85</v>
      </c>
      <c r="AM61" s="23" t="s">
        <v>85</v>
      </c>
      <c r="AN61" s="23" t="s">
        <v>85</v>
      </c>
      <c r="AO61" s="23" t="s">
        <v>85</v>
      </c>
      <c r="AP61" s="23" t="s">
        <v>85</v>
      </c>
      <c r="AQ61" s="23" t="s">
        <v>85</v>
      </c>
      <c r="AR61" s="45">
        <f>WORKDAY.INTL(AR60,1,1,{"2020-12-25","2021-01-01","2021-02-11","2021-02-12","2021-03-01"})</f>
        <v>44196</v>
      </c>
      <c r="AS61" s="6">
        <f t="shared" si="3"/>
        <v>0</v>
      </c>
    </row>
    <row r="62" spans="1:45" ht="21" customHeight="1" x14ac:dyDescent="0.15">
      <c r="A62" s="44">
        <v>53</v>
      </c>
      <c r="B62" s="35">
        <f>내용[[#This Row],[시간]]</f>
        <v>8</v>
      </c>
      <c r="C62" s="31">
        <f>COUNTA(내용[[#This Row],[1교시]:[8교시]])</f>
        <v>8</v>
      </c>
      <c r="D62" s="47" t="s">
        <v>101</v>
      </c>
      <c r="E62" s="47" t="s">
        <v>101</v>
      </c>
      <c r="F62" s="47" t="s">
        <v>101</v>
      </c>
      <c r="G62" s="47" t="s">
        <v>101</v>
      </c>
      <c r="H62" s="47" t="s">
        <v>101</v>
      </c>
      <c r="I62" s="47" t="s">
        <v>101</v>
      </c>
      <c r="J62" s="47" t="s">
        <v>101</v>
      </c>
      <c r="K62" s="48" t="s">
        <v>101</v>
      </c>
      <c r="L62" s="27"/>
      <c r="M62" s="27"/>
      <c r="N62" s="27"/>
      <c r="O62" s="27"/>
      <c r="P62" s="27"/>
      <c r="Q62" s="27"/>
      <c r="R62" s="27"/>
      <c r="S62" s="27"/>
      <c r="T62" s="90" t="s">
        <v>102</v>
      </c>
      <c r="U62" s="90" t="s">
        <v>102</v>
      </c>
      <c r="V62" s="90" t="s">
        <v>102</v>
      </c>
      <c r="W62" s="90" t="s">
        <v>102</v>
      </c>
      <c r="X62" s="87" t="s">
        <v>102</v>
      </c>
      <c r="Y62" s="87" t="s">
        <v>102</v>
      </c>
      <c r="Z62" s="90" t="s">
        <v>102</v>
      </c>
      <c r="AA62" s="90" t="s">
        <v>102</v>
      </c>
      <c r="AB62" s="24" t="s">
        <v>94</v>
      </c>
      <c r="AC62" s="24" t="s">
        <v>94</v>
      </c>
      <c r="AD62" s="24" t="s">
        <v>94</v>
      </c>
      <c r="AE62" s="24" t="s">
        <v>94</v>
      </c>
      <c r="AF62" s="24" t="s">
        <v>94</v>
      </c>
      <c r="AG62" s="24" t="s">
        <v>94</v>
      </c>
      <c r="AH62" s="24" t="s">
        <v>94</v>
      </c>
      <c r="AI62" s="24" t="s">
        <v>94</v>
      </c>
      <c r="AJ62" s="23" t="s">
        <v>85</v>
      </c>
      <c r="AK62" s="23" t="s">
        <v>85</v>
      </c>
      <c r="AL62" s="23" t="s">
        <v>85</v>
      </c>
      <c r="AM62" s="23" t="s">
        <v>85</v>
      </c>
      <c r="AN62" s="23" t="s">
        <v>85</v>
      </c>
      <c r="AO62" s="23" t="s">
        <v>85</v>
      </c>
      <c r="AP62" s="23" t="s">
        <v>85</v>
      </c>
      <c r="AQ62" s="23" t="s">
        <v>85</v>
      </c>
      <c r="AR62" s="45">
        <f>WORKDAY.INTL(AR61,1,1,{"2020-12-25","2021-01-01","2021-02-11","2021-02-12","2021-03-01"})</f>
        <v>44200</v>
      </c>
      <c r="AS62" s="6">
        <f t="shared" si="3"/>
        <v>0</v>
      </c>
    </row>
    <row r="63" spans="1:45" ht="21" customHeight="1" x14ac:dyDescent="0.15">
      <c r="A63" s="44">
        <v>54</v>
      </c>
      <c r="B63" s="35">
        <f>내용[[#This Row],[시간]]</f>
        <v>8</v>
      </c>
      <c r="C63" s="31">
        <f>COUNTA(내용[[#This Row],[1교시]:[8교시]])</f>
        <v>8</v>
      </c>
      <c r="D63" s="47" t="s">
        <v>101</v>
      </c>
      <c r="E63" s="47" t="s">
        <v>101</v>
      </c>
      <c r="F63" s="47" t="s">
        <v>101</v>
      </c>
      <c r="G63" s="47" t="s">
        <v>101</v>
      </c>
      <c r="H63" s="47" t="s">
        <v>101</v>
      </c>
      <c r="I63" s="47" t="s">
        <v>101</v>
      </c>
      <c r="J63" s="47" t="s">
        <v>101</v>
      </c>
      <c r="K63" s="48" t="s">
        <v>101</v>
      </c>
      <c r="L63" s="27"/>
      <c r="M63" s="27"/>
      <c r="N63" s="27"/>
      <c r="O63" s="27"/>
      <c r="P63" s="27"/>
      <c r="Q63" s="27"/>
      <c r="R63" s="27"/>
      <c r="S63" s="27"/>
      <c r="T63" s="90" t="s">
        <v>102</v>
      </c>
      <c r="U63" s="87" t="s">
        <v>102</v>
      </c>
      <c r="V63" s="90" t="s">
        <v>102</v>
      </c>
      <c r="W63" s="90" t="s">
        <v>102</v>
      </c>
      <c r="X63" s="87" t="s">
        <v>102</v>
      </c>
      <c r="Y63" s="87" t="s">
        <v>102</v>
      </c>
      <c r="Z63" s="90" t="s">
        <v>102</v>
      </c>
      <c r="AA63" s="90" t="s">
        <v>102</v>
      </c>
      <c r="AB63" s="24" t="s">
        <v>94</v>
      </c>
      <c r="AC63" s="24" t="s">
        <v>94</v>
      </c>
      <c r="AD63" s="24" t="s">
        <v>94</v>
      </c>
      <c r="AE63" s="24" t="s">
        <v>94</v>
      </c>
      <c r="AF63" s="24" t="s">
        <v>94</v>
      </c>
      <c r="AG63" s="24" t="s">
        <v>94</v>
      </c>
      <c r="AH63" s="24" t="s">
        <v>94</v>
      </c>
      <c r="AI63" s="24" t="s">
        <v>94</v>
      </c>
      <c r="AJ63" s="23" t="s">
        <v>85</v>
      </c>
      <c r="AK63" s="23" t="s">
        <v>85</v>
      </c>
      <c r="AL63" s="23" t="s">
        <v>85</v>
      </c>
      <c r="AM63" s="23" t="s">
        <v>85</v>
      </c>
      <c r="AN63" s="23" t="s">
        <v>85</v>
      </c>
      <c r="AO63" s="23" t="s">
        <v>85</v>
      </c>
      <c r="AP63" s="23" t="s">
        <v>85</v>
      </c>
      <c r="AQ63" s="23" t="s">
        <v>85</v>
      </c>
      <c r="AR63" s="45">
        <f>WORKDAY.INTL(AR62,1,1,{"2020-12-25","2021-01-01","2021-02-11","2021-02-12","2021-03-01"})</f>
        <v>44201</v>
      </c>
      <c r="AS63" s="6">
        <f t="shared" si="3"/>
        <v>0</v>
      </c>
    </row>
    <row r="64" spans="1:45" ht="21" customHeight="1" x14ac:dyDescent="0.15">
      <c r="A64" s="44">
        <v>55</v>
      </c>
      <c r="B64" s="35">
        <f>내용[[#This Row],[시간]]</f>
        <v>8</v>
      </c>
      <c r="C64" s="31">
        <f>COUNTA(내용[[#This Row],[1교시]:[8교시]])</f>
        <v>8</v>
      </c>
      <c r="D64" s="47" t="s">
        <v>101</v>
      </c>
      <c r="E64" s="47" t="s">
        <v>101</v>
      </c>
      <c r="F64" s="47" t="s">
        <v>101</v>
      </c>
      <c r="G64" s="47" t="s">
        <v>101</v>
      </c>
      <c r="H64" s="47" t="s">
        <v>101</v>
      </c>
      <c r="I64" s="47" t="s">
        <v>101</v>
      </c>
      <c r="J64" s="47" t="s">
        <v>101</v>
      </c>
      <c r="K64" s="48" t="s">
        <v>101</v>
      </c>
      <c r="L64" s="27"/>
      <c r="M64" s="27"/>
      <c r="N64" s="27"/>
      <c r="O64" s="27"/>
      <c r="P64" s="27"/>
      <c r="Q64" s="27"/>
      <c r="R64" s="27"/>
      <c r="S64" s="27"/>
      <c r="T64" s="90" t="s">
        <v>102</v>
      </c>
      <c r="U64" s="87" t="s">
        <v>102</v>
      </c>
      <c r="V64" s="87" t="s">
        <v>102</v>
      </c>
      <c r="W64" s="90" t="s">
        <v>102</v>
      </c>
      <c r="X64" s="87" t="s">
        <v>102</v>
      </c>
      <c r="Y64" s="87" t="s">
        <v>102</v>
      </c>
      <c r="Z64" s="90" t="s">
        <v>102</v>
      </c>
      <c r="AA64" s="90" t="s">
        <v>102</v>
      </c>
      <c r="AB64" s="24" t="s">
        <v>94</v>
      </c>
      <c r="AC64" s="24" t="s">
        <v>94</v>
      </c>
      <c r="AD64" s="24" t="s">
        <v>94</v>
      </c>
      <c r="AE64" s="24" t="s">
        <v>94</v>
      </c>
      <c r="AF64" s="24" t="s">
        <v>94</v>
      </c>
      <c r="AG64" s="24" t="s">
        <v>94</v>
      </c>
      <c r="AH64" s="24" t="s">
        <v>94</v>
      </c>
      <c r="AI64" s="24" t="s">
        <v>94</v>
      </c>
      <c r="AJ64" s="23" t="s">
        <v>85</v>
      </c>
      <c r="AK64" s="23" t="s">
        <v>85</v>
      </c>
      <c r="AL64" s="23" t="s">
        <v>85</v>
      </c>
      <c r="AM64" s="23" t="s">
        <v>85</v>
      </c>
      <c r="AN64" s="23" t="s">
        <v>85</v>
      </c>
      <c r="AO64" s="23" t="s">
        <v>85</v>
      </c>
      <c r="AP64" s="23" t="s">
        <v>85</v>
      </c>
      <c r="AQ64" s="23" t="s">
        <v>85</v>
      </c>
      <c r="AR64" s="45">
        <f>WORKDAY.INTL(AR63,1,1,{"2020-12-25","2021-01-01","2021-02-11","2021-02-12","2021-03-01"})</f>
        <v>44202</v>
      </c>
      <c r="AS64" s="6">
        <f t="shared" si="3"/>
        <v>0</v>
      </c>
    </row>
    <row r="65" spans="1:45" ht="21" customHeight="1" x14ac:dyDescent="0.15">
      <c r="A65" s="44">
        <v>56</v>
      </c>
      <c r="B65" s="35">
        <f>내용[[#This Row],[시간]]</f>
        <v>8</v>
      </c>
      <c r="C65" s="31">
        <f>COUNTA(내용[[#This Row],[1교시]:[8교시]])</f>
        <v>8</v>
      </c>
      <c r="D65" s="47" t="s">
        <v>101</v>
      </c>
      <c r="E65" s="47" t="s">
        <v>101</v>
      </c>
      <c r="F65" s="47" t="s">
        <v>101</v>
      </c>
      <c r="G65" s="47" t="s">
        <v>101</v>
      </c>
      <c r="H65" s="47" t="s">
        <v>101</v>
      </c>
      <c r="I65" s="47" t="s">
        <v>101</v>
      </c>
      <c r="J65" s="47" t="s">
        <v>101</v>
      </c>
      <c r="K65" s="47" t="s">
        <v>101</v>
      </c>
      <c r="L65" s="27"/>
      <c r="M65" s="27"/>
      <c r="N65" s="27"/>
      <c r="O65" s="27"/>
      <c r="P65" s="27"/>
      <c r="Q65" s="27"/>
      <c r="R65" s="27"/>
      <c r="S65" s="27"/>
      <c r="T65" s="47" t="s">
        <v>102</v>
      </c>
      <c r="U65" s="87" t="s">
        <v>102</v>
      </c>
      <c r="V65" s="87" t="s">
        <v>102</v>
      </c>
      <c r="W65" s="90" t="s">
        <v>102</v>
      </c>
      <c r="X65" s="87" t="s">
        <v>102</v>
      </c>
      <c r="Y65" s="87" t="s">
        <v>102</v>
      </c>
      <c r="Z65" s="90" t="s">
        <v>102</v>
      </c>
      <c r="AA65" s="90" t="s">
        <v>102</v>
      </c>
      <c r="AB65" s="24" t="s">
        <v>94</v>
      </c>
      <c r="AC65" s="24" t="s">
        <v>94</v>
      </c>
      <c r="AD65" s="24" t="s">
        <v>94</v>
      </c>
      <c r="AE65" s="24" t="s">
        <v>94</v>
      </c>
      <c r="AF65" s="24" t="s">
        <v>94</v>
      </c>
      <c r="AG65" s="24" t="s">
        <v>94</v>
      </c>
      <c r="AH65" s="24" t="s">
        <v>94</v>
      </c>
      <c r="AI65" s="24" t="s">
        <v>94</v>
      </c>
      <c r="AJ65" s="23" t="s">
        <v>86</v>
      </c>
      <c r="AK65" s="23" t="s">
        <v>86</v>
      </c>
      <c r="AL65" s="23" t="s">
        <v>86</v>
      </c>
      <c r="AM65" s="23" t="s">
        <v>86</v>
      </c>
      <c r="AN65" s="23" t="s">
        <v>86</v>
      </c>
      <c r="AO65" s="23" t="s">
        <v>86</v>
      </c>
      <c r="AP65" s="23" t="s">
        <v>86</v>
      </c>
      <c r="AQ65" s="23" t="s">
        <v>86</v>
      </c>
      <c r="AR65" s="45">
        <f>WORKDAY.INTL(AR64,1,1,{"2020-12-25","2021-01-01","2021-02-11","2021-02-12","2021-03-01"})</f>
        <v>44203</v>
      </c>
      <c r="AS65" s="6">
        <f t="shared" si="3"/>
        <v>0</v>
      </c>
    </row>
    <row r="66" spans="1:45" ht="21" customHeight="1" x14ac:dyDescent="0.15">
      <c r="A66" s="44">
        <v>57</v>
      </c>
      <c r="B66" s="35">
        <f>내용[[#This Row],[시간]]</f>
        <v>8</v>
      </c>
      <c r="C66" s="31">
        <f>COUNTA(내용[[#This Row],[1교시]:[8교시]])</f>
        <v>8</v>
      </c>
      <c r="D66" s="47" t="s">
        <v>101</v>
      </c>
      <c r="E66" s="47" t="s">
        <v>101</v>
      </c>
      <c r="F66" s="47" t="s">
        <v>101</v>
      </c>
      <c r="G66" s="47" t="s">
        <v>101</v>
      </c>
      <c r="H66" s="47" t="s">
        <v>101</v>
      </c>
      <c r="I66" s="47" t="s">
        <v>101</v>
      </c>
      <c r="J66" s="47" t="s">
        <v>101</v>
      </c>
      <c r="K66" s="47" t="s">
        <v>101</v>
      </c>
      <c r="L66" s="27"/>
      <c r="M66" s="27"/>
      <c r="N66" s="27"/>
      <c r="O66" s="27"/>
      <c r="P66" s="27"/>
      <c r="Q66" s="27"/>
      <c r="R66" s="27"/>
      <c r="S66" s="27"/>
      <c r="T66" s="90" t="s">
        <v>102</v>
      </c>
      <c r="U66" s="87" t="s">
        <v>102</v>
      </c>
      <c r="V66" s="87" t="s">
        <v>102</v>
      </c>
      <c r="W66" s="90" t="s">
        <v>102</v>
      </c>
      <c r="X66" s="87" t="s">
        <v>102</v>
      </c>
      <c r="Y66" s="87" t="s">
        <v>102</v>
      </c>
      <c r="Z66" s="90" t="s">
        <v>102</v>
      </c>
      <c r="AA66" s="90" t="s">
        <v>102</v>
      </c>
      <c r="AB66" s="24" t="s">
        <v>94</v>
      </c>
      <c r="AC66" s="24" t="s">
        <v>94</v>
      </c>
      <c r="AD66" s="24" t="s">
        <v>94</v>
      </c>
      <c r="AE66" s="24" t="s">
        <v>94</v>
      </c>
      <c r="AF66" s="24" t="s">
        <v>94</v>
      </c>
      <c r="AG66" s="24" t="s">
        <v>94</v>
      </c>
      <c r="AH66" s="24" t="s">
        <v>94</v>
      </c>
      <c r="AI66" s="24" t="s">
        <v>94</v>
      </c>
      <c r="AJ66" s="23" t="s">
        <v>86</v>
      </c>
      <c r="AK66" s="23" t="s">
        <v>86</v>
      </c>
      <c r="AL66" s="23" t="s">
        <v>86</v>
      </c>
      <c r="AM66" s="23" t="s">
        <v>86</v>
      </c>
      <c r="AN66" s="23" t="s">
        <v>86</v>
      </c>
      <c r="AO66" s="23" t="s">
        <v>86</v>
      </c>
      <c r="AP66" s="23" t="s">
        <v>86</v>
      </c>
      <c r="AQ66" s="23" t="s">
        <v>86</v>
      </c>
      <c r="AR66" s="45">
        <f>WORKDAY.INTL(AR65,1,1,{"2020-12-25","2021-01-01","2021-02-11","2021-02-12","2021-03-01"})</f>
        <v>44204</v>
      </c>
      <c r="AS66" s="6">
        <f t="shared" si="3"/>
        <v>0</v>
      </c>
    </row>
    <row r="67" spans="1:45" ht="21" customHeight="1" x14ac:dyDescent="0.15">
      <c r="A67" s="44">
        <v>58</v>
      </c>
      <c r="B67" s="35">
        <f>내용[[#This Row],[시간]]</f>
        <v>8</v>
      </c>
      <c r="C67" s="31">
        <f>COUNTA(내용[[#This Row],[1교시]:[8교시]])</f>
        <v>8</v>
      </c>
      <c r="D67" s="47" t="s">
        <v>101</v>
      </c>
      <c r="E67" s="47" t="s">
        <v>101</v>
      </c>
      <c r="F67" s="47" t="s">
        <v>101</v>
      </c>
      <c r="G67" s="47" t="s">
        <v>101</v>
      </c>
      <c r="H67" s="47" t="s">
        <v>101</v>
      </c>
      <c r="I67" s="47" t="s">
        <v>101</v>
      </c>
      <c r="J67" s="47" t="s">
        <v>101</v>
      </c>
      <c r="K67" s="47" t="s">
        <v>101</v>
      </c>
      <c r="L67" s="27"/>
      <c r="M67" s="27"/>
      <c r="N67" s="27"/>
      <c r="O67" s="27"/>
      <c r="P67" s="27"/>
      <c r="Q67" s="27"/>
      <c r="R67" s="27"/>
      <c r="S67" s="27"/>
      <c r="T67" s="90" t="s">
        <v>102</v>
      </c>
      <c r="U67" s="87" t="s">
        <v>102</v>
      </c>
      <c r="V67" s="87" t="s">
        <v>102</v>
      </c>
      <c r="W67" s="90" t="s">
        <v>102</v>
      </c>
      <c r="X67" s="87" t="s">
        <v>102</v>
      </c>
      <c r="Y67" s="87" t="s">
        <v>102</v>
      </c>
      <c r="Z67" s="90" t="s">
        <v>102</v>
      </c>
      <c r="AA67" s="90" t="s">
        <v>102</v>
      </c>
      <c r="AB67" s="24" t="s">
        <v>94</v>
      </c>
      <c r="AC67" s="24" t="s">
        <v>94</v>
      </c>
      <c r="AD67" s="24" t="s">
        <v>94</v>
      </c>
      <c r="AE67" s="24" t="s">
        <v>94</v>
      </c>
      <c r="AF67" s="24" t="s">
        <v>94</v>
      </c>
      <c r="AG67" s="24" t="s">
        <v>94</v>
      </c>
      <c r="AH67" s="24" t="s">
        <v>94</v>
      </c>
      <c r="AI67" s="24" t="s">
        <v>94</v>
      </c>
      <c r="AJ67" s="23" t="s">
        <v>86</v>
      </c>
      <c r="AK67" s="23" t="s">
        <v>86</v>
      </c>
      <c r="AL67" s="23" t="s">
        <v>86</v>
      </c>
      <c r="AM67" s="23" t="s">
        <v>86</v>
      </c>
      <c r="AN67" s="23" t="s">
        <v>86</v>
      </c>
      <c r="AO67" s="23" t="s">
        <v>86</v>
      </c>
      <c r="AP67" s="23" t="s">
        <v>86</v>
      </c>
      <c r="AQ67" s="23" t="s">
        <v>86</v>
      </c>
      <c r="AR67" s="45">
        <f>WORKDAY.INTL(AR66,1,1,{"2020-12-25","2021-01-01","2021-02-11","2021-02-12","2021-03-01"})</f>
        <v>44207</v>
      </c>
      <c r="AS67" s="6">
        <f t="shared" si="3"/>
        <v>0</v>
      </c>
    </row>
    <row r="68" spans="1:45" ht="21" customHeight="1" x14ac:dyDescent="0.15">
      <c r="A68" s="44">
        <v>59</v>
      </c>
      <c r="B68" s="35">
        <f>내용[[#This Row],[시간]]</f>
        <v>8</v>
      </c>
      <c r="C68" s="31">
        <f>COUNTA(내용[[#This Row],[1교시]:[8교시]])</f>
        <v>8</v>
      </c>
      <c r="D68" s="47" t="s">
        <v>101</v>
      </c>
      <c r="E68" s="47" t="s">
        <v>101</v>
      </c>
      <c r="F68" s="47" t="s">
        <v>101</v>
      </c>
      <c r="G68" s="47" t="s">
        <v>101</v>
      </c>
      <c r="H68" s="47" t="s">
        <v>101</v>
      </c>
      <c r="I68" s="47" t="s">
        <v>101</v>
      </c>
      <c r="J68" s="47" t="s">
        <v>101</v>
      </c>
      <c r="K68" s="47" t="s">
        <v>101</v>
      </c>
      <c r="L68" s="27"/>
      <c r="M68" s="27"/>
      <c r="N68" s="27"/>
      <c r="O68" s="27"/>
      <c r="P68" s="27"/>
      <c r="Q68" s="27"/>
      <c r="R68" s="27"/>
      <c r="S68" s="27"/>
      <c r="T68" s="90" t="s">
        <v>102</v>
      </c>
      <c r="U68" s="87" t="s">
        <v>102</v>
      </c>
      <c r="V68" s="87" t="s">
        <v>102</v>
      </c>
      <c r="W68" s="90" t="s">
        <v>102</v>
      </c>
      <c r="X68" s="87" t="s">
        <v>102</v>
      </c>
      <c r="Y68" s="87" t="s">
        <v>102</v>
      </c>
      <c r="Z68" s="90" t="s">
        <v>102</v>
      </c>
      <c r="AA68" s="90" t="s">
        <v>102</v>
      </c>
      <c r="AB68" s="24" t="s">
        <v>94</v>
      </c>
      <c r="AC68" s="24" t="s">
        <v>94</v>
      </c>
      <c r="AD68" s="24" t="s">
        <v>94</v>
      </c>
      <c r="AE68" s="24" t="s">
        <v>94</v>
      </c>
      <c r="AF68" s="24" t="s">
        <v>94</v>
      </c>
      <c r="AG68" s="24" t="s">
        <v>94</v>
      </c>
      <c r="AH68" s="24" t="s">
        <v>94</v>
      </c>
      <c r="AI68" s="24" t="s">
        <v>94</v>
      </c>
      <c r="AJ68" s="23" t="s">
        <v>86</v>
      </c>
      <c r="AK68" s="23" t="s">
        <v>86</v>
      </c>
      <c r="AL68" s="23" t="s">
        <v>86</v>
      </c>
      <c r="AM68" s="23" t="s">
        <v>86</v>
      </c>
      <c r="AN68" s="23" t="s">
        <v>86</v>
      </c>
      <c r="AO68" s="23" t="s">
        <v>86</v>
      </c>
      <c r="AP68" s="23" t="s">
        <v>86</v>
      </c>
      <c r="AQ68" s="23" t="s">
        <v>86</v>
      </c>
      <c r="AR68" s="45">
        <f>WORKDAY.INTL(AR67,1,1,{"2020-12-25","2021-01-01","2021-02-11","2021-02-12","2021-03-01"})</f>
        <v>44208</v>
      </c>
      <c r="AS68" s="6">
        <f t="shared" si="3"/>
        <v>0</v>
      </c>
    </row>
    <row r="69" spans="1:45" ht="21" customHeight="1" x14ac:dyDescent="0.15">
      <c r="A69" s="44">
        <v>60</v>
      </c>
      <c r="B69" s="35">
        <f>내용[[#This Row],[시간]]</f>
        <v>8</v>
      </c>
      <c r="C69" s="31">
        <f>COUNTA(내용[[#This Row],[1교시]:[8교시]])</f>
        <v>8</v>
      </c>
      <c r="D69" s="47" t="s">
        <v>101</v>
      </c>
      <c r="E69" s="47" t="s">
        <v>101</v>
      </c>
      <c r="F69" s="47" t="s">
        <v>101</v>
      </c>
      <c r="G69" s="47" t="s">
        <v>101</v>
      </c>
      <c r="H69" s="47" t="s">
        <v>101</v>
      </c>
      <c r="I69" s="47" t="s">
        <v>101</v>
      </c>
      <c r="J69" s="47" t="s">
        <v>101</v>
      </c>
      <c r="K69" s="47" t="s">
        <v>101</v>
      </c>
      <c r="L69" s="27"/>
      <c r="M69" s="27"/>
      <c r="N69" s="27"/>
      <c r="O69" s="27"/>
      <c r="P69" s="27"/>
      <c r="Q69" s="27"/>
      <c r="R69" s="27"/>
      <c r="S69" s="27"/>
      <c r="T69" s="90" t="s">
        <v>102</v>
      </c>
      <c r="U69" s="87" t="s">
        <v>102</v>
      </c>
      <c r="V69" s="87" t="s">
        <v>102</v>
      </c>
      <c r="W69" s="90" t="s">
        <v>102</v>
      </c>
      <c r="X69" s="87" t="s">
        <v>102</v>
      </c>
      <c r="Y69" s="87" t="s">
        <v>102</v>
      </c>
      <c r="Z69" s="90" t="s">
        <v>102</v>
      </c>
      <c r="AA69" s="90" t="s">
        <v>102</v>
      </c>
      <c r="AB69" s="24" t="s">
        <v>94</v>
      </c>
      <c r="AC69" s="24" t="s">
        <v>94</v>
      </c>
      <c r="AD69" s="24" t="s">
        <v>94</v>
      </c>
      <c r="AE69" s="24" t="s">
        <v>94</v>
      </c>
      <c r="AF69" s="24" t="s">
        <v>94</v>
      </c>
      <c r="AG69" s="24" t="s">
        <v>94</v>
      </c>
      <c r="AH69" s="24" t="s">
        <v>94</v>
      </c>
      <c r="AI69" s="24" t="s">
        <v>94</v>
      </c>
      <c r="AJ69" s="23" t="s">
        <v>86</v>
      </c>
      <c r="AK69" s="23" t="s">
        <v>86</v>
      </c>
      <c r="AL69" s="23" t="s">
        <v>86</v>
      </c>
      <c r="AM69" s="23" t="s">
        <v>86</v>
      </c>
      <c r="AN69" s="23" t="s">
        <v>86</v>
      </c>
      <c r="AO69" s="23" t="s">
        <v>86</v>
      </c>
      <c r="AP69" s="23" t="s">
        <v>86</v>
      </c>
      <c r="AQ69" s="23" t="s">
        <v>86</v>
      </c>
      <c r="AR69" s="45">
        <f>WORKDAY.INTL(AR68,1,1,{"2020-12-25","2021-01-01","2021-02-11","2021-02-12","2021-03-01"})</f>
        <v>44209</v>
      </c>
      <c r="AS69" s="6">
        <f t="shared" si="3"/>
        <v>0</v>
      </c>
    </row>
    <row r="70" spans="1:45" ht="21" customHeight="1" x14ac:dyDescent="0.15">
      <c r="A70" s="44">
        <v>61</v>
      </c>
      <c r="B70" s="35">
        <f>내용[[#This Row],[시간]]</f>
        <v>8</v>
      </c>
      <c r="C70" s="31">
        <f>COUNTA(내용[[#This Row],[1교시]:[8교시]])</f>
        <v>8</v>
      </c>
      <c r="D70" s="25" t="s">
        <v>101</v>
      </c>
      <c r="E70" s="25" t="s">
        <v>101</v>
      </c>
      <c r="F70" s="25" t="s">
        <v>101</v>
      </c>
      <c r="G70" s="25" t="s">
        <v>101</v>
      </c>
      <c r="H70" s="25" t="s">
        <v>101</v>
      </c>
      <c r="I70" s="25" t="s">
        <v>101</v>
      </c>
      <c r="J70" s="25" t="s">
        <v>101</v>
      </c>
      <c r="K70" s="25" t="s">
        <v>101</v>
      </c>
      <c r="L70" s="27"/>
      <c r="M70" s="27"/>
      <c r="N70" s="27"/>
      <c r="O70" s="27"/>
      <c r="P70" s="27"/>
      <c r="Q70" s="27"/>
      <c r="R70" s="27"/>
      <c r="S70" s="27"/>
      <c r="T70" s="25" t="s">
        <v>103</v>
      </c>
      <c r="U70" s="89" t="s">
        <v>103</v>
      </c>
      <c r="V70" s="89" t="s">
        <v>103</v>
      </c>
      <c r="W70" s="88" t="s">
        <v>103</v>
      </c>
      <c r="X70" s="89" t="s">
        <v>103</v>
      </c>
      <c r="Y70" s="89" t="s">
        <v>103</v>
      </c>
      <c r="Z70" s="88" t="s">
        <v>103</v>
      </c>
      <c r="AA70" s="88" t="s">
        <v>103</v>
      </c>
      <c r="AB70" s="24" t="s">
        <v>94</v>
      </c>
      <c r="AC70" s="24" t="s">
        <v>94</v>
      </c>
      <c r="AD70" s="24" t="s">
        <v>94</v>
      </c>
      <c r="AE70" s="24" t="s">
        <v>94</v>
      </c>
      <c r="AF70" s="24" t="s">
        <v>94</v>
      </c>
      <c r="AG70" s="24" t="s">
        <v>94</v>
      </c>
      <c r="AH70" s="24" t="s">
        <v>94</v>
      </c>
      <c r="AI70" s="24" t="s">
        <v>94</v>
      </c>
      <c r="AJ70" s="23" t="s">
        <v>86</v>
      </c>
      <c r="AK70" s="23" t="s">
        <v>86</v>
      </c>
      <c r="AL70" s="23" t="s">
        <v>86</v>
      </c>
      <c r="AM70" s="23" t="s">
        <v>86</v>
      </c>
      <c r="AN70" s="23" t="s">
        <v>86</v>
      </c>
      <c r="AO70" s="23" t="s">
        <v>86</v>
      </c>
      <c r="AP70" s="23" t="s">
        <v>86</v>
      </c>
      <c r="AQ70" s="23" t="s">
        <v>86</v>
      </c>
      <c r="AR70" s="45">
        <f>WORKDAY.INTL(AR69,1,1,{"2020-12-25","2021-01-01","2021-02-11","2021-02-12","2021-03-01"})</f>
        <v>44210</v>
      </c>
      <c r="AS70" s="6">
        <f t="shared" si="3"/>
        <v>0</v>
      </c>
    </row>
    <row r="71" spans="1:45" ht="21" customHeight="1" x14ac:dyDescent="0.15">
      <c r="A71" s="44">
        <v>62</v>
      </c>
      <c r="B71" s="35">
        <f>내용[[#This Row],[시간]]</f>
        <v>8</v>
      </c>
      <c r="C71" s="31">
        <f>COUNTA(내용[[#This Row],[1교시]:[8교시]])</f>
        <v>8</v>
      </c>
      <c r="D71" s="25" t="s">
        <v>101</v>
      </c>
      <c r="E71" s="25" t="s">
        <v>101</v>
      </c>
      <c r="F71" s="25" t="s">
        <v>101</v>
      </c>
      <c r="G71" s="25" t="s">
        <v>101</v>
      </c>
      <c r="H71" s="25" t="s">
        <v>101</v>
      </c>
      <c r="I71" s="25" t="s">
        <v>101</v>
      </c>
      <c r="J71" s="25" t="s">
        <v>101</v>
      </c>
      <c r="K71" s="26" t="s">
        <v>101</v>
      </c>
      <c r="L71" s="27"/>
      <c r="M71" s="27"/>
      <c r="N71" s="27"/>
      <c r="O71" s="27"/>
      <c r="P71" s="27"/>
      <c r="Q71" s="27"/>
      <c r="R71" s="27"/>
      <c r="S71" s="27"/>
      <c r="T71" s="88" t="s">
        <v>103</v>
      </c>
      <c r="U71" s="89" t="s">
        <v>103</v>
      </c>
      <c r="V71" s="89" t="s">
        <v>103</v>
      </c>
      <c r="W71" s="88" t="s">
        <v>103</v>
      </c>
      <c r="X71" s="89" t="s">
        <v>103</v>
      </c>
      <c r="Y71" s="89" t="s">
        <v>103</v>
      </c>
      <c r="Z71" s="88" t="s">
        <v>103</v>
      </c>
      <c r="AA71" s="88" t="s">
        <v>103</v>
      </c>
      <c r="AB71" s="24" t="s">
        <v>94</v>
      </c>
      <c r="AC71" s="24" t="s">
        <v>94</v>
      </c>
      <c r="AD71" s="24" t="s">
        <v>94</v>
      </c>
      <c r="AE71" s="24" t="s">
        <v>94</v>
      </c>
      <c r="AF71" s="24" t="s">
        <v>94</v>
      </c>
      <c r="AG71" s="24" t="s">
        <v>94</v>
      </c>
      <c r="AH71" s="24" t="s">
        <v>94</v>
      </c>
      <c r="AI71" s="24" t="s">
        <v>94</v>
      </c>
      <c r="AJ71" s="23" t="s">
        <v>86</v>
      </c>
      <c r="AK71" s="23" t="s">
        <v>86</v>
      </c>
      <c r="AL71" s="23" t="s">
        <v>86</v>
      </c>
      <c r="AM71" s="23" t="s">
        <v>86</v>
      </c>
      <c r="AN71" s="23" t="s">
        <v>86</v>
      </c>
      <c r="AO71" s="23" t="s">
        <v>86</v>
      </c>
      <c r="AP71" s="23" t="s">
        <v>86</v>
      </c>
      <c r="AQ71" s="23" t="s">
        <v>86</v>
      </c>
      <c r="AR71" s="45">
        <f>WORKDAY.INTL(AR70,1,1,{"2020-12-25","2021-01-01","2021-02-11","2021-02-12","2021-03-01"})</f>
        <v>44211</v>
      </c>
      <c r="AS71" s="6">
        <f t="shared" si="3"/>
        <v>0</v>
      </c>
    </row>
    <row r="72" spans="1:45" ht="21" customHeight="1" x14ac:dyDescent="0.15">
      <c r="A72" s="44">
        <v>63</v>
      </c>
      <c r="B72" s="35">
        <f>내용[[#This Row],[시간]]</f>
        <v>8</v>
      </c>
      <c r="C72" s="31">
        <f>COUNTA(내용[[#This Row],[1교시]:[8교시]])</f>
        <v>8</v>
      </c>
      <c r="D72" s="25" t="s">
        <v>101</v>
      </c>
      <c r="E72" s="25" t="s">
        <v>101</v>
      </c>
      <c r="F72" s="25" t="s">
        <v>101</v>
      </c>
      <c r="G72" s="25" t="s">
        <v>101</v>
      </c>
      <c r="H72" s="25" t="s">
        <v>101</v>
      </c>
      <c r="I72" s="25" t="s">
        <v>101</v>
      </c>
      <c r="J72" s="25" t="s">
        <v>101</v>
      </c>
      <c r="K72" s="26" t="s">
        <v>101</v>
      </c>
      <c r="L72" s="27"/>
      <c r="M72" s="27"/>
      <c r="N72" s="27"/>
      <c r="O72" s="27"/>
      <c r="P72" s="27"/>
      <c r="Q72" s="27"/>
      <c r="R72" s="27"/>
      <c r="S72" s="27"/>
      <c r="T72" s="88" t="s">
        <v>103</v>
      </c>
      <c r="U72" s="89" t="s">
        <v>103</v>
      </c>
      <c r="V72" s="89" t="s">
        <v>103</v>
      </c>
      <c r="W72" s="88" t="s">
        <v>103</v>
      </c>
      <c r="X72" s="89" t="s">
        <v>103</v>
      </c>
      <c r="Y72" s="89" t="s">
        <v>103</v>
      </c>
      <c r="Z72" s="88" t="s">
        <v>103</v>
      </c>
      <c r="AA72" s="88" t="s">
        <v>103</v>
      </c>
      <c r="AB72" s="24" t="s">
        <v>94</v>
      </c>
      <c r="AC72" s="24" t="s">
        <v>94</v>
      </c>
      <c r="AD72" s="24" t="s">
        <v>94</v>
      </c>
      <c r="AE72" s="24" t="s">
        <v>94</v>
      </c>
      <c r="AF72" s="24" t="s">
        <v>94</v>
      </c>
      <c r="AG72" s="24" t="s">
        <v>94</v>
      </c>
      <c r="AH72" s="24" t="s">
        <v>94</v>
      </c>
      <c r="AI72" s="24" t="s">
        <v>94</v>
      </c>
      <c r="AJ72" s="23" t="s">
        <v>86</v>
      </c>
      <c r="AK72" s="23" t="s">
        <v>86</v>
      </c>
      <c r="AL72" s="23" t="s">
        <v>86</v>
      </c>
      <c r="AM72" s="23" t="s">
        <v>86</v>
      </c>
      <c r="AN72" s="23" t="s">
        <v>86</v>
      </c>
      <c r="AO72" s="23" t="s">
        <v>86</v>
      </c>
      <c r="AP72" s="23" t="s">
        <v>86</v>
      </c>
      <c r="AQ72" s="23" t="s">
        <v>86</v>
      </c>
      <c r="AR72" s="45">
        <f>WORKDAY.INTL(AR71,1,1,{"2020-12-25","2021-01-01","2021-02-11","2021-02-12","2021-03-01"})</f>
        <v>44214</v>
      </c>
      <c r="AS72" s="6">
        <f t="shared" si="3"/>
        <v>0</v>
      </c>
    </row>
    <row r="73" spans="1:45" ht="21" customHeight="1" x14ac:dyDescent="0.15">
      <c r="A73" s="44">
        <v>64</v>
      </c>
      <c r="B73" s="35">
        <f>내용[[#This Row],[시간]]</f>
        <v>8</v>
      </c>
      <c r="C73" s="31">
        <f>COUNTA(내용[[#This Row],[1교시]:[8교시]])</f>
        <v>8</v>
      </c>
      <c r="D73" s="25" t="s">
        <v>101</v>
      </c>
      <c r="E73" s="25" t="s">
        <v>101</v>
      </c>
      <c r="F73" s="25" t="s">
        <v>101</v>
      </c>
      <c r="G73" s="25" t="s">
        <v>101</v>
      </c>
      <c r="H73" s="25" t="s">
        <v>101</v>
      </c>
      <c r="I73" s="25" t="s">
        <v>101</v>
      </c>
      <c r="J73" s="25" t="s">
        <v>101</v>
      </c>
      <c r="K73" s="26" t="s">
        <v>101</v>
      </c>
      <c r="L73" s="27"/>
      <c r="M73" s="27"/>
      <c r="N73" s="27"/>
      <c r="O73" s="27"/>
      <c r="P73" s="27"/>
      <c r="Q73" s="27"/>
      <c r="R73" s="27"/>
      <c r="S73" s="27"/>
      <c r="T73" s="88" t="s">
        <v>103</v>
      </c>
      <c r="U73" s="89" t="s">
        <v>103</v>
      </c>
      <c r="V73" s="89" t="s">
        <v>103</v>
      </c>
      <c r="W73" s="88" t="s">
        <v>103</v>
      </c>
      <c r="X73" s="89" t="s">
        <v>103</v>
      </c>
      <c r="Y73" s="89" t="s">
        <v>103</v>
      </c>
      <c r="Z73" s="88" t="s">
        <v>103</v>
      </c>
      <c r="AA73" s="88" t="s">
        <v>103</v>
      </c>
      <c r="AB73" s="24" t="s">
        <v>94</v>
      </c>
      <c r="AC73" s="24" t="s">
        <v>94</v>
      </c>
      <c r="AD73" s="24" t="s">
        <v>94</v>
      </c>
      <c r="AE73" s="24" t="s">
        <v>94</v>
      </c>
      <c r="AF73" s="24" t="s">
        <v>94</v>
      </c>
      <c r="AG73" s="24" t="s">
        <v>94</v>
      </c>
      <c r="AH73" s="24" t="s">
        <v>94</v>
      </c>
      <c r="AI73" s="24" t="s">
        <v>94</v>
      </c>
      <c r="AJ73" s="23" t="s">
        <v>86</v>
      </c>
      <c r="AK73" s="23" t="s">
        <v>86</v>
      </c>
      <c r="AL73" s="23" t="s">
        <v>86</v>
      </c>
      <c r="AM73" s="23" t="s">
        <v>86</v>
      </c>
      <c r="AN73" s="23" t="s">
        <v>86</v>
      </c>
      <c r="AO73" s="23" t="s">
        <v>86</v>
      </c>
      <c r="AP73" s="23" t="s">
        <v>86</v>
      </c>
      <c r="AQ73" s="23" t="s">
        <v>86</v>
      </c>
      <c r="AR73" s="45">
        <f>WORKDAY.INTL(AR72,1,1,{"2020-12-25","2021-01-01","2021-02-11","2021-02-12","2021-03-01"})</f>
        <v>44215</v>
      </c>
      <c r="AS73" s="6">
        <f t="shared" si="3"/>
        <v>0</v>
      </c>
    </row>
    <row r="74" spans="1:45" ht="21" customHeight="1" x14ac:dyDescent="0.15">
      <c r="A74" s="44">
        <v>65</v>
      </c>
      <c r="B74" s="35">
        <f>내용[[#This Row],[시간]]</f>
        <v>8</v>
      </c>
      <c r="C74" s="31">
        <f>COUNTA(내용[[#This Row],[1교시]:[8교시]])</f>
        <v>8</v>
      </c>
      <c r="D74" s="25" t="s">
        <v>101</v>
      </c>
      <c r="E74" s="25" t="s">
        <v>101</v>
      </c>
      <c r="F74" s="25" t="s">
        <v>101</v>
      </c>
      <c r="G74" s="25" t="s">
        <v>101</v>
      </c>
      <c r="H74" s="25" t="s">
        <v>101</v>
      </c>
      <c r="I74" s="25" t="s">
        <v>101</v>
      </c>
      <c r="J74" s="25" t="s">
        <v>101</v>
      </c>
      <c r="K74" s="26" t="s">
        <v>101</v>
      </c>
      <c r="L74" s="27"/>
      <c r="M74" s="27"/>
      <c r="N74" s="27"/>
      <c r="O74" s="27"/>
      <c r="P74" s="27"/>
      <c r="Q74" s="27"/>
      <c r="R74" s="27"/>
      <c r="S74" s="27"/>
      <c r="T74" s="88" t="s">
        <v>103</v>
      </c>
      <c r="U74" s="89" t="s">
        <v>103</v>
      </c>
      <c r="V74" s="89" t="s">
        <v>103</v>
      </c>
      <c r="W74" s="88" t="s">
        <v>103</v>
      </c>
      <c r="X74" s="89" t="s">
        <v>103</v>
      </c>
      <c r="Y74" s="89" t="s">
        <v>103</v>
      </c>
      <c r="Z74" s="88" t="s">
        <v>103</v>
      </c>
      <c r="AA74" s="88" t="s">
        <v>103</v>
      </c>
      <c r="AB74" s="24" t="s">
        <v>94</v>
      </c>
      <c r="AC74" s="24" t="s">
        <v>94</v>
      </c>
      <c r="AD74" s="24" t="s">
        <v>94</v>
      </c>
      <c r="AE74" s="24" t="s">
        <v>94</v>
      </c>
      <c r="AF74" s="24" t="s">
        <v>94</v>
      </c>
      <c r="AG74" s="24" t="s">
        <v>94</v>
      </c>
      <c r="AH74" s="24" t="s">
        <v>94</v>
      </c>
      <c r="AI74" s="24" t="s">
        <v>94</v>
      </c>
      <c r="AJ74" s="23" t="s">
        <v>86</v>
      </c>
      <c r="AK74" s="23" t="s">
        <v>86</v>
      </c>
      <c r="AL74" s="23" t="s">
        <v>86</v>
      </c>
      <c r="AM74" s="23" t="s">
        <v>86</v>
      </c>
      <c r="AN74" s="23" t="s">
        <v>86</v>
      </c>
      <c r="AO74" s="23" t="s">
        <v>86</v>
      </c>
      <c r="AP74" s="23" t="s">
        <v>86</v>
      </c>
      <c r="AQ74" s="23" t="s">
        <v>86</v>
      </c>
      <c r="AR74" s="45">
        <f>WORKDAY.INTL(AR73,1,1,{"2020-12-25","2021-01-01","2021-02-11","2021-02-12","2021-03-01"})</f>
        <v>44216</v>
      </c>
      <c r="AS74" s="6">
        <f t="shared" si="3"/>
        <v>0</v>
      </c>
    </row>
    <row r="75" spans="1:45" ht="21" customHeight="1" x14ac:dyDescent="0.15">
      <c r="A75" s="44">
        <v>66</v>
      </c>
      <c r="B75" s="35">
        <f>내용[[#This Row],[시간]]</f>
        <v>8</v>
      </c>
      <c r="C75" s="31">
        <f>COUNTA(내용[[#This Row],[1교시]:[8교시]])</f>
        <v>8</v>
      </c>
      <c r="D75" s="25" t="s">
        <v>101</v>
      </c>
      <c r="E75" s="25" t="s">
        <v>101</v>
      </c>
      <c r="F75" s="25" t="s">
        <v>101</v>
      </c>
      <c r="G75" s="25" t="s">
        <v>101</v>
      </c>
      <c r="H75" s="25" t="s">
        <v>101</v>
      </c>
      <c r="I75" s="25" t="s">
        <v>101</v>
      </c>
      <c r="J75" s="25" t="s">
        <v>101</v>
      </c>
      <c r="K75" s="26" t="s">
        <v>101</v>
      </c>
      <c r="L75" s="27"/>
      <c r="M75" s="27"/>
      <c r="N75" s="27"/>
      <c r="O75" s="27"/>
      <c r="P75" s="27"/>
      <c r="Q75" s="27"/>
      <c r="R75" s="27"/>
      <c r="S75" s="27"/>
      <c r="T75" s="25" t="s">
        <v>103</v>
      </c>
      <c r="U75" s="89" t="s">
        <v>103</v>
      </c>
      <c r="V75" s="89" t="s">
        <v>103</v>
      </c>
      <c r="W75" s="88" t="s">
        <v>103</v>
      </c>
      <c r="X75" s="89" t="s">
        <v>103</v>
      </c>
      <c r="Y75" s="89" t="s">
        <v>103</v>
      </c>
      <c r="Z75" s="88" t="s">
        <v>103</v>
      </c>
      <c r="AA75" s="88" t="s">
        <v>103</v>
      </c>
      <c r="AB75" s="24" t="s">
        <v>94</v>
      </c>
      <c r="AC75" s="24" t="s">
        <v>94</v>
      </c>
      <c r="AD75" s="24" t="s">
        <v>94</v>
      </c>
      <c r="AE75" s="24" t="s">
        <v>94</v>
      </c>
      <c r="AF75" s="24" t="s">
        <v>94</v>
      </c>
      <c r="AG75" s="24" t="s">
        <v>94</v>
      </c>
      <c r="AH75" s="24" t="s">
        <v>94</v>
      </c>
      <c r="AI75" s="24" t="s">
        <v>94</v>
      </c>
      <c r="AJ75" s="23" t="s">
        <v>86</v>
      </c>
      <c r="AK75" s="23" t="s">
        <v>86</v>
      </c>
      <c r="AL75" s="23" t="s">
        <v>86</v>
      </c>
      <c r="AM75" s="23" t="s">
        <v>86</v>
      </c>
      <c r="AN75" s="23" t="s">
        <v>86</v>
      </c>
      <c r="AO75" s="23" t="s">
        <v>86</v>
      </c>
      <c r="AP75" s="23" t="s">
        <v>86</v>
      </c>
      <c r="AQ75" s="23" t="s">
        <v>86</v>
      </c>
      <c r="AR75" s="45">
        <f>WORKDAY.INTL(AR74,1,1,{"2020-12-25","2021-01-01","2021-02-11","2021-02-12","2021-03-01"})</f>
        <v>44217</v>
      </c>
      <c r="AS75" s="6">
        <f t="shared" si="3"/>
        <v>0</v>
      </c>
    </row>
    <row r="76" spans="1:45" ht="21" customHeight="1" x14ac:dyDescent="0.15">
      <c r="A76" s="44">
        <v>67</v>
      </c>
      <c r="B76" s="35">
        <f>내용[[#This Row],[시간]]</f>
        <v>8</v>
      </c>
      <c r="C76" s="31">
        <f>COUNTA(내용[[#This Row],[1교시]:[8교시]])</f>
        <v>8</v>
      </c>
      <c r="D76" s="26" t="s">
        <v>101</v>
      </c>
      <c r="E76" s="26" t="s">
        <v>101</v>
      </c>
      <c r="F76" s="47" t="s">
        <v>95</v>
      </c>
      <c r="G76" s="47" t="s">
        <v>95</v>
      </c>
      <c r="H76" s="47" t="s">
        <v>95</v>
      </c>
      <c r="I76" s="47" t="s">
        <v>95</v>
      </c>
      <c r="J76" s="47" t="s">
        <v>95</v>
      </c>
      <c r="K76" s="47" t="s">
        <v>95</v>
      </c>
      <c r="L76" s="27"/>
      <c r="M76" s="27"/>
      <c r="N76" s="27"/>
      <c r="O76" s="27"/>
      <c r="P76" s="27"/>
      <c r="Q76" s="27"/>
      <c r="R76" s="27"/>
      <c r="S76" s="27"/>
      <c r="T76" s="25" t="s">
        <v>103</v>
      </c>
      <c r="U76" s="89" t="s">
        <v>103</v>
      </c>
      <c r="V76" s="87" t="s">
        <v>104</v>
      </c>
      <c r="W76" s="90" t="s">
        <v>104</v>
      </c>
      <c r="X76" s="87" t="s">
        <v>104</v>
      </c>
      <c r="Y76" s="87" t="s">
        <v>104</v>
      </c>
      <c r="Z76" s="90" t="s">
        <v>104</v>
      </c>
      <c r="AA76" s="90" t="s">
        <v>104</v>
      </c>
      <c r="AB76" s="24" t="s">
        <v>94</v>
      </c>
      <c r="AC76" s="24" t="s">
        <v>94</v>
      </c>
      <c r="AD76" s="24" t="s">
        <v>94</v>
      </c>
      <c r="AE76" s="24" t="s">
        <v>94</v>
      </c>
      <c r="AF76" s="24" t="s">
        <v>94</v>
      </c>
      <c r="AG76" s="24" t="s">
        <v>94</v>
      </c>
      <c r="AH76" s="24" t="s">
        <v>94</v>
      </c>
      <c r="AI76" s="24" t="s">
        <v>94</v>
      </c>
      <c r="AJ76" s="23" t="s">
        <v>86</v>
      </c>
      <c r="AK76" s="23" t="s">
        <v>86</v>
      </c>
      <c r="AL76" s="23" t="s">
        <v>86</v>
      </c>
      <c r="AM76" s="23" t="s">
        <v>86</v>
      </c>
      <c r="AN76" s="23" t="s">
        <v>86</v>
      </c>
      <c r="AO76" s="23" t="s">
        <v>86</v>
      </c>
      <c r="AP76" s="23" t="s">
        <v>86</v>
      </c>
      <c r="AQ76" s="23" t="s">
        <v>86</v>
      </c>
      <c r="AR76" s="45">
        <f>WORKDAY.INTL(AR75,1,1,{"2020-12-25","2021-01-01","2021-02-11","2021-02-12","2021-03-01"})</f>
        <v>44218</v>
      </c>
      <c r="AS76" s="6">
        <f t="shared" si="3"/>
        <v>0</v>
      </c>
    </row>
    <row r="77" spans="1:45" ht="21" customHeight="1" x14ac:dyDescent="0.15">
      <c r="A77" s="44">
        <v>68</v>
      </c>
      <c r="B77" s="35">
        <f>내용[[#This Row],[시간]]</f>
        <v>8</v>
      </c>
      <c r="C77" s="31">
        <f>COUNTA(내용[[#This Row],[1교시]:[8교시]])</f>
        <v>8</v>
      </c>
      <c r="D77" s="47" t="s">
        <v>95</v>
      </c>
      <c r="E77" s="47" t="s">
        <v>95</v>
      </c>
      <c r="F77" s="47" t="s">
        <v>95</v>
      </c>
      <c r="G77" s="47" t="s">
        <v>95</v>
      </c>
      <c r="H77" s="47" t="s">
        <v>95</v>
      </c>
      <c r="I77" s="47" t="s">
        <v>95</v>
      </c>
      <c r="J77" s="47" t="s">
        <v>95</v>
      </c>
      <c r="K77" s="47" t="s">
        <v>95</v>
      </c>
      <c r="L77" s="27"/>
      <c r="M77" s="27"/>
      <c r="N77" s="27"/>
      <c r="O77" s="27"/>
      <c r="P77" s="27"/>
      <c r="Q77" s="27"/>
      <c r="R77" s="27"/>
      <c r="S77" s="27"/>
      <c r="T77" s="90" t="s">
        <v>104</v>
      </c>
      <c r="U77" s="87" t="s">
        <v>104</v>
      </c>
      <c r="V77" s="87" t="s">
        <v>104</v>
      </c>
      <c r="W77" s="90" t="s">
        <v>104</v>
      </c>
      <c r="X77" s="87" t="s">
        <v>104</v>
      </c>
      <c r="Y77" s="87" t="s">
        <v>104</v>
      </c>
      <c r="Z77" s="90" t="s">
        <v>104</v>
      </c>
      <c r="AA77" s="90" t="s">
        <v>104</v>
      </c>
      <c r="AB77" s="24" t="s">
        <v>94</v>
      </c>
      <c r="AC77" s="24" t="s">
        <v>94</v>
      </c>
      <c r="AD77" s="24" t="s">
        <v>94</v>
      </c>
      <c r="AE77" s="24" t="s">
        <v>94</v>
      </c>
      <c r="AF77" s="24" t="s">
        <v>94</v>
      </c>
      <c r="AG77" s="24" t="s">
        <v>94</v>
      </c>
      <c r="AH77" s="24" t="s">
        <v>94</v>
      </c>
      <c r="AI77" s="24" t="s">
        <v>94</v>
      </c>
      <c r="AJ77" s="23" t="s">
        <v>86</v>
      </c>
      <c r="AK77" s="23" t="s">
        <v>86</v>
      </c>
      <c r="AL77" s="23" t="s">
        <v>86</v>
      </c>
      <c r="AM77" s="23" t="s">
        <v>86</v>
      </c>
      <c r="AN77" s="23" t="s">
        <v>86</v>
      </c>
      <c r="AO77" s="23" t="s">
        <v>86</v>
      </c>
      <c r="AP77" s="23" t="s">
        <v>86</v>
      </c>
      <c r="AQ77" s="23" t="s">
        <v>86</v>
      </c>
      <c r="AR77" s="45">
        <f>WORKDAY.INTL(AR76,1,1,{"2020-12-25","2021-01-01","2021-02-11","2021-02-12","2021-03-01"})</f>
        <v>44221</v>
      </c>
      <c r="AS77" s="6">
        <f t="shared" si="3"/>
        <v>0</v>
      </c>
    </row>
    <row r="78" spans="1:45" ht="21" customHeight="1" x14ac:dyDescent="0.15">
      <c r="A78" s="44">
        <v>69</v>
      </c>
      <c r="B78" s="35">
        <f>내용[[#This Row],[시간]]</f>
        <v>8</v>
      </c>
      <c r="C78" s="31">
        <f>COUNTA(내용[[#This Row],[1교시]:[8교시]])</f>
        <v>8</v>
      </c>
      <c r="D78" s="47" t="s">
        <v>95</v>
      </c>
      <c r="E78" s="47" t="s">
        <v>95</v>
      </c>
      <c r="F78" s="47" t="s">
        <v>95</v>
      </c>
      <c r="G78" s="47" t="s">
        <v>95</v>
      </c>
      <c r="H78" s="47" t="s">
        <v>95</v>
      </c>
      <c r="I78" s="47" t="s">
        <v>95</v>
      </c>
      <c r="J78" s="47" t="s">
        <v>95</v>
      </c>
      <c r="K78" s="47" t="s">
        <v>95</v>
      </c>
      <c r="L78" s="27"/>
      <c r="M78" s="27"/>
      <c r="N78" s="27"/>
      <c r="O78" s="27"/>
      <c r="P78" s="27"/>
      <c r="Q78" s="27"/>
      <c r="R78" s="27"/>
      <c r="S78" s="27"/>
      <c r="T78" s="90" t="s">
        <v>104</v>
      </c>
      <c r="U78" s="87" t="s">
        <v>104</v>
      </c>
      <c r="V78" s="87" t="s">
        <v>104</v>
      </c>
      <c r="W78" s="90" t="s">
        <v>104</v>
      </c>
      <c r="X78" s="87" t="s">
        <v>104</v>
      </c>
      <c r="Y78" s="87" t="s">
        <v>104</v>
      </c>
      <c r="Z78" s="90" t="s">
        <v>104</v>
      </c>
      <c r="AA78" s="90" t="s">
        <v>104</v>
      </c>
      <c r="AB78" s="24" t="s">
        <v>94</v>
      </c>
      <c r="AC78" s="24" t="s">
        <v>94</v>
      </c>
      <c r="AD78" s="24" t="s">
        <v>94</v>
      </c>
      <c r="AE78" s="24" t="s">
        <v>94</v>
      </c>
      <c r="AF78" s="24" t="s">
        <v>94</v>
      </c>
      <c r="AG78" s="24" t="s">
        <v>94</v>
      </c>
      <c r="AH78" s="24" t="s">
        <v>94</v>
      </c>
      <c r="AI78" s="24" t="s">
        <v>94</v>
      </c>
      <c r="AJ78" s="23" t="s">
        <v>86</v>
      </c>
      <c r="AK78" s="23" t="s">
        <v>86</v>
      </c>
      <c r="AL78" s="23" t="s">
        <v>86</v>
      </c>
      <c r="AM78" s="23" t="s">
        <v>86</v>
      </c>
      <c r="AN78" s="23" t="s">
        <v>86</v>
      </c>
      <c r="AO78" s="23" t="s">
        <v>86</v>
      </c>
      <c r="AP78" s="23" t="s">
        <v>86</v>
      </c>
      <c r="AQ78" s="23" t="s">
        <v>86</v>
      </c>
      <c r="AR78" s="45">
        <f>WORKDAY.INTL(AR77,1,1,{"2020-12-25","2021-01-01","2021-02-11","2021-02-12","2021-03-01"})</f>
        <v>44222</v>
      </c>
      <c r="AS78" s="6">
        <f t="shared" si="3"/>
        <v>0</v>
      </c>
    </row>
    <row r="79" spans="1:45" ht="21" customHeight="1" x14ac:dyDescent="0.15">
      <c r="A79" s="44">
        <v>70</v>
      </c>
      <c r="B79" s="35">
        <f>내용[[#This Row],[시간]]</f>
        <v>8</v>
      </c>
      <c r="C79" s="31">
        <f>COUNTA(내용[[#This Row],[1교시]:[8교시]])</f>
        <v>8</v>
      </c>
      <c r="D79" s="47" t="s">
        <v>95</v>
      </c>
      <c r="E79" s="47" t="s">
        <v>95</v>
      </c>
      <c r="F79" s="47" t="s">
        <v>95</v>
      </c>
      <c r="G79" s="47" t="s">
        <v>95</v>
      </c>
      <c r="H79" s="47" t="s">
        <v>95</v>
      </c>
      <c r="I79" s="47" t="s">
        <v>95</v>
      </c>
      <c r="J79" s="47" t="s">
        <v>95</v>
      </c>
      <c r="K79" s="47" t="s">
        <v>95</v>
      </c>
      <c r="L79" s="27"/>
      <c r="M79" s="27"/>
      <c r="N79" s="27"/>
      <c r="O79" s="27"/>
      <c r="P79" s="27"/>
      <c r="Q79" s="27"/>
      <c r="R79" s="27"/>
      <c r="S79" s="27"/>
      <c r="T79" s="90" t="s">
        <v>104</v>
      </c>
      <c r="U79" s="90" t="s">
        <v>104</v>
      </c>
      <c r="V79" s="90" t="s">
        <v>104</v>
      </c>
      <c r="W79" s="47" t="s">
        <v>104</v>
      </c>
      <c r="X79" s="47" t="s">
        <v>104</v>
      </c>
      <c r="Y79" s="47" t="s">
        <v>104</v>
      </c>
      <c r="Z79" s="47" t="s">
        <v>104</v>
      </c>
      <c r="AA79" s="47" t="s">
        <v>104</v>
      </c>
      <c r="AB79" s="24" t="s">
        <v>94</v>
      </c>
      <c r="AC79" s="24" t="s">
        <v>94</v>
      </c>
      <c r="AD79" s="24" t="s">
        <v>94</v>
      </c>
      <c r="AE79" s="24" t="s">
        <v>94</v>
      </c>
      <c r="AF79" s="24" t="s">
        <v>94</v>
      </c>
      <c r="AG79" s="24" t="s">
        <v>94</v>
      </c>
      <c r="AH79" s="24" t="s">
        <v>94</v>
      </c>
      <c r="AI79" s="24" t="s">
        <v>94</v>
      </c>
      <c r="AJ79" s="23" t="s">
        <v>86</v>
      </c>
      <c r="AK79" s="23" t="s">
        <v>86</v>
      </c>
      <c r="AL79" s="23" t="s">
        <v>86</v>
      </c>
      <c r="AM79" s="23" t="s">
        <v>86</v>
      </c>
      <c r="AN79" s="23" t="s">
        <v>86</v>
      </c>
      <c r="AO79" s="23" t="s">
        <v>86</v>
      </c>
      <c r="AP79" s="23" t="s">
        <v>86</v>
      </c>
      <c r="AQ79" s="23" t="s">
        <v>86</v>
      </c>
      <c r="AR79" s="45">
        <f>WORKDAY.INTL(AR78,1,1,{"2020-12-25","2021-01-01","2021-02-11","2021-02-12","2021-03-01"})</f>
        <v>44223</v>
      </c>
      <c r="AS79" s="6">
        <f t="shared" si="3"/>
        <v>0</v>
      </c>
    </row>
    <row r="80" spans="1:45" ht="21" customHeight="1" x14ac:dyDescent="0.15">
      <c r="A80" s="44">
        <v>71</v>
      </c>
      <c r="B80" s="35">
        <f>내용[[#This Row],[시간]]</f>
        <v>8</v>
      </c>
      <c r="C80" s="31">
        <f>COUNTA(내용[[#This Row],[1교시]:[8교시]])</f>
        <v>8</v>
      </c>
      <c r="D80" s="47" t="s">
        <v>95</v>
      </c>
      <c r="E80" s="47" t="s">
        <v>95</v>
      </c>
      <c r="F80" s="47" t="s">
        <v>95</v>
      </c>
      <c r="G80" s="47" t="s">
        <v>95</v>
      </c>
      <c r="H80" s="47" t="s">
        <v>95</v>
      </c>
      <c r="I80" s="47" t="s">
        <v>95</v>
      </c>
      <c r="J80" s="47" t="s">
        <v>95</v>
      </c>
      <c r="K80" s="47" t="s">
        <v>95</v>
      </c>
      <c r="L80" s="27"/>
      <c r="M80" s="27"/>
      <c r="N80" s="27"/>
      <c r="O80" s="27"/>
      <c r="P80" s="27"/>
      <c r="Q80" s="27"/>
      <c r="R80" s="27"/>
      <c r="S80" s="27"/>
      <c r="T80" s="47" t="s">
        <v>104</v>
      </c>
      <c r="U80" s="47" t="s">
        <v>104</v>
      </c>
      <c r="V80" s="47" t="s">
        <v>104</v>
      </c>
      <c r="W80" s="47" t="s">
        <v>104</v>
      </c>
      <c r="X80" s="47" t="s">
        <v>104</v>
      </c>
      <c r="Y80" s="47" t="s">
        <v>104</v>
      </c>
      <c r="Z80" s="47" t="s">
        <v>104</v>
      </c>
      <c r="AA80" s="47" t="s">
        <v>104</v>
      </c>
      <c r="AB80" s="24" t="s">
        <v>94</v>
      </c>
      <c r="AC80" s="24" t="s">
        <v>94</v>
      </c>
      <c r="AD80" s="24" t="s">
        <v>94</v>
      </c>
      <c r="AE80" s="24" t="s">
        <v>94</v>
      </c>
      <c r="AF80" s="24" t="s">
        <v>94</v>
      </c>
      <c r="AG80" s="24" t="s">
        <v>94</v>
      </c>
      <c r="AH80" s="24" t="s">
        <v>94</v>
      </c>
      <c r="AI80" s="24" t="s">
        <v>94</v>
      </c>
      <c r="AJ80" s="23" t="s">
        <v>86</v>
      </c>
      <c r="AK80" s="23" t="s">
        <v>86</v>
      </c>
      <c r="AL80" s="23" t="s">
        <v>86</v>
      </c>
      <c r="AM80" s="23" t="s">
        <v>86</v>
      </c>
      <c r="AN80" s="23" t="s">
        <v>86</v>
      </c>
      <c r="AO80" s="23" t="s">
        <v>86</v>
      </c>
      <c r="AP80" s="23" t="s">
        <v>86</v>
      </c>
      <c r="AQ80" s="23" t="s">
        <v>86</v>
      </c>
      <c r="AR80" s="45">
        <f>WORKDAY.INTL(AR79,1,1,{"2020-12-25","2021-01-01","2021-02-11","2021-02-12","2021-03-01"})</f>
        <v>44224</v>
      </c>
      <c r="AS80" s="6">
        <f t="shared" si="3"/>
        <v>0</v>
      </c>
    </row>
    <row r="81" spans="1:45" ht="21" customHeight="1" x14ac:dyDescent="0.15">
      <c r="A81" s="44">
        <v>72</v>
      </c>
      <c r="B81" s="35">
        <f>내용[[#This Row],[시간]]</f>
        <v>8</v>
      </c>
      <c r="C81" s="31">
        <f>COUNTA(내용[[#This Row],[1교시]:[8교시]])</f>
        <v>8</v>
      </c>
      <c r="D81" s="47" t="s">
        <v>95</v>
      </c>
      <c r="E81" s="47" t="s">
        <v>95</v>
      </c>
      <c r="F81" s="47" t="s">
        <v>95</v>
      </c>
      <c r="G81" s="47" t="s">
        <v>95</v>
      </c>
      <c r="H81" s="47" t="s">
        <v>95</v>
      </c>
      <c r="I81" s="47" t="s">
        <v>95</v>
      </c>
      <c r="J81" s="47" t="s">
        <v>95</v>
      </c>
      <c r="K81" s="47" t="s">
        <v>95</v>
      </c>
      <c r="L81" s="76"/>
      <c r="M81" s="80"/>
      <c r="N81" s="27"/>
      <c r="O81" s="27"/>
      <c r="P81" s="27"/>
      <c r="Q81" s="27"/>
      <c r="R81" s="27"/>
      <c r="S81" s="27"/>
      <c r="T81" s="47" t="s">
        <v>104</v>
      </c>
      <c r="U81" s="47" t="s">
        <v>104</v>
      </c>
      <c r="V81" s="47" t="s">
        <v>104</v>
      </c>
      <c r="W81" s="47" t="s">
        <v>104</v>
      </c>
      <c r="X81" s="47" t="s">
        <v>104</v>
      </c>
      <c r="Y81" s="47" t="s">
        <v>104</v>
      </c>
      <c r="Z81" s="47" t="s">
        <v>104</v>
      </c>
      <c r="AA81" s="47" t="s">
        <v>104</v>
      </c>
      <c r="AB81" s="24" t="s">
        <v>94</v>
      </c>
      <c r="AC81" s="24" t="s">
        <v>94</v>
      </c>
      <c r="AD81" s="24" t="s">
        <v>94</v>
      </c>
      <c r="AE81" s="24" t="s">
        <v>94</v>
      </c>
      <c r="AF81" s="24" t="s">
        <v>94</v>
      </c>
      <c r="AG81" s="24" t="s">
        <v>94</v>
      </c>
      <c r="AH81" s="24" t="s">
        <v>94</v>
      </c>
      <c r="AI81" s="24" t="s">
        <v>94</v>
      </c>
      <c r="AJ81" s="23" t="s">
        <v>86</v>
      </c>
      <c r="AK81" s="23" t="s">
        <v>86</v>
      </c>
      <c r="AL81" s="23" t="s">
        <v>86</v>
      </c>
      <c r="AM81" s="23" t="s">
        <v>86</v>
      </c>
      <c r="AN81" s="23" t="s">
        <v>86</v>
      </c>
      <c r="AO81" s="23" t="s">
        <v>86</v>
      </c>
      <c r="AP81" s="23" t="s">
        <v>86</v>
      </c>
      <c r="AQ81" s="23" t="s">
        <v>86</v>
      </c>
      <c r="AR81" s="45">
        <f>WORKDAY.INTL(AR80,1,1,{"2020-12-25","2021-01-01","2021-02-11","2021-02-12","2021-03-01"})</f>
        <v>44225</v>
      </c>
      <c r="AS81" s="6">
        <f t="shared" si="3"/>
        <v>0</v>
      </c>
    </row>
    <row r="82" spans="1:45" ht="21" customHeight="1" x14ac:dyDescent="0.15">
      <c r="A82" s="44">
        <v>73</v>
      </c>
      <c r="B82" s="35">
        <f>내용[[#This Row],[시간]]</f>
        <v>8</v>
      </c>
      <c r="C82" s="31">
        <f>COUNTA(내용[[#This Row],[1교시]:[8교시]])</f>
        <v>8</v>
      </c>
      <c r="D82" s="47" t="s">
        <v>95</v>
      </c>
      <c r="E82" s="47" t="s">
        <v>95</v>
      </c>
      <c r="F82" s="47" t="s">
        <v>95</v>
      </c>
      <c r="G82" s="47" t="s">
        <v>95</v>
      </c>
      <c r="H82" s="47" t="s">
        <v>95</v>
      </c>
      <c r="I82" s="47" t="s">
        <v>95</v>
      </c>
      <c r="J82" s="47" t="s">
        <v>95</v>
      </c>
      <c r="K82" s="47" t="s">
        <v>95</v>
      </c>
      <c r="L82" s="76"/>
      <c r="M82" s="80"/>
      <c r="N82" s="80"/>
      <c r="O82" s="76"/>
      <c r="P82" s="80"/>
      <c r="Q82" s="80"/>
      <c r="R82" s="76"/>
      <c r="S82" s="80"/>
      <c r="T82" s="47" t="s">
        <v>104</v>
      </c>
      <c r="U82" s="47" t="s">
        <v>104</v>
      </c>
      <c r="V82" s="47" t="s">
        <v>104</v>
      </c>
      <c r="W82" s="47" t="s">
        <v>104</v>
      </c>
      <c r="X82" s="47" t="s">
        <v>104</v>
      </c>
      <c r="Y82" s="47" t="s">
        <v>104</v>
      </c>
      <c r="Z82" s="47" t="s">
        <v>104</v>
      </c>
      <c r="AA82" s="47" t="s">
        <v>104</v>
      </c>
      <c r="AB82" s="24" t="s">
        <v>94</v>
      </c>
      <c r="AC82" s="24" t="s">
        <v>94</v>
      </c>
      <c r="AD82" s="24" t="s">
        <v>94</v>
      </c>
      <c r="AE82" s="24" t="s">
        <v>94</v>
      </c>
      <c r="AF82" s="24" t="s">
        <v>94</v>
      </c>
      <c r="AG82" s="24" t="s">
        <v>94</v>
      </c>
      <c r="AH82" s="24" t="s">
        <v>94</v>
      </c>
      <c r="AI82" s="24" t="s">
        <v>94</v>
      </c>
      <c r="AJ82" s="23" t="s">
        <v>86</v>
      </c>
      <c r="AK82" s="23" t="s">
        <v>86</v>
      </c>
      <c r="AL82" s="23" t="s">
        <v>86</v>
      </c>
      <c r="AM82" s="23" t="s">
        <v>86</v>
      </c>
      <c r="AN82" s="23" t="s">
        <v>86</v>
      </c>
      <c r="AO82" s="23" t="s">
        <v>86</v>
      </c>
      <c r="AP82" s="23" t="s">
        <v>86</v>
      </c>
      <c r="AQ82" s="23" t="s">
        <v>86</v>
      </c>
      <c r="AR82" s="45">
        <f>WORKDAY.INTL(AR81,1,1,{"2020-12-25","2021-01-01","2021-02-11","2021-02-12","2021-03-01"})</f>
        <v>44228</v>
      </c>
      <c r="AS82" s="6">
        <f t="shared" si="3"/>
        <v>0</v>
      </c>
    </row>
    <row r="83" spans="1:45" ht="21" customHeight="1" x14ac:dyDescent="0.15">
      <c r="A83" s="44">
        <v>74</v>
      </c>
      <c r="B83" s="35">
        <f>내용[[#This Row],[시간]]</f>
        <v>8</v>
      </c>
      <c r="C83" s="31">
        <f>COUNTA(내용[[#This Row],[1교시]:[8교시]])</f>
        <v>8</v>
      </c>
      <c r="D83" s="47" t="s">
        <v>95</v>
      </c>
      <c r="E83" s="47" t="s">
        <v>95</v>
      </c>
      <c r="F83" s="47" t="s">
        <v>95</v>
      </c>
      <c r="G83" s="47" t="s">
        <v>95</v>
      </c>
      <c r="H83" s="47" t="s">
        <v>95</v>
      </c>
      <c r="I83" s="47" t="s">
        <v>95</v>
      </c>
      <c r="J83" s="25" t="s">
        <v>95</v>
      </c>
      <c r="K83" s="25" t="s">
        <v>95</v>
      </c>
      <c r="L83" s="76"/>
      <c r="M83" s="80"/>
      <c r="N83" s="80"/>
      <c r="O83" s="76"/>
      <c r="P83" s="80"/>
      <c r="Q83" s="80"/>
      <c r="R83" s="76"/>
      <c r="S83" s="80"/>
      <c r="T83" s="47" t="s">
        <v>104</v>
      </c>
      <c r="U83" s="47" t="s">
        <v>104</v>
      </c>
      <c r="V83" s="47" t="s">
        <v>104</v>
      </c>
      <c r="W83" s="47" t="s">
        <v>104</v>
      </c>
      <c r="X83" s="47" t="s">
        <v>104</v>
      </c>
      <c r="Y83" s="47" t="s">
        <v>104</v>
      </c>
      <c r="Z83" s="25" t="s">
        <v>105</v>
      </c>
      <c r="AA83" s="25" t="s">
        <v>105</v>
      </c>
      <c r="AB83" s="24" t="s">
        <v>94</v>
      </c>
      <c r="AC83" s="24" t="s">
        <v>94</v>
      </c>
      <c r="AD83" s="24" t="s">
        <v>94</v>
      </c>
      <c r="AE83" s="24" t="s">
        <v>94</v>
      </c>
      <c r="AF83" s="24" t="s">
        <v>94</v>
      </c>
      <c r="AG83" s="24" t="s">
        <v>94</v>
      </c>
      <c r="AH83" s="24" t="s">
        <v>94</v>
      </c>
      <c r="AI83" s="24" t="s">
        <v>94</v>
      </c>
      <c r="AJ83" s="23" t="s">
        <v>86</v>
      </c>
      <c r="AK83" s="23" t="s">
        <v>86</v>
      </c>
      <c r="AL83" s="23" t="s">
        <v>86</v>
      </c>
      <c r="AM83" s="23" t="s">
        <v>86</v>
      </c>
      <c r="AN83" s="23" t="s">
        <v>86</v>
      </c>
      <c r="AO83" s="23" t="s">
        <v>86</v>
      </c>
      <c r="AP83" s="23" t="s">
        <v>86</v>
      </c>
      <c r="AQ83" s="23" t="s">
        <v>86</v>
      </c>
      <c r="AR83" s="45">
        <f>WORKDAY.INTL(AR82,1,1,{"2020-12-25","2021-01-01","2021-02-11","2021-02-12","2021-03-01"})</f>
        <v>44229</v>
      </c>
      <c r="AS83" s="6">
        <f t="shared" si="3"/>
        <v>0</v>
      </c>
    </row>
    <row r="84" spans="1:45" ht="21" customHeight="1" x14ac:dyDescent="0.15">
      <c r="A84" s="44">
        <v>75</v>
      </c>
      <c r="B84" s="35">
        <f>내용[[#This Row],[시간]]</f>
        <v>8</v>
      </c>
      <c r="C84" s="31">
        <f>COUNTA(내용[[#This Row],[1교시]:[8교시]])</f>
        <v>8</v>
      </c>
      <c r="D84" s="25" t="s">
        <v>95</v>
      </c>
      <c r="E84" s="25" t="s">
        <v>95</v>
      </c>
      <c r="F84" s="25" t="s">
        <v>95</v>
      </c>
      <c r="G84" s="25" t="s">
        <v>95</v>
      </c>
      <c r="H84" s="25" t="s">
        <v>95</v>
      </c>
      <c r="I84" s="25" t="s">
        <v>95</v>
      </c>
      <c r="J84" s="25" t="s">
        <v>95</v>
      </c>
      <c r="K84" s="25" t="s">
        <v>95</v>
      </c>
      <c r="L84" s="76"/>
      <c r="M84" s="80"/>
      <c r="N84" s="80"/>
      <c r="O84" s="76"/>
      <c r="P84" s="80"/>
      <c r="Q84" s="80"/>
      <c r="R84" s="76"/>
      <c r="S84" s="80"/>
      <c r="T84" s="25" t="s">
        <v>105</v>
      </c>
      <c r="U84" s="25" t="s">
        <v>105</v>
      </c>
      <c r="V84" s="25" t="s">
        <v>105</v>
      </c>
      <c r="W84" s="25" t="s">
        <v>105</v>
      </c>
      <c r="X84" s="25" t="s">
        <v>105</v>
      </c>
      <c r="Y84" s="25" t="s">
        <v>105</v>
      </c>
      <c r="Z84" s="25" t="s">
        <v>105</v>
      </c>
      <c r="AA84" s="25" t="s">
        <v>105</v>
      </c>
      <c r="AB84" s="24" t="s">
        <v>94</v>
      </c>
      <c r="AC84" s="24" t="s">
        <v>94</v>
      </c>
      <c r="AD84" s="24" t="s">
        <v>94</v>
      </c>
      <c r="AE84" s="24" t="s">
        <v>94</v>
      </c>
      <c r="AF84" s="24" t="s">
        <v>94</v>
      </c>
      <c r="AG84" s="24" t="s">
        <v>94</v>
      </c>
      <c r="AH84" s="24" t="s">
        <v>94</v>
      </c>
      <c r="AI84" s="24" t="s">
        <v>94</v>
      </c>
      <c r="AJ84" s="23" t="s">
        <v>86</v>
      </c>
      <c r="AK84" s="23" t="s">
        <v>86</v>
      </c>
      <c r="AL84" s="23" t="s">
        <v>86</v>
      </c>
      <c r="AM84" s="23" t="s">
        <v>86</v>
      </c>
      <c r="AN84" s="23" t="s">
        <v>86</v>
      </c>
      <c r="AO84" s="23" t="s">
        <v>86</v>
      </c>
      <c r="AP84" s="23" t="s">
        <v>86</v>
      </c>
      <c r="AQ84" s="23" t="s">
        <v>86</v>
      </c>
      <c r="AR84" s="45">
        <f>WORKDAY.INTL(AR83,1,1,{"2020-12-25","2021-01-01","2021-02-11","2021-02-12","2021-03-01"})</f>
        <v>44230</v>
      </c>
      <c r="AS84" s="6">
        <f t="shared" si="3"/>
        <v>0</v>
      </c>
    </row>
    <row r="85" spans="1:45" ht="21" customHeight="1" x14ac:dyDescent="0.15">
      <c r="A85" s="44">
        <v>76</v>
      </c>
      <c r="B85" s="35">
        <f>내용[[#This Row],[시간]]</f>
        <v>8</v>
      </c>
      <c r="C85" s="31">
        <f>COUNTA(내용[[#This Row],[1교시]:[8교시]])</f>
        <v>8</v>
      </c>
      <c r="D85" s="25" t="s">
        <v>95</v>
      </c>
      <c r="E85" s="25" t="s">
        <v>95</v>
      </c>
      <c r="F85" s="25" t="s">
        <v>95</v>
      </c>
      <c r="G85" s="25" t="s">
        <v>95</v>
      </c>
      <c r="H85" s="25" t="s">
        <v>95</v>
      </c>
      <c r="I85" s="25" t="s">
        <v>95</v>
      </c>
      <c r="J85" s="25" t="s">
        <v>95</v>
      </c>
      <c r="K85" s="25" t="s">
        <v>95</v>
      </c>
      <c r="L85" s="76"/>
      <c r="M85" s="80"/>
      <c r="N85" s="80"/>
      <c r="O85" s="76"/>
      <c r="P85" s="80"/>
      <c r="Q85" s="80"/>
      <c r="R85" s="76"/>
      <c r="S85" s="80"/>
      <c r="T85" s="25" t="s">
        <v>105</v>
      </c>
      <c r="U85" s="25" t="s">
        <v>105</v>
      </c>
      <c r="V85" s="25" t="s">
        <v>105</v>
      </c>
      <c r="W85" s="25" t="s">
        <v>105</v>
      </c>
      <c r="X85" s="25" t="s">
        <v>105</v>
      </c>
      <c r="Y85" s="25" t="s">
        <v>105</v>
      </c>
      <c r="Z85" s="25" t="s">
        <v>105</v>
      </c>
      <c r="AA85" s="25" t="s">
        <v>105</v>
      </c>
      <c r="AB85" s="24" t="s">
        <v>94</v>
      </c>
      <c r="AC85" s="24" t="s">
        <v>94</v>
      </c>
      <c r="AD85" s="24" t="s">
        <v>94</v>
      </c>
      <c r="AE85" s="24" t="s">
        <v>94</v>
      </c>
      <c r="AF85" s="24" t="s">
        <v>94</v>
      </c>
      <c r="AG85" s="24" t="s">
        <v>94</v>
      </c>
      <c r="AH85" s="24" t="s">
        <v>94</v>
      </c>
      <c r="AI85" s="24" t="s">
        <v>94</v>
      </c>
      <c r="AJ85" s="23" t="s">
        <v>86</v>
      </c>
      <c r="AK85" s="23" t="s">
        <v>86</v>
      </c>
      <c r="AL85" s="23" t="s">
        <v>86</v>
      </c>
      <c r="AM85" s="23" t="s">
        <v>86</v>
      </c>
      <c r="AN85" s="23" t="s">
        <v>86</v>
      </c>
      <c r="AO85" s="23" t="s">
        <v>86</v>
      </c>
      <c r="AP85" s="23" t="s">
        <v>86</v>
      </c>
      <c r="AQ85" s="23" t="s">
        <v>86</v>
      </c>
      <c r="AR85" s="45">
        <f>WORKDAY.INTL(AR84,1,1,{"2020-12-25","2021-01-01","2021-02-11","2021-02-12","2021-03-01"})</f>
        <v>44231</v>
      </c>
      <c r="AS85" s="79">
        <f>COUNTIF(D:K,#REF!)</f>
        <v>0</v>
      </c>
    </row>
    <row r="86" spans="1:45" ht="21" customHeight="1" x14ac:dyDescent="0.15">
      <c r="A86" s="44">
        <v>77</v>
      </c>
      <c r="B86" s="35">
        <f>내용[[#This Row],[시간]]</f>
        <v>8</v>
      </c>
      <c r="C86" s="31">
        <f>COUNTA(내용[[#This Row],[1교시]:[8교시]])</f>
        <v>8</v>
      </c>
      <c r="D86" s="25" t="s">
        <v>95</v>
      </c>
      <c r="E86" s="25" t="s">
        <v>95</v>
      </c>
      <c r="F86" s="25" t="s">
        <v>95</v>
      </c>
      <c r="G86" s="25" t="s">
        <v>95</v>
      </c>
      <c r="H86" s="25" t="s">
        <v>95</v>
      </c>
      <c r="I86" s="25" t="s">
        <v>95</v>
      </c>
      <c r="J86" s="25" t="s">
        <v>95</v>
      </c>
      <c r="K86" s="25" t="s">
        <v>95</v>
      </c>
      <c r="L86" s="76"/>
      <c r="M86" s="80"/>
      <c r="N86" s="80"/>
      <c r="O86" s="76"/>
      <c r="P86" s="80"/>
      <c r="Q86" s="80"/>
      <c r="R86" s="76"/>
      <c r="S86" s="80"/>
      <c r="T86" s="25" t="s">
        <v>105</v>
      </c>
      <c r="U86" s="25" t="s">
        <v>105</v>
      </c>
      <c r="V86" s="25" t="s">
        <v>105</v>
      </c>
      <c r="W86" s="25" t="s">
        <v>105</v>
      </c>
      <c r="X86" s="25" t="s">
        <v>105</v>
      </c>
      <c r="Y86" s="25" t="s">
        <v>105</v>
      </c>
      <c r="Z86" s="25" t="s">
        <v>105</v>
      </c>
      <c r="AA86" s="25" t="s">
        <v>105</v>
      </c>
      <c r="AB86" s="24" t="s">
        <v>94</v>
      </c>
      <c r="AC86" s="24" t="s">
        <v>94</v>
      </c>
      <c r="AD86" s="24" t="s">
        <v>94</v>
      </c>
      <c r="AE86" s="24" t="s">
        <v>94</v>
      </c>
      <c r="AF86" s="24" t="s">
        <v>94</v>
      </c>
      <c r="AG86" s="24" t="s">
        <v>94</v>
      </c>
      <c r="AH86" s="24" t="s">
        <v>94</v>
      </c>
      <c r="AI86" s="24" t="s">
        <v>94</v>
      </c>
      <c r="AJ86" s="23" t="s">
        <v>86</v>
      </c>
      <c r="AK86" s="23" t="s">
        <v>86</v>
      </c>
      <c r="AL86" s="23" t="s">
        <v>86</v>
      </c>
      <c r="AM86" s="23" t="s">
        <v>86</v>
      </c>
      <c r="AN86" s="23" t="s">
        <v>86</v>
      </c>
      <c r="AO86" s="23" t="s">
        <v>86</v>
      </c>
      <c r="AP86" s="23" t="s">
        <v>86</v>
      </c>
      <c r="AQ86" s="23" t="s">
        <v>86</v>
      </c>
      <c r="AR86" s="45">
        <f>WORKDAY.INTL(AR85,1,1,{"2020-12-25","2021-01-01","2021-02-11","2021-02-12","2021-03-01"})</f>
        <v>44232</v>
      </c>
      <c r="AS86" s="79">
        <f>COUNTIF(D:K,#REF!)</f>
        <v>0</v>
      </c>
    </row>
    <row r="87" spans="1:45" ht="21" customHeight="1" x14ac:dyDescent="0.15">
      <c r="A87" s="44">
        <v>78</v>
      </c>
      <c r="B87" s="35">
        <f>내용[[#This Row],[시간]]</f>
        <v>8</v>
      </c>
      <c r="C87" s="31">
        <f>COUNTA(내용[[#This Row],[1교시]:[8교시]])</f>
        <v>8</v>
      </c>
      <c r="D87" s="25" t="s">
        <v>95</v>
      </c>
      <c r="E87" s="25" t="s">
        <v>95</v>
      </c>
      <c r="F87" s="25" t="s">
        <v>95</v>
      </c>
      <c r="G87" s="25" t="s">
        <v>95</v>
      </c>
      <c r="H87" s="25" t="s">
        <v>95</v>
      </c>
      <c r="I87" s="25" t="s">
        <v>95</v>
      </c>
      <c r="J87" s="25" t="s">
        <v>95</v>
      </c>
      <c r="K87" s="25" t="s">
        <v>95</v>
      </c>
      <c r="L87" s="76"/>
      <c r="M87" s="80"/>
      <c r="N87" s="80"/>
      <c r="O87" s="76"/>
      <c r="P87" s="80"/>
      <c r="Q87" s="80"/>
      <c r="R87" s="76"/>
      <c r="S87" s="80"/>
      <c r="T87" s="25" t="s">
        <v>105</v>
      </c>
      <c r="U87" s="25" t="s">
        <v>105</v>
      </c>
      <c r="V87" s="25" t="s">
        <v>105</v>
      </c>
      <c r="W87" s="25" t="s">
        <v>105</v>
      </c>
      <c r="X87" s="25" t="s">
        <v>105</v>
      </c>
      <c r="Y87" s="25" t="s">
        <v>105</v>
      </c>
      <c r="Z87" s="25" t="s">
        <v>105</v>
      </c>
      <c r="AA87" s="25" t="s">
        <v>105</v>
      </c>
      <c r="AB87" s="24" t="s">
        <v>94</v>
      </c>
      <c r="AC87" s="24" t="s">
        <v>94</v>
      </c>
      <c r="AD87" s="24" t="s">
        <v>94</v>
      </c>
      <c r="AE87" s="24" t="s">
        <v>94</v>
      </c>
      <c r="AF87" s="24" t="s">
        <v>94</v>
      </c>
      <c r="AG87" s="24" t="s">
        <v>94</v>
      </c>
      <c r="AH87" s="24" t="s">
        <v>94</v>
      </c>
      <c r="AI87" s="24" t="s">
        <v>94</v>
      </c>
      <c r="AJ87" s="23" t="s">
        <v>86</v>
      </c>
      <c r="AK87" s="23" t="s">
        <v>86</v>
      </c>
      <c r="AL87" s="23" t="s">
        <v>86</v>
      </c>
      <c r="AM87" s="23" t="s">
        <v>86</v>
      </c>
      <c r="AN87" s="23" t="s">
        <v>86</v>
      </c>
      <c r="AO87" s="23" t="s">
        <v>86</v>
      </c>
      <c r="AP87" s="23" t="s">
        <v>86</v>
      </c>
      <c r="AQ87" s="23" t="s">
        <v>86</v>
      </c>
      <c r="AR87" s="45">
        <f>WORKDAY.INTL(AR86,1,1,{"2020-12-25","2021-01-01","2021-02-11","2021-02-12","2021-03-01"})</f>
        <v>44235</v>
      </c>
      <c r="AS87" s="79">
        <f>COUNTIF(D:K,#REF!)</f>
        <v>0</v>
      </c>
    </row>
    <row r="88" spans="1:45" ht="21" customHeight="1" x14ac:dyDescent="0.15">
      <c r="A88" s="44">
        <v>79</v>
      </c>
      <c r="B88" s="35">
        <f>내용[[#This Row],[시간]]</f>
        <v>8</v>
      </c>
      <c r="C88" s="31">
        <f>COUNTA(내용[[#This Row],[1교시]:[8교시]])</f>
        <v>8</v>
      </c>
      <c r="D88" s="25" t="s">
        <v>95</v>
      </c>
      <c r="E88" s="25" t="s">
        <v>95</v>
      </c>
      <c r="F88" s="25" t="s">
        <v>95</v>
      </c>
      <c r="G88" s="25" t="s">
        <v>95</v>
      </c>
      <c r="H88" s="25" t="s">
        <v>95</v>
      </c>
      <c r="I88" s="25" t="s">
        <v>95</v>
      </c>
      <c r="J88" s="47" t="s">
        <v>95</v>
      </c>
      <c r="K88" s="47" t="s">
        <v>95</v>
      </c>
      <c r="L88" s="27"/>
      <c r="M88" s="27"/>
      <c r="N88" s="27"/>
      <c r="O88" s="27"/>
      <c r="P88" s="27"/>
      <c r="Q88" s="27"/>
      <c r="R88" s="27"/>
      <c r="S88" s="27"/>
      <c r="T88" s="25" t="s">
        <v>105</v>
      </c>
      <c r="U88" s="25" t="s">
        <v>105</v>
      </c>
      <c r="V88" s="25" t="s">
        <v>105</v>
      </c>
      <c r="W88" s="25" t="s">
        <v>105</v>
      </c>
      <c r="X88" s="25" t="s">
        <v>105</v>
      </c>
      <c r="Y88" s="25" t="s">
        <v>105</v>
      </c>
      <c r="Z88" s="47" t="s">
        <v>106</v>
      </c>
      <c r="AA88" s="47" t="s">
        <v>106</v>
      </c>
      <c r="AB88" s="24" t="s">
        <v>94</v>
      </c>
      <c r="AC88" s="24" t="s">
        <v>94</v>
      </c>
      <c r="AD88" s="24" t="s">
        <v>94</v>
      </c>
      <c r="AE88" s="24" t="s">
        <v>94</v>
      </c>
      <c r="AF88" s="24" t="s">
        <v>94</v>
      </c>
      <c r="AG88" s="24" t="s">
        <v>94</v>
      </c>
      <c r="AH88" s="24" t="s">
        <v>94</v>
      </c>
      <c r="AI88" s="24" t="s">
        <v>94</v>
      </c>
      <c r="AJ88" s="23" t="s">
        <v>86</v>
      </c>
      <c r="AK88" s="23" t="s">
        <v>86</v>
      </c>
      <c r="AL88" s="23" t="s">
        <v>86</v>
      </c>
      <c r="AM88" s="23" t="s">
        <v>86</v>
      </c>
      <c r="AN88" s="23" t="s">
        <v>86</v>
      </c>
      <c r="AO88" s="23" t="s">
        <v>86</v>
      </c>
      <c r="AP88" s="23" t="s">
        <v>86</v>
      </c>
      <c r="AQ88" s="23" t="s">
        <v>86</v>
      </c>
      <c r="AR88" s="45">
        <f>WORKDAY.INTL(AR87,1,1,{"2020-12-25","2021-01-01","2021-02-11","2021-02-12","2021-03-01"})</f>
        <v>44236</v>
      </c>
      <c r="AS88" s="79">
        <f>COUNTIF(D:K,#REF!)</f>
        <v>0</v>
      </c>
    </row>
    <row r="89" spans="1:45" ht="21" customHeight="1" x14ac:dyDescent="0.15">
      <c r="A89" s="44">
        <v>80</v>
      </c>
      <c r="B89" s="35">
        <f>내용[[#This Row],[시간]]</f>
        <v>8</v>
      </c>
      <c r="C89" s="31">
        <f>COUNTA(내용[[#This Row],[1교시]:[8교시]])</f>
        <v>8</v>
      </c>
      <c r="D89" s="47" t="s">
        <v>95</v>
      </c>
      <c r="E89" s="47" t="s">
        <v>95</v>
      </c>
      <c r="F89" s="47" t="s">
        <v>95</v>
      </c>
      <c r="G89" s="47" t="s">
        <v>95</v>
      </c>
      <c r="H89" s="47" t="s">
        <v>95</v>
      </c>
      <c r="I89" s="47" t="s">
        <v>95</v>
      </c>
      <c r="J89" s="47" t="s">
        <v>95</v>
      </c>
      <c r="K89" s="47" t="s">
        <v>95</v>
      </c>
      <c r="L89" s="27"/>
      <c r="M89" s="27"/>
      <c r="N89" s="27"/>
      <c r="O89" s="27"/>
      <c r="P89" s="27"/>
      <c r="Q89" s="27"/>
      <c r="R89" s="27"/>
      <c r="S89" s="27"/>
      <c r="T89" s="47" t="s">
        <v>106</v>
      </c>
      <c r="U89" s="47" t="s">
        <v>106</v>
      </c>
      <c r="V89" s="47" t="s">
        <v>106</v>
      </c>
      <c r="W89" s="47" t="s">
        <v>106</v>
      </c>
      <c r="X89" s="47" t="s">
        <v>106</v>
      </c>
      <c r="Y89" s="47" t="s">
        <v>106</v>
      </c>
      <c r="Z89" s="47" t="s">
        <v>106</v>
      </c>
      <c r="AA89" s="47" t="s">
        <v>106</v>
      </c>
      <c r="AB89" s="24" t="s">
        <v>94</v>
      </c>
      <c r="AC89" s="24" t="s">
        <v>94</v>
      </c>
      <c r="AD89" s="24" t="s">
        <v>94</v>
      </c>
      <c r="AE89" s="24" t="s">
        <v>94</v>
      </c>
      <c r="AF89" s="24" t="s">
        <v>94</v>
      </c>
      <c r="AG89" s="24" t="s">
        <v>94</v>
      </c>
      <c r="AH89" s="24" t="s">
        <v>94</v>
      </c>
      <c r="AI89" s="24" t="s">
        <v>94</v>
      </c>
      <c r="AJ89" s="23" t="s">
        <v>86</v>
      </c>
      <c r="AK89" s="23" t="s">
        <v>86</v>
      </c>
      <c r="AL89" s="23" t="s">
        <v>86</v>
      </c>
      <c r="AM89" s="23" t="s">
        <v>86</v>
      </c>
      <c r="AN89" s="23" t="s">
        <v>86</v>
      </c>
      <c r="AO89" s="23" t="s">
        <v>86</v>
      </c>
      <c r="AP89" s="23" t="s">
        <v>86</v>
      </c>
      <c r="AQ89" s="23" t="s">
        <v>86</v>
      </c>
      <c r="AR89" s="45">
        <f>WORKDAY.INTL(AR88,1,1,{"2020-12-25","2021-01-01","2021-02-11","2021-02-12","2021-03-01"})</f>
        <v>44237</v>
      </c>
      <c r="AS89" s="79">
        <f>COUNTIF(D:K,#REF!)</f>
        <v>0</v>
      </c>
    </row>
    <row r="90" spans="1:45" ht="21" customHeight="1" x14ac:dyDescent="0.15">
      <c r="A90" s="44">
        <v>81</v>
      </c>
      <c r="B90" s="35">
        <f>내용[[#This Row],[시간]]</f>
        <v>8</v>
      </c>
      <c r="C90" s="31">
        <f>COUNTA(내용[[#This Row],[1교시]:[8교시]])</f>
        <v>8</v>
      </c>
      <c r="D90" s="47" t="s">
        <v>95</v>
      </c>
      <c r="E90" s="47" t="s">
        <v>95</v>
      </c>
      <c r="F90" s="47" t="s">
        <v>95</v>
      </c>
      <c r="G90" s="47" t="s">
        <v>95</v>
      </c>
      <c r="H90" s="47" t="s">
        <v>95</v>
      </c>
      <c r="I90" s="47" t="s">
        <v>95</v>
      </c>
      <c r="J90" s="47" t="s">
        <v>95</v>
      </c>
      <c r="K90" s="47" t="s">
        <v>95</v>
      </c>
      <c r="L90" s="27"/>
      <c r="M90" s="27"/>
      <c r="N90" s="27"/>
      <c r="O90" s="27"/>
      <c r="P90" s="27"/>
      <c r="Q90" s="27"/>
      <c r="R90" s="27"/>
      <c r="S90" s="27"/>
      <c r="T90" s="47" t="s">
        <v>106</v>
      </c>
      <c r="U90" s="47" t="s">
        <v>106</v>
      </c>
      <c r="V90" s="47" t="s">
        <v>106</v>
      </c>
      <c r="W90" s="47" t="s">
        <v>106</v>
      </c>
      <c r="X90" s="47" t="s">
        <v>106</v>
      </c>
      <c r="Y90" s="47" t="s">
        <v>106</v>
      </c>
      <c r="Z90" s="47" t="s">
        <v>106</v>
      </c>
      <c r="AA90" s="47" t="s">
        <v>106</v>
      </c>
      <c r="AB90" s="24" t="s">
        <v>94</v>
      </c>
      <c r="AC90" s="24" t="s">
        <v>94</v>
      </c>
      <c r="AD90" s="24" t="s">
        <v>94</v>
      </c>
      <c r="AE90" s="24" t="s">
        <v>94</v>
      </c>
      <c r="AF90" s="24" t="s">
        <v>94</v>
      </c>
      <c r="AG90" s="24" t="s">
        <v>94</v>
      </c>
      <c r="AH90" s="24" t="s">
        <v>94</v>
      </c>
      <c r="AI90" s="24" t="s">
        <v>94</v>
      </c>
      <c r="AJ90" s="23" t="s">
        <v>86</v>
      </c>
      <c r="AK90" s="23" t="s">
        <v>86</v>
      </c>
      <c r="AL90" s="23" t="s">
        <v>86</v>
      </c>
      <c r="AM90" s="23" t="s">
        <v>86</v>
      </c>
      <c r="AN90" s="23" t="s">
        <v>86</v>
      </c>
      <c r="AO90" s="23" t="s">
        <v>86</v>
      </c>
      <c r="AP90" s="23" t="s">
        <v>86</v>
      </c>
      <c r="AQ90" s="23" t="s">
        <v>86</v>
      </c>
      <c r="AR90" s="45">
        <f>WORKDAY.INTL(AR89,1,1,{"2020-12-25","2021-01-01","2021-02-11","2021-02-12","2021-03-01"})</f>
        <v>44242</v>
      </c>
      <c r="AS90" s="79">
        <f>COUNTIF(D:K,#REF!)</f>
        <v>0</v>
      </c>
    </row>
    <row r="91" spans="1:45" ht="21" customHeight="1" x14ac:dyDescent="0.15">
      <c r="A91" s="44">
        <v>82</v>
      </c>
      <c r="B91" s="35">
        <f>내용[[#This Row],[시간]]</f>
        <v>8</v>
      </c>
      <c r="C91" s="31">
        <f>COUNTA(내용[[#This Row],[1교시]:[8교시]])</f>
        <v>8</v>
      </c>
      <c r="D91" s="47" t="s">
        <v>95</v>
      </c>
      <c r="E91" s="47" t="s">
        <v>95</v>
      </c>
      <c r="F91" s="47" t="s">
        <v>95</v>
      </c>
      <c r="G91" s="47" t="s">
        <v>95</v>
      </c>
      <c r="H91" s="47" t="s">
        <v>95</v>
      </c>
      <c r="I91" s="47" t="s">
        <v>95</v>
      </c>
      <c r="J91" s="47" t="s">
        <v>95</v>
      </c>
      <c r="K91" s="47" t="s">
        <v>95</v>
      </c>
      <c r="L91" s="27"/>
      <c r="M91" s="27"/>
      <c r="N91" s="27"/>
      <c r="O91" s="27"/>
      <c r="P91" s="27"/>
      <c r="Q91" s="27"/>
      <c r="R91" s="27"/>
      <c r="S91" s="27"/>
      <c r="T91" s="47" t="s">
        <v>106</v>
      </c>
      <c r="U91" s="47" t="s">
        <v>106</v>
      </c>
      <c r="V91" s="47" t="s">
        <v>106</v>
      </c>
      <c r="W91" s="47" t="s">
        <v>106</v>
      </c>
      <c r="X91" s="47" t="s">
        <v>106</v>
      </c>
      <c r="Y91" s="47" t="s">
        <v>106</v>
      </c>
      <c r="Z91" s="47" t="s">
        <v>106</v>
      </c>
      <c r="AA91" s="47" t="s">
        <v>106</v>
      </c>
      <c r="AB91" s="24" t="s">
        <v>94</v>
      </c>
      <c r="AC91" s="24" t="s">
        <v>94</v>
      </c>
      <c r="AD91" s="24" t="s">
        <v>94</v>
      </c>
      <c r="AE91" s="24" t="s">
        <v>94</v>
      </c>
      <c r="AF91" s="24" t="s">
        <v>94</v>
      </c>
      <c r="AG91" s="24" t="s">
        <v>94</v>
      </c>
      <c r="AH91" s="24" t="s">
        <v>94</v>
      </c>
      <c r="AI91" s="24" t="s">
        <v>94</v>
      </c>
      <c r="AJ91" s="23" t="s">
        <v>86</v>
      </c>
      <c r="AK91" s="23" t="s">
        <v>86</v>
      </c>
      <c r="AL91" s="23" t="s">
        <v>86</v>
      </c>
      <c r="AM91" s="23" t="s">
        <v>86</v>
      </c>
      <c r="AN91" s="23" t="s">
        <v>86</v>
      </c>
      <c r="AO91" s="23" t="s">
        <v>86</v>
      </c>
      <c r="AP91" s="23" t="s">
        <v>86</v>
      </c>
      <c r="AQ91" s="23" t="s">
        <v>86</v>
      </c>
      <c r="AR91" s="45">
        <f>WORKDAY.INTL(AR90,1,1,{"2020-12-25","2021-01-01","2021-02-11","2021-02-12","2021-03-01"})</f>
        <v>44243</v>
      </c>
      <c r="AS91" s="79">
        <f>COUNTIF(D:K,#REF!)</f>
        <v>0</v>
      </c>
    </row>
    <row r="92" spans="1:45" ht="21" customHeight="1" x14ac:dyDescent="0.15">
      <c r="A92" s="44">
        <v>83</v>
      </c>
      <c r="B92" s="35">
        <f>내용[[#This Row],[시간]]</f>
        <v>8</v>
      </c>
      <c r="C92" s="31">
        <f>COUNTA(내용[[#This Row],[1교시]:[8교시]])</f>
        <v>8</v>
      </c>
      <c r="D92" s="47" t="s">
        <v>95</v>
      </c>
      <c r="E92" s="47" t="s">
        <v>95</v>
      </c>
      <c r="F92" s="47" t="s">
        <v>95</v>
      </c>
      <c r="G92" s="47" t="s">
        <v>95</v>
      </c>
      <c r="H92" s="47" t="s">
        <v>95</v>
      </c>
      <c r="I92" s="47" t="s">
        <v>95</v>
      </c>
      <c r="J92" s="47" t="s">
        <v>95</v>
      </c>
      <c r="K92" s="47" t="s">
        <v>95</v>
      </c>
      <c r="L92" s="27"/>
      <c r="M92" s="27"/>
      <c r="N92" s="27"/>
      <c r="O92" s="27"/>
      <c r="P92" s="27"/>
      <c r="Q92" s="27"/>
      <c r="R92" s="27"/>
      <c r="S92" s="27"/>
      <c r="T92" s="47" t="s">
        <v>106</v>
      </c>
      <c r="U92" s="47" t="s">
        <v>106</v>
      </c>
      <c r="V92" s="47" t="s">
        <v>106</v>
      </c>
      <c r="W92" s="47" t="s">
        <v>106</v>
      </c>
      <c r="X92" s="47" t="s">
        <v>106</v>
      </c>
      <c r="Y92" s="47" t="s">
        <v>106</v>
      </c>
      <c r="Z92" s="47" t="s">
        <v>106</v>
      </c>
      <c r="AA92" s="47" t="s">
        <v>106</v>
      </c>
      <c r="AB92" s="24" t="s">
        <v>94</v>
      </c>
      <c r="AC92" s="24" t="s">
        <v>94</v>
      </c>
      <c r="AD92" s="24" t="s">
        <v>94</v>
      </c>
      <c r="AE92" s="24" t="s">
        <v>94</v>
      </c>
      <c r="AF92" s="24" t="s">
        <v>94</v>
      </c>
      <c r="AG92" s="24" t="s">
        <v>94</v>
      </c>
      <c r="AH92" s="24" t="s">
        <v>94</v>
      </c>
      <c r="AI92" s="24" t="s">
        <v>94</v>
      </c>
      <c r="AJ92" s="23" t="s">
        <v>86</v>
      </c>
      <c r="AK92" s="23" t="s">
        <v>86</v>
      </c>
      <c r="AL92" s="23" t="s">
        <v>86</v>
      </c>
      <c r="AM92" s="23" t="s">
        <v>86</v>
      </c>
      <c r="AN92" s="23" t="s">
        <v>86</v>
      </c>
      <c r="AO92" s="23" t="s">
        <v>86</v>
      </c>
      <c r="AP92" s="23" t="s">
        <v>86</v>
      </c>
      <c r="AQ92" s="23" t="s">
        <v>86</v>
      </c>
      <c r="AR92" s="45">
        <f>WORKDAY.INTL(AR91,1,1,{"2020-12-25","2021-01-01","2021-02-11","2021-02-12","2021-03-01"})</f>
        <v>44244</v>
      </c>
      <c r="AS92" s="79">
        <f>COUNTIF(D:K,#REF!)</f>
        <v>0</v>
      </c>
    </row>
    <row r="93" spans="1:45" ht="21" customHeight="1" x14ac:dyDescent="0.15">
      <c r="A93" s="44">
        <v>84</v>
      </c>
      <c r="B93" s="35">
        <f>내용[[#This Row],[시간]]</f>
        <v>8</v>
      </c>
      <c r="C93" s="31">
        <f>COUNTA(내용[[#This Row],[1교시]:[8교시]])</f>
        <v>8</v>
      </c>
      <c r="D93" s="47" t="s">
        <v>95</v>
      </c>
      <c r="E93" s="47" t="s">
        <v>95</v>
      </c>
      <c r="F93" s="47" t="s">
        <v>95</v>
      </c>
      <c r="G93" s="47" t="s">
        <v>95</v>
      </c>
      <c r="H93" s="47" t="s">
        <v>95</v>
      </c>
      <c r="I93" s="47" t="s">
        <v>95</v>
      </c>
      <c r="J93" s="25" t="s">
        <v>95</v>
      </c>
      <c r="K93" s="25" t="s">
        <v>95</v>
      </c>
      <c r="L93" s="27"/>
      <c r="M93" s="27"/>
      <c r="N93" s="27"/>
      <c r="O93" s="27"/>
      <c r="P93" s="27"/>
      <c r="Q93" s="27"/>
      <c r="R93" s="27"/>
      <c r="S93" s="27"/>
      <c r="T93" s="47" t="s">
        <v>106</v>
      </c>
      <c r="U93" s="47" t="s">
        <v>106</v>
      </c>
      <c r="V93" s="47" t="s">
        <v>106</v>
      </c>
      <c r="W93" s="47" t="s">
        <v>106</v>
      </c>
      <c r="X93" s="47" t="s">
        <v>106</v>
      </c>
      <c r="Y93" s="47" t="s">
        <v>106</v>
      </c>
      <c r="Z93" s="25" t="s">
        <v>107</v>
      </c>
      <c r="AA93" s="25" t="s">
        <v>107</v>
      </c>
      <c r="AB93" s="24" t="s">
        <v>94</v>
      </c>
      <c r="AC93" s="24" t="s">
        <v>94</v>
      </c>
      <c r="AD93" s="24" t="s">
        <v>94</v>
      </c>
      <c r="AE93" s="24" t="s">
        <v>94</v>
      </c>
      <c r="AF93" s="24" t="s">
        <v>94</v>
      </c>
      <c r="AG93" s="24" t="s">
        <v>94</v>
      </c>
      <c r="AH93" s="24" t="s">
        <v>94</v>
      </c>
      <c r="AI93" s="24" t="s">
        <v>94</v>
      </c>
      <c r="AJ93" s="23" t="s">
        <v>86</v>
      </c>
      <c r="AK93" s="23" t="s">
        <v>86</v>
      </c>
      <c r="AL93" s="23" t="s">
        <v>86</v>
      </c>
      <c r="AM93" s="23" t="s">
        <v>86</v>
      </c>
      <c r="AN93" s="23" t="s">
        <v>86</v>
      </c>
      <c r="AO93" s="23" t="s">
        <v>86</v>
      </c>
      <c r="AP93" s="23" t="s">
        <v>86</v>
      </c>
      <c r="AQ93" s="23" t="s">
        <v>86</v>
      </c>
      <c r="AR93" s="45">
        <f>WORKDAY.INTL(AR92,1,1,{"2020-12-25","2021-01-01","2021-02-11","2021-02-12","2021-03-01"})</f>
        <v>44245</v>
      </c>
      <c r="AS93" s="79">
        <f>COUNTIF(D:K,#REF!)</f>
        <v>0</v>
      </c>
    </row>
    <row r="94" spans="1:45" ht="21" customHeight="1" x14ac:dyDescent="0.15">
      <c r="A94" s="44">
        <v>85</v>
      </c>
      <c r="B94" s="35">
        <f>내용[[#This Row],[시간]]</f>
        <v>8</v>
      </c>
      <c r="C94" s="31">
        <f>COUNTA(내용[[#This Row],[1교시]:[8교시]])</f>
        <v>8</v>
      </c>
      <c r="D94" s="25" t="s">
        <v>95</v>
      </c>
      <c r="E94" s="25" t="s">
        <v>95</v>
      </c>
      <c r="F94" s="25" t="s">
        <v>95</v>
      </c>
      <c r="G94" s="25" t="s">
        <v>95</v>
      </c>
      <c r="H94" s="25" t="s">
        <v>95</v>
      </c>
      <c r="I94" s="25" t="s">
        <v>95</v>
      </c>
      <c r="J94" s="25" t="s">
        <v>95</v>
      </c>
      <c r="K94" s="25" t="s">
        <v>95</v>
      </c>
      <c r="L94" s="27"/>
      <c r="M94" s="27"/>
      <c r="N94" s="27"/>
      <c r="O94" s="27"/>
      <c r="P94" s="27"/>
      <c r="Q94" s="27"/>
      <c r="R94" s="27"/>
      <c r="S94" s="27"/>
      <c r="T94" s="25" t="s">
        <v>107</v>
      </c>
      <c r="U94" s="25" t="s">
        <v>107</v>
      </c>
      <c r="V94" s="25" t="s">
        <v>107</v>
      </c>
      <c r="W94" s="25" t="s">
        <v>107</v>
      </c>
      <c r="X94" s="25" t="s">
        <v>107</v>
      </c>
      <c r="Y94" s="25" t="s">
        <v>107</v>
      </c>
      <c r="Z94" s="25" t="s">
        <v>107</v>
      </c>
      <c r="AA94" s="25" t="s">
        <v>107</v>
      </c>
      <c r="AB94" s="24" t="s">
        <v>94</v>
      </c>
      <c r="AC94" s="24" t="s">
        <v>94</v>
      </c>
      <c r="AD94" s="24" t="s">
        <v>94</v>
      </c>
      <c r="AE94" s="24" t="s">
        <v>94</v>
      </c>
      <c r="AF94" s="24" t="s">
        <v>94</v>
      </c>
      <c r="AG94" s="24" t="s">
        <v>94</v>
      </c>
      <c r="AH94" s="24" t="s">
        <v>94</v>
      </c>
      <c r="AI94" s="24" t="s">
        <v>94</v>
      </c>
      <c r="AJ94" s="23" t="s">
        <v>86</v>
      </c>
      <c r="AK94" s="23" t="s">
        <v>86</v>
      </c>
      <c r="AL94" s="23" t="s">
        <v>86</v>
      </c>
      <c r="AM94" s="23" t="s">
        <v>86</v>
      </c>
      <c r="AN94" s="23" t="s">
        <v>86</v>
      </c>
      <c r="AO94" s="23" t="s">
        <v>86</v>
      </c>
      <c r="AP94" s="23" t="s">
        <v>86</v>
      </c>
      <c r="AQ94" s="23" t="s">
        <v>86</v>
      </c>
      <c r="AR94" s="45">
        <f>WORKDAY.INTL(AR93,1,1,{"2020-12-25","2021-01-01","2021-02-11","2021-02-12","2021-03-01"})</f>
        <v>44246</v>
      </c>
      <c r="AS94" s="79">
        <f>COUNTIF(D:K,#REF!)</f>
        <v>0</v>
      </c>
    </row>
    <row r="95" spans="1:45" ht="21" customHeight="1" x14ac:dyDescent="0.15">
      <c r="A95" s="44">
        <v>86</v>
      </c>
      <c r="B95" s="35">
        <f>내용[[#This Row],[시간]]</f>
        <v>8</v>
      </c>
      <c r="C95" s="31">
        <f>COUNTA(내용[[#This Row],[1교시]:[8교시]])</f>
        <v>8</v>
      </c>
      <c r="D95" s="25" t="s">
        <v>95</v>
      </c>
      <c r="E95" s="25" t="s">
        <v>95</v>
      </c>
      <c r="F95" s="25" t="s">
        <v>95</v>
      </c>
      <c r="G95" s="25" t="s">
        <v>95</v>
      </c>
      <c r="H95" s="25" t="s">
        <v>95</v>
      </c>
      <c r="I95" s="25" t="s">
        <v>95</v>
      </c>
      <c r="J95" s="25" t="s">
        <v>95</v>
      </c>
      <c r="K95" s="25" t="s">
        <v>95</v>
      </c>
      <c r="L95" s="76"/>
      <c r="M95" s="80"/>
      <c r="N95" s="80"/>
      <c r="O95" s="76"/>
      <c r="P95" s="80"/>
      <c r="Q95" s="80"/>
      <c r="R95" s="76"/>
      <c r="S95" s="80"/>
      <c r="T95" s="25" t="s">
        <v>107</v>
      </c>
      <c r="U95" s="25" t="s">
        <v>107</v>
      </c>
      <c r="V95" s="25" t="s">
        <v>107</v>
      </c>
      <c r="W95" s="25" t="s">
        <v>107</v>
      </c>
      <c r="X95" s="25" t="s">
        <v>107</v>
      </c>
      <c r="Y95" s="25" t="s">
        <v>107</v>
      </c>
      <c r="Z95" s="25" t="s">
        <v>107</v>
      </c>
      <c r="AA95" s="25" t="s">
        <v>107</v>
      </c>
      <c r="AB95" s="24" t="s">
        <v>94</v>
      </c>
      <c r="AC95" s="24" t="s">
        <v>94</v>
      </c>
      <c r="AD95" s="24" t="s">
        <v>94</v>
      </c>
      <c r="AE95" s="24" t="s">
        <v>94</v>
      </c>
      <c r="AF95" s="24" t="s">
        <v>94</v>
      </c>
      <c r="AG95" s="24" t="s">
        <v>94</v>
      </c>
      <c r="AH95" s="24" t="s">
        <v>94</v>
      </c>
      <c r="AI95" s="24" t="s">
        <v>94</v>
      </c>
      <c r="AJ95" s="23" t="s">
        <v>86</v>
      </c>
      <c r="AK95" s="23" t="s">
        <v>86</v>
      </c>
      <c r="AL95" s="23" t="s">
        <v>86</v>
      </c>
      <c r="AM95" s="23" t="s">
        <v>86</v>
      </c>
      <c r="AN95" s="23" t="s">
        <v>86</v>
      </c>
      <c r="AO95" s="23" t="s">
        <v>86</v>
      </c>
      <c r="AP95" s="23" t="s">
        <v>86</v>
      </c>
      <c r="AQ95" s="23" t="s">
        <v>86</v>
      </c>
      <c r="AR95" s="45">
        <f>WORKDAY.INTL(AR94,1,1,{"2020-12-25","2021-01-01","2021-02-11","2021-02-12","2021-03-01"})</f>
        <v>44249</v>
      </c>
      <c r="AS95" s="79">
        <f>COUNTIF(D:K,#REF!)</f>
        <v>0</v>
      </c>
    </row>
    <row r="96" spans="1:45" ht="21" customHeight="1" x14ac:dyDescent="0.15">
      <c r="A96" s="44">
        <v>87</v>
      </c>
      <c r="B96" s="35">
        <f>내용[[#This Row],[시간]]</f>
        <v>8</v>
      </c>
      <c r="C96" s="31">
        <f>COUNTA(내용[[#This Row],[1교시]:[8교시]])</f>
        <v>8</v>
      </c>
      <c r="D96" s="25" t="s">
        <v>95</v>
      </c>
      <c r="E96" s="25" t="s">
        <v>95</v>
      </c>
      <c r="F96" s="25" t="s">
        <v>95</v>
      </c>
      <c r="G96" s="25" t="s">
        <v>95</v>
      </c>
      <c r="H96" s="25" t="s">
        <v>95</v>
      </c>
      <c r="I96" s="25" t="s">
        <v>95</v>
      </c>
      <c r="J96" s="25" t="s">
        <v>95</v>
      </c>
      <c r="K96" s="25" t="s">
        <v>95</v>
      </c>
      <c r="L96" s="76"/>
      <c r="M96" s="80"/>
      <c r="N96" s="80"/>
      <c r="O96" s="76"/>
      <c r="P96" s="80"/>
      <c r="Q96" s="80"/>
      <c r="R96" s="76"/>
      <c r="S96" s="80"/>
      <c r="T96" s="25" t="s">
        <v>107</v>
      </c>
      <c r="U96" s="25" t="s">
        <v>107</v>
      </c>
      <c r="V96" s="25" t="s">
        <v>107</v>
      </c>
      <c r="W96" s="25" t="s">
        <v>107</v>
      </c>
      <c r="X96" s="25" t="s">
        <v>107</v>
      </c>
      <c r="Y96" s="25" t="s">
        <v>107</v>
      </c>
      <c r="Z96" s="25" t="s">
        <v>107</v>
      </c>
      <c r="AA96" s="25" t="s">
        <v>107</v>
      </c>
      <c r="AB96" s="24" t="s">
        <v>94</v>
      </c>
      <c r="AC96" s="24" t="s">
        <v>94</v>
      </c>
      <c r="AD96" s="24" t="s">
        <v>94</v>
      </c>
      <c r="AE96" s="24" t="s">
        <v>94</v>
      </c>
      <c r="AF96" s="24" t="s">
        <v>94</v>
      </c>
      <c r="AG96" s="24" t="s">
        <v>94</v>
      </c>
      <c r="AH96" s="24" t="s">
        <v>94</v>
      </c>
      <c r="AI96" s="24" t="s">
        <v>94</v>
      </c>
      <c r="AJ96" s="23" t="s">
        <v>86</v>
      </c>
      <c r="AK96" s="23" t="s">
        <v>86</v>
      </c>
      <c r="AL96" s="23" t="s">
        <v>86</v>
      </c>
      <c r="AM96" s="23" t="s">
        <v>86</v>
      </c>
      <c r="AN96" s="23" t="s">
        <v>86</v>
      </c>
      <c r="AO96" s="23" t="s">
        <v>86</v>
      </c>
      <c r="AP96" s="23" t="s">
        <v>86</v>
      </c>
      <c r="AQ96" s="23" t="s">
        <v>86</v>
      </c>
      <c r="AR96" s="45">
        <f>WORKDAY.INTL(AR95,1,1,{"2020-12-25","2021-01-01","2021-02-11","2021-02-12","2021-03-01"})</f>
        <v>44250</v>
      </c>
      <c r="AS96" s="79">
        <f>COUNTIF(D:K,#REF!)</f>
        <v>0</v>
      </c>
    </row>
    <row r="97" spans="1:45" ht="21" customHeight="1" x14ac:dyDescent="0.15">
      <c r="A97" s="44">
        <v>88</v>
      </c>
      <c r="B97" s="35">
        <f>내용[[#This Row],[시간]]</f>
        <v>8</v>
      </c>
      <c r="C97" s="31">
        <f>COUNTA(내용[[#This Row],[1교시]:[8교시]])</f>
        <v>8</v>
      </c>
      <c r="D97" s="25" t="s">
        <v>95</v>
      </c>
      <c r="E97" s="25" t="s">
        <v>95</v>
      </c>
      <c r="F97" s="25" t="s">
        <v>95</v>
      </c>
      <c r="G97" s="25" t="s">
        <v>95</v>
      </c>
      <c r="H97" s="47" t="s">
        <v>95</v>
      </c>
      <c r="I97" s="47" t="s">
        <v>95</v>
      </c>
      <c r="J97" s="47" t="s">
        <v>95</v>
      </c>
      <c r="K97" s="47" t="s">
        <v>95</v>
      </c>
      <c r="L97" s="76"/>
      <c r="M97" s="80"/>
      <c r="N97" s="80"/>
      <c r="O97" s="76"/>
      <c r="P97" s="80"/>
      <c r="Q97" s="80"/>
      <c r="R97" s="76"/>
      <c r="S97" s="80"/>
      <c r="T97" s="25" t="s">
        <v>107</v>
      </c>
      <c r="U97" s="25" t="s">
        <v>107</v>
      </c>
      <c r="V97" s="25" t="s">
        <v>107</v>
      </c>
      <c r="W97" s="25" t="s">
        <v>107</v>
      </c>
      <c r="X97" s="47" t="s">
        <v>108</v>
      </c>
      <c r="Y97" s="47" t="s">
        <v>108</v>
      </c>
      <c r="Z97" s="47" t="s">
        <v>108</v>
      </c>
      <c r="AA97" s="47" t="s">
        <v>108</v>
      </c>
      <c r="AB97" s="24" t="s">
        <v>94</v>
      </c>
      <c r="AC97" s="24" t="s">
        <v>94</v>
      </c>
      <c r="AD97" s="24" t="s">
        <v>94</v>
      </c>
      <c r="AE97" s="24" t="s">
        <v>94</v>
      </c>
      <c r="AF97" s="24" t="s">
        <v>94</v>
      </c>
      <c r="AG97" s="24" t="s">
        <v>94</v>
      </c>
      <c r="AH97" s="24" t="s">
        <v>94</v>
      </c>
      <c r="AI97" s="24" t="s">
        <v>94</v>
      </c>
      <c r="AJ97" s="23" t="s">
        <v>86</v>
      </c>
      <c r="AK97" s="23" t="s">
        <v>86</v>
      </c>
      <c r="AL97" s="23" t="s">
        <v>86</v>
      </c>
      <c r="AM97" s="23" t="s">
        <v>86</v>
      </c>
      <c r="AN97" s="23" t="s">
        <v>86</v>
      </c>
      <c r="AO97" s="23" t="s">
        <v>86</v>
      </c>
      <c r="AP97" s="23" t="s">
        <v>86</v>
      </c>
      <c r="AQ97" s="23" t="s">
        <v>86</v>
      </c>
      <c r="AR97" s="45">
        <f>WORKDAY.INTL(AR96,1,1,{"2020-12-25","2021-01-01","2021-02-11","2021-02-12","2021-03-01"})</f>
        <v>44251</v>
      </c>
      <c r="AS97" s="79">
        <f>COUNTIF(D:K,#REF!)</f>
        <v>0</v>
      </c>
    </row>
    <row r="98" spans="1:45" ht="21" customHeight="1" x14ac:dyDescent="0.15">
      <c r="A98" s="44">
        <v>89</v>
      </c>
      <c r="B98" s="35">
        <f>내용[[#This Row],[시간]]</f>
        <v>8</v>
      </c>
      <c r="C98" s="31">
        <f>COUNTA(내용[[#This Row],[1교시]:[8교시]])</f>
        <v>8</v>
      </c>
      <c r="D98" s="47" t="s">
        <v>95</v>
      </c>
      <c r="E98" s="47" t="s">
        <v>95</v>
      </c>
      <c r="F98" s="47" t="s">
        <v>95</v>
      </c>
      <c r="G98" s="47" t="s">
        <v>95</v>
      </c>
      <c r="H98" s="47" t="s">
        <v>95</v>
      </c>
      <c r="I98" s="47" t="s">
        <v>95</v>
      </c>
      <c r="J98" s="47" t="s">
        <v>95</v>
      </c>
      <c r="K98" s="47" t="s">
        <v>95</v>
      </c>
      <c r="L98" s="76"/>
      <c r="M98" s="80"/>
      <c r="N98" s="80"/>
      <c r="O98" s="76"/>
      <c r="P98" s="80"/>
      <c r="Q98" s="80"/>
      <c r="R98" s="76"/>
      <c r="S98" s="80"/>
      <c r="T98" s="47" t="s">
        <v>108</v>
      </c>
      <c r="U98" s="47" t="s">
        <v>108</v>
      </c>
      <c r="V98" s="47" t="s">
        <v>108</v>
      </c>
      <c r="W98" s="47" t="s">
        <v>108</v>
      </c>
      <c r="X98" s="47" t="s">
        <v>108</v>
      </c>
      <c r="Y98" s="47" t="s">
        <v>108</v>
      </c>
      <c r="Z98" s="47" t="s">
        <v>108</v>
      </c>
      <c r="AA98" s="47" t="s">
        <v>108</v>
      </c>
      <c r="AB98" s="24" t="s">
        <v>94</v>
      </c>
      <c r="AC98" s="24" t="s">
        <v>94</v>
      </c>
      <c r="AD98" s="24" t="s">
        <v>94</v>
      </c>
      <c r="AE98" s="24" t="s">
        <v>94</v>
      </c>
      <c r="AF98" s="24" t="s">
        <v>94</v>
      </c>
      <c r="AG98" s="24" t="s">
        <v>94</v>
      </c>
      <c r="AH98" s="24" t="s">
        <v>94</v>
      </c>
      <c r="AI98" s="24" t="s">
        <v>94</v>
      </c>
      <c r="AJ98" s="23" t="s">
        <v>86</v>
      </c>
      <c r="AK98" s="23" t="s">
        <v>86</v>
      </c>
      <c r="AL98" s="23" t="s">
        <v>86</v>
      </c>
      <c r="AM98" s="23" t="s">
        <v>86</v>
      </c>
      <c r="AN98" s="23" t="s">
        <v>86</v>
      </c>
      <c r="AO98" s="23" t="s">
        <v>86</v>
      </c>
      <c r="AP98" s="23" t="s">
        <v>86</v>
      </c>
      <c r="AQ98" s="23" t="s">
        <v>86</v>
      </c>
      <c r="AR98" s="45">
        <f>WORKDAY.INTL(AR97,1,1,{"2020-12-25","2021-01-01","2021-02-11","2021-02-12","2021-03-01"})</f>
        <v>44252</v>
      </c>
      <c r="AS98" s="79">
        <f>COUNTIF(D:K,#REF!)</f>
        <v>0</v>
      </c>
    </row>
    <row r="99" spans="1:45" ht="21" customHeight="1" x14ac:dyDescent="0.15">
      <c r="A99" s="44">
        <v>90</v>
      </c>
      <c r="B99" s="35">
        <f>내용[[#This Row],[시간]]</f>
        <v>8</v>
      </c>
      <c r="C99" s="31">
        <f>COUNTA(내용[[#This Row],[1교시]:[8교시]])</f>
        <v>8</v>
      </c>
      <c r="D99" s="47" t="s">
        <v>95</v>
      </c>
      <c r="E99" s="47" t="s">
        <v>95</v>
      </c>
      <c r="F99" s="47" t="s">
        <v>95</v>
      </c>
      <c r="G99" s="47" t="s">
        <v>95</v>
      </c>
      <c r="H99" s="47" t="s">
        <v>95</v>
      </c>
      <c r="I99" s="47" t="s">
        <v>95</v>
      </c>
      <c r="J99" s="47" t="s">
        <v>95</v>
      </c>
      <c r="K99" s="47" t="s">
        <v>95</v>
      </c>
      <c r="L99" s="76"/>
      <c r="M99" s="80"/>
      <c r="N99" s="80"/>
      <c r="O99" s="76"/>
      <c r="P99" s="80"/>
      <c r="Q99" s="80"/>
      <c r="R99" s="76"/>
      <c r="S99" s="80"/>
      <c r="T99" s="47" t="s">
        <v>108</v>
      </c>
      <c r="U99" s="47" t="s">
        <v>108</v>
      </c>
      <c r="V99" s="47" t="s">
        <v>108</v>
      </c>
      <c r="W99" s="47" t="s">
        <v>108</v>
      </c>
      <c r="X99" s="47" t="s">
        <v>108</v>
      </c>
      <c r="Y99" s="47" t="s">
        <v>108</v>
      </c>
      <c r="Z99" s="47" t="s">
        <v>108</v>
      </c>
      <c r="AA99" s="47" t="s">
        <v>108</v>
      </c>
      <c r="AB99" s="24" t="s">
        <v>94</v>
      </c>
      <c r="AC99" s="24" t="s">
        <v>94</v>
      </c>
      <c r="AD99" s="24" t="s">
        <v>94</v>
      </c>
      <c r="AE99" s="24" t="s">
        <v>94</v>
      </c>
      <c r="AF99" s="24" t="s">
        <v>94</v>
      </c>
      <c r="AG99" s="24" t="s">
        <v>94</v>
      </c>
      <c r="AH99" s="24" t="s">
        <v>94</v>
      </c>
      <c r="AI99" s="24" t="s">
        <v>94</v>
      </c>
      <c r="AJ99" s="23" t="s">
        <v>86</v>
      </c>
      <c r="AK99" s="23" t="s">
        <v>86</v>
      </c>
      <c r="AL99" s="23" t="s">
        <v>86</v>
      </c>
      <c r="AM99" s="23" t="s">
        <v>86</v>
      </c>
      <c r="AN99" s="23" t="s">
        <v>86</v>
      </c>
      <c r="AO99" s="23" t="s">
        <v>86</v>
      </c>
      <c r="AP99" s="23" t="s">
        <v>86</v>
      </c>
      <c r="AQ99" s="23" t="s">
        <v>86</v>
      </c>
      <c r="AR99" s="45">
        <f>WORKDAY.INTL(AR98,1,1,{"2020-12-25","2021-01-01","2021-02-11","2021-02-12","2021-03-01"})</f>
        <v>44253</v>
      </c>
      <c r="AS99" s="79">
        <f>COUNTIF(D:K,#REF!)</f>
        <v>0</v>
      </c>
    </row>
    <row r="100" spans="1:45" ht="21" customHeight="1" x14ac:dyDescent="0.15">
      <c r="A100" s="44">
        <v>91</v>
      </c>
      <c r="B100" s="35">
        <f>내용[[#This Row],[시간]]</f>
        <v>8</v>
      </c>
      <c r="C100" s="31">
        <f>COUNTA(내용[[#This Row],[1교시]:[8교시]])</f>
        <v>8</v>
      </c>
      <c r="D100" s="47" t="s">
        <v>95</v>
      </c>
      <c r="E100" s="47" t="s">
        <v>95</v>
      </c>
      <c r="F100" s="47" t="s">
        <v>95</v>
      </c>
      <c r="G100" s="47" t="s">
        <v>95</v>
      </c>
      <c r="H100" s="47" t="s">
        <v>95</v>
      </c>
      <c r="I100" s="47" t="s">
        <v>95</v>
      </c>
      <c r="J100" s="47" t="s">
        <v>95</v>
      </c>
      <c r="K100" s="47" t="s">
        <v>95</v>
      </c>
      <c r="L100" s="76"/>
      <c r="M100" s="80"/>
      <c r="N100" s="80"/>
      <c r="O100" s="76"/>
      <c r="P100" s="80"/>
      <c r="Q100" s="80"/>
      <c r="R100" s="76"/>
      <c r="S100" s="80"/>
      <c r="T100" s="47" t="s">
        <v>108</v>
      </c>
      <c r="U100" s="47" t="s">
        <v>108</v>
      </c>
      <c r="V100" s="47" t="s">
        <v>108</v>
      </c>
      <c r="W100" s="47" t="s">
        <v>108</v>
      </c>
      <c r="X100" s="47" t="s">
        <v>108</v>
      </c>
      <c r="Y100" s="47" t="s">
        <v>108</v>
      </c>
      <c r="Z100" s="47" t="s">
        <v>108</v>
      </c>
      <c r="AA100" s="47" t="s">
        <v>108</v>
      </c>
      <c r="AB100" s="24" t="s">
        <v>94</v>
      </c>
      <c r="AC100" s="24" t="s">
        <v>94</v>
      </c>
      <c r="AD100" s="24" t="s">
        <v>94</v>
      </c>
      <c r="AE100" s="24" t="s">
        <v>94</v>
      </c>
      <c r="AF100" s="24" t="s">
        <v>94</v>
      </c>
      <c r="AG100" s="24" t="s">
        <v>94</v>
      </c>
      <c r="AH100" s="24" t="s">
        <v>94</v>
      </c>
      <c r="AI100" s="24" t="s">
        <v>94</v>
      </c>
      <c r="AJ100" s="23" t="s">
        <v>86</v>
      </c>
      <c r="AK100" s="23" t="s">
        <v>86</v>
      </c>
      <c r="AL100" s="23" t="s">
        <v>86</v>
      </c>
      <c r="AM100" s="23" t="s">
        <v>86</v>
      </c>
      <c r="AN100" s="23" t="s">
        <v>86</v>
      </c>
      <c r="AO100" s="23" t="s">
        <v>86</v>
      </c>
      <c r="AP100" s="23" t="s">
        <v>86</v>
      </c>
      <c r="AQ100" s="23" t="s">
        <v>86</v>
      </c>
      <c r="AR100" s="45">
        <f>WORKDAY.INTL(AR99,1,1,{"2020-12-25","2021-01-01","2021-02-11","2021-02-12","2021-03-01"})</f>
        <v>44257</v>
      </c>
      <c r="AS100" s="79">
        <f>COUNTIF(D:K,#REF!)</f>
        <v>0</v>
      </c>
    </row>
    <row r="101" spans="1:45" ht="21" customHeight="1" x14ac:dyDescent="0.15">
      <c r="A101" s="44">
        <v>92</v>
      </c>
      <c r="B101" s="35">
        <f>내용[[#This Row],[시간]]</f>
        <v>8</v>
      </c>
      <c r="C101" s="31">
        <f>COUNTA(내용[[#This Row],[1교시]:[8교시]])</f>
        <v>8</v>
      </c>
      <c r="D101" s="47" t="s">
        <v>95</v>
      </c>
      <c r="E101" s="47" t="s">
        <v>95</v>
      </c>
      <c r="F101" s="47" t="s">
        <v>95</v>
      </c>
      <c r="G101" s="47" t="s">
        <v>95</v>
      </c>
      <c r="H101" s="47" t="s">
        <v>95</v>
      </c>
      <c r="I101" s="47" t="s">
        <v>95</v>
      </c>
      <c r="J101" s="47" t="s">
        <v>95</v>
      </c>
      <c r="K101" s="47" t="s">
        <v>95</v>
      </c>
      <c r="L101" s="76"/>
      <c r="M101" s="80"/>
      <c r="N101" s="80"/>
      <c r="O101" s="76"/>
      <c r="P101" s="80"/>
      <c r="Q101" s="80"/>
      <c r="R101" s="76"/>
      <c r="S101" s="80"/>
      <c r="T101" s="47" t="s">
        <v>108</v>
      </c>
      <c r="U101" s="47" t="s">
        <v>108</v>
      </c>
      <c r="V101" s="47" t="s">
        <v>108</v>
      </c>
      <c r="W101" s="47" t="s">
        <v>108</v>
      </c>
      <c r="X101" s="47" t="s">
        <v>108</v>
      </c>
      <c r="Y101" s="47" t="s">
        <v>108</v>
      </c>
      <c r="Z101" s="47" t="s">
        <v>108</v>
      </c>
      <c r="AA101" s="47" t="s">
        <v>108</v>
      </c>
      <c r="AB101" s="24" t="s">
        <v>94</v>
      </c>
      <c r="AC101" s="24" t="s">
        <v>94</v>
      </c>
      <c r="AD101" s="24" t="s">
        <v>94</v>
      </c>
      <c r="AE101" s="24" t="s">
        <v>94</v>
      </c>
      <c r="AF101" s="24" t="s">
        <v>94</v>
      </c>
      <c r="AG101" s="24" t="s">
        <v>94</v>
      </c>
      <c r="AH101" s="24" t="s">
        <v>94</v>
      </c>
      <c r="AI101" s="24" t="s">
        <v>94</v>
      </c>
      <c r="AJ101" s="23" t="s">
        <v>86</v>
      </c>
      <c r="AK101" s="23" t="s">
        <v>86</v>
      </c>
      <c r="AL101" s="23" t="s">
        <v>86</v>
      </c>
      <c r="AM101" s="23" t="s">
        <v>86</v>
      </c>
      <c r="AN101" s="23" t="s">
        <v>86</v>
      </c>
      <c r="AO101" s="23" t="s">
        <v>86</v>
      </c>
      <c r="AP101" s="23" t="s">
        <v>86</v>
      </c>
      <c r="AQ101" s="23" t="s">
        <v>86</v>
      </c>
      <c r="AR101" s="45">
        <f>WORKDAY.INTL(AR100,1,1,{"2020-12-25","2021-01-01","2021-02-11","2021-02-12","2021-03-01"})</f>
        <v>44258</v>
      </c>
      <c r="AS101" s="79">
        <f>COUNTIF(D:K,#REF!)</f>
        <v>0</v>
      </c>
    </row>
    <row r="102" spans="1:45" ht="21" customHeight="1" x14ac:dyDescent="0.15">
      <c r="A102" s="44">
        <v>93</v>
      </c>
      <c r="B102" s="35">
        <f>내용[[#This Row],[시간]]</f>
        <v>8</v>
      </c>
      <c r="C102" s="31">
        <f>COUNTA(내용[[#This Row],[1교시]:[8교시]])</f>
        <v>8</v>
      </c>
      <c r="D102" s="47" t="s">
        <v>95</v>
      </c>
      <c r="E102" s="47" t="s">
        <v>95</v>
      </c>
      <c r="F102" s="47" t="s">
        <v>95</v>
      </c>
      <c r="G102" s="47" t="s">
        <v>95</v>
      </c>
      <c r="H102" s="25" t="s">
        <v>95</v>
      </c>
      <c r="I102" s="25" t="s">
        <v>95</v>
      </c>
      <c r="J102" s="25" t="s">
        <v>95</v>
      </c>
      <c r="K102" s="25" t="s">
        <v>95</v>
      </c>
      <c r="L102" s="76"/>
      <c r="M102" s="80"/>
      <c r="N102" s="80"/>
      <c r="O102" s="76"/>
      <c r="P102" s="80"/>
      <c r="Q102" s="80"/>
      <c r="R102" s="76"/>
      <c r="S102" s="80"/>
      <c r="T102" s="47" t="s">
        <v>108</v>
      </c>
      <c r="U102" s="47" t="s">
        <v>108</v>
      </c>
      <c r="V102" s="47" t="s">
        <v>108</v>
      </c>
      <c r="W102" s="47" t="s">
        <v>108</v>
      </c>
      <c r="X102" s="25" t="s">
        <v>109</v>
      </c>
      <c r="Y102" s="25" t="s">
        <v>109</v>
      </c>
      <c r="Z102" s="25" t="s">
        <v>109</v>
      </c>
      <c r="AA102" s="25" t="s">
        <v>109</v>
      </c>
      <c r="AB102" s="24" t="s">
        <v>94</v>
      </c>
      <c r="AC102" s="24" t="s">
        <v>94</v>
      </c>
      <c r="AD102" s="24" t="s">
        <v>94</v>
      </c>
      <c r="AE102" s="24" t="s">
        <v>94</v>
      </c>
      <c r="AF102" s="24" t="s">
        <v>94</v>
      </c>
      <c r="AG102" s="24" t="s">
        <v>94</v>
      </c>
      <c r="AH102" s="24" t="s">
        <v>94</v>
      </c>
      <c r="AI102" s="24" t="s">
        <v>94</v>
      </c>
      <c r="AJ102" s="23" t="s">
        <v>86</v>
      </c>
      <c r="AK102" s="23" t="s">
        <v>86</v>
      </c>
      <c r="AL102" s="23" t="s">
        <v>86</v>
      </c>
      <c r="AM102" s="23" t="s">
        <v>86</v>
      </c>
      <c r="AN102" s="23" t="s">
        <v>86</v>
      </c>
      <c r="AO102" s="23" t="s">
        <v>86</v>
      </c>
      <c r="AP102" s="23" t="s">
        <v>86</v>
      </c>
      <c r="AQ102" s="23" t="s">
        <v>86</v>
      </c>
      <c r="AR102" s="45">
        <f>WORKDAY.INTL(AR101,1,1,{"2020-12-25","2021-01-01","2021-02-11","2021-02-12","2021-03-01"})</f>
        <v>44259</v>
      </c>
      <c r="AS102" s="79">
        <f>COUNTIF(D:K,#REF!)</f>
        <v>0</v>
      </c>
    </row>
    <row r="103" spans="1:45" ht="21" customHeight="1" x14ac:dyDescent="0.15">
      <c r="A103" s="44">
        <v>94</v>
      </c>
      <c r="B103" s="35">
        <f>내용[[#This Row],[시간]]</f>
        <v>8</v>
      </c>
      <c r="C103" s="31">
        <f>COUNTA(내용[[#This Row],[1교시]:[8교시]])</f>
        <v>8</v>
      </c>
      <c r="D103" s="25" t="s">
        <v>95</v>
      </c>
      <c r="E103" s="25" t="s">
        <v>95</v>
      </c>
      <c r="F103" s="25" t="s">
        <v>95</v>
      </c>
      <c r="G103" s="25" t="s">
        <v>95</v>
      </c>
      <c r="H103" s="25" t="s">
        <v>95</v>
      </c>
      <c r="I103" s="25" t="s">
        <v>95</v>
      </c>
      <c r="J103" s="25" t="s">
        <v>95</v>
      </c>
      <c r="K103" s="25" t="s">
        <v>95</v>
      </c>
      <c r="L103" s="76"/>
      <c r="M103" s="80"/>
      <c r="N103" s="80"/>
      <c r="O103" s="76"/>
      <c r="P103" s="80"/>
      <c r="Q103" s="80"/>
      <c r="R103" s="76"/>
      <c r="S103" s="80"/>
      <c r="T103" s="25" t="s">
        <v>109</v>
      </c>
      <c r="U103" s="25" t="s">
        <v>109</v>
      </c>
      <c r="V103" s="25" t="s">
        <v>109</v>
      </c>
      <c r="W103" s="25" t="s">
        <v>109</v>
      </c>
      <c r="X103" s="25" t="s">
        <v>109</v>
      </c>
      <c r="Y103" s="25" t="s">
        <v>109</v>
      </c>
      <c r="Z103" s="25" t="s">
        <v>109</v>
      </c>
      <c r="AA103" s="25" t="s">
        <v>109</v>
      </c>
      <c r="AB103" s="24" t="s">
        <v>94</v>
      </c>
      <c r="AC103" s="24" t="s">
        <v>94</v>
      </c>
      <c r="AD103" s="24" t="s">
        <v>94</v>
      </c>
      <c r="AE103" s="24" t="s">
        <v>94</v>
      </c>
      <c r="AF103" s="24" t="s">
        <v>94</v>
      </c>
      <c r="AG103" s="24" t="s">
        <v>94</v>
      </c>
      <c r="AH103" s="24" t="s">
        <v>94</v>
      </c>
      <c r="AI103" s="24" t="s">
        <v>94</v>
      </c>
      <c r="AJ103" s="23" t="s">
        <v>86</v>
      </c>
      <c r="AK103" s="23" t="s">
        <v>86</v>
      </c>
      <c r="AL103" s="23" t="s">
        <v>86</v>
      </c>
      <c r="AM103" s="23" t="s">
        <v>86</v>
      </c>
      <c r="AN103" s="23" t="s">
        <v>86</v>
      </c>
      <c r="AO103" s="23" t="s">
        <v>86</v>
      </c>
      <c r="AP103" s="23" t="s">
        <v>86</v>
      </c>
      <c r="AQ103" s="23" t="s">
        <v>86</v>
      </c>
      <c r="AR103" s="45">
        <f>WORKDAY.INTL(AR102,1,1,{"2020-12-25","2021-01-01","2021-02-11","2021-02-12","2021-03-01"})</f>
        <v>44260</v>
      </c>
      <c r="AS103" s="79">
        <f>COUNTIF(D:K,#REF!)</f>
        <v>0</v>
      </c>
    </row>
    <row r="104" spans="1:45" ht="21" customHeight="1" x14ac:dyDescent="0.15">
      <c r="A104" s="44">
        <v>95</v>
      </c>
      <c r="B104" s="35">
        <f>내용[[#This Row],[시간]]</f>
        <v>8</v>
      </c>
      <c r="C104" s="31">
        <f>COUNTA(내용[[#This Row],[1교시]:[8교시]])</f>
        <v>8</v>
      </c>
      <c r="D104" s="25" t="s">
        <v>95</v>
      </c>
      <c r="E104" s="25" t="s">
        <v>95</v>
      </c>
      <c r="F104" s="25" t="s">
        <v>95</v>
      </c>
      <c r="G104" s="25" t="s">
        <v>95</v>
      </c>
      <c r="H104" s="25" t="s">
        <v>95</v>
      </c>
      <c r="I104" s="25" t="s">
        <v>95</v>
      </c>
      <c r="J104" s="25" t="s">
        <v>95</v>
      </c>
      <c r="K104" s="25" t="s">
        <v>95</v>
      </c>
      <c r="L104" s="76"/>
      <c r="M104" s="80"/>
      <c r="N104" s="80"/>
      <c r="O104" s="76"/>
      <c r="P104" s="80"/>
      <c r="Q104" s="80"/>
      <c r="R104" s="76"/>
      <c r="S104" s="80"/>
      <c r="T104" s="25" t="s">
        <v>109</v>
      </c>
      <c r="U104" s="25" t="s">
        <v>109</v>
      </c>
      <c r="V104" s="25" t="s">
        <v>109</v>
      </c>
      <c r="W104" s="25" t="s">
        <v>109</v>
      </c>
      <c r="X104" s="25" t="s">
        <v>109</v>
      </c>
      <c r="Y104" s="25" t="s">
        <v>109</v>
      </c>
      <c r="Z104" s="25" t="s">
        <v>109</v>
      </c>
      <c r="AA104" s="25" t="s">
        <v>109</v>
      </c>
      <c r="AB104" s="24" t="s">
        <v>94</v>
      </c>
      <c r="AC104" s="24" t="s">
        <v>94</v>
      </c>
      <c r="AD104" s="24" t="s">
        <v>94</v>
      </c>
      <c r="AE104" s="24" t="s">
        <v>94</v>
      </c>
      <c r="AF104" s="24" t="s">
        <v>94</v>
      </c>
      <c r="AG104" s="24" t="s">
        <v>94</v>
      </c>
      <c r="AH104" s="24" t="s">
        <v>94</v>
      </c>
      <c r="AI104" s="24" t="s">
        <v>94</v>
      </c>
      <c r="AJ104" s="23" t="s">
        <v>86</v>
      </c>
      <c r="AK104" s="23" t="s">
        <v>86</v>
      </c>
      <c r="AL104" s="23" t="s">
        <v>86</v>
      </c>
      <c r="AM104" s="23" t="s">
        <v>86</v>
      </c>
      <c r="AN104" s="23" t="s">
        <v>86</v>
      </c>
      <c r="AO104" s="23" t="s">
        <v>86</v>
      </c>
      <c r="AP104" s="23" t="s">
        <v>86</v>
      </c>
      <c r="AQ104" s="23" t="s">
        <v>86</v>
      </c>
      <c r="AR104" s="45">
        <f>WORKDAY.INTL(AR103,1,1,{"2020-12-25","2021-01-01","2021-02-11","2021-02-12","2021-03-01"})</f>
        <v>44263</v>
      </c>
      <c r="AS104" s="79">
        <f>COUNTIF(D:K,#REF!)</f>
        <v>0</v>
      </c>
    </row>
    <row r="105" spans="1:45" ht="21" customHeight="1" x14ac:dyDescent="0.15">
      <c r="A105" s="44">
        <v>96</v>
      </c>
      <c r="B105" s="35">
        <f>내용[[#This Row],[시간]]</f>
        <v>8</v>
      </c>
      <c r="C105" s="31">
        <f>COUNTA(내용[[#This Row],[1교시]:[8교시]])</f>
        <v>8</v>
      </c>
      <c r="D105" s="25" t="s">
        <v>95</v>
      </c>
      <c r="E105" s="25" t="s">
        <v>95</v>
      </c>
      <c r="F105" s="25" t="s">
        <v>95</v>
      </c>
      <c r="G105" s="25" t="s">
        <v>95</v>
      </c>
      <c r="H105" s="25" t="s">
        <v>95</v>
      </c>
      <c r="I105" s="25" t="s">
        <v>95</v>
      </c>
      <c r="J105" s="25" t="s">
        <v>95</v>
      </c>
      <c r="K105" s="25" t="s">
        <v>95</v>
      </c>
      <c r="L105" s="48"/>
      <c r="M105" s="48"/>
      <c r="N105" s="48"/>
      <c r="O105" s="48"/>
      <c r="P105" s="48"/>
      <c r="Q105" s="48"/>
      <c r="R105" s="48"/>
      <c r="S105" s="48"/>
      <c r="T105" s="25" t="s">
        <v>109</v>
      </c>
      <c r="U105" s="25" t="s">
        <v>109</v>
      </c>
      <c r="V105" s="25" t="s">
        <v>109</v>
      </c>
      <c r="W105" s="25" t="s">
        <v>109</v>
      </c>
      <c r="X105" s="25" t="s">
        <v>109</v>
      </c>
      <c r="Y105" s="25" t="s">
        <v>109</v>
      </c>
      <c r="Z105" s="25" t="s">
        <v>109</v>
      </c>
      <c r="AA105" s="25" t="s">
        <v>109</v>
      </c>
      <c r="AB105" s="24" t="s">
        <v>94</v>
      </c>
      <c r="AC105" s="24" t="s">
        <v>94</v>
      </c>
      <c r="AD105" s="24" t="s">
        <v>94</v>
      </c>
      <c r="AE105" s="24" t="s">
        <v>94</v>
      </c>
      <c r="AF105" s="24" t="s">
        <v>94</v>
      </c>
      <c r="AG105" s="24" t="s">
        <v>94</v>
      </c>
      <c r="AH105" s="24" t="s">
        <v>94</v>
      </c>
      <c r="AI105" s="24" t="s">
        <v>94</v>
      </c>
      <c r="AJ105" s="23" t="s">
        <v>86</v>
      </c>
      <c r="AK105" s="23" t="s">
        <v>86</v>
      </c>
      <c r="AL105" s="23" t="s">
        <v>86</v>
      </c>
      <c r="AM105" s="23" t="s">
        <v>86</v>
      </c>
      <c r="AN105" s="23" t="s">
        <v>86</v>
      </c>
      <c r="AO105" s="23" t="s">
        <v>86</v>
      </c>
      <c r="AP105" s="23" t="s">
        <v>86</v>
      </c>
      <c r="AQ105" s="23" t="s">
        <v>86</v>
      </c>
      <c r="AR105" s="45">
        <f>WORKDAY.INTL(AR104,1,1,{"2020-12-25","2021-01-01","2021-02-11","2021-02-12","2021-03-01"})</f>
        <v>44264</v>
      </c>
      <c r="AS105" s="79">
        <f>COUNTIF(D:K,#REF!)</f>
        <v>0</v>
      </c>
    </row>
    <row r="106" spans="1:45" ht="21" customHeight="1" x14ac:dyDescent="0.15">
      <c r="A106" s="44">
        <v>97</v>
      </c>
      <c r="B106" s="35">
        <f>내용[[#This Row],[시간]]</f>
        <v>8</v>
      </c>
      <c r="C106" s="31">
        <f>COUNTA(내용[[#This Row],[1교시]:[8교시]])</f>
        <v>8</v>
      </c>
      <c r="D106" s="25" t="s">
        <v>95</v>
      </c>
      <c r="E106" s="25" t="s">
        <v>95</v>
      </c>
      <c r="F106" s="25" t="s">
        <v>95</v>
      </c>
      <c r="G106" s="25" t="s">
        <v>95</v>
      </c>
      <c r="H106" s="25" t="s">
        <v>95</v>
      </c>
      <c r="I106" s="25" t="s">
        <v>95</v>
      </c>
      <c r="J106" s="25" t="s">
        <v>95</v>
      </c>
      <c r="K106" s="25" t="s">
        <v>95</v>
      </c>
      <c r="L106" s="48"/>
      <c r="M106" s="48"/>
      <c r="N106" s="48"/>
      <c r="O106" s="48"/>
      <c r="P106" s="48"/>
      <c r="Q106" s="48"/>
      <c r="R106" s="48"/>
      <c r="S106" s="48"/>
      <c r="T106" s="25" t="s">
        <v>109</v>
      </c>
      <c r="U106" s="25" t="s">
        <v>109</v>
      </c>
      <c r="V106" s="25" t="s">
        <v>109</v>
      </c>
      <c r="W106" s="25" t="s">
        <v>109</v>
      </c>
      <c r="X106" s="25" t="s">
        <v>109</v>
      </c>
      <c r="Y106" s="25" t="s">
        <v>109</v>
      </c>
      <c r="Z106" s="25" t="s">
        <v>109</v>
      </c>
      <c r="AA106" s="25" t="s">
        <v>109</v>
      </c>
      <c r="AB106" s="24" t="s">
        <v>94</v>
      </c>
      <c r="AC106" s="24" t="s">
        <v>94</v>
      </c>
      <c r="AD106" s="24" t="s">
        <v>94</v>
      </c>
      <c r="AE106" s="24" t="s">
        <v>94</v>
      </c>
      <c r="AF106" s="24" t="s">
        <v>94</v>
      </c>
      <c r="AG106" s="24" t="s">
        <v>94</v>
      </c>
      <c r="AH106" s="24" t="s">
        <v>94</v>
      </c>
      <c r="AI106" s="24" t="s">
        <v>94</v>
      </c>
      <c r="AJ106" s="23" t="s">
        <v>86</v>
      </c>
      <c r="AK106" s="23" t="s">
        <v>86</v>
      </c>
      <c r="AL106" s="23" t="s">
        <v>86</v>
      </c>
      <c r="AM106" s="23" t="s">
        <v>86</v>
      </c>
      <c r="AN106" s="23" t="s">
        <v>86</v>
      </c>
      <c r="AO106" s="23" t="s">
        <v>86</v>
      </c>
      <c r="AP106" s="23" t="s">
        <v>86</v>
      </c>
      <c r="AQ106" s="23" t="s">
        <v>86</v>
      </c>
      <c r="AR106" s="45">
        <f>WORKDAY.INTL(AR105,1,1,{"2020-12-25","2021-01-01","2021-02-11","2021-02-12","2021-03-01"})</f>
        <v>44265</v>
      </c>
      <c r="AS106" s="79">
        <f>COUNTIF(D:K,#REF!)</f>
        <v>0</v>
      </c>
    </row>
    <row r="107" spans="1:45" ht="21" customHeight="1" x14ac:dyDescent="0.15">
      <c r="A107" s="44">
        <v>98</v>
      </c>
      <c r="B107" s="35">
        <f>내용[[#This Row],[시간]]</f>
        <v>8</v>
      </c>
      <c r="C107" s="31">
        <f>COUNTA(내용[[#This Row],[1교시]:[8교시]])</f>
        <v>8</v>
      </c>
      <c r="D107" s="25" t="s">
        <v>95</v>
      </c>
      <c r="E107" s="25" t="s">
        <v>95</v>
      </c>
      <c r="F107" s="25" t="s">
        <v>95</v>
      </c>
      <c r="G107" s="25" t="s">
        <v>95</v>
      </c>
      <c r="H107" s="47" t="s">
        <v>95</v>
      </c>
      <c r="I107" s="47" t="s">
        <v>95</v>
      </c>
      <c r="J107" s="47" t="s">
        <v>95</v>
      </c>
      <c r="K107" s="47" t="s">
        <v>95</v>
      </c>
      <c r="L107" s="48"/>
      <c r="M107" s="48"/>
      <c r="N107" s="48"/>
      <c r="O107" s="48"/>
      <c r="P107" s="48"/>
      <c r="Q107" s="48"/>
      <c r="R107" s="48"/>
      <c r="S107" s="48"/>
      <c r="T107" s="25" t="s">
        <v>109</v>
      </c>
      <c r="U107" s="25" t="s">
        <v>109</v>
      </c>
      <c r="V107" s="25" t="s">
        <v>109</v>
      </c>
      <c r="W107" s="25" t="s">
        <v>109</v>
      </c>
      <c r="X107" s="47" t="s">
        <v>110</v>
      </c>
      <c r="Y107" s="47" t="s">
        <v>110</v>
      </c>
      <c r="Z107" s="47" t="s">
        <v>110</v>
      </c>
      <c r="AA107" s="47" t="s">
        <v>110</v>
      </c>
      <c r="AB107" s="24" t="s">
        <v>94</v>
      </c>
      <c r="AC107" s="24" t="s">
        <v>94</v>
      </c>
      <c r="AD107" s="24" t="s">
        <v>94</v>
      </c>
      <c r="AE107" s="24" t="s">
        <v>94</v>
      </c>
      <c r="AF107" s="24" t="s">
        <v>94</v>
      </c>
      <c r="AG107" s="24" t="s">
        <v>94</v>
      </c>
      <c r="AH107" s="24" t="s">
        <v>94</v>
      </c>
      <c r="AI107" s="24" t="s">
        <v>94</v>
      </c>
      <c r="AJ107" s="23" t="s">
        <v>86</v>
      </c>
      <c r="AK107" s="23" t="s">
        <v>86</v>
      </c>
      <c r="AL107" s="23" t="s">
        <v>86</v>
      </c>
      <c r="AM107" s="23" t="s">
        <v>86</v>
      </c>
      <c r="AN107" s="23" t="s">
        <v>86</v>
      </c>
      <c r="AO107" s="23" t="s">
        <v>86</v>
      </c>
      <c r="AP107" s="23" t="s">
        <v>86</v>
      </c>
      <c r="AQ107" s="23" t="s">
        <v>86</v>
      </c>
      <c r="AR107" s="45">
        <f>WORKDAY.INTL(AR106,1,1,{"2020-12-25","2021-01-01","2021-02-11","2021-02-12","2021-03-01"})</f>
        <v>44266</v>
      </c>
      <c r="AS107" s="79">
        <f>COUNTIF(D:K,#REF!)</f>
        <v>0</v>
      </c>
    </row>
    <row r="108" spans="1:45" ht="21" customHeight="1" x14ac:dyDescent="0.15">
      <c r="A108" s="44">
        <v>99</v>
      </c>
      <c r="B108" s="35">
        <f>내용[[#This Row],[시간]]</f>
        <v>8</v>
      </c>
      <c r="C108" s="31">
        <f>COUNTA(내용[[#This Row],[1교시]:[8교시]])</f>
        <v>8</v>
      </c>
      <c r="D108" s="47" t="s">
        <v>95</v>
      </c>
      <c r="E108" s="47" t="s">
        <v>95</v>
      </c>
      <c r="F108" s="47" t="s">
        <v>95</v>
      </c>
      <c r="G108" s="47" t="s">
        <v>95</v>
      </c>
      <c r="H108" s="47" t="s">
        <v>95</v>
      </c>
      <c r="I108" s="47" t="s">
        <v>95</v>
      </c>
      <c r="J108" s="47" t="s">
        <v>95</v>
      </c>
      <c r="K108" s="47" t="s">
        <v>95</v>
      </c>
      <c r="L108" s="48"/>
      <c r="M108" s="48"/>
      <c r="N108" s="48"/>
      <c r="O108" s="48"/>
      <c r="P108" s="48"/>
      <c r="Q108" s="48"/>
      <c r="R108" s="48"/>
      <c r="S108" s="48"/>
      <c r="T108" s="47" t="s">
        <v>110</v>
      </c>
      <c r="U108" s="47" t="s">
        <v>110</v>
      </c>
      <c r="V108" s="47" t="s">
        <v>110</v>
      </c>
      <c r="W108" s="47" t="s">
        <v>110</v>
      </c>
      <c r="X108" s="47" t="s">
        <v>110</v>
      </c>
      <c r="Y108" s="47" t="s">
        <v>110</v>
      </c>
      <c r="Z108" s="47" t="s">
        <v>110</v>
      </c>
      <c r="AA108" s="47" t="s">
        <v>110</v>
      </c>
      <c r="AB108" s="24" t="s">
        <v>94</v>
      </c>
      <c r="AC108" s="24" t="s">
        <v>94</v>
      </c>
      <c r="AD108" s="24" t="s">
        <v>94</v>
      </c>
      <c r="AE108" s="24" t="s">
        <v>94</v>
      </c>
      <c r="AF108" s="24" t="s">
        <v>94</v>
      </c>
      <c r="AG108" s="24" t="s">
        <v>94</v>
      </c>
      <c r="AH108" s="24" t="s">
        <v>94</v>
      </c>
      <c r="AI108" s="24" t="s">
        <v>94</v>
      </c>
      <c r="AJ108" s="23" t="s">
        <v>86</v>
      </c>
      <c r="AK108" s="23" t="s">
        <v>86</v>
      </c>
      <c r="AL108" s="23" t="s">
        <v>86</v>
      </c>
      <c r="AM108" s="23" t="s">
        <v>86</v>
      </c>
      <c r="AN108" s="23" t="s">
        <v>86</v>
      </c>
      <c r="AO108" s="23" t="s">
        <v>86</v>
      </c>
      <c r="AP108" s="23" t="s">
        <v>86</v>
      </c>
      <c r="AQ108" s="23" t="s">
        <v>86</v>
      </c>
      <c r="AR108" s="45">
        <f>WORKDAY.INTL(AR107,1,1,{"2020-12-25","2021-01-01","2021-02-11","2021-02-12","2021-03-01"})</f>
        <v>44267</v>
      </c>
      <c r="AS108" s="79">
        <f>COUNTIF(D:K,#REF!)</f>
        <v>0</v>
      </c>
    </row>
    <row r="109" spans="1:45" ht="21" customHeight="1" x14ac:dyDescent="0.15">
      <c r="A109" s="44">
        <v>100</v>
      </c>
      <c r="B109" s="35">
        <f>내용[[#This Row],[시간]]</f>
        <v>8</v>
      </c>
      <c r="C109" s="31">
        <f>COUNTA(내용[[#This Row],[1교시]:[8교시]])</f>
        <v>8</v>
      </c>
      <c r="D109" s="47" t="s">
        <v>95</v>
      </c>
      <c r="E109" s="47" t="s">
        <v>95</v>
      </c>
      <c r="F109" s="47" t="s">
        <v>95</v>
      </c>
      <c r="G109" s="47" t="s">
        <v>95</v>
      </c>
      <c r="H109" s="47" t="s">
        <v>95</v>
      </c>
      <c r="I109" s="47" t="s">
        <v>95</v>
      </c>
      <c r="J109" s="47" t="s">
        <v>95</v>
      </c>
      <c r="K109" s="47" t="s">
        <v>95</v>
      </c>
      <c r="L109" s="48"/>
      <c r="M109" s="48"/>
      <c r="N109" s="48"/>
      <c r="O109" s="48"/>
      <c r="P109" s="48"/>
      <c r="Q109" s="48"/>
      <c r="R109" s="48"/>
      <c r="S109" s="48"/>
      <c r="T109" s="47" t="s">
        <v>110</v>
      </c>
      <c r="U109" s="47" t="s">
        <v>110</v>
      </c>
      <c r="V109" s="47" t="s">
        <v>110</v>
      </c>
      <c r="W109" s="47" t="s">
        <v>110</v>
      </c>
      <c r="X109" s="47" t="s">
        <v>110</v>
      </c>
      <c r="Y109" s="47" t="s">
        <v>110</v>
      </c>
      <c r="Z109" s="47" t="s">
        <v>110</v>
      </c>
      <c r="AA109" s="47" t="s">
        <v>110</v>
      </c>
      <c r="AB109" s="24" t="s">
        <v>94</v>
      </c>
      <c r="AC109" s="24" t="s">
        <v>94</v>
      </c>
      <c r="AD109" s="24" t="s">
        <v>94</v>
      </c>
      <c r="AE109" s="24" t="s">
        <v>94</v>
      </c>
      <c r="AF109" s="24" t="s">
        <v>94</v>
      </c>
      <c r="AG109" s="24" t="s">
        <v>94</v>
      </c>
      <c r="AH109" s="24" t="s">
        <v>94</v>
      </c>
      <c r="AI109" s="24" t="s">
        <v>94</v>
      </c>
      <c r="AJ109" s="23" t="s">
        <v>86</v>
      </c>
      <c r="AK109" s="23" t="s">
        <v>86</v>
      </c>
      <c r="AL109" s="23" t="s">
        <v>86</v>
      </c>
      <c r="AM109" s="23" t="s">
        <v>86</v>
      </c>
      <c r="AN109" s="23" t="s">
        <v>86</v>
      </c>
      <c r="AO109" s="23" t="s">
        <v>86</v>
      </c>
      <c r="AP109" s="23" t="s">
        <v>86</v>
      </c>
      <c r="AQ109" s="23" t="s">
        <v>86</v>
      </c>
      <c r="AR109" s="45">
        <f>WORKDAY.INTL(AR108,1,1,{"2020-12-25","2021-01-01","2021-02-11","2021-02-12","2021-03-01"})</f>
        <v>44270</v>
      </c>
      <c r="AS109" s="79">
        <f>COUNTIF(D:K,#REF!)</f>
        <v>0</v>
      </c>
    </row>
    <row r="110" spans="1:45" ht="21" customHeight="1" x14ac:dyDescent="0.15">
      <c r="A110" s="44">
        <v>101</v>
      </c>
      <c r="B110" s="92">
        <f>내용[[#This Row],[시간]]</f>
        <v>8</v>
      </c>
      <c r="C110" s="93">
        <f>COUNTA(내용[[#This Row],[1교시]:[8교시]])</f>
        <v>8</v>
      </c>
      <c r="D110" s="47" t="s">
        <v>95</v>
      </c>
      <c r="E110" s="47" t="s">
        <v>95</v>
      </c>
      <c r="F110" s="47" t="s">
        <v>95</v>
      </c>
      <c r="G110" s="47" t="s">
        <v>95</v>
      </c>
      <c r="H110" s="47" t="s">
        <v>95</v>
      </c>
      <c r="I110" s="47" t="s">
        <v>95</v>
      </c>
      <c r="J110" s="47" t="s">
        <v>95</v>
      </c>
      <c r="K110" s="47" t="s">
        <v>95</v>
      </c>
      <c r="L110" s="27"/>
      <c r="M110" s="27"/>
      <c r="N110" s="80"/>
      <c r="O110" s="76"/>
      <c r="P110" s="80"/>
      <c r="Q110" s="80"/>
      <c r="R110" s="76"/>
      <c r="S110" s="27"/>
      <c r="T110" s="47" t="s">
        <v>110</v>
      </c>
      <c r="U110" s="47" t="s">
        <v>110</v>
      </c>
      <c r="V110" s="47" t="s">
        <v>110</v>
      </c>
      <c r="W110" s="47" t="s">
        <v>110</v>
      </c>
      <c r="X110" s="47" t="s">
        <v>110</v>
      </c>
      <c r="Y110" s="47" t="s">
        <v>110</v>
      </c>
      <c r="Z110" s="47" t="s">
        <v>110</v>
      </c>
      <c r="AA110" s="47" t="s">
        <v>110</v>
      </c>
      <c r="AB110" s="98" t="s">
        <v>94</v>
      </c>
      <c r="AC110" s="98" t="s">
        <v>94</v>
      </c>
      <c r="AD110" s="98" t="s">
        <v>94</v>
      </c>
      <c r="AE110" s="98" t="s">
        <v>94</v>
      </c>
      <c r="AF110" s="98" t="s">
        <v>94</v>
      </c>
      <c r="AG110" s="98" t="s">
        <v>94</v>
      </c>
      <c r="AH110" s="98" t="s">
        <v>94</v>
      </c>
      <c r="AI110" s="98" t="s">
        <v>94</v>
      </c>
      <c r="AJ110" s="94" t="s">
        <v>86</v>
      </c>
      <c r="AK110" s="94" t="s">
        <v>86</v>
      </c>
      <c r="AL110" s="94" t="s">
        <v>86</v>
      </c>
      <c r="AM110" s="94" t="s">
        <v>86</v>
      </c>
      <c r="AN110" s="94" t="s">
        <v>86</v>
      </c>
      <c r="AO110" s="94" t="s">
        <v>86</v>
      </c>
      <c r="AP110" s="94" t="s">
        <v>86</v>
      </c>
      <c r="AQ110" s="94" t="s">
        <v>86</v>
      </c>
      <c r="AR110" s="45">
        <f>WORKDAY.INTL(AR109,1,1,{"2020-12-25","2021-01-01","2021-02-11","2021-02-12","2021-03-01"})</f>
        <v>44271</v>
      </c>
      <c r="AS110" s="79">
        <f>COUNTIF(D:K,#REF!)</f>
        <v>0</v>
      </c>
    </row>
    <row r="111" spans="1:45" ht="21" customHeight="1" x14ac:dyDescent="0.15">
      <c r="A111" s="44">
        <v>102</v>
      </c>
      <c r="B111" s="92">
        <f>내용[[#This Row],[시간]]</f>
        <v>8</v>
      </c>
      <c r="C111" s="93">
        <f>COUNTA(내용[[#This Row],[1교시]:[8교시]])</f>
        <v>8</v>
      </c>
      <c r="D111" s="47" t="s">
        <v>95</v>
      </c>
      <c r="E111" s="47" t="s">
        <v>95</v>
      </c>
      <c r="F111" s="47" t="s">
        <v>95</v>
      </c>
      <c r="G111" s="47" t="s">
        <v>95</v>
      </c>
      <c r="H111" s="47" t="s">
        <v>95</v>
      </c>
      <c r="I111" s="47" t="s">
        <v>95</v>
      </c>
      <c r="J111" s="47" t="s">
        <v>95</v>
      </c>
      <c r="K111" s="47" t="s">
        <v>95</v>
      </c>
      <c r="L111" s="76"/>
      <c r="M111" s="80"/>
      <c r="N111" s="80"/>
      <c r="O111" s="76"/>
      <c r="P111" s="80"/>
      <c r="Q111" s="80"/>
      <c r="R111" s="76"/>
      <c r="S111" s="27"/>
      <c r="T111" s="47" t="s">
        <v>110</v>
      </c>
      <c r="U111" s="47" t="s">
        <v>110</v>
      </c>
      <c r="V111" s="47" t="s">
        <v>110</v>
      </c>
      <c r="W111" s="47" t="s">
        <v>110</v>
      </c>
      <c r="X111" s="47" t="s">
        <v>110</v>
      </c>
      <c r="Y111" s="47" t="s">
        <v>110</v>
      </c>
      <c r="Z111" s="47" t="s">
        <v>110</v>
      </c>
      <c r="AA111" s="47" t="s">
        <v>110</v>
      </c>
      <c r="AB111" s="98" t="s">
        <v>94</v>
      </c>
      <c r="AC111" s="98" t="s">
        <v>94</v>
      </c>
      <c r="AD111" s="98" t="s">
        <v>94</v>
      </c>
      <c r="AE111" s="98" t="s">
        <v>94</v>
      </c>
      <c r="AF111" s="98" t="s">
        <v>94</v>
      </c>
      <c r="AG111" s="98" t="s">
        <v>94</v>
      </c>
      <c r="AH111" s="98" t="s">
        <v>94</v>
      </c>
      <c r="AI111" s="98" t="s">
        <v>94</v>
      </c>
      <c r="AJ111" s="94" t="s">
        <v>86</v>
      </c>
      <c r="AK111" s="94" t="s">
        <v>86</v>
      </c>
      <c r="AL111" s="94" t="s">
        <v>86</v>
      </c>
      <c r="AM111" s="94" t="s">
        <v>86</v>
      </c>
      <c r="AN111" s="94" t="s">
        <v>86</v>
      </c>
      <c r="AO111" s="94" t="s">
        <v>86</v>
      </c>
      <c r="AP111" s="94" t="s">
        <v>86</v>
      </c>
      <c r="AQ111" s="94" t="s">
        <v>86</v>
      </c>
      <c r="AR111" s="45">
        <f>WORKDAY.INTL(AR110,1,1,{"2020-12-25","2021-01-01","2021-02-11","2021-02-12","2021-03-01"})</f>
        <v>44272</v>
      </c>
      <c r="AS111" s="79">
        <f>COUNTIF(D:K,#REF!)</f>
        <v>0</v>
      </c>
    </row>
    <row r="112" spans="1:45" ht="21" customHeight="1" x14ac:dyDescent="0.15">
      <c r="A112" s="44">
        <v>103</v>
      </c>
      <c r="B112" s="92">
        <f>내용[[#This Row],[시간]]</f>
        <v>8</v>
      </c>
      <c r="C112" s="93">
        <f>COUNTA(내용[[#This Row],[1교시]:[8교시]])</f>
        <v>8</v>
      </c>
      <c r="D112" s="47" t="s">
        <v>95</v>
      </c>
      <c r="E112" s="47" t="s">
        <v>95</v>
      </c>
      <c r="F112" s="47" t="s">
        <v>95</v>
      </c>
      <c r="G112" s="47" t="s">
        <v>95</v>
      </c>
      <c r="H112" s="25" t="s">
        <v>95</v>
      </c>
      <c r="I112" s="25" t="s">
        <v>95</v>
      </c>
      <c r="J112" s="25" t="s">
        <v>95</v>
      </c>
      <c r="K112" s="25" t="s">
        <v>95</v>
      </c>
      <c r="L112" s="76"/>
      <c r="M112" s="80"/>
      <c r="N112" s="80"/>
      <c r="O112" s="76"/>
      <c r="P112" s="80"/>
      <c r="Q112" s="80"/>
      <c r="R112" s="76"/>
      <c r="S112" s="27"/>
      <c r="T112" s="47" t="s">
        <v>110</v>
      </c>
      <c r="U112" s="47" t="s">
        <v>110</v>
      </c>
      <c r="V112" s="47" t="s">
        <v>110</v>
      </c>
      <c r="W112" s="47" t="s">
        <v>110</v>
      </c>
      <c r="X112" s="26" t="s">
        <v>111</v>
      </c>
      <c r="Y112" s="26" t="s">
        <v>111</v>
      </c>
      <c r="Z112" s="26" t="s">
        <v>111</v>
      </c>
      <c r="AA112" s="26" t="s">
        <v>111</v>
      </c>
      <c r="AB112" s="98" t="s">
        <v>94</v>
      </c>
      <c r="AC112" s="98" t="s">
        <v>94</v>
      </c>
      <c r="AD112" s="98" t="s">
        <v>94</v>
      </c>
      <c r="AE112" s="98" t="s">
        <v>94</v>
      </c>
      <c r="AF112" s="98" t="s">
        <v>94</v>
      </c>
      <c r="AG112" s="98" t="s">
        <v>94</v>
      </c>
      <c r="AH112" s="98" t="s">
        <v>94</v>
      </c>
      <c r="AI112" s="98" t="s">
        <v>94</v>
      </c>
      <c r="AJ112" s="94" t="s">
        <v>86</v>
      </c>
      <c r="AK112" s="94" t="s">
        <v>86</v>
      </c>
      <c r="AL112" s="94" t="s">
        <v>86</v>
      </c>
      <c r="AM112" s="94" t="s">
        <v>86</v>
      </c>
      <c r="AN112" s="94" t="s">
        <v>86</v>
      </c>
      <c r="AO112" s="94" t="s">
        <v>86</v>
      </c>
      <c r="AP112" s="94" t="s">
        <v>86</v>
      </c>
      <c r="AQ112" s="94" t="s">
        <v>86</v>
      </c>
      <c r="AR112" s="45">
        <f>WORKDAY.INTL(AR111,1,1,{"2020-12-25","2021-01-01","2021-02-11","2021-02-12","2021-03-01"})</f>
        <v>44273</v>
      </c>
      <c r="AS112" s="79">
        <f>COUNTIF(D:K,#REF!)</f>
        <v>0</v>
      </c>
    </row>
    <row r="113" spans="1:45" ht="21" customHeight="1" x14ac:dyDescent="0.15">
      <c r="A113" s="44">
        <v>104</v>
      </c>
      <c r="B113" s="92">
        <f>내용[[#This Row],[시간]]</f>
        <v>8</v>
      </c>
      <c r="C113" s="93">
        <f>COUNTA(내용[[#This Row],[1교시]:[8교시]])</f>
        <v>8</v>
      </c>
      <c r="D113" s="25" t="s">
        <v>95</v>
      </c>
      <c r="E113" s="25" t="s">
        <v>95</v>
      </c>
      <c r="F113" s="25" t="s">
        <v>95</v>
      </c>
      <c r="G113" s="25" t="s">
        <v>95</v>
      </c>
      <c r="H113" s="25" t="s">
        <v>95</v>
      </c>
      <c r="I113" s="25" t="s">
        <v>95</v>
      </c>
      <c r="J113" s="25" t="s">
        <v>95</v>
      </c>
      <c r="K113" s="25" t="s">
        <v>95</v>
      </c>
      <c r="L113" s="76"/>
      <c r="M113" s="80"/>
      <c r="N113" s="80"/>
      <c r="O113" s="76"/>
      <c r="P113" s="80"/>
      <c r="Q113" s="80"/>
      <c r="R113" s="76"/>
      <c r="S113" s="27"/>
      <c r="T113" s="26" t="s">
        <v>111</v>
      </c>
      <c r="U113" s="26" t="s">
        <v>111</v>
      </c>
      <c r="V113" s="26" t="s">
        <v>111</v>
      </c>
      <c r="W113" s="26" t="s">
        <v>111</v>
      </c>
      <c r="X113" s="26" t="s">
        <v>111</v>
      </c>
      <c r="Y113" s="26" t="s">
        <v>111</v>
      </c>
      <c r="Z113" s="26" t="s">
        <v>111</v>
      </c>
      <c r="AA113" s="26" t="s">
        <v>111</v>
      </c>
      <c r="AB113" s="98" t="s">
        <v>94</v>
      </c>
      <c r="AC113" s="98" t="s">
        <v>94</v>
      </c>
      <c r="AD113" s="98" t="s">
        <v>94</v>
      </c>
      <c r="AE113" s="98" t="s">
        <v>94</v>
      </c>
      <c r="AF113" s="98" t="s">
        <v>94</v>
      </c>
      <c r="AG113" s="98" t="s">
        <v>94</v>
      </c>
      <c r="AH113" s="98" t="s">
        <v>94</v>
      </c>
      <c r="AI113" s="98" t="s">
        <v>94</v>
      </c>
      <c r="AJ113" s="94" t="s">
        <v>86</v>
      </c>
      <c r="AK113" s="94" t="s">
        <v>86</v>
      </c>
      <c r="AL113" s="94" t="s">
        <v>86</v>
      </c>
      <c r="AM113" s="94" t="s">
        <v>86</v>
      </c>
      <c r="AN113" s="94" t="s">
        <v>86</v>
      </c>
      <c r="AO113" s="94" t="s">
        <v>86</v>
      </c>
      <c r="AP113" s="94" t="s">
        <v>86</v>
      </c>
      <c r="AQ113" s="94" t="s">
        <v>86</v>
      </c>
      <c r="AR113" s="45">
        <f>WORKDAY.INTL(AR112,1,1,{"2020-12-25","2021-01-01","2021-02-11","2021-02-12","2021-03-01"})</f>
        <v>44274</v>
      </c>
      <c r="AS113" s="79">
        <f>COUNTIF(D:K,#REF!)</f>
        <v>0</v>
      </c>
    </row>
    <row r="114" spans="1:45" ht="21" customHeight="1" x14ac:dyDescent="0.15">
      <c r="A114" s="44">
        <v>105</v>
      </c>
      <c r="B114" s="92">
        <f>내용[[#This Row],[시간]]</f>
        <v>8</v>
      </c>
      <c r="C114" s="93">
        <f>COUNTA(내용[[#This Row],[1교시]:[8교시]])</f>
        <v>8</v>
      </c>
      <c r="D114" s="25" t="s">
        <v>95</v>
      </c>
      <c r="E114" s="25" t="s">
        <v>95</v>
      </c>
      <c r="F114" s="25" t="s">
        <v>95</v>
      </c>
      <c r="G114" s="25" t="s">
        <v>95</v>
      </c>
      <c r="H114" s="25" t="s">
        <v>95</v>
      </c>
      <c r="I114" s="25" t="s">
        <v>95</v>
      </c>
      <c r="J114" s="25" t="s">
        <v>95</v>
      </c>
      <c r="K114" s="25" t="s">
        <v>95</v>
      </c>
      <c r="L114" s="76"/>
      <c r="M114" s="80"/>
      <c r="N114" s="80"/>
      <c r="O114" s="76"/>
      <c r="P114" s="80"/>
      <c r="Q114" s="80"/>
      <c r="R114" s="76"/>
      <c r="S114" s="27"/>
      <c r="T114" s="26" t="s">
        <v>111</v>
      </c>
      <c r="U114" s="26" t="s">
        <v>111</v>
      </c>
      <c r="V114" s="26" t="s">
        <v>111</v>
      </c>
      <c r="W114" s="26" t="s">
        <v>111</v>
      </c>
      <c r="X114" s="26" t="s">
        <v>111</v>
      </c>
      <c r="Y114" s="26" t="s">
        <v>111</v>
      </c>
      <c r="Z114" s="26" t="s">
        <v>111</v>
      </c>
      <c r="AA114" s="26" t="s">
        <v>111</v>
      </c>
      <c r="AB114" s="98" t="s">
        <v>94</v>
      </c>
      <c r="AC114" s="98" t="s">
        <v>94</v>
      </c>
      <c r="AD114" s="98" t="s">
        <v>94</v>
      </c>
      <c r="AE114" s="98" t="s">
        <v>94</v>
      </c>
      <c r="AF114" s="98" t="s">
        <v>94</v>
      </c>
      <c r="AG114" s="98" t="s">
        <v>94</v>
      </c>
      <c r="AH114" s="98" t="s">
        <v>94</v>
      </c>
      <c r="AI114" s="98" t="s">
        <v>94</v>
      </c>
      <c r="AJ114" s="94" t="s">
        <v>86</v>
      </c>
      <c r="AK114" s="94" t="s">
        <v>86</v>
      </c>
      <c r="AL114" s="94" t="s">
        <v>86</v>
      </c>
      <c r="AM114" s="94" t="s">
        <v>86</v>
      </c>
      <c r="AN114" s="94" t="s">
        <v>86</v>
      </c>
      <c r="AO114" s="94" t="s">
        <v>86</v>
      </c>
      <c r="AP114" s="94" t="s">
        <v>86</v>
      </c>
      <c r="AQ114" s="94" t="s">
        <v>86</v>
      </c>
      <c r="AR114" s="45">
        <f>WORKDAY.INTL(AR113,1,1,{"2020-12-25","2021-01-01","2021-02-11","2021-02-12","2021-03-01"})</f>
        <v>44277</v>
      </c>
      <c r="AS114" s="79">
        <f>COUNTIF(D:K,#REF!)</f>
        <v>0</v>
      </c>
    </row>
    <row r="115" spans="1:45" ht="21" customHeight="1" x14ac:dyDescent="0.15">
      <c r="A115" s="44">
        <v>106</v>
      </c>
      <c r="B115" s="92">
        <f>내용[[#This Row],[시간]]</f>
        <v>8</v>
      </c>
      <c r="C115" s="93">
        <f>COUNTA(내용[[#This Row],[1교시]:[8교시]])</f>
        <v>8</v>
      </c>
      <c r="D115" s="25" t="s">
        <v>95</v>
      </c>
      <c r="E115" s="25" t="s">
        <v>95</v>
      </c>
      <c r="F115" s="25" t="s">
        <v>95</v>
      </c>
      <c r="G115" s="25" t="s">
        <v>95</v>
      </c>
      <c r="H115" s="25" t="s">
        <v>95</v>
      </c>
      <c r="I115" s="25" t="s">
        <v>95</v>
      </c>
      <c r="J115" s="25" t="s">
        <v>95</v>
      </c>
      <c r="K115" s="25" t="s">
        <v>95</v>
      </c>
      <c r="L115" s="76"/>
      <c r="M115" s="80"/>
      <c r="N115" s="80"/>
      <c r="O115" s="76"/>
      <c r="P115" s="80"/>
      <c r="Q115" s="80"/>
      <c r="R115" s="76"/>
      <c r="S115" s="27"/>
      <c r="T115" s="26" t="s">
        <v>111</v>
      </c>
      <c r="U115" s="26" t="s">
        <v>111</v>
      </c>
      <c r="V115" s="26" t="s">
        <v>111</v>
      </c>
      <c r="W115" s="26" t="s">
        <v>111</v>
      </c>
      <c r="X115" s="26" t="s">
        <v>111</v>
      </c>
      <c r="Y115" s="26" t="s">
        <v>111</v>
      </c>
      <c r="Z115" s="26" t="s">
        <v>111</v>
      </c>
      <c r="AA115" s="26" t="s">
        <v>111</v>
      </c>
      <c r="AB115" s="98" t="s">
        <v>94</v>
      </c>
      <c r="AC115" s="98" t="s">
        <v>94</v>
      </c>
      <c r="AD115" s="98" t="s">
        <v>94</v>
      </c>
      <c r="AE115" s="98" t="s">
        <v>94</v>
      </c>
      <c r="AF115" s="98" t="s">
        <v>94</v>
      </c>
      <c r="AG115" s="98" t="s">
        <v>94</v>
      </c>
      <c r="AH115" s="98" t="s">
        <v>94</v>
      </c>
      <c r="AI115" s="98" t="s">
        <v>94</v>
      </c>
      <c r="AJ115" s="94" t="s">
        <v>86</v>
      </c>
      <c r="AK115" s="94" t="s">
        <v>86</v>
      </c>
      <c r="AL115" s="94" t="s">
        <v>86</v>
      </c>
      <c r="AM115" s="94" t="s">
        <v>86</v>
      </c>
      <c r="AN115" s="94" t="s">
        <v>86</v>
      </c>
      <c r="AO115" s="94" t="s">
        <v>86</v>
      </c>
      <c r="AP115" s="94" t="s">
        <v>86</v>
      </c>
      <c r="AQ115" s="94" t="s">
        <v>86</v>
      </c>
      <c r="AR115" s="45">
        <f>WORKDAY.INTL(AR114,1,1,{"2020-12-25","2021-01-01","2021-02-11","2021-02-12","2021-03-01"})</f>
        <v>44278</v>
      </c>
      <c r="AS115" s="79">
        <f>COUNTIF(D:K,#REF!)</f>
        <v>0</v>
      </c>
    </row>
    <row r="116" spans="1:45" ht="21" customHeight="1" x14ac:dyDescent="0.15">
      <c r="A116" s="44">
        <v>107</v>
      </c>
      <c r="B116" s="92">
        <f>내용[[#This Row],[시간]]</f>
        <v>8</v>
      </c>
      <c r="C116" s="93">
        <f>COUNTA(내용[[#This Row],[1교시]:[8교시]])</f>
        <v>8</v>
      </c>
      <c r="D116" s="25" t="s">
        <v>95</v>
      </c>
      <c r="E116" s="25" t="s">
        <v>95</v>
      </c>
      <c r="F116" s="25" t="s">
        <v>95</v>
      </c>
      <c r="G116" s="25" t="s">
        <v>95</v>
      </c>
      <c r="H116" s="25" t="s">
        <v>95</v>
      </c>
      <c r="I116" s="25" t="s">
        <v>95</v>
      </c>
      <c r="J116" s="25" t="s">
        <v>95</v>
      </c>
      <c r="K116" s="25" t="s">
        <v>95</v>
      </c>
      <c r="L116" s="76"/>
      <c r="M116" s="80"/>
      <c r="N116" s="80"/>
      <c r="O116" s="76"/>
      <c r="P116" s="80"/>
      <c r="Q116" s="80"/>
      <c r="R116" s="76"/>
      <c r="S116" s="27"/>
      <c r="T116" s="26" t="s">
        <v>111</v>
      </c>
      <c r="U116" s="26" t="s">
        <v>111</v>
      </c>
      <c r="V116" s="26" t="s">
        <v>111</v>
      </c>
      <c r="W116" s="26" t="s">
        <v>111</v>
      </c>
      <c r="X116" s="26" t="s">
        <v>111</v>
      </c>
      <c r="Y116" s="26" t="s">
        <v>111</v>
      </c>
      <c r="Z116" s="26" t="s">
        <v>111</v>
      </c>
      <c r="AA116" s="26" t="s">
        <v>111</v>
      </c>
      <c r="AB116" s="98" t="s">
        <v>94</v>
      </c>
      <c r="AC116" s="98" t="s">
        <v>94</v>
      </c>
      <c r="AD116" s="98" t="s">
        <v>94</v>
      </c>
      <c r="AE116" s="98" t="s">
        <v>94</v>
      </c>
      <c r="AF116" s="98" t="s">
        <v>94</v>
      </c>
      <c r="AG116" s="98" t="s">
        <v>94</v>
      </c>
      <c r="AH116" s="98" t="s">
        <v>94</v>
      </c>
      <c r="AI116" s="98" t="s">
        <v>94</v>
      </c>
      <c r="AJ116" s="94" t="s">
        <v>86</v>
      </c>
      <c r="AK116" s="94" t="s">
        <v>86</v>
      </c>
      <c r="AL116" s="94" t="s">
        <v>86</v>
      </c>
      <c r="AM116" s="94" t="s">
        <v>86</v>
      </c>
      <c r="AN116" s="94" t="s">
        <v>86</v>
      </c>
      <c r="AO116" s="94" t="s">
        <v>86</v>
      </c>
      <c r="AP116" s="94" t="s">
        <v>86</v>
      </c>
      <c r="AQ116" s="94" t="s">
        <v>86</v>
      </c>
      <c r="AR116" s="45">
        <f>WORKDAY.INTL(AR115,1,1,{"2020-12-25","2021-01-01","2021-02-11","2021-02-12","2021-03-01"})</f>
        <v>44279</v>
      </c>
      <c r="AS116" s="79">
        <f>COUNTIF(D:K,#REF!)</f>
        <v>0</v>
      </c>
    </row>
    <row r="117" spans="1:45" ht="21" customHeight="1" x14ac:dyDescent="0.15">
      <c r="A117" s="44">
        <v>108</v>
      </c>
      <c r="B117" s="92">
        <f>내용[[#This Row],[시간]]</f>
        <v>8</v>
      </c>
      <c r="C117" s="93">
        <f>COUNTA(내용[[#This Row],[1교시]:[8교시]])</f>
        <v>8</v>
      </c>
      <c r="D117" s="25" t="s">
        <v>95</v>
      </c>
      <c r="E117" s="25" t="s">
        <v>95</v>
      </c>
      <c r="F117" s="25" t="s">
        <v>95</v>
      </c>
      <c r="G117" s="25" t="s">
        <v>95</v>
      </c>
      <c r="H117" s="47" t="s">
        <v>95</v>
      </c>
      <c r="I117" s="47" t="s">
        <v>95</v>
      </c>
      <c r="J117" s="47" t="s">
        <v>95</v>
      </c>
      <c r="K117" s="47" t="s">
        <v>95</v>
      </c>
      <c r="L117" s="76"/>
      <c r="M117" s="80"/>
      <c r="N117" s="80"/>
      <c r="O117" s="76"/>
      <c r="P117" s="80"/>
      <c r="Q117" s="80"/>
      <c r="R117" s="76"/>
      <c r="S117" s="27"/>
      <c r="T117" s="26" t="s">
        <v>111</v>
      </c>
      <c r="U117" s="26" t="s">
        <v>111</v>
      </c>
      <c r="V117" s="26" t="s">
        <v>111</v>
      </c>
      <c r="W117" s="26" t="s">
        <v>111</v>
      </c>
      <c r="X117" s="47" t="s">
        <v>112</v>
      </c>
      <c r="Y117" s="47" t="s">
        <v>112</v>
      </c>
      <c r="Z117" s="47" t="s">
        <v>112</v>
      </c>
      <c r="AA117" s="47" t="s">
        <v>112</v>
      </c>
      <c r="AB117" s="98" t="s">
        <v>94</v>
      </c>
      <c r="AC117" s="98" t="s">
        <v>94</v>
      </c>
      <c r="AD117" s="98" t="s">
        <v>94</v>
      </c>
      <c r="AE117" s="98" t="s">
        <v>94</v>
      </c>
      <c r="AF117" s="98" t="s">
        <v>94</v>
      </c>
      <c r="AG117" s="98" t="s">
        <v>94</v>
      </c>
      <c r="AH117" s="98" t="s">
        <v>94</v>
      </c>
      <c r="AI117" s="98" t="s">
        <v>94</v>
      </c>
      <c r="AJ117" s="94" t="s">
        <v>86</v>
      </c>
      <c r="AK117" s="94" t="s">
        <v>86</v>
      </c>
      <c r="AL117" s="94" t="s">
        <v>86</v>
      </c>
      <c r="AM117" s="94" t="s">
        <v>86</v>
      </c>
      <c r="AN117" s="94" t="s">
        <v>86</v>
      </c>
      <c r="AO117" s="94" t="s">
        <v>86</v>
      </c>
      <c r="AP117" s="94" t="s">
        <v>86</v>
      </c>
      <c r="AQ117" s="94" t="s">
        <v>86</v>
      </c>
      <c r="AR117" s="45">
        <f>WORKDAY.INTL(AR116,1,1,{"2020-12-25","2021-01-01","2021-02-11","2021-02-12","2021-03-01"})</f>
        <v>44280</v>
      </c>
      <c r="AS117" s="79">
        <f>COUNTIF(D:K,#REF!)</f>
        <v>0</v>
      </c>
    </row>
    <row r="118" spans="1:45" ht="21" customHeight="1" x14ac:dyDescent="0.15">
      <c r="A118" s="44">
        <v>109</v>
      </c>
      <c r="B118" s="92">
        <f>내용[[#This Row],[시간]]</f>
        <v>8</v>
      </c>
      <c r="C118" s="93">
        <f>COUNTA(내용[[#This Row],[1교시]:[8교시]])</f>
        <v>8</v>
      </c>
      <c r="D118" s="47" t="s">
        <v>95</v>
      </c>
      <c r="E118" s="47" t="s">
        <v>95</v>
      </c>
      <c r="F118" s="47" t="s">
        <v>95</v>
      </c>
      <c r="G118" s="47" t="s">
        <v>95</v>
      </c>
      <c r="H118" s="47" t="s">
        <v>95</v>
      </c>
      <c r="I118" s="47" t="s">
        <v>95</v>
      </c>
      <c r="J118" s="47" t="s">
        <v>95</v>
      </c>
      <c r="K118" s="47" t="s">
        <v>95</v>
      </c>
      <c r="L118" s="76"/>
      <c r="M118" s="80"/>
      <c r="N118" s="80"/>
      <c r="O118" s="76"/>
      <c r="P118" s="80"/>
      <c r="Q118" s="80"/>
      <c r="R118" s="76"/>
      <c r="S118" s="27"/>
      <c r="T118" s="47" t="s">
        <v>112</v>
      </c>
      <c r="U118" s="47" t="s">
        <v>112</v>
      </c>
      <c r="V118" s="47" t="s">
        <v>112</v>
      </c>
      <c r="W118" s="47" t="s">
        <v>112</v>
      </c>
      <c r="X118" s="47" t="s">
        <v>112</v>
      </c>
      <c r="Y118" s="47" t="s">
        <v>112</v>
      </c>
      <c r="Z118" s="47" t="s">
        <v>112</v>
      </c>
      <c r="AA118" s="47" t="s">
        <v>112</v>
      </c>
      <c r="AB118" s="98" t="s">
        <v>94</v>
      </c>
      <c r="AC118" s="98" t="s">
        <v>94</v>
      </c>
      <c r="AD118" s="98" t="s">
        <v>94</v>
      </c>
      <c r="AE118" s="98" t="s">
        <v>94</v>
      </c>
      <c r="AF118" s="98" t="s">
        <v>94</v>
      </c>
      <c r="AG118" s="98" t="s">
        <v>94</v>
      </c>
      <c r="AH118" s="98" t="s">
        <v>94</v>
      </c>
      <c r="AI118" s="98" t="s">
        <v>94</v>
      </c>
      <c r="AJ118" s="94" t="s">
        <v>86</v>
      </c>
      <c r="AK118" s="94" t="s">
        <v>86</v>
      </c>
      <c r="AL118" s="94" t="s">
        <v>86</v>
      </c>
      <c r="AM118" s="94" t="s">
        <v>86</v>
      </c>
      <c r="AN118" s="94" t="s">
        <v>86</v>
      </c>
      <c r="AO118" s="94" t="s">
        <v>86</v>
      </c>
      <c r="AP118" s="94" t="s">
        <v>86</v>
      </c>
      <c r="AQ118" s="94" t="s">
        <v>86</v>
      </c>
      <c r="AR118" s="45">
        <f>WORKDAY.INTL(AR117,1,1,{"2020-12-25","2021-01-01","2021-02-11","2021-02-12","2021-03-01"})</f>
        <v>44281</v>
      </c>
      <c r="AS118" s="79">
        <f>COUNTIF(D:K,#REF!)</f>
        <v>0</v>
      </c>
    </row>
    <row r="119" spans="1:45" ht="21" customHeight="1" x14ac:dyDescent="0.15">
      <c r="A119" s="44">
        <v>110</v>
      </c>
      <c r="B119" s="92">
        <f>내용[[#This Row],[시간]]</f>
        <v>8</v>
      </c>
      <c r="C119" s="93">
        <f>COUNTA(내용[[#This Row],[1교시]:[8교시]])</f>
        <v>8</v>
      </c>
      <c r="D119" s="47" t="s">
        <v>95</v>
      </c>
      <c r="E119" s="47" t="s">
        <v>95</v>
      </c>
      <c r="F119" s="47" t="s">
        <v>95</v>
      </c>
      <c r="G119" s="47" t="s">
        <v>95</v>
      </c>
      <c r="H119" s="47" t="s">
        <v>95</v>
      </c>
      <c r="I119" s="47" t="s">
        <v>95</v>
      </c>
      <c r="J119" s="47" t="s">
        <v>95</v>
      </c>
      <c r="K119" s="47" t="s">
        <v>95</v>
      </c>
      <c r="L119" s="76"/>
      <c r="M119" s="80"/>
      <c r="N119" s="80"/>
      <c r="O119" s="76"/>
      <c r="P119" s="80"/>
      <c r="Q119" s="80"/>
      <c r="R119" s="76"/>
      <c r="S119" s="27"/>
      <c r="T119" s="47" t="s">
        <v>112</v>
      </c>
      <c r="U119" s="47" t="s">
        <v>112</v>
      </c>
      <c r="V119" s="47" t="s">
        <v>112</v>
      </c>
      <c r="W119" s="47" t="s">
        <v>112</v>
      </c>
      <c r="X119" s="47" t="s">
        <v>112</v>
      </c>
      <c r="Y119" s="47" t="s">
        <v>112</v>
      </c>
      <c r="Z119" s="47" t="s">
        <v>112</v>
      </c>
      <c r="AA119" s="47" t="s">
        <v>112</v>
      </c>
      <c r="AB119" s="98" t="s">
        <v>94</v>
      </c>
      <c r="AC119" s="98" t="s">
        <v>94</v>
      </c>
      <c r="AD119" s="98" t="s">
        <v>94</v>
      </c>
      <c r="AE119" s="98" t="s">
        <v>94</v>
      </c>
      <c r="AF119" s="98" t="s">
        <v>94</v>
      </c>
      <c r="AG119" s="98" t="s">
        <v>94</v>
      </c>
      <c r="AH119" s="98" t="s">
        <v>94</v>
      </c>
      <c r="AI119" s="98" t="s">
        <v>94</v>
      </c>
      <c r="AJ119" s="94" t="s">
        <v>86</v>
      </c>
      <c r="AK119" s="94" t="s">
        <v>86</v>
      </c>
      <c r="AL119" s="94" t="s">
        <v>86</v>
      </c>
      <c r="AM119" s="94" t="s">
        <v>86</v>
      </c>
      <c r="AN119" s="94" t="s">
        <v>86</v>
      </c>
      <c r="AO119" s="94" t="s">
        <v>86</v>
      </c>
      <c r="AP119" s="94" t="s">
        <v>86</v>
      </c>
      <c r="AQ119" s="94" t="s">
        <v>86</v>
      </c>
      <c r="AR119" s="45">
        <f>WORKDAY.INTL(AR118,1,1,{"2020-12-25","2021-01-01","2021-02-11","2021-02-12","2021-03-01"})</f>
        <v>44284</v>
      </c>
      <c r="AS119" s="95">
        <f>COUNTIF(D:K,#REF!)</f>
        <v>0</v>
      </c>
    </row>
    <row r="120" spans="1:45" ht="21" customHeight="1" x14ac:dyDescent="0.15">
      <c r="A120" s="44">
        <v>111</v>
      </c>
      <c r="B120" s="92">
        <f>내용[[#This Row],[시간]]</f>
        <v>8</v>
      </c>
      <c r="C120" s="93">
        <f>COUNTA(내용[[#This Row],[1교시]:[8교시]])</f>
        <v>8</v>
      </c>
      <c r="D120" s="47" t="s">
        <v>95</v>
      </c>
      <c r="E120" s="47" t="s">
        <v>95</v>
      </c>
      <c r="F120" s="47" t="s">
        <v>95</v>
      </c>
      <c r="G120" s="47" t="s">
        <v>95</v>
      </c>
      <c r="H120" s="47" t="s">
        <v>95</v>
      </c>
      <c r="I120" s="47" t="s">
        <v>95</v>
      </c>
      <c r="J120" s="47" t="s">
        <v>95</v>
      </c>
      <c r="K120" s="47" t="s">
        <v>95</v>
      </c>
      <c r="L120" s="76"/>
      <c r="M120" s="80"/>
      <c r="N120" s="80"/>
      <c r="O120" s="76"/>
      <c r="P120" s="80"/>
      <c r="Q120" s="80"/>
      <c r="R120" s="76"/>
      <c r="S120" s="27"/>
      <c r="T120" s="47" t="s">
        <v>112</v>
      </c>
      <c r="U120" s="47" t="s">
        <v>112</v>
      </c>
      <c r="V120" s="47" t="s">
        <v>112</v>
      </c>
      <c r="W120" s="47" t="s">
        <v>112</v>
      </c>
      <c r="X120" s="47" t="s">
        <v>112</v>
      </c>
      <c r="Y120" s="47" t="s">
        <v>112</v>
      </c>
      <c r="Z120" s="47" t="s">
        <v>112</v>
      </c>
      <c r="AA120" s="47" t="s">
        <v>112</v>
      </c>
      <c r="AB120" s="98" t="s">
        <v>94</v>
      </c>
      <c r="AC120" s="98" t="s">
        <v>94</v>
      </c>
      <c r="AD120" s="98" t="s">
        <v>94</v>
      </c>
      <c r="AE120" s="98" t="s">
        <v>94</v>
      </c>
      <c r="AF120" s="98" t="s">
        <v>94</v>
      </c>
      <c r="AG120" s="98" t="s">
        <v>94</v>
      </c>
      <c r="AH120" s="98" t="s">
        <v>94</v>
      </c>
      <c r="AI120" s="98" t="s">
        <v>94</v>
      </c>
      <c r="AJ120" s="94" t="s">
        <v>86</v>
      </c>
      <c r="AK120" s="94" t="s">
        <v>86</v>
      </c>
      <c r="AL120" s="94" t="s">
        <v>86</v>
      </c>
      <c r="AM120" s="94" t="s">
        <v>86</v>
      </c>
      <c r="AN120" s="94" t="s">
        <v>86</v>
      </c>
      <c r="AO120" s="94" t="s">
        <v>86</v>
      </c>
      <c r="AP120" s="94" t="s">
        <v>86</v>
      </c>
      <c r="AQ120" s="94" t="s">
        <v>86</v>
      </c>
      <c r="AR120" s="45">
        <f>WORKDAY.INTL(AR119,1,1,{"2020-12-25","2021-01-01","2021-02-11","2021-02-12","2021-03-01"})</f>
        <v>44285</v>
      </c>
      <c r="AS120" s="79">
        <f>COUNTIF(D:K,#REF!)</f>
        <v>0</v>
      </c>
    </row>
    <row r="121" spans="1:45" ht="21" customHeight="1" x14ac:dyDescent="0.15">
      <c r="A121" s="44">
        <v>112</v>
      </c>
      <c r="B121" s="92">
        <f>내용[[#This Row],[시간]]</f>
        <v>8</v>
      </c>
      <c r="C121" s="93">
        <f>COUNTA(내용[[#This Row],[1교시]:[8교시]])</f>
        <v>8</v>
      </c>
      <c r="D121" s="47" t="s">
        <v>95</v>
      </c>
      <c r="E121" s="47" t="s">
        <v>95</v>
      </c>
      <c r="F121" s="47" t="s">
        <v>95</v>
      </c>
      <c r="G121" s="47" t="s">
        <v>95</v>
      </c>
      <c r="H121" s="47" t="s">
        <v>95</v>
      </c>
      <c r="I121" s="47" t="s">
        <v>95</v>
      </c>
      <c r="J121" s="47" t="s">
        <v>95</v>
      </c>
      <c r="K121" s="47" t="s">
        <v>95</v>
      </c>
      <c r="L121" s="76"/>
      <c r="M121" s="80"/>
      <c r="N121" s="80"/>
      <c r="O121" s="76"/>
      <c r="P121" s="80"/>
      <c r="Q121" s="80"/>
      <c r="R121" s="76"/>
      <c r="S121" s="27"/>
      <c r="T121" s="47" t="s">
        <v>112</v>
      </c>
      <c r="U121" s="47" t="s">
        <v>112</v>
      </c>
      <c r="V121" s="47" t="s">
        <v>112</v>
      </c>
      <c r="W121" s="47" t="s">
        <v>112</v>
      </c>
      <c r="X121" s="47" t="s">
        <v>112</v>
      </c>
      <c r="Y121" s="47" t="s">
        <v>112</v>
      </c>
      <c r="Z121" s="47" t="s">
        <v>112</v>
      </c>
      <c r="AA121" s="47" t="s">
        <v>112</v>
      </c>
      <c r="AB121" s="98" t="s">
        <v>94</v>
      </c>
      <c r="AC121" s="98" t="s">
        <v>94</v>
      </c>
      <c r="AD121" s="98" t="s">
        <v>94</v>
      </c>
      <c r="AE121" s="98" t="s">
        <v>94</v>
      </c>
      <c r="AF121" s="98" t="s">
        <v>94</v>
      </c>
      <c r="AG121" s="98" t="s">
        <v>94</v>
      </c>
      <c r="AH121" s="98" t="s">
        <v>94</v>
      </c>
      <c r="AI121" s="98" t="s">
        <v>94</v>
      </c>
      <c r="AJ121" s="94" t="s">
        <v>86</v>
      </c>
      <c r="AK121" s="94" t="s">
        <v>86</v>
      </c>
      <c r="AL121" s="94" t="s">
        <v>86</v>
      </c>
      <c r="AM121" s="94" t="s">
        <v>86</v>
      </c>
      <c r="AN121" s="94" t="s">
        <v>86</v>
      </c>
      <c r="AO121" s="94" t="s">
        <v>86</v>
      </c>
      <c r="AP121" s="94" t="s">
        <v>86</v>
      </c>
      <c r="AQ121" s="94" t="s">
        <v>86</v>
      </c>
      <c r="AR121" s="45">
        <f>WORKDAY.INTL(AR120,1,1,{"2020-12-25","2021-01-01","2021-02-11","2021-02-12","2021-03-01"})</f>
        <v>44286</v>
      </c>
      <c r="AS121" s="79">
        <f>COUNTIF(D:K,#REF!)</f>
        <v>0</v>
      </c>
    </row>
    <row r="122" spans="1:45" ht="21" customHeight="1" x14ac:dyDescent="0.15">
      <c r="A122" s="44">
        <v>113</v>
      </c>
      <c r="B122" s="92">
        <f>내용[[#This Row],[시간]]</f>
        <v>4</v>
      </c>
      <c r="C122" s="93">
        <f>COUNTA(내용[[#This Row],[1교시]:[8교시]])</f>
        <v>4</v>
      </c>
      <c r="D122" s="47" t="s">
        <v>95</v>
      </c>
      <c r="E122" s="47" t="s">
        <v>95</v>
      </c>
      <c r="F122" s="47" t="s">
        <v>95</v>
      </c>
      <c r="G122" s="47" t="s">
        <v>95</v>
      </c>
      <c r="H122" s="25"/>
      <c r="I122" s="25"/>
      <c r="J122" s="25"/>
      <c r="K122" s="25"/>
      <c r="L122" s="76"/>
      <c r="M122" s="80"/>
      <c r="N122" s="80"/>
      <c r="O122" s="76"/>
      <c r="P122" s="80"/>
      <c r="Q122" s="80"/>
      <c r="R122" s="76"/>
      <c r="S122" s="27"/>
      <c r="T122" s="47" t="s">
        <v>112</v>
      </c>
      <c r="U122" s="47" t="s">
        <v>112</v>
      </c>
      <c r="V122" s="47" t="s">
        <v>112</v>
      </c>
      <c r="W122" s="47" t="s">
        <v>112</v>
      </c>
      <c r="X122" s="25"/>
      <c r="Y122" s="25"/>
      <c r="Z122" s="25"/>
      <c r="AA122" s="25"/>
      <c r="AB122" s="98" t="s">
        <v>94</v>
      </c>
      <c r="AC122" s="98" t="s">
        <v>94</v>
      </c>
      <c r="AD122" s="98" t="s">
        <v>94</v>
      </c>
      <c r="AE122" s="98" t="s">
        <v>94</v>
      </c>
      <c r="AF122" s="98"/>
      <c r="AG122" s="98"/>
      <c r="AH122" s="98"/>
      <c r="AI122" s="98"/>
      <c r="AJ122" s="94" t="s">
        <v>86</v>
      </c>
      <c r="AK122" s="94" t="s">
        <v>86</v>
      </c>
      <c r="AL122" s="94" t="s">
        <v>86</v>
      </c>
      <c r="AM122" s="94" t="s">
        <v>86</v>
      </c>
      <c r="AN122" s="94"/>
      <c r="AO122" s="94"/>
      <c r="AP122" s="94"/>
      <c r="AQ122" s="94"/>
      <c r="AR122" s="45">
        <f>WORKDAY.INTL(AR121,1,1,{"2020-12-25","2021-01-01","2021-02-11","2021-02-12","2021-03-01"})</f>
        <v>44287</v>
      </c>
      <c r="AS122" s="79">
        <f>COUNTIF(D:K,#REF!)</f>
        <v>0</v>
      </c>
    </row>
    <row r="123" spans="1:45" ht="21" customHeight="1" x14ac:dyDescent="0.15">
      <c r="A123" s="44">
        <v>114</v>
      </c>
      <c r="B123" s="92">
        <f>내용[[#This Row],[시간]]</f>
        <v>0</v>
      </c>
      <c r="C123" s="93">
        <f>COUNTA(내용[[#This Row],[1교시]:[8교시]])</f>
        <v>0</v>
      </c>
      <c r="D123" s="25"/>
      <c r="E123" s="25"/>
      <c r="F123" s="25"/>
      <c r="G123" s="25"/>
      <c r="H123" s="25"/>
      <c r="I123" s="25"/>
      <c r="J123" s="25"/>
      <c r="K123" s="26"/>
      <c r="L123" s="76"/>
      <c r="M123" s="80"/>
      <c r="N123" s="80"/>
      <c r="O123" s="76"/>
      <c r="P123" s="80"/>
      <c r="Q123" s="80"/>
      <c r="R123" s="76"/>
      <c r="S123" s="27"/>
      <c r="T123" s="26"/>
      <c r="U123" s="25"/>
      <c r="V123" s="25"/>
      <c r="W123" s="26"/>
      <c r="X123" s="25"/>
      <c r="Y123" s="25"/>
      <c r="Z123" s="26"/>
      <c r="AA123" s="26"/>
      <c r="AB123" s="98"/>
      <c r="AC123" s="98"/>
      <c r="AD123" s="98"/>
      <c r="AE123" s="98"/>
      <c r="AF123" s="98"/>
      <c r="AG123" s="98"/>
      <c r="AH123" s="98"/>
      <c r="AI123" s="98"/>
      <c r="AJ123" s="94"/>
      <c r="AK123" s="94"/>
      <c r="AL123" s="94"/>
      <c r="AM123" s="94"/>
      <c r="AN123" s="94"/>
      <c r="AO123" s="94"/>
      <c r="AP123" s="94"/>
      <c r="AQ123" s="94"/>
      <c r="AR123" s="45">
        <f>WORKDAY.INTL(AR122,1,1,{"2020-12-25","2021-01-01","2021-02-11","2021-02-12","2021-03-01"})</f>
        <v>44288</v>
      </c>
      <c r="AS123" s="79">
        <f>COUNTIF(D:K,#REF!)</f>
        <v>0</v>
      </c>
    </row>
    <row r="124" spans="1:45" ht="21" customHeight="1" x14ac:dyDescent="0.15">
      <c r="A124" s="44">
        <v>115</v>
      </c>
      <c r="B124" s="92">
        <f>내용[[#This Row],[시간]]</f>
        <v>0</v>
      </c>
      <c r="C124" s="93">
        <f>COUNTA(내용[[#This Row],[1교시]:[8교시]])</f>
        <v>0</v>
      </c>
      <c r="D124" s="47"/>
      <c r="E124" s="47"/>
      <c r="F124" s="47"/>
      <c r="G124" s="47"/>
      <c r="H124" s="25"/>
      <c r="I124" s="25"/>
      <c r="J124" s="25"/>
      <c r="K124" s="25"/>
      <c r="L124" s="76"/>
      <c r="M124" s="80"/>
      <c r="N124" s="80"/>
      <c r="O124" s="76"/>
      <c r="P124" s="80"/>
      <c r="Q124" s="80"/>
      <c r="R124" s="76"/>
      <c r="S124" s="27"/>
      <c r="T124" s="47"/>
      <c r="U124" s="47"/>
      <c r="V124" s="47"/>
      <c r="W124" s="47"/>
      <c r="X124" s="25"/>
      <c r="Y124" s="25"/>
      <c r="Z124" s="25"/>
      <c r="AA124" s="25"/>
      <c r="AB124" s="98"/>
      <c r="AC124" s="98"/>
      <c r="AD124" s="98"/>
      <c r="AE124" s="98"/>
      <c r="AF124" s="98"/>
      <c r="AG124" s="98"/>
      <c r="AH124" s="98"/>
      <c r="AI124" s="98"/>
      <c r="AJ124" s="94"/>
      <c r="AK124" s="94"/>
      <c r="AL124" s="94"/>
      <c r="AM124" s="94"/>
      <c r="AN124" s="94"/>
      <c r="AO124" s="94"/>
      <c r="AP124" s="94"/>
      <c r="AQ124" s="94"/>
      <c r="AR124" s="45">
        <f>WORKDAY.INTL(AR123,1,1,{"2020-12-25","2021-01-01","2021-02-11","2021-02-12","2021-03-01"})</f>
        <v>44291</v>
      </c>
      <c r="AS124" s="79">
        <f>COUNTIF(D:K,#REF!)</f>
        <v>0</v>
      </c>
    </row>
  </sheetData>
  <mergeCells count="2">
    <mergeCell ref="A5:B5"/>
    <mergeCell ref="A6:B6"/>
  </mergeCells>
  <phoneticPr fontId="2" type="noConversion"/>
  <conditionalFormatting sqref="A1:XFD2 AS12:XFD84 AQ10:XFD11 AS85:AS109 A7:XFD9 L3:XFD6 A10:C122 AB10:AQ123 A125:AR1048576 B123:C123 AR12:AR124">
    <cfRule type="expression" dxfId="276" priority="402" stopIfTrue="1">
      <formula>AND($B1="토",$B1&lt;&gt;"")</formula>
    </cfRule>
  </conditionalFormatting>
  <conditionalFormatting sqref="L59:O61 L48:S58 L44:S46 L35:S36 S20:S21 M47:S47">
    <cfRule type="expression" dxfId="275" priority="400" stopIfTrue="1">
      <formula>AND($B30="토",$B30&lt;&gt;"")</formula>
    </cfRule>
  </conditionalFormatting>
  <conditionalFormatting sqref="L110:M110 S110:S115 X112:AA112">
    <cfRule type="expression" dxfId="274" priority="399" stopIfTrue="1">
      <formula>AND($B10="토",$B10&lt;&gt;"")</formula>
    </cfRule>
  </conditionalFormatting>
  <conditionalFormatting sqref="P59:S61 L62:O64 D64:K64 D66:K67 E65:K65 T108:AA109">
    <cfRule type="expression" dxfId="273" priority="466" stopIfTrue="1">
      <formula>AND($B72="토",$B72&lt;&gt;"")</formula>
    </cfRule>
  </conditionalFormatting>
  <conditionalFormatting sqref="P62:S64 L65:O67 D68:G68 D69:K69 D73:J73 D74:K74 D71:K72 E70:K70 AS110:AS123">
    <cfRule type="expression" dxfId="272" priority="484" stopIfTrue="1">
      <formula>AND($B78="토",$B78&lt;&gt;"")</formula>
    </cfRule>
  </conditionalFormatting>
  <conditionalFormatting sqref="P65:S65">
    <cfRule type="expression" dxfId="271" priority="487" stopIfTrue="1">
      <formula>AND($B84="토",$B84&lt;&gt;"")</formula>
    </cfRule>
  </conditionalFormatting>
  <conditionalFormatting sqref="AS125:AS1048529">
    <cfRule type="expression" dxfId="270" priority="505" stopIfTrue="1">
      <formula>AND($B142="토",$B142&lt;&gt;"")</formula>
    </cfRule>
  </conditionalFormatting>
  <conditionalFormatting sqref="M68:O68">
    <cfRule type="expression" dxfId="269" priority="515" stopIfTrue="1">
      <formula>AND($B60="토",$B60&lt;&gt;"")</formula>
    </cfRule>
  </conditionalFormatting>
  <conditionalFormatting sqref="I60:J60 D61:K63">
    <cfRule type="expression" dxfId="268" priority="521" stopIfTrue="1">
      <formula>AND($B67="토",$B67&lt;&gt;"")</formula>
    </cfRule>
  </conditionalFormatting>
  <conditionalFormatting sqref="L47 X46:AA46 T45:U45">
    <cfRule type="expression" dxfId="267" priority="527" stopIfTrue="1">
      <formula>AND($B48="토",$B48&lt;&gt;"")</formula>
    </cfRule>
  </conditionalFormatting>
  <conditionalFormatting sqref="AT1048492:XFD1048576">
    <cfRule type="expression" dxfId="266" priority="532" stopIfTrue="1">
      <formula>AND($B1="토",$B1&lt;&gt;"")</formula>
    </cfRule>
  </conditionalFormatting>
  <conditionalFormatting sqref="L105:S109 L88:S94">
    <cfRule type="expression" dxfId="265" priority="551" stopIfTrue="1">
      <formula>AND(#REF!="토",#REF!&lt;&gt;"")</formula>
    </cfRule>
  </conditionalFormatting>
  <conditionalFormatting sqref="P66:S67 L68">
    <cfRule type="expression" dxfId="264" priority="567" stopIfTrue="1">
      <formula>AND(#REF!="토",#REF!&lt;&gt;"")</formula>
    </cfRule>
  </conditionalFormatting>
  <conditionalFormatting sqref="P68:S68 L69:S80">
    <cfRule type="expression" dxfId="263" priority="572" stopIfTrue="1">
      <formula>AND(#REF!="토",#REF!&lt;&gt;"")</formula>
    </cfRule>
  </conditionalFormatting>
  <conditionalFormatting sqref="AT125:XFD1048491">
    <cfRule type="expression" dxfId="262" priority="606" stopIfTrue="1">
      <formula>AND($B180="토",$B180&lt;&gt;"")</formula>
    </cfRule>
  </conditionalFormatting>
  <conditionalFormatting sqref="AI53 AH72:AI72">
    <cfRule type="expression" dxfId="261" priority="372" stopIfTrue="1">
      <formula>AND($B53="토",$B53&lt;&gt;"")</formula>
    </cfRule>
  </conditionalFormatting>
  <conditionalFormatting sqref="L35:P35">
    <cfRule type="expression" dxfId="260" priority="347" stopIfTrue="1">
      <formula>AND($B45="토",$B45&lt;&gt;"")</formula>
    </cfRule>
  </conditionalFormatting>
  <conditionalFormatting sqref="AM10:AM41">
    <cfRule type="expression" dxfId="259" priority="307" stopIfTrue="1">
      <formula>AND($B10="토",$B10&lt;&gt;"")</formula>
    </cfRule>
  </conditionalFormatting>
  <conditionalFormatting sqref="AN10:AN41">
    <cfRule type="expression" dxfId="258" priority="306" stopIfTrue="1">
      <formula>AND($B10="토",$B10&lt;&gt;"")</formula>
    </cfRule>
  </conditionalFormatting>
  <conditionalFormatting sqref="AJ11 AM11:AN11">
    <cfRule type="expression" dxfId="257" priority="305" stopIfTrue="1">
      <formula>AND($B11="토",$B11&lt;&gt;"")</formula>
    </cfRule>
  </conditionalFormatting>
  <conditionalFormatting sqref="AK11">
    <cfRule type="expression" dxfId="256" priority="304" stopIfTrue="1">
      <formula>AND($B11="토",$B11&lt;&gt;"")</formula>
    </cfRule>
  </conditionalFormatting>
  <conditionalFormatting sqref="AL11">
    <cfRule type="expression" dxfId="255" priority="303" stopIfTrue="1">
      <formula>AND($B11="토",$B11&lt;&gt;"")</formula>
    </cfRule>
  </conditionalFormatting>
  <conditionalFormatting sqref="AO11:AP11">
    <cfRule type="expression" dxfId="254" priority="302" stopIfTrue="1">
      <formula>AND($B11="토",$B11&lt;&gt;"")</formula>
    </cfRule>
  </conditionalFormatting>
  <conditionalFormatting sqref="AJ12 AM12:AN12">
    <cfRule type="expression" dxfId="253" priority="301" stopIfTrue="1">
      <formula>AND($B12="토",$B12&lt;&gt;"")</formula>
    </cfRule>
  </conditionalFormatting>
  <conditionalFormatting sqref="AK12">
    <cfRule type="expression" dxfId="252" priority="300" stopIfTrue="1">
      <formula>AND($B12="토",$B12&lt;&gt;"")</formula>
    </cfRule>
  </conditionalFormatting>
  <conditionalFormatting sqref="AL12">
    <cfRule type="expression" dxfId="251" priority="299" stopIfTrue="1">
      <formula>AND($B12="토",$B12&lt;&gt;"")</formula>
    </cfRule>
  </conditionalFormatting>
  <conditionalFormatting sqref="AO12:AP12">
    <cfRule type="expression" dxfId="250" priority="298" stopIfTrue="1">
      <formula>AND($B12="토",$B12&lt;&gt;"")</formula>
    </cfRule>
  </conditionalFormatting>
  <conditionalFormatting sqref="AJ13 AM13:AN13">
    <cfRule type="expression" dxfId="249" priority="297" stopIfTrue="1">
      <formula>AND($B13="토",$B13&lt;&gt;"")</formula>
    </cfRule>
  </conditionalFormatting>
  <conditionalFormatting sqref="AK13">
    <cfRule type="expression" dxfId="248" priority="296" stopIfTrue="1">
      <formula>AND($B13="토",$B13&lt;&gt;"")</formula>
    </cfRule>
  </conditionalFormatting>
  <conditionalFormatting sqref="AL13">
    <cfRule type="expression" dxfId="247" priority="295" stopIfTrue="1">
      <formula>AND($B13="토",$B13&lt;&gt;"")</formula>
    </cfRule>
  </conditionalFormatting>
  <conditionalFormatting sqref="AO13:AP13">
    <cfRule type="expression" dxfId="246" priority="294" stopIfTrue="1">
      <formula>AND($B13="토",$B13&lt;&gt;"")</formula>
    </cfRule>
  </conditionalFormatting>
  <conditionalFormatting sqref="AJ14:AJ45">
    <cfRule type="expression" dxfId="245" priority="293" stopIfTrue="1">
      <formula>AND($B14="토",$B14&lt;&gt;"")</formula>
    </cfRule>
  </conditionalFormatting>
  <conditionalFormatting sqref="AK14:AK45">
    <cfRule type="expression" dxfId="244" priority="292" stopIfTrue="1">
      <formula>AND($B14="토",$B14&lt;&gt;"")</formula>
    </cfRule>
  </conditionalFormatting>
  <conditionalFormatting sqref="AL14:AL45">
    <cfRule type="expression" dxfId="243" priority="291" stopIfTrue="1">
      <formula>AND($B14="토",$B14&lt;&gt;"")</formula>
    </cfRule>
  </conditionalFormatting>
  <conditionalFormatting sqref="AO14:AP35">
    <cfRule type="expression" dxfId="242" priority="290" stopIfTrue="1">
      <formula>AND($B14="토",$B14&lt;&gt;"")</formula>
    </cfRule>
  </conditionalFormatting>
  <conditionalFormatting sqref="V21:X21">
    <cfRule type="expression" dxfId="241" priority="625" stopIfTrue="1">
      <formula>AND($B19="토",$B19&lt;&gt;"")</formula>
    </cfRule>
  </conditionalFormatting>
  <conditionalFormatting sqref="D11:K14 E10:K10 D88:I88 D117:G117">
    <cfRule type="expression" dxfId="240" priority="276" stopIfTrue="1">
      <formula>AND($B59="토",$B59&lt;&gt;"")</formula>
    </cfRule>
  </conditionalFormatting>
  <conditionalFormatting sqref="AB11:AI52">
    <cfRule type="expression" dxfId="239" priority="273" stopIfTrue="1">
      <formula>AND($B11="토",$B11&lt;&gt;"")</formula>
    </cfRule>
  </conditionalFormatting>
  <conditionalFormatting sqref="AB53:AH53">
    <cfRule type="expression" dxfId="238" priority="272" stopIfTrue="1">
      <formula>AND($B53="토",$B53&lt;&gt;"")</formula>
    </cfRule>
  </conditionalFormatting>
  <conditionalFormatting sqref="AB54:AI71">
    <cfRule type="expression" dxfId="237" priority="271" stopIfTrue="1">
      <formula>AND($B54="토",$B54&lt;&gt;"")</formula>
    </cfRule>
  </conditionalFormatting>
  <conditionalFormatting sqref="AB72:AG72">
    <cfRule type="expression" dxfId="236" priority="270" stopIfTrue="1">
      <formula>AND($B72="토",$B72&lt;&gt;"")</formula>
    </cfRule>
  </conditionalFormatting>
  <conditionalFormatting sqref="K60 D51:K52 D54:K54 J53:K53 F60">
    <cfRule type="expression" dxfId="235" priority="262" stopIfTrue="1">
      <formula>AND($B49="토",$B49&lt;&gt;"")</formula>
    </cfRule>
  </conditionalFormatting>
  <conditionalFormatting sqref="E60">
    <cfRule type="expression" dxfId="234" priority="261" stopIfTrue="1">
      <formula>AND($B57="토",$B57&lt;&gt;"")</formula>
    </cfRule>
  </conditionalFormatting>
  <conditionalFormatting sqref="D11:K14 E10:K10">
    <cfRule type="expression" dxfId="233" priority="255" stopIfTrue="1">
      <formula>AND($B59="토",$B59&lt;&gt;"")</formula>
    </cfRule>
  </conditionalFormatting>
  <conditionalFormatting sqref="D11:K14 E10:K10">
    <cfRule type="expression" dxfId="232" priority="254" stopIfTrue="1">
      <formula>AND($B59="토",$B59&lt;&gt;"")</formula>
    </cfRule>
  </conditionalFormatting>
  <conditionalFormatting sqref="T10:AA12 AA13 AT110:XFD123">
    <cfRule type="expression" dxfId="231" priority="250" stopIfTrue="1">
      <formula>AND($B64="토",$B64&lt;&gt;"")</formula>
    </cfRule>
  </conditionalFormatting>
  <conditionalFormatting sqref="E75:K75 D76:E76">
    <cfRule type="expression" dxfId="230" priority="243" stopIfTrue="1">
      <formula>AND($B91="토",$B91&lt;&gt;"")</formula>
    </cfRule>
  </conditionalFormatting>
  <conditionalFormatting sqref="E75:K75 D76:E76">
    <cfRule type="expression" dxfId="229" priority="242" stopIfTrue="1">
      <formula>AND($B91="토",$B91&lt;&gt;"")</formula>
    </cfRule>
  </conditionalFormatting>
  <conditionalFormatting sqref="E75:K75 D76:E76">
    <cfRule type="expression" dxfId="228" priority="241" stopIfTrue="1">
      <formula>AND($B91="토",$B91&lt;&gt;"")</formula>
    </cfRule>
  </conditionalFormatting>
  <conditionalFormatting sqref="H60">
    <cfRule type="expression" dxfId="227" priority="231" stopIfTrue="1">
      <formula>AND($B67="토",$B67&lt;&gt;"")</formula>
    </cfRule>
  </conditionalFormatting>
  <conditionalFormatting sqref="H60">
    <cfRule type="expression" dxfId="226" priority="230" stopIfTrue="1">
      <formula>AND($B67="토",$B67&lt;&gt;"")</formula>
    </cfRule>
  </conditionalFormatting>
  <conditionalFormatting sqref="H60">
    <cfRule type="expression" dxfId="225" priority="229" stopIfTrue="1">
      <formula>AND($B67="토",$B67&lt;&gt;"")</formula>
    </cfRule>
  </conditionalFormatting>
  <conditionalFormatting sqref="G60">
    <cfRule type="expression" dxfId="224" priority="652" stopIfTrue="1">
      <formula>AND($B51="토",$B51&lt;&gt;"")</formula>
    </cfRule>
  </conditionalFormatting>
  <conditionalFormatting sqref="D53:I53">
    <cfRule type="expression" dxfId="223" priority="657" stopIfTrue="1">
      <formula>AND($B30="토",$B30&lt;&gt;"")</formula>
    </cfRule>
  </conditionalFormatting>
  <conditionalFormatting sqref="K73">
    <cfRule type="expression" dxfId="222" priority="659" stopIfTrue="1">
      <formula>AND($B84="토",$B84&lt;&gt;"")</formula>
    </cfRule>
  </conditionalFormatting>
  <conditionalFormatting sqref="AS1048530:AS1048576">
    <cfRule type="expression" dxfId="221" priority="664" stopIfTrue="1">
      <formula>AND($B1="토",$B1&lt;&gt;"")</formula>
    </cfRule>
  </conditionalFormatting>
  <conditionalFormatting sqref="H68">
    <cfRule type="expression" dxfId="220" priority="680" stopIfTrue="1">
      <formula>AND($B67="토",$B67&lt;&gt;"")</formula>
    </cfRule>
  </conditionalFormatting>
  <conditionalFormatting sqref="I68:K68">
    <cfRule type="expression" dxfId="219" priority="682" stopIfTrue="1">
      <formula>AND($B97="토",$B97&lt;&gt;"")</formula>
    </cfRule>
  </conditionalFormatting>
  <conditionalFormatting sqref="N81:S81">
    <cfRule type="expression" dxfId="218" priority="684" stopIfTrue="1">
      <formula>AND($B47="토",$B47&lt;&gt;"")</formula>
    </cfRule>
  </conditionalFormatting>
  <conditionalFormatting sqref="T63:W63 X63:AA69">
    <cfRule type="expression" dxfId="217" priority="222" stopIfTrue="1">
      <formula>AND($B51="토",$B51&lt;&gt;"")</formula>
    </cfRule>
  </conditionalFormatting>
  <conditionalFormatting sqref="T13">
    <cfRule type="expression" dxfId="216" priority="758" stopIfTrue="1">
      <formula>AND($B19="토",$B19&lt;&gt;"")</formula>
    </cfRule>
  </conditionalFormatting>
  <conditionalFormatting sqref="Y44:Z44">
    <cfRule type="expression" dxfId="215" priority="759" stopIfTrue="1">
      <formula>AND($B48="토",$B48&lt;&gt;"")</formula>
    </cfRule>
  </conditionalFormatting>
  <conditionalFormatting sqref="X62:AA62">
    <cfRule type="expression" dxfId="214" priority="762" stopIfTrue="1">
      <formula>AND($B50="토",$B50&lt;&gt;"")</formula>
    </cfRule>
  </conditionalFormatting>
  <conditionalFormatting sqref="A3:K6">
    <cfRule type="expression" dxfId="213" priority="215" stopIfTrue="1">
      <formula>AND($B3="토",$B3&lt;&gt;"")</formula>
    </cfRule>
  </conditionalFormatting>
  <conditionalFormatting sqref="D10">
    <cfRule type="expression" dxfId="212" priority="214" stopIfTrue="1">
      <formula>AND($B59="토",$B59&lt;&gt;"")</formula>
    </cfRule>
  </conditionalFormatting>
  <conditionalFormatting sqref="D10">
    <cfRule type="expression" dxfId="211" priority="213" stopIfTrue="1">
      <formula>AND($B59="토",$B59&lt;&gt;"")</formula>
    </cfRule>
  </conditionalFormatting>
  <conditionalFormatting sqref="D10">
    <cfRule type="expression" dxfId="210" priority="212" stopIfTrue="1">
      <formula>AND($B59="토",$B59&lt;&gt;"")</formula>
    </cfRule>
  </conditionalFormatting>
  <conditionalFormatting sqref="S116:S123">
    <cfRule type="expression" dxfId="209" priority="208" stopIfTrue="1">
      <formula>AND($B16="토",$B16&lt;&gt;"")</formula>
    </cfRule>
  </conditionalFormatting>
  <conditionalFormatting sqref="AT85:XFD109">
    <cfRule type="expression" dxfId="208" priority="770" stopIfTrue="1">
      <formula>AND($B126="토",$B126&lt;&gt;"")</formula>
    </cfRule>
  </conditionalFormatting>
  <conditionalFormatting sqref="T30:AA34">
    <cfRule type="expression" dxfId="207" priority="207" stopIfTrue="1">
      <formula>AND($B72="토",$B72&lt;&gt;"")</formula>
    </cfRule>
  </conditionalFormatting>
  <conditionalFormatting sqref="T35">
    <cfRule type="expression" dxfId="206" priority="205" stopIfTrue="1">
      <formula>AND($B77="토",$B77&lt;&gt;"")</formula>
    </cfRule>
  </conditionalFormatting>
  <conditionalFormatting sqref="D65:K69 E70:K70">
    <cfRule type="expression" dxfId="205" priority="203" stopIfTrue="1">
      <formula>AND($B107="토",$B107&lt;&gt;"")</formula>
    </cfRule>
  </conditionalFormatting>
  <conditionalFormatting sqref="D65:K69 E70:K70">
    <cfRule type="expression" dxfId="204" priority="204" stopIfTrue="1">
      <formula>AND($B107="토",$B107&lt;&gt;"")</formula>
    </cfRule>
  </conditionalFormatting>
  <conditionalFormatting sqref="T65">
    <cfRule type="expression" dxfId="203" priority="202" stopIfTrue="1">
      <formula>AND($B78="토",$B78&lt;&gt;"")</formula>
    </cfRule>
  </conditionalFormatting>
  <conditionalFormatting sqref="T65">
    <cfRule type="expression" dxfId="202" priority="200" stopIfTrue="1">
      <formula>AND($B107="토",$B107&lt;&gt;"")</formula>
    </cfRule>
  </conditionalFormatting>
  <conditionalFormatting sqref="T65">
    <cfRule type="expression" dxfId="201" priority="201" stopIfTrue="1">
      <formula>AND($B107="토",$B107&lt;&gt;"")</formula>
    </cfRule>
  </conditionalFormatting>
  <conditionalFormatting sqref="D70">
    <cfRule type="expression" dxfId="200" priority="199" stopIfTrue="1">
      <formula>AND($B83="토",$B83&lt;&gt;"")</formula>
    </cfRule>
  </conditionalFormatting>
  <conditionalFormatting sqref="T70">
    <cfRule type="expression" dxfId="199" priority="198" stopIfTrue="1">
      <formula>AND($B86="토",$B86&lt;&gt;"")</formula>
    </cfRule>
  </conditionalFormatting>
  <conditionalFormatting sqref="T70">
    <cfRule type="expression" dxfId="198" priority="196" stopIfTrue="1">
      <formula>AND($B112="토",$B112&lt;&gt;"")</formula>
    </cfRule>
  </conditionalFormatting>
  <conditionalFormatting sqref="T70">
    <cfRule type="expression" dxfId="197" priority="197" stopIfTrue="1">
      <formula>AND($B112="토",$B112&lt;&gt;"")</formula>
    </cfRule>
  </conditionalFormatting>
  <conditionalFormatting sqref="D75">
    <cfRule type="expression" dxfId="196" priority="195" stopIfTrue="1">
      <formula>AND($B91="토",$B91&lt;&gt;"")</formula>
    </cfRule>
  </conditionalFormatting>
  <conditionalFormatting sqref="D75">
    <cfRule type="expression" dxfId="195" priority="193" stopIfTrue="1">
      <formula>AND($B117="토",$B117&lt;&gt;"")</formula>
    </cfRule>
  </conditionalFormatting>
  <conditionalFormatting sqref="D75">
    <cfRule type="expression" dxfId="194" priority="194" stopIfTrue="1">
      <formula>AND($B117="토",$B117&lt;&gt;"")</formula>
    </cfRule>
  </conditionalFormatting>
  <conditionalFormatting sqref="T75">
    <cfRule type="expression" dxfId="193" priority="192" stopIfTrue="1">
      <formula>AND($B91="토",$B91&lt;&gt;"")</formula>
    </cfRule>
  </conditionalFormatting>
  <conditionalFormatting sqref="T75">
    <cfRule type="expression" dxfId="192" priority="190" stopIfTrue="1">
      <formula>AND($B117="토",$B117&lt;&gt;"")</formula>
    </cfRule>
  </conditionalFormatting>
  <conditionalFormatting sqref="T75">
    <cfRule type="expression" dxfId="191" priority="191" stopIfTrue="1">
      <formula>AND($B117="토",$B117&lt;&gt;"")</formula>
    </cfRule>
  </conditionalFormatting>
  <conditionalFormatting sqref="W79">
    <cfRule type="expression" dxfId="190" priority="186" stopIfTrue="1">
      <formula>AND($B95="토",$B95&lt;&gt;"")</formula>
    </cfRule>
  </conditionalFormatting>
  <conditionalFormatting sqref="X79:Y79">
    <cfRule type="expression" dxfId="189" priority="185" stopIfTrue="1">
      <formula>AND($B95="토",$B95&lt;&gt;"")</formula>
    </cfRule>
  </conditionalFormatting>
  <conditionalFormatting sqref="T80:Y83">
    <cfRule type="expression" dxfId="188" priority="184" stopIfTrue="1">
      <formula>AND($B96="토",$B96&lt;&gt;"")</formula>
    </cfRule>
  </conditionalFormatting>
  <conditionalFormatting sqref="X107:AA107">
    <cfRule type="expression" dxfId="187" priority="146" stopIfTrue="1">
      <formula>AND($B120="토",$B120&lt;&gt;"")</formula>
    </cfRule>
  </conditionalFormatting>
  <conditionalFormatting sqref="X107:AA107">
    <cfRule type="expression" dxfId="186" priority="144" stopIfTrue="1">
      <formula>AND($B149="토",$B149&lt;&gt;"")</formula>
    </cfRule>
  </conditionalFormatting>
  <conditionalFormatting sqref="X107:AA107">
    <cfRule type="expression" dxfId="185" priority="145" stopIfTrue="1">
      <formula>AND($B149="토",$B149&lt;&gt;"")</formula>
    </cfRule>
  </conditionalFormatting>
  <conditionalFormatting sqref="X117:AA117">
    <cfRule type="expression" dxfId="184" priority="135" stopIfTrue="1">
      <formula>AND($B130="토",$B130&lt;&gt;"")</formula>
    </cfRule>
  </conditionalFormatting>
  <conditionalFormatting sqref="X117:AA117">
    <cfRule type="expression" dxfId="183" priority="133" stopIfTrue="1">
      <formula>AND($B159="토",$B159&lt;&gt;"")</formula>
    </cfRule>
  </conditionalFormatting>
  <conditionalFormatting sqref="X117:AA117">
    <cfRule type="expression" dxfId="182" priority="134" stopIfTrue="1">
      <formula>AND($B159="토",$B159&lt;&gt;"")</formula>
    </cfRule>
  </conditionalFormatting>
  <conditionalFormatting sqref="H122:K123">
    <cfRule type="expression" dxfId="181" priority="131" stopIfTrue="1">
      <formula>AND($B113="토",$B113&lt;&gt;"")</formula>
    </cfRule>
  </conditionalFormatting>
  <conditionalFormatting sqref="X122:AA123">
    <cfRule type="expression" dxfId="180" priority="129" stopIfTrue="1">
      <formula>AND($B113="토",$B113&lt;&gt;"")</formula>
    </cfRule>
  </conditionalFormatting>
  <conditionalFormatting sqref="D15:K44">
    <cfRule type="expression" dxfId="179" priority="128" stopIfTrue="1">
      <formula>AND($B64="토",$B64&lt;&gt;"")</formula>
    </cfRule>
  </conditionalFormatting>
  <conditionalFormatting sqref="D15:K44">
    <cfRule type="expression" dxfId="178" priority="127" stopIfTrue="1">
      <formula>AND($B64="토",$B64&lt;&gt;"")</formula>
    </cfRule>
  </conditionalFormatting>
  <conditionalFormatting sqref="D15:K44">
    <cfRule type="expression" dxfId="177" priority="126" stopIfTrue="1">
      <formula>AND($B64="토",$B64&lt;&gt;"")</formula>
    </cfRule>
  </conditionalFormatting>
  <conditionalFormatting sqref="T15">
    <cfRule type="expression" dxfId="176" priority="125" stopIfTrue="1">
      <formula>AND($B64="토",$B64&lt;&gt;"")</formula>
    </cfRule>
  </conditionalFormatting>
  <conditionalFormatting sqref="T15">
    <cfRule type="expression" dxfId="175" priority="124" stopIfTrue="1">
      <formula>AND($B64="토",$B64&lt;&gt;"")</formula>
    </cfRule>
  </conditionalFormatting>
  <conditionalFormatting sqref="T15">
    <cfRule type="expression" dxfId="174" priority="123" stopIfTrue="1">
      <formula>AND($B64="토",$B64&lt;&gt;"")</formula>
    </cfRule>
  </conditionalFormatting>
  <conditionalFormatting sqref="D45:K49 E50:K50">
    <cfRule type="expression" dxfId="173" priority="122" stopIfTrue="1">
      <formula>AND($B94="토",$B94&lt;&gt;"")</formula>
    </cfRule>
  </conditionalFormatting>
  <conditionalFormatting sqref="D45:K49 E50:K50">
    <cfRule type="expression" dxfId="172" priority="121" stopIfTrue="1">
      <formula>AND($B94="토",$B94&lt;&gt;"")</formula>
    </cfRule>
  </conditionalFormatting>
  <conditionalFormatting sqref="D45:K49 E50:K50">
    <cfRule type="expression" dxfId="171" priority="120" stopIfTrue="1">
      <formula>AND($B94="토",$B94&lt;&gt;"")</formula>
    </cfRule>
  </conditionalFormatting>
  <conditionalFormatting sqref="D50">
    <cfRule type="expression" dxfId="170" priority="119" stopIfTrue="1">
      <formula>AND($B99="토",$B99&lt;&gt;"")</formula>
    </cfRule>
  </conditionalFormatting>
  <conditionalFormatting sqref="D50">
    <cfRule type="expression" dxfId="169" priority="118" stopIfTrue="1">
      <formula>AND($B99="토",$B99&lt;&gt;"")</formula>
    </cfRule>
  </conditionalFormatting>
  <conditionalFormatting sqref="D50">
    <cfRule type="expression" dxfId="168" priority="117" stopIfTrue="1">
      <formula>AND($B99="토",$B99&lt;&gt;"")</formula>
    </cfRule>
  </conditionalFormatting>
  <conditionalFormatting sqref="T50">
    <cfRule type="expression" dxfId="167" priority="116" stopIfTrue="1">
      <formula>AND($B99="토",$B99&lt;&gt;"")</formula>
    </cfRule>
  </conditionalFormatting>
  <conditionalFormatting sqref="T50">
    <cfRule type="expression" dxfId="166" priority="115" stopIfTrue="1">
      <formula>AND($B99="토",$B99&lt;&gt;"")</formula>
    </cfRule>
  </conditionalFormatting>
  <conditionalFormatting sqref="T50">
    <cfRule type="expression" dxfId="165" priority="114" stopIfTrue="1">
      <formula>AND($B99="토",$B99&lt;&gt;"")</formula>
    </cfRule>
  </conditionalFormatting>
  <conditionalFormatting sqref="D55:K59">
    <cfRule type="expression" dxfId="164" priority="113" stopIfTrue="1">
      <formula>AND($B104="토",$B104&lt;&gt;"")</formula>
    </cfRule>
  </conditionalFormatting>
  <conditionalFormatting sqref="D55:K59">
    <cfRule type="expression" dxfId="163" priority="112" stopIfTrue="1">
      <formula>AND($B104="토",$B104&lt;&gt;"")</formula>
    </cfRule>
  </conditionalFormatting>
  <conditionalFormatting sqref="D55:K59">
    <cfRule type="expression" dxfId="162" priority="111" stopIfTrue="1">
      <formula>AND($B104="토",$B104&lt;&gt;"")</formula>
    </cfRule>
  </conditionalFormatting>
  <conditionalFormatting sqref="D60">
    <cfRule type="expression" dxfId="161" priority="110" stopIfTrue="1">
      <formula>AND($B58="토",$B58&lt;&gt;"")</formula>
    </cfRule>
  </conditionalFormatting>
  <conditionalFormatting sqref="T76">
    <cfRule type="expression" dxfId="160" priority="109" stopIfTrue="1">
      <formula>AND($B92="토",$B92&lt;&gt;"")</formula>
    </cfRule>
  </conditionalFormatting>
  <conditionalFormatting sqref="T76">
    <cfRule type="expression" dxfId="159" priority="107" stopIfTrue="1">
      <formula>AND($B118="토",$B118&lt;&gt;"")</formula>
    </cfRule>
  </conditionalFormatting>
  <conditionalFormatting sqref="T76">
    <cfRule type="expression" dxfId="158" priority="108" stopIfTrue="1">
      <formula>AND($B118="토",$B118&lt;&gt;"")</formula>
    </cfRule>
  </conditionalFormatting>
  <conditionalFormatting sqref="D77:K82 F76:K76">
    <cfRule type="expression" dxfId="157" priority="106" stopIfTrue="1">
      <formula>AND($B74="토",$B74&lt;&gt;"")</formula>
    </cfRule>
  </conditionalFormatting>
  <conditionalFormatting sqref="D83:I83">
    <cfRule type="expression" dxfId="156" priority="105" stopIfTrue="1">
      <formula>AND($B81="토",$B81&lt;&gt;"")</formula>
    </cfRule>
  </conditionalFormatting>
  <conditionalFormatting sqref="Z79:AA82">
    <cfRule type="expression" dxfId="155" priority="104" stopIfTrue="1">
      <formula>AND($B95="토",$B95&lt;&gt;"")</formula>
    </cfRule>
  </conditionalFormatting>
  <conditionalFormatting sqref="J83:K83">
    <cfRule type="expression" dxfId="154" priority="103" stopIfTrue="1">
      <formula>AND($B132="토",$B132&lt;&gt;"")</formula>
    </cfRule>
  </conditionalFormatting>
  <conditionalFormatting sqref="J83:K83">
    <cfRule type="expression" dxfId="153" priority="102" stopIfTrue="1">
      <formula>AND($B132="토",$B132&lt;&gt;"")</formula>
    </cfRule>
  </conditionalFormatting>
  <conditionalFormatting sqref="J83:K83">
    <cfRule type="expression" dxfId="152" priority="101" stopIfTrue="1">
      <formula>AND($B132="토",$B132&lt;&gt;"")</formula>
    </cfRule>
  </conditionalFormatting>
  <conditionalFormatting sqref="D84:K87">
    <cfRule type="expression" dxfId="151" priority="100" stopIfTrue="1">
      <formula>AND($B133="토",$B133&lt;&gt;"")</formula>
    </cfRule>
  </conditionalFormatting>
  <conditionalFormatting sqref="D84:K87">
    <cfRule type="expression" dxfId="150" priority="99" stopIfTrue="1">
      <formula>AND($B133="토",$B133&lt;&gt;"")</formula>
    </cfRule>
  </conditionalFormatting>
  <conditionalFormatting sqref="D84:K87">
    <cfRule type="expression" dxfId="149" priority="98" stopIfTrue="1">
      <formula>AND($B133="토",$B133&lt;&gt;"")</formula>
    </cfRule>
  </conditionalFormatting>
  <conditionalFormatting sqref="Z83">
    <cfRule type="expression" dxfId="148" priority="97" stopIfTrue="1">
      <formula>AND($B74="토",$B74&lt;&gt;"")</formula>
    </cfRule>
  </conditionalFormatting>
  <conditionalFormatting sqref="AA83:AA87">
    <cfRule type="expression" dxfId="147" priority="96" stopIfTrue="1">
      <formula>AND($B74="토",$B74&lt;&gt;"")</formula>
    </cfRule>
  </conditionalFormatting>
  <conditionalFormatting sqref="T84:Z87">
    <cfRule type="expression" dxfId="146" priority="95" stopIfTrue="1">
      <formula>AND($B75="토",$B75&lt;&gt;"")</formula>
    </cfRule>
  </conditionalFormatting>
  <conditionalFormatting sqref="T88:Y88">
    <cfRule type="expression" dxfId="145" priority="94" stopIfTrue="1">
      <formula>AND($B79="토",$B79&lt;&gt;"")</formula>
    </cfRule>
  </conditionalFormatting>
  <conditionalFormatting sqref="J88:K88">
    <cfRule type="expression" dxfId="144" priority="93" stopIfTrue="1">
      <formula>AND($B86="토",$B86&lt;&gt;"")</formula>
    </cfRule>
  </conditionalFormatting>
  <conditionalFormatting sqref="D89:K92 D93:I93">
    <cfRule type="expression" dxfId="143" priority="92" stopIfTrue="1">
      <formula>AND($B87="토",$B87&lt;&gt;"")</formula>
    </cfRule>
  </conditionalFormatting>
  <conditionalFormatting sqref="Z88">
    <cfRule type="expression" dxfId="142" priority="91" stopIfTrue="1">
      <formula>AND($B104="토",$B104&lt;&gt;"")</formula>
    </cfRule>
  </conditionalFormatting>
  <conditionalFormatting sqref="AA88">
    <cfRule type="expression" dxfId="141" priority="90" stopIfTrue="1">
      <formula>AND($B104="토",$B104&lt;&gt;"")</formula>
    </cfRule>
  </conditionalFormatting>
  <conditionalFormatting sqref="T89:AA92 T93:Y93">
    <cfRule type="expression" dxfId="140" priority="89" stopIfTrue="1">
      <formula>AND($B105="토",$B105&lt;&gt;"")</formula>
    </cfRule>
  </conditionalFormatting>
  <conditionalFormatting sqref="J93:K93">
    <cfRule type="expression" dxfId="139" priority="88" stopIfTrue="1">
      <formula>AND($B142="토",$B142&lt;&gt;"")</formula>
    </cfRule>
  </conditionalFormatting>
  <conditionalFormatting sqref="J93:K93">
    <cfRule type="expression" dxfId="138" priority="87" stopIfTrue="1">
      <formula>AND($B142="토",$B142&lt;&gt;"")</formula>
    </cfRule>
  </conditionalFormatting>
  <conditionalFormatting sqref="J93:K93">
    <cfRule type="expression" dxfId="137" priority="86" stopIfTrue="1">
      <formula>AND($B142="토",$B142&lt;&gt;"")</formula>
    </cfRule>
  </conditionalFormatting>
  <conditionalFormatting sqref="D94:K96">
    <cfRule type="expression" dxfId="136" priority="85" stopIfTrue="1">
      <formula>AND($B143="토",$B143&lt;&gt;"")</formula>
    </cfRule>
  </conditionalFormatting>
  <conditionalFormatting sqref="D94:K96">
    <cfRule type="expression" dxfId="135" priority="84" stopIfTrue="1">
      <formula>AND($B143="토",$B143&lt;&gt;"")</formula>
    </cfRule>
  </conditionalFormatting>
  <conditionalFormatting sqref="D94:K96">
    <cfRule type="expression" dxfId="134" priority="83" stopIfTrue="1">
      <formula>AND($B143="토",$B143&lt;&gt;"")</formula>
    </cfRule>
  </conditionalFormatting>
  <conditionalFormatting sqref="D97:G97">
    <cfRule type="expression" dxfId="133" priority="82" stopIfTrue="1">
      <formula>AND($B146="토",$B146&lt;&gt;"")</formula>
    </cfRule>
  </conditionalFormatting>
  <conditionalFormatting sqref="D97:G97">
    <cfRule type="expression" dxfId="132" priority="81" stopIfTrue="1">
      <formula>AND($B146="토",$B146&lt;&gt;"")</formula>
    </cfRule>
  </conditionalFormatting>
  <conditionalFormatting sqref="D97:G97">
    <cfRule type="expression" dxfId="131" priority="80" stopIfTrue="1">
      <formula>AND($B146="토",$B146&lt;&gt;"")</formula>
    </cfRule>
  </conditionalFormatting>
  <conditionalFormatting sqref="Z93:AA93">
    <cfRule type="expression" dxfId="130" priority="79" stopIfTrue="1">
      <formula>AND($B84="토",$B84&lt;&gt;"")</formula>
    </cfRule>
  </conditionalFormatting>
  <conditionalFormatting sqref="T94:AA96">
    <cfRule type="expression" dxfId="129" priority="78" stopIfTrue="1">
      <formula>AND($B85="토",$B85&lt;&gt;"")</formula>
    </cfRule>
  </conditionalFormatting>
  <conditionalFormatting sqref="T97:W97">
    <cfRule type="expression" dxfId="128" priority="77" stopIfTrue="1">
      <formula>AND($B88="토",$B88&lt;&gt;"")</formula>
    </cfRule>
  </conditionalFormatting>
  <conditionalFormatting sqref="H97:K97">
    <cfRule type="expression" dxfId="127" priority="76" stopIfTrue="1">
      <formula>AND($B95="토",$B95&lt;&gt;"")</formula>
    </cfRule>
  </conditionalFormatting>
  <conditionalFormatting sqref="D98:K101 D102:G102">
    <cfRule type="expression" dxfId="126" priority="75" stopIfTrue="1">
      <formula>AND($B96="토",$B96&lt;&gt;"")</formula>
    </cfRule>
  </conditionalFormatting>
  <conditionalFormatting sqref="X97">
    <cfRule type="expression" dxfId="125" priority="74" stopIfTrue="1">
      <formula>AND($B95="토",$B95&lt;&gt;"")</formula>
    </cfRule>
  </conditionalFormatting>
  <conditionalFormatting sqref="Y97:AA97">
    <cfRule type="expression" dxfId="124" priority="73" stopIfTrue="1">
      <formula>AND($B95="토",$B95&lt;&gt;"")</formula>
    </cfRule>
  </conditionalFormatting>
  <conditionalFormatting sqref="T98:AA101 T102:W102">
    <cfRule type="expression" dxfId="123" priority="72" stopIfTrue="1">
      <formula>AND($B96="토",$B96&lt;&gt;"")</formula>
    </cfRule>
  </conditionalFormatting>
  <conditionalFormatting sqref="H102:K102">
    <cfRule type="expression" dxfId="122" priority="71" stopIfTrue="1">
      <formula>AND($B151="토",$B151&lt;&gt;"")</formula>
    </cfRule>
  </conditionalFormatting>
  <conditionalFormatting sqref="H102:K102">
    <cfRule type="expression" dxfId="121" priority="70" stopIfTrue="1">
      <formula>AND($B151="토",$B151&lt;&gt;"")</formula>
    </cfRule>
  </conditionalFormatting>
  <conditionalFormatting sqref="H102:K102">
    <cfRule type="expression" dxfId="120" priority="69" stopIfTrue="1">
      <formula>AND($B151="토",$B151&lt;&gt;"")</formula>
    </cfRule>
  </conditionalFormatting>
  <conditionalFormatting sqref="D103:K106">
    <cfRule type="expression" dxfId="119" priority="68" stopIfTrue="1">
      <formula>AND($B152="토",$B152&lt;&gt;"")</formula>
    </cfRule>
  </conditionalFormatting>
  <conditionalFormatting sqref="D103:K106">
    <cfRule type="expression" dxfId="118" priority="67" stopIfTrue="1">
      <formula>AND($B152="토",$B152&lt;&gt;"")</formula>
    </cfRule>
  </conditionalFormatting>
  <conditionalFormatting sqref="D103:K106">
    <cfRule type="expression" dxfId="117" priority="66" stopIfTrue="1">
      <formula>AND($B152="토",$B152&lt;&gt;"")</formula>
    </cfRule>
  </conditionalFormatting>
  <conditionalFormatting sqref="D107:G107">
    <cfRule type="expression" dxfId="116" priority="65" stopIfTrue="1">
      <formula>AND($B156="토",$B156&lt;&gt;"")</formula>
    </cfRule>
  </conditionalFormatting>
  <conditionalFormatting sqref="D107:G107">
    <cfRule type="expression" dxfId="115" priority="64" stopIfTrue="1">
      <formula>AND($B156="토",$B156&lt;&gt;"")</formula>
    </cfRule>
  </conditionalFormatting>
  <conditionalFormatting sqref="D107:G107">
    <cfRule type="expression" dxfId="114" priority="63" stopIfTrue="1">
      <formula>AND($B156="토",$B156&lt;&gt;"")</formula>
    </cfRule>
  </conditionalFormatting>
  <conditionalFormatting sqref="X102">
    <cfRule type="expression" dxfId="113" priority="62" stopIfTrue="1">
      <formula>AND($B93="토",$B93&lt;&gt;"")</formula>
    </cfRule>
  </conditionalFormatting>
  <conditionalFormatting sqref="Y102:AA102">
    <cfRule type="expression" dxfId="112" priority="61" stopIfTrue="1">
      <formula>AND($B93="토",$B93&lt;&gt;"")</formula>
    </cfRule>
  </conditionalFormatting>
  <conditionalFormatting sqref="T103:AA106">
    <cfRule type="expression" dxfId="111" priority="60" stopIfTrue="1">
      <formula>AND($B94="토",$B94&lt;&gt;"")</formula>
    </cfRule>
  </conditionalFormatting>
  <conditionalFormatting sqref="T107:W107">
    <cfRule type="expression" dxfId="110" priority="59" stopIfTrue="1">
      <formula>AND($B98="토",$B98&lt;&gt;"")</formula>
    </cfRule>
  </conditionalFormatting>
  <conditionalFormatting sqref="H107:K107">
    <cfRule type="expression" dxfId="109" priority="58" stopIfTrue="1">
      <formula>AND($B105="토",$B105&lt;&gt;"")</formula>
    </cfRule>
  </conditionalFormatting>
  <conditionalFormatting sqref="D108:K111">
    <cfRule type="expression" dxfId="108" priority="57" stopIfTrue="1">
      <formula>AND($B106="토",$B106&lt;&gt;"")</formula>
    </cfRule>
  </conditionalFormatting>
  <conditionalFormatting sqref="D112:G112">
    <cfRule type="expression" dxfId="107" priority="56" stopIfTrue="1">
      <formula>AND($B110="토",$B110&lt;&gt;"")</formula>
    </cfRule>
  </conditionalFormatting>
  <conditionalFormatting sqref="T108:AA111">
    <cfRule type="expression" dxfId="106" priority="53" stopIfTrue="1">
      <formula>AND($B150="토",$B150&lt;&gt;"")</formula>
    </cfRule>
  </conditionalFormatting>
  <conditionalFormatting sqref="T108:AA111">
    <cfRule type="expression" dxfId="105" priority="54" stopIfTrue="1">
      <formula>AND($B150="토",$B150&lt;&gt;"")</formula>
    </cfRule>
  </conditionalFormatting>
  <conditionalFormatting sqref="T112:W112">
    <cfRule type="expression" dxfId="104" priority="52" stopIfTrue="1">
      <formula>AND($B125="토",$B125&lt;&gt;"")</formula>
    </cfRule>
  </conditionalFormatting>
  <conditionalFormatting sqref="T112:W112">
    <cfRule type="expression" dxfId="103" priority="50" stopIfTrue="1">
      <formula>AND($B154="토",$B154&lt;&gt;"")</formula>
    </cfRule>
  </conditionalFormatting>
  <conditionalFormatting sqref="T112:W112">
    <cfRule type="expression" dxfId="102" priority="51" stopIfTrue="1">
      <formula>AND($B154="토",$B154&lt;&gt;"")</formula>
    </cfRule>
  </conditionalFormatting>
  <conditionalFormatting sqref="H112:K112">
    <cfRule type="expression" dxfId="101" priority="49" stopIfTrue="1">
      <formula>AND($B161="토",$B161&lt;&gt;"")</formula>
    </cfRule>
  </conditionalFormatting>
  <conditionalFormatting sqref="H112:K112">
    <cfRule type="expression" dxfId="100" priority="48" stopIfTrue="1">
      <formula>AND($B161="토",$B161&lt;&gt;"")</formula>
    </cfRule>
  </conditionalFormatting>
  <conditionalFormatting sqref="H112:K112">
    <cfRule type="expression" dxfId="99" priority="47" stopIfTrue="1">
      <formula>AND($B161="토",$B161&lt;&gt;"")</formula>
    </cfRule>
  </conditionalFormatting>
  <conditionalFormatting sqref="D113:K116">
    <cfRule type="expression" dxfId="98" priority="46" stopIfTrue="1">
      <formula>AND($B162="토",$B162&lt;&gt;"")</formula>
    </cfRule>
  </conditionalFormatting>
  <conditionalFormatting sqref="D113:K116">
    <cfRule type="expression" dxfId="97" priority="45" stopIfTrue="1">
      <formula>AND($B162="토",$B162&lt;&gt;"")</formula>
    </cfRule>
  </conditionalFormatting>
  <conditionalFormatting sqref="D113:K116">
    <cfRule type="expression" dxfId="96" priority="44" stopIfTrue="1">
      <formula>AND($B162="토",$B162&lt;&gt;"")</formula>
    </cfRule>
  </conditionalFormatting>
  <conditionalFormatting sqref="T113:AA116">
    <cfRule type="expression" dxfId="95" priority="43" stopIfTrue="1">
      <formula>AND($B13="토",$B13&lt;&gt;"")</formula>
    </cfRule>
  </conditionalFormatting>
  <conditionalFormatting sqref="T117:W117">
    <cfRule type="expression" dxfId="94" priority="42" stopIfTrue="1">
      <formula>AND($B17="토",$B17&lt;&gt;"")</formula>
    </cfRule>
  </conditionalFormatting>
  <conditionalFormatting sqref="H117:K117">
    <cfRule type="expression" dxfId="93" priority="41" stopIfTrue="1">
      <formula>AND($B115="토",$B115&lt;&gt;"")</formula>
    </cfRule>
  </conditionalFormatting>
  <conditionalFormatting sqref="D118:K121">
    <cfRule type="expression" dxfId="92" priority="40" stopIfTrue="1">
      <formula>AND($B116="토",$B116&lt;&gt;"")</formula>
    </cfRule>
  </conditionalFormatting>
  <conditionalFormatting sqref="D122:G123">
    <cfRule type="expression" dxfId="91" priority="39" stopIfTrue="1">
      <formula>AND($B120="토",$B120&lt;&gt;"")</formula>
    </cfRule>
  </conditionalFormatting>
  <conditionalFormatting sqref="T118:AA121">
    <cfRule type="expression" dxfId="90" priority="38" stopIfTrue="1">
      <formula>AND($B131="토",$B131&lt;&gt;"")</formula>
    </cfRule>
  </conditionalFormatting>
  <conditionalFormatting sqref="T118:AA121">
    <cfRule type="expression" dxfId="89" priority="36" stopIfTrue="1">
      <formula>AND($B160="토",$B160&lt;&gt;"")</formula>
    </cfRule>
  </conditionalFormatting>
  <conditionalFormatting sqref="T118:AA121">
    <cfRule type="expression" dxfId="88" priority="37" stopIfTrue="1">
      <formula>AND($B160="토",$B160&lt;&gt;"")</formula>
    </cfRule>
  </conditionalFormatting>
  <conditionalFormatting sqref="T122:W123">
    <cfRule type="expression" dxfId="87" priority="35" stopIfTrue="1">
      <formula>AND($B135="토",$B135&lt;&gt;"")</formula>
    </cfRule>
  </conditionalFormatting>
  <conditionalFormatting sqref="T122:W123">
    <cfRule type="expression" dxfId="86" priority="33" stopIfTrue="1">
      <formula>AND($B164="토",$B164&lt;&gt;"")</formula>
    </cfRule>
  </conditionalFormatting>
  <conditionalFormatting sqref="T122:W123">
    <cfRule type="expression" dxfId="85" priority="34" stopIfTrue="1">
      <formula>AND($B164="토",$B164&lt;&gt;"")</formula>
    </cfRule>
  </conditionalFormatting>
  <conditionalFormatting sqref="A124:C124 AB124:AQ124">
    <cfRule type="expression" dxfId="84" priority="31" stopIfTrue="1">
      <formula>AND($B124="토",$B124&lt;&gt;"")</formula>
    </cfRule>
  </conditionalFormatting>
  <conditionalFormatting sqref="AS124">
    <cfRule type="expression" dxfId="83" priority="32" stopIfTrue="1">
      <formula>AND($B139="토",$B139&lt;&gt;"")</formula>
    </cfRule>
  </conditionalFormatting>
  <conditionalFormatting sqref="AT124:XFD124">
    <cfRule type="expression" dxfId="82" priority="30" stopIfTrue="1">
      <formula>AND($B177="토",$B177&lt;&gt;"")</formula>
    </cfRule>
  </conditionalFormatting>
  <conditionalFormatting sqref="S124">
    <cfRule type="expression" dxfId="81" priority="29" stopIfTrue="1">
      <formula>AND($B23="토",$B23&lt;&gt;"")</formula>
    </cfRule>
  </conditionalFormatting>
  <conditionalFormatting sqref="H124:K124">
    <cfRule type="expression" dxfId="80" priority="28" stopIfTrue="1">
      <formula>AND($B114="토",$B114&lt;&gt;"")</formula>
    </cfRule>
  </conditionalFormatting>
  <conditionalFormatting sqref="X124:AA124">
    <cfRule type="expression" dxfId="79" priority="27" stopIfTrue="1">
      <formula>AND($B114="토",$B114&lt;&gt;"")</formula>
    </cfRule>
  </conditionalFormatting>
  <conditionalFormatting sqref="D124:G124">
    <cfRule type="expression" dxfId="78" priority="26" stopIfTrue="1">
      <formula>AND($B121="토",$B121&lt;&gt;"")</formula>
    </cfRule>
  </conditionalFormatting>
  <conditionalFormatting sqref="T124:W124">
    <cfRule type="expression" dxfId="77" priority="25" stopIfTrue="1">
      <formula>AND($B136="토",$B136&lt;&gt;"")</formula>
    </cfRule>
  </conditionalFormatting>
  <conditionalFormatting sqref="T124:W124">
    <cfRule type="expression" dxfId="76" priority="23" stopIfTrue="1">
      <formula>AND($B165="토",$B165&lt;&gt;"")</formula>
    </cfRule>
  </conditionalFormatting>
  <conditionalFormatting sqref="T124:W124">
    <cfRule type="expression" dxfId="75" priority="24" stopIfTrue="1">
      <formula>AND($B165="토",$B165&lt;&gt;"")</formula>
    </cfRule>
  </conditionalFormatting>
  <conditionalFormatting sqref="T110:AA110">
    <cfRule type="expression" dxfId="74" priority="775" stopIfTrue="1">
      <formula>AND($B124="토",$B124&lt;&gt;"")</formula>
    </cfRule>
  </conditionalFormatting>
  <conditionalFormatting sqref="T111:AA111">
    <cfRule type="expression" dxfId="73" priority="776" stopIfTrue="1">
      <formula>AND(#REF!="토",#REF!&lt;&gt;"")</formula>
    </cfRule>
  </conditionalFormatting>
  <conditionalFormatting sqref="A123">
    <cfRule type="expression" dxfId="72" priority="1" stopIfTrue="1">
      <formula>AND($B123="토",$B123&lt;&gt;"")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54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9"/>
  <sheetViews>
    <sheetView tabSelected="1" view="pageBreakPreview" topLeftCell="A731" zoomScaleSheetLayoutView="100" workbookViewId="0">
      <selection activeCell="G734" sqref="G734:H734"/>
    </sheetView>
  </sheetViews>
  <sheetFormatPr defaultRowHeight="17.100000000000001" customHeight="1" x14ac:dyDescent="0.15"/>
  <cols>
    <col min="1" max="1" width="1.77734375" style="59" customWidth="1"/>
    <col min="2" max="2" width="5.5546875" style="59" customWidth="1"/>
    <col min="3" max="3" width="13.77734375" style="71" customWidth="1"/>
    <col min="4" max="4" width="2" style="72" customWidth="1"/>
    <col min="5" max="5" width="13.77734375" style="71" customWidth="1"/>
    <col min="6" max="6" width="2" style="60" customWidth="1"/>
    <col min="7" max="7" width="13.77734375" style="73" customWidth="1"/>
    <col min="8" max="8" width="2" style="72" customWidth="1"/>
    <col min="9" max="9" width="13.77734375" style="71" customWidth="1"/>
    <col min="10" max="10" width="2" style="60" customWidth="1"/>
    <col min="11" max="11" width="13.77734375" style="71" customWidth="1"/>
    <col min="12" max="12" width="2" style="72" customWidth="1"/>
    <col min="13" max="16384" width="8.88671875" style="59"/>
  </cols>
  <sheetData>
    <row r="1" spans="1:12" s="99" customFormat="1" ht="6" customHeight="1" x14ac:dyDescent="0.15">
      <c r="A1" s="58"/>
      <c r="D1" s="60"/>
      <c r="F1" s="60"/>
      <c r="G1" s="61"/>
      <c r="H1" s="60"/>
      <c r="J1" s="60"/>
      <c r="L1" s="60"/>
    </row>
    <row r="2" spans="1:12" s="99" customFormat="1" ht="6" customHeight="1" x14ac:dyDescent="0.15">
      <c r="D2" s="60"/>
      <c r="F2" s="60"/>
      <c r="G2" s="61"/>
      <c r="H2" s="60"/>
      <c r="J2" s="60"/>
      <c r="L2" s="60"/>
    </row>
    <row r="3" spans="1:12" s="99" customFormat="1" ht="21" customHeight="1" x14ac:dyDescent="0.15">
      <c r="A3" s="113" t="str">
        <f>자료!$A$3</f>
        <v>풀스택 개발자양성과정(프론트앤드&amp;백앤드)(2회차)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</row>
    <row r="4" spans="1:12" s="99" customFormat="1" ht="6" customHeight="1" x14ac:dyDescent="0.15">
      <c r="D4" s="60"/>
      <c r="F4" s="60"/>
      <c r="G4" s="61"/>
      <c r="H4" s="60"/>
      <c r="J4" s="60"/>
      <c r="L4" s="60"/>
    </row>
    <row r="5" spans="1:12" s="99" customFormat="1" ht="12" x14ac:dyDescent="0.15">
      <c r="A5" s="114" t="str">
        <f>자료!$A$5</f>
        <v xml:space="preserve">훈련기간: </v>
      </c>
      <c r="B5" s="114"/>
      <c r="C5" s="62" t="str">
        <f>자료!$D$5</f>
        <v>2020-10-20 ~ 2021-04-01</v>
      </c>
      <c r="D5" s="60"/>
      <c r="F5" s="63"/>
      <c r="G5" s="61" t="str">
        <f>자료!$I$5</f>
        <v>(연수시간: 900시간)</v>
      </c>
      <c r="H5" s="60"/>
      <c r="J5" s="60"/>
      <c r="L5" s="60"/>
    </row>
    <row r="6" spans="1:12" s="99" customFormat="1" ht="12" x14ac:dyDescent="0.15">
      <c r="A6" s="114" t="str">
        <f>자료!$A$6</f>
        <v xml:space="preserve">훈련강사: </v>
      </c>
      <c r="B6" s="114"/>
      <c r="C6" s="99" t="str">
        <f>자료!$D$6</f>
        <v>박석호</v>
      </c>
      <c r="D6" s="60"/>
      <c r="F6" s="60"/>
      <c r="G6" s="61"/>
      <c r="H6" s="60"/>
      <c r="I6" s="64"/>
      <c r="J6" s="65"/>
      <c r="K6" s="64"/>
      <c r="L6" s="60"/>
    </row>
    <row r="7" spans="1:12" s="99" customFormat="1" ht="13.5" customHeight="1" x14ac:dyDescent="0.15">
      <c r="A7" s="66"/>
      <c r="B7" s="66"/>
      <c r="C7" s="118">
        <v>1</v>
      </c>
      <c r="D7" s="119"/>
      <c r="E7" s="118">
        <f>C7+1</f>
        <v>2</v>
      </c>
      <c r="F7" s="119"/>
      <c r="G7" s="118">
        <f t="shared" ref="G7" si="0">E7+1</f>
        <v>3</v>
      </c>
      <c r="H7" s="119"/>
      <c r="I7" s="118">
        <f t="shared" ref="I7" si="1">G7+1</f>
        <v>4</v>
      </c>
      <c r="J7" s="119"/>
      <c r="K7" s="118">
        <f t="shared" ref="K7" si="2">I7+1</f>
        <v>5</v>
      </c>
      <c r="L7" s="119"/>
    </row>
    <row r="8" spans="1:12" s="68" customFormat="1" ht="13.5" customHeight="1" x14ac:dyDescent="0.15">
      <c r="A8" s="100"/>
      <c r="B8" s="100"/>
      <c r="C8" s="111">
        <f>VLOOKUP(C7,내용[],44,FALSE)</f>
        <v>44124</v>
      </c>
      <c r="D8" s="111"/>
      <c r="E8" s="111">
        <f>VLOOKUP(E7,내용[],44,FALSE)</f>
        <v>44125</v>
      </c>
      <c r="F8" s="111"/>
      <c r="G8" s="111">
        <f>VLOOKUP(G7,내용[],44,FALSE)</f>
        <v>44126</v>
      </c>
      <c r="H8" s="111"/>
      <c r="I8" s="111">
        <f>VLOOKUP(I7,내용[],44,FALSE)</f>
        <v>44127</v>
      </c>
      <c r="J8" s="111"/>
      <c r="K8" s="115">
        <f>VLOOKUP(K7,내용[],44,FALSE)</f>
        <v>44130</v>
      </c>
      <c r="L8" s="115"/>
    </row>
    <row r="9" spans="1:12" s="99" customFormat="1" ht="13.5" customHeight="1" x14ac:dyDescent="0.15">
      <c r="A9" s="66"/>
      <c r="B9" s="66"/>
      <c r="C9" s="116">
        <f>VLOOKUP(C7,내용[],2,FALSE)</f>
        <v>8</v>
      </c>
      <c r="D9" s="117"/>
      <c r="E9" s="116">
        <f>VLOOKUP(E7,내용[],2,FALSE)</f>
        <v>8</v>
      </c>
      <c r="F9" s="117"/>
      <c r="G9" s="116">
        <f>VLOOKUP(G7,내용[],2,FALSE)</f>
        <v>8</v>
      </c>
      <c r="H9" s="117"/>
      <c r="I9" s="116">
        <f>VLOOKUP(I7,내용[],2,FALSE)</f>
        <v>8</v>
      </c>
      <c r="J9" s="117"/>
      <c r="K9" s="116">
        <f>VLOOKUP(K7,내용[],2,FALSE)</f>
        <v>8</v>
      </c>
      <c r="L9" s="117"/>
    </row>
    <row r="10" spans="1:12" s="70" customFormat="1" ht="32.25" customHeight="1" x14ac:dyDescent="0.15">
      <c r="A10" s="104" t="str">
        <f>자료!$D$9</f>
        <v>1교시</v>
      </c>
      <c r="B10" s="104" t="str">
        <f>자료!$D$8</f>
        <v>09:30 ~ 10:20</v>
      </c>
      <c r="C10" s="69" t="str">
        <f>VLOOKUP(C7,내용[],4,FALSE)&amp;" : "&amp;VLOOKUP(C7,내용[],12,FALSE)</f>
        <v xml:space="preserve">프론트앤드 &amp; 백앤드 구현 및 제작 : </v>
      </c>
      <c r="D10" s="107" t="str">
        <f>VLOOKUP(C7,내용[],28,FALSE)</f>
        <v>박석호</v>
      </c>
      <c r="E10" s="69" t="str">
        <f>VLOOKUP(E7,내용[],4,FALSE)&amp;" : "&amp;VLOOKUP(E7,내용[],12,FALSE)</f>
        <v xml:space="preserve">프론트앤드 &amp; 백앤드 구현 및 제작 : </v>
      </c>
      <c r="F10" s="107" t="str">
        <f>VLOOKUP(E7,내용[],28,FALSE)</f>
        <v>박석호</v>
      </c>
      <c r="G10" s="69" t="str">
        <f>VLOOKUP(G7,내용[],4,FALSE)&amp;" : "&amp;VLOOKUP(G7,내용[],12,FALSE)</f>
        <v xml:space="preserve">프론트앤드 &amp; 백앤드 구현 및 제작 : </v>
      </c>
      <c r="H10" s="107" t="str">
        <f>VLOOKUP(G7,내용[],28,FALSE)</f>
        <v>박석호</v>
      </c>
      <c r="I10" s="69" t="str">
        <f>VLOOKUP(I7,내용[],4,FALSE)&amp;" : "&amp;VLOOKUP(I7,내용[],12,FALSE)</f>
        <v xml:space="preserve">프론트앤드 &amp; 백앤드 구현 및 제작 : </v>
      </c>
      <c r="J10" s="107" t="str">
        <f>VLOOKUP(I7,내용[],28,FALSE)</f>
        <v>박석호</v>
      </c>
      <c r="K10" s="69" t="str">
        <f>VLOOKUP(K7,내용[],4,FALSE)&amp;" : "&amp;VLOOKUP(K7,내용[],12,FALSE)</f>
        <v xml:space="preserve">프론트앤드 &amp; 백앤드 구현 및 제작 : </v>
      </c>
      <c r="L10" s="107" t="str">
        <f>VLOOKUP(K7,내용[],28,FALSE)</f>
        <v>박석호</v>
      </c>
    </row>
    <row r="11" spans="1:12" s="99" customFormat="1" ht="45" customHeight="1" x14ac:dyDescent="0.15">
      <c r="A11" s="105"/>
      <c r="B11" s="105"/>
      <c r="C11" s="69" t="str">
        <f>VLOOKUP(C7,내용[],20,FALSE)</f>
        <v>요구사항 확인</v>
      </c>
      <c r="D11" s="108"/>
      <c r="E11" s="69" t="str">
        <f>VLOOKUP(E7,내용[],20,FALSE)</f>
        <v>요구사항 확인</v>
      </c>
      <c r="F11" s="108"/>
      <c r="G11" s="69" t="str">
        <f>VLOOKUP(G7,내용[],20,FALSE)</f>
        <v>요구사항 확인</v>
      </c>
      <c r="H11" s="108"/>
      <c r="I11" s="69" t="str">
        <f>VLOOKUP(I7,내용[],20,FALSE)</f>
        <v>요구사항 확인</v>
      </c>
      <c r="J11" s="108"/>
      <c r="K11" s="69" t="str">
        <f>VLOOKUP(K7,내용[],20,FALSE)</f>
        <v>요구사항 확인</v>
      </c>
      <c r="L11" s="108"/>
    </row>
    <row r="12" spans="1:12" s="99" customFormat="1" ht="12.75" customHeight="1" x14ac:dyDescent="0.15">
      <c r="A12" s="106"/>
      <c r="B12" s="106"/>
      <c r="C12" s="69" t="str">
        <f>VLOOKUP(C7,내용[],36,FALSE)</f>
        <v>506호</v>
      </c>
      <c r="D12" s="109"/>
      <c r="E12" s="69" t="str">
        <f>VLOOKUP(E7,내용[],36,FALSE)</f>
        <v>506호</v>
      </c>
      <c r="F12" s="109"/>
      <c r="G12" s="69" t="str">
        <f>VLOOKUP(G7,내용[],36,FALSE)</f>
        <v>506호</v>
      </c>
      <c r="H12" s="109"/>
      <c r="I12" s="69" t="str">
        <f>VLOOKUP(I7,내용[],36,FALSE)</f>
        <v>506호</v>
      </c>
      <c r="J12" s="109"/>
      <c r="K12" s="69" t="str">
        <f>VLOOKUP(K7,내용[],36,FALSE)</f>
        <v>506호</v>
      </c>
      <c r="L12" s="109"/>
    </row>
    <row r="13" spans="1:12" s="70" customFormat="1" ht="32.25" customHeight="1" x14ac:dyDescent="0.15">
      <c r="A13" s="104" t="str">
        <f>자료!$E$9</f>
        <v>2교시</v>
      </c>
      <c r="B13" s="104" t="str">
        <f>자료!$E$8</f>
        <v>10:30 ~ 11:20</v>
      </c>
      <c r="C13" s="69" t="str">
        <f>VLOOKUP(C7,내용[],5,FALSE)&amp;" : "&amp;VLOOKUP(C7,내용[],13,FALSE)</f>
        <v xml:space="preserve">프론트앤드 &amp; 백앤드 구현 및 제작 : </v>
      </c>
      <c r="D13" s="107" t="str">
        <f>VLOOKUP(C7,내용[],29,FALSE)</f>
        <v>박석호</v>
      </c>
      <c r="E13" s="69" t="str">
        <f>VLOOKUP(E7,내용[],5,FALSE)&amp;" : "&amp;VLOOKUP(E7,내용[],13,FALSE)</f>
        <v xml:space="preserve">프론트앤드 &amp; 백앤드 구현 및 제작 : </v>
      </c>
      <c r="F13" s="107" t="str">
        <f>VLOOKUP(E7,내용[],29,FALSE)</f>
        <v>박석호</v>
      </c>
      <c r="G13" s="69" t="str">
        <f>VLOOKUP(G7,내용[],5,FALSE)&amp;" : "&amp;VLOOKUP(G7,내용[],13,FALSE)</f>
        <v xml:space="preserve">프론트앤드 &amp; 백앤드 구현 및 제작 : </v>
      </c>
      <c r="H13" s="107" t="str">
        <f>VLOOKUP(G7,내용[],29,FALSE)</f>
        <v>박석호</v>
      </c>
      <c r="I13" s="69" t="str">
        <f>VLOOKUP(I7,내용[],5,FALSE)&amp;" : "&amp;VLOOKUP(I7,내용[],13,FALSE)</f>
        <v xml:space="preserve">프론트앤드 &amp; 백앤드 구현 및 제작 : </v>
      </c>
      <c r="J13" s="107" t="str">
        <f>VLOOKUP(I7,내용[],29,FALSE)</f>
        <v>박석호</v>
      </c>
      <c r="K13" s="69" t="str">
        <f>VLOOKUP(K7,내용[],5,FALSE)&amp;" : "&amp;VLOOKUP(K7,내용[],13,FALSE)</f>
        <v xml:space="preserve">프론트앤드 &amp; 백앤드 구현 및 제작 : </v>
      </c>
      <c r="L13" s="107" t="str">
        <f>VLOOKUP(K7,내용[],29,FALSE)</f>
        <v>박석호</v>
      </c>
    </row>
    <row r="14" spans="1:12" s="99" customFormat="1" ht="45" customHeight="1" x14ac:dyDescent="0.15">
      <c r="A14" s="105"/>
      <c r="B14" s="105"/>
      <c r="C14" s="69" t="str">
        <f>VLOOKUP(C7,내용[],21,FALSE)</f>
        <v>요구사항 확인</v>
      </c>
      <c r="D14" s="108"/>
      <c r="E14" s="69" t="str">
        <f>VLOOKUP(E7,내용[],21,FALSE)</f>
        <v>요구사항 확인</v>
      </c>
      <c r="F14" s="108"/>
      <c r="G14" s="69" t="str">
        <f>VLOOKUP(G7,내용[],21,FALSE)</f>
        <v>요구사항 확인</v>
      </c>
      <c r="H14" s="108"/>
      <c r="I14" s="69" t="str">
        <f>VLOOKUP(I7,내용[],21,FALSE)</f>
        <v>요구사항 확인</v>
      </c>
      <c r="J14" s="108"/>
      <c r="K14" s="69" t="str">
        <f>VLOOKUP(K7,내용[],21,FALSE)</f>
        <v>요구사항 확인</v>
      </c>
      <c r="L14" s="108"/>
    </row>
    <row r="15" spans="1:12" s="99" customFormat="1" ht="12.75" customHeight="1" x14ac:dyDescent="0.15">
      <c r="A15" s="106"/>
      <c r="B15" s="106"/>
      <c r="C15" s="69" t="str">
        <f>VLOOKUP(C7,내용[],37,FALSE)</f>
        <v>506호</v>
      </c>
      <c r="D15" s="109"/>
      <c r="E15" s="69" t="str">
        <f>VLOOKUP(E7,내용[],37,FALSE)</f>
        <v>506호</v>
      </c>
      <c r="F15" s="109"/>
      <c r="G15" s="69" t="str">
        <f>VLOOKUP(G7,내용[],37,FALSE)</f>
        <v>506호</v>
      </c>
      <c r="H15" s="109"/>
      <c r="I15" s="69" t="str">
        <f>VLOOKUP(I7,내용[],37,FALSE)</f>
        <v>506호</v>
      </c>
      <c r="J15" s="109"/>
      <c r="K15" s="69" t="str">
        <f>VLOOKUP(K7,내용[],37,FALSE)</f>
        <v>506호</v>
      </c>
      <c r="L15" s="109"/>
    </row>
    <row r="16" spans="1:12" s="70" customFormat="1" ht="32.25" customHeight="1" x14ac:dyDescent="0.15">
      <c r="A16" s="104" t="str">
        <f>자료!$F$9</f>
        <v>3교시</v>
      </c>
      <c r="B16" s="104" t="str">
        <f>자료!$F$8</f>
        <v>11:30 ~ 12:20</v>
      </c>
      <c r="C16" s="69" t="str">
        <f>VLOOKUP(C7,내용[],6,FALSE)&amp;" : "&amp;VLOOKUP(C7,내용[],14,FALSE)</f>
        <v xml:space="preserve">프론트앤드 &amp; 백앤드 구현 및 제작 : </v>
      </c>
      <c r="D16" s="107" t="str">
        <f>VLOOKUP(C7,내용[],30,FALSE)</f>
        <v>박석호</v>
      </c>
      <c r="E16" s="69" t="str">
        <f>VLOOKUP(E7,내용[],6,FALSE)&amp;" : "&amp;VLOOKUP(E7,내용[],14,FALSE)</f>
        <v xml:space="preserve">프론트앤드 &amp; 백앤드 구현 및 제작 : </v>
      </c>
      <c r="F16" s="107" t="str">
        <f>VLOOKUP(E7,내용[],30,FALSE)</f>
        <v>박석호</v>
      </c>
      <c r="G16" s="69" t="str">
        <f>VLOOKUP(G7,내용[],6,FALSE)&amp;" : "&amp;VLOOKUP(G7,내용[],14,FALSE)</f>
        <v xml:space="preserve">프론트앤드 &amp; 백앤드 구현 및 제작 : </v>
      </c>
      <c r="H16" s="107" t="str">
        <f>VLOOKUP(G7,내용[],30,FALSE)</f>
        <v>박석호</v>
      </c>
      <c r="I16" s="69" t="str">
        <f>VLOOKUP(I7,내용[],6,FALSE)&amp;" : "&amp;VLOOKUP(I7,내용[],14,FALSE)</f>
        <v xml:space="preserve">프론트앤드 &amp; 백앤드 구현 및 제작 : </v>
      </c>
      <c r="J16" s="107" t="str">
        <f>VLOOKUP(I7,내용[],30,FALSE)</f>
        <v>박석호</v>
      </c>
      <c r="K16" s="69" t="str">
        <f>VLOOKUP(K7,내용[],6,FALSE)&amp;" : "&amp;VLOOKUP(K7,내용[],14,FALSE)</f>
        <v xml:space="preserve">프론트앤드 &amp; 백앤드 구현 및 제작 : </v>
      </c>
      <c r="L16" s="107" t="str">
        <f>VLOOKUP(K7,내용[],30,FALSE)</f>
        <v>박석호</v>
      </c>
    </row>
    <row r="17" spans="1:12" s="99" customFormat="1" ht="45" customHeight="1" x14ac:dyDescent="0.15">
      <c r="A17" s="105"/>
      <c r="B17" s="105"/>
      <c r="C17" s="69" t="str">
        <f>VLOOKUP(C7,내용[],22,FALSE)</f>
        <v>요구사항 확인</v>
      </c>
      <c r="D17" s="108"/>
      <c r="E17" s="69" t="str">
        <f>VLOOKUP(E7,내용[],22,FALSE)</f>
        <v>요구사항 확인</v>
      </c>
      <c r="F17" s="108"/>
      <c r="G17" s="69" t="str">
        <f>VLOOKUP(G7,내용[],22,FALSE)</f>
        <v>요구사항 확인</v>
      </c>
      <c r="H17" s="108"/>
      <c r="I17" s="69" t="str">
        <f>VLOOKUP(I7,내용[],22,FALSE)</f>
        <v>요구사항 확인</v>
      </c>
      <c r="J17" s="108"/>
      <c r="K17" s="69" t="str">
        <f>VLOOKUP(K7,내용[],22,FALSE)</f>
        <v>요구사항 확인</v>
      </c>
      <c r="L17" s="108"/>
    </row>
    <row r="18" spans="1:12" s="99" customFormat="1" ht="12.75" customHeight="1" x14ac:dyDescent="0.15">
      <c r="A18" s="106"/>
      <c r="B18" s="106"/>
      <c r="C18" s="69" t="str">
        <f>VLOOKUP(C7,내용[],38,FALSE)</f>
        <v>506호</v>
      </c>
      <c r="D18" s="109"/>
      <c r="E18" s="69" t="str">
        <f>VLOOKUP(E7,내용[],38,FALSE)</f>
        <v>506호</v>
      </c>
      <c r="F18" s="109"/>
      <c r="G18" s="69" t="str">
        <f>VLOOKUP(G7,내용[],38,FALSE)</f>
        <v>506호</v>
      </c>
      <c r="H18" s="109"/>
      <c r="I18" s="69" t="str">
        <f>VLOOKUP(I7,내용[],38,FALSE)</f>
        <v>506호</v>
      </c>
      <c r="J18" s="109"/>
      <c r="K18" s="69" t="str">
        <f>VLOOKUP(K7,내용[],38,FALSE)</f>
        <v>506호</v>
      </c>
      <c r="L18" s="109"/>
    </row>
    <row r="19" spans="1:12" s="70" customFormat="1" ht="32.25" customHeight="1" x14ac:dyDescent="0.15">
      <c r="A19" s="104" t="str">
        <f>자료!$G$9</f>
        <v>4교시</v>
      </c>
      <c r="B19" s="104" t="str">
        <f>자료!$G$8</f>
        <v>12:30 ~ 13:20</v>
      </c>
      <c r="C19" s="69" t="str">
        <f>VLOOKUP(C7,내용[],7,FALSE)&amp;" : "&amp;VLOOKUP(C7,내용[],15,FALSE)</f>
        <v xml:space="preserve">프론트앤드 &amp; 백앤드 구현 및 제작 : </v>
      </c>
      <c r="D19" s="107" t="str">
        <f>VLOOKUP(C7,내용[],31,FALSE)</f>
        <v>박석호</v>
      </c>
      <c r="E19" s="69" t="str">
        <f>VLOOKUP(E7,내용[],7,FALSE)&amp;" : "&amp;VLOOKUP(E7,내용[],15,FALSE)</f>
        <v xml:space="preserve">프론트앤드 &amp; 백앤드 구현 및 제작 : </v>
      </c>
      <c r="F19" s="107" t="str">
        <f>VLOOKUP(E7,내용[],31,FALSE)</f>
        <v>박석호</v>
      </c>
      <c r="G19" s="69" t="str">
        <f>VLOOKUP(G7,내용[],7,FALSE)&amp;" : "&amp;VLOOKUP(G7,내용[],15,FALSE)</f>
        <v xml:space="preserve">프론트앤드 &amp; 백앤드 구현 및 제작 : </v>
      </c>
      <c r="H19" s="107" t="str">
        <f>VLOOKUP(G7,내용[],31,FALSE)</f>
        <v>박석호</v>
      </c>
      <c r="I19" s="69" t="str">
        <f>VLOOKUP(I7,내용[],7,FALSE)&amp;" : "&amp;VLOOKUP(I7,내용[],15,FALSE)</f>
        <v xml:space="preserve">프론트앤드 &amp; 백앤드 구현 및 제작 : </v>
      </c>
      <c r="J19" s="107" t="str">
        <f>VLOOKUP(I7,내용[],31,FALSE)</f>
        <v>박석호</v>
      </c>
      <c r="K19" s="69" t="str">
        <f>VLOOKUP(K7,내용[],7,FALSE)&amp;" : "&amp;VLOOKUP(K7,내용[],15,FALSE)</f>
        <v xml:space="preserve">프론트앤드 &amp; 백앤드 구현 및 제작 : </v>
      </c>
      <c r="L19" s="107" t="str">
        <f>VLOOKUP(K7,내용[],31,FALSE)</f>
        <v>박석호</v>
      </c>
    </row>
    <row r="20" spans="1:12" s="99" customFormat="1" ht="45" customHeight="1" x14ac:dyDescent="0.15">
      <c r="A20" s="105"/>
      <c r="B20" s="105"/>
      <c r="C20" s="69" t="str">
        <f>VLOOKUP(C7,내용[],23,FALSE)</f>
        <v>요구사항 확인</v>
      </c>
      <c r="D20" s="108"/>
      <c r="E20" s="69" t="str">
        <f>VLOOKUP(E7,내용[],23,FALSE)</f>
        <v>요구사항 확인</v>
      </c>
      <c r="F20" s="108"/>
      <c r="G20" s="69" t="str">
        <f>VLOOKUP(G7,내용[],23,FALSE)</f>
        <v>요구사항 확인</v>
      </c>
      <c r="H20" s="108"/>
      <c r="I20" s="69" t="str">
        <f>VLOOKUP(I7,내용[],23,FALSE)</f>
        <v>요구사항 확인</v>
      </c>
      <c r="J20" s="108"/>
      <c r="K20" s="69" t="str">
        <f>VLOOKUP(K7,내용[],23,FALSE)</f>
        <v>요구사항 확인</v>
      </c>
      <c r="L20" s="108"/>
    </row>
    <row r="21" spans="1:12" s="99" customFormat="1" ht="12.75" customHeight="1" x14ac:dyDescent="0.15">
      <c r="A21" s="106"/>
      <c r="B21" s="106"/>
      <c r="C21" s="69" t="str">
        <f>VLOOKUP(C7,내용[],39,FALSE)</f>
        <v>506호</v>
      </c>
      <c r="D21" s="109"/>
      <c r="E21" s="69" t="str">
        <f>VLOOKUP(E7,내용[],39,FALSE)</f>
        <v>506호</v>
      </c>
      <c r="F21" s="109"/>
      <c r="G21" s="69" t="str">
        <f>VLOOKUP(G7,내용[],39,FALSE)</f>
        <v>506호</v>
      </c>
      <c r="H21" s="109"/>
      <c r="I21" s="69" t="str">
        <f>VLOOKUP(I7,내용[],39,FALSE)</f>
        <v>506호</v>
      </c>
      <c r="J21" s="109"/>
      <c r="K21" s="69" t="str">
        <f>VLOOKUP(K7,내용[],39,FALSE)</f>
        <v>506호</v>
      </c>
      <c r="L21" s="109"/>
    </row>
    <row r="22" spans="1:12" s="70" customFormat="1" ht="32.25" customHeight="1" x14ac:dyDescent="0.15">
      <c r="A22" s="104" t="str">
        <f>자료!$H$9</f>
        <v>5교시</v>
      </c>
      <c r="B22" s="104" t="str">
        <f>자료!$H$8</f>
        <v>14:10 ~ 15:00</v>
      </c>
      <c r="C22" s="69" t="str">
        <f>VLOOKUP(C7,내용[],8,FALSE)&amp;" : "&amp;VLOOKUP(C7,내용[],16,FALSE)</f>
        <v xml:space="preserve">프론트앤드 &amp; 백앤드 구현 및 제작 : </v>
      </c>
      <c r="D22" s="107" t="str">
        <f>VLOOKUP(C7,내용[],32,FALSE)</f>
        <v>박석호</v>
      </c>
      <c r="E22" s="69" t="str">
        <f>VLOOKUP(E7,내용[],8,FALSE)&amp;" : "&amp;VLOOKUP(E7,내용[],16,FALSE)</f>
        <v xml:space="preserve">프론트앤드 &amp; 백앤드 구현 및 제작 : </v>
      </c>
      <c r="F22" s="107" t="str">
        <f>VLOOKUP(E7,내용[],32,FALSE)</f>
        <v>박석호</v>
      </c>
      <c r="G22" s="69" t="str">
        <f>VLOOKUP(G7,내용[],8,FALSE)&amp;" : "&amp;VLOOKUP(G7,내용[],16,FALSE)</f>
        <v xml:space="preserve">프론트앤드 &amp; 백앤드 구현 및 제작 : </v>
      </c>
      <c r="H22" s="107" t="str">
        <f>VLOOKUP(G7,내용[],32,FALSE)</f>
        <v>박석호</v>
      </c>
      <c r="I22" s="69" t="str">
        <f>VLOOKUP(I7,내용[],8,FALSE)&amp;" : "&amp;VLOOKUP(I7,내용[],16,FALSE)</f>
        <v xml:space="preserve">프론트앤드 &amp; 백앤드 구현 및 제작 : </v>
      </c>
      <c r="J22" s="107" t="str">
        <f>VLOOKUP(I7,내용[],32,FALSE)</f>
        <v>박석호</v>
      </c>
      <c r="K22" s="69" t="str">
        <f>VLOOKUP(K7,내용[],8,FALSE)&amp;" : "&amp;VLOOKUP(K7,내용[],16,FALSE)</f>
        <v xml:space="preserve">프론트앤드 &amp; 백앤드 구현 및 제작 : </v>
      </c>
      <c r="L22" s="107" t="str">
        <f>VLOOKUP(K7,내용[],32,FALSE)</f>
        <v>박석호</v>
      </c>
    </row>
    <row r="23" spans="1:12" s="99" customFormat="1" ht="45" customHeight="1" x14ac:dyDescent="0.15">
      <c r="A23" s="105"/>
      <c r="B23" s="105"/>
      <c r="C23" s="69" t="str">
        <f>VLOOKUP(C7,내용[],24,FALSE)</f>
        <v>요구사항 확인</v>
      </c>
      <c r="D23" s="108"/>
      <c r="E23" s="69" t="str">
        <f>VLOOKUP(E7,내용[],24,FALSE)</f>
        <v>요구사항 확인</v>
      </c>
      <c r="F23" s="108"/>
      <c r="G23" s="69" t="str">
        <f>VLOOKUP(G7,내용[],24,FALSE)</f>
        <v>요구사항 확인</v>
      </c>
      <c r="H23" s="108"/>
      <c r="I23" s="69" t="str">
        <f>VLOOKUP(I7,내용[],24,FALSE)</f>
        <v>요구사항 확인</v>
      </c>
      <c r="J23" s="108"/>
      <c r="K23" s="69" t="str">
        <f>VLOOKUP(K7,내용[],24,FALSE)</f>
        <v>요구사항 확인</v>
      </c>
      <c r="L23" s="108"/>
    </row>
    <row r="24" spans="1:12" s="99" customFormat="1" ht="12.75" customHeight="1" x14ac:dyDescent="0.15">
      <c r="A24" s="106"/>
      <c r="B24" s="106"/>
      <c r="C24" s="69" t="str">
        <f>VLOOKUP(C7,내용[],40,FALSE)</f>
        <v>506호</v>
      </c>
      <c r="D24" s="109"/>
      <c r="E24" s="69" t="str">
        <f>VLOOKUP(E7,내용[],40,FALSE)</f>
        <v>506호</v>
      </c>
      <c r="F24" s="109"/>
      <c r="G24" s="69" t="str">
        <f>VLOOKUP(G7,내용[],40,FALSE)</f>
        <v>506호</v>
      </c>
      <c r="H24" s="109"/>
      <c r="I24" s="69" t="str">
        <f>VLOOKUP(I7,내용[],40,FALSE)</f>
        <v>506호</v>
      </c>
      <c r="J24" s="109"/>
      <c r="K24" s="69" t="str">
        <f>VLOOKUP(K7,내용[],40,FALSE)</f>
        <v>506호</v>
      </c>
      <c r="L24" s="109"/>
    </row>
    <row r="25" spans="1:12" s="70" customFormat="1" ht="32.25" customHeight="1" x14ac:dyDescent="0.15">
      <c r="A25" s="104" t="str">
        <f>자료!$I$9</f>
        <v>6교시</v>
      </c>
      <c r="B25" s="104" t="str">
        <f>자료!$I$8</f>
        <v>15:10 ~ 16:00</v>
      </c>
      <c r="C25" s="69" t="str">
        <f>VLOOKUP(C7,내용[],9,FALSE)&amp;" : "&amp;VLOOKUP(C7,내용[],17,FALSE)</f>
        <v xml:space="preserve">프론트앤드 &amp; 백앤드 구현 및 제작 : </v>
      </c>
      <c r="D25" s="107" t="str">
        <f>VLOOKUP(C7,내용[],33,FALSE)</f>
        <v>박석호</v>
      </c>
      <c r="E25" s="69" t="str">
        <f>VLOOKUP(E7,내용[],9,FALSE)&amp;" : "&amp;VLOOKUP(E7,내용[],17,FALSE)</f>
        <v xml:space="preserve">프론트앤드 &amp; 백앤드 구현 및 제작 : </v>
      </c>
      <c r="F25" s="107" t="str">
        <f>VLOOKUP(E7,내용[],33,FALSE)</f>
        <v>박석호</v>
      </c>
      <c r="G25" s="69" t="str">
        <f>VLOOKUP(G7,내용[],9,FALSE)&amp;" : "&amp;VLOOKUP(G7,내용[],17,FALSE)</f>
        <v xml:space="preserve">프론트앤드 &amp; 백앤드 구현 및 제작 : </v>
      </c>
      <c r="H25" s="107" t="str">
        <f>VLOOKUP(G7,내용[],33,FALSE)</f>
        <v>박석호</v>
      </c>
      <c r="I25" s="69" t="str">
        <f>VLOOKUP(I7,내용[],9,FALSE)&amp;" : "&amp;VLOOKUP(I7,내용[],17,FALSE)</f>
        <v xml:space="preserve">프론트앤드 &amp; 백앤드 구현 및 제작 : </v>
      </c>
      <c r="J25" s="107" t="str">
        <f>VLOOKUP(I7,내용[],33,FALSE)</f>
        <v>박석호</v>
      </c>
      <c r="K25" s="69" t="str">
        <f>VLOOKUP(K7,내용[],9,FALSE)&amp;" : "&amp;VLOOKUP(K7,내용[],17,FALSE)</f>
        <v xml:space="preserve">프론트앤드 &amp; 백앤드 구현 및 제작 : </v>
      </c>
      <c r="L25" s="107" t="str">
        <f>VLOOKUP(K7,내용[],33,FALSE)</f>
        <v>박석호</v>
      </c>
    </row>
    <row r="26" spans="1:12" s="99" customFormat="1" ht="45" customHeight="1" x14ac:dyDescent="0.15">
      <c r="A26" s="105"/>
      <c r="B26" s="105"/>
      <c r="C26" s="69" t="str">
        <f>VLOOKUP(C7,내용[],25,FALSE)</f>
        <v>요구사항 확인</v>
      </c>
      <c r="D26" s="108"/>
      <c r="E26" s="69" t="str">
        <f>VLOOKUP(E7,내용[],25,FALSE)</f>
        <v>요구사항 확인</v>
      </c>
      <c r="F26" s="108"/>
      <c r="G26" s="69" t="str">
        <f>VLOOKUP(G7,내용[],25,FALSE)</f>
        <v>요구사항 확인</v>
      </c>
      <c r="H26" s="108"/>
      <c r="I26" s="69" t="str">
        <f>VLOOKUP(I7,내용[],25,FALSE)</f>
        <v>요구사항 확인</v>
      </c>
      <c r="J26" s="108"/>
      <c r="K26" s="69" t="str">
        <f>VLOOKUP(K7,내용[],25,FALSE)</f>
        <v>요구사항 확인</v>
      </c>
      <c r="L26" s="108"/>
    </row>
    <row r="27" spans="1:12" s="99" customFormat="1" ht="12.75" customHeight="1" x14ac:dyDescent="0.15">
      <c r="A27" s="106"/>
      <c r="B27" s="106"/>
      <c r="C27" s="69" t="str">
        <f>VLOOKUP(C7,내용[],41,FALSE)</f>
        <v>506호</v>
      </c>
      <c r="D27" s="109"/>
      <c r="E27" s="69" t="str">
        <f>VLOOKUP(E7,내용[],41,FALSE)</f>
        <v>506호</v>
      </c>
      <c r="F27" s="109"/>
      <c r="G27" s="69" t="str">
        <f>VLOOKUP(G7,내용[],41,FALSE)</f>
        <v>506호</v>
      </c>
      <c r="H27" s="109"/>
      <c r="I27" s="69" t="str">
        <f>VLOOKUP(I7,내용[],41,FALSE)</f>
        <v>506호</v>
      </c>
      <c r="J27" s="109"/>
      <c r="K27" s="69" t="str">
        <f>VLOOKUP(K7,내용[],41,FALSE)</f>
        <v>506호</v>
      </c>
      <c r="L27" s="109"/>
    </row>
    <row r="28" spans="1:12" s="70" customFormat="1" ht="32.25" customHeight="1" x14ac:dyDescent="0.15">
      <c r="A28" s="104" t="str">
        <f>자료!$J$9</f>
        <v>7교시</v>
      </c>
      <c r="B28" s="104" t="str">
        <f>자료!$J$8</f>
        <v>16:10 ~ 17:00</v>
      </c>
      <c r="C28" s="69" t="str">
        <f>VLOOKUP(C7,내용[],10,FALSE)&amp;" : "&amp;VLOOKUP(C7,내용[],18,FALSE)</f>
        <v xml:space="preserve">프론트앤드 &amp; 백앤드 구현 및 제작 : </v>
      </c>
      <c r="D28" s="107" t="str">
        <f>VLOOKUP(C7,내용[],34,FALSE)</f>
        <v>박석호</v>
      </c>
      <c r="E28" s="69" t="str">
        <f>VLOOKUP(E7,내용[],10,FALSE)&amp;" : "&amp;VLOOKUP(E7,내용[],18,FALSE)</f>
        <v xml:space="preserve">프론트앤드 &amp; 백앤드 구현 및 제작 : </v>
      </c>
      <c r="F28" s="107" t="str">
        <f>VLOOKUP(E7,내용[],34,FALSE)</f>
        <v>박석호</v>
      </c>
      <c r="G28" s="69" t="str">
        <f>VLOOKUP(G7,내용[],10,FALSE)&amp;" : "&amp;VLOOKUP(G7,내용[],18,FALSE)</f>
        <v xml:space="preserve">프론트앤드 &amp; 백앤드 구현 및 제작 : </v>
      </c>
      <c r="H28" s="107" t="str">
        <f>VLOOKUP(G7,내용[],34,FALSE)</f>
        <v>박석호</v>
      </c>
      <c r="I28" s="69" t="str">
        <f>VLOOKUP(I7,내용[],10,FALSE)&amp;" : "&amp;VLOOKUP(I7,내용[],18,FALSE)</f>
        <v xml:space="preserve">프론트앤드 &amp; 백앤드 구현 및 제작 : </v>
      </c>
      <c r="J28" s="107" t="str">
        <f>VLOOKUP(I7,내용[],34,FALSE)</f>
        <v>박석호</v>
      </c>
      <c r="K28" s="69" t="str">
        <f>VLOOKUP(K7,내용[],10,FALSE)&amp;" : "&amp;VLOOKUP(K7,내용[],18,FALSE)</f>
        <v xml:space="preserve">프론트앤드 &amp; 백앤드 구현 및 제작 : </v>
      </c>
      <c r="L28" s="107" t="str">
        <f>VLOOKUP(K7,내용[],34,FALSE)</f>
        <v>박석호</v>
      </c>
    </row>
    <row r="29" spans="1:12" s="99" customFormat="1" ht="45" customHeight="1" x14ac:dyDescent="0.15">
      <c r="A29" s="105"/>
      <c r="B29" s="105"/>
      <c r="C29" s="69" t="str">
        <f>VLOOKUP(C7,내용[],26,FALSE)</f>
        <v>요구사항 확인</v>
      </c>
      <c r="D29" s="108"/>
      <c r="E29" s="69" t="str">
        <f>VLOOKUP(E7,내용[],26,FALSE)</f>
        <v>요구사항 확인</v>
      </c>
      <c r="F29" s="108"/>
      <c r="G29" s="69" t="str">
        <f>VLOOKUP(G7,내용[],26,FALSE)</f>
        <v>요구사항 확인</v>
      </c>
      <c r="H29" s="108"/>
      <c r="I29" s="69" t="str">
        <f>VLOOKUP(I7,내용[],26,FALSE)</f>
        <v>요구사항 확인</v>
      </c>
      <c r="J29" s="108"/>
      <c r="K29" s="69" t="str">
        <f>VLOOKUP(K7,내용[],26,FALSE)</f>
        <v>요구사항 확인</v>
      </c>
      <c r="L29" s="108"/>
    </row>
    <row r="30" spans="1:12" s="99" customFormat="1" ht="12.75" customHeight="1" x14ac:dyDescent="0.15">
      <c r="A30" s="106"/>
      <c r="B30" s="106"/>
      <c r="C30" s="69" t="str">
        <f>VLOOKUP(C7,내용[],42,FALSE)</f>
        <v>506호</v>
      </c>
      <c r="D30" s="109"/>
      <c r="E30" s="69" t="str">
        <f>VLOOKUP(E7,내용[],42,FALSE)</f>
        <v>506호</v>
      </c>
      <c r="F30" s="109"/>
      <c r="G30" s="69" t="str">
        <f>VLOOKUP(G7,내용[],42,FALSE)</f>
        <v>506호</v>
      </c>
      <c r="H30" s="109"/>
      <c r="I30" s="69" t="str">
        <f>VLOOKUP(I7,내용[],42,FALSE)</f>
        <v>506호</v>
      </c>
      <c r="J30" s="109"/>
      <c r="K30" s="69" t="str">
        <f>VLOOKUP(K7,내용[],42,FALSE)</f>
        <v>506호</v>
      </c>
      <c r="L30" s="109"/>
    </row>
    <row r="31" spans="1:12" s="70" customFormat="1" ht="32.25" customHeight="1" x14ac:dyDescent="0.15">
      <c r="A31" s="104" t="str">
        <f>자료!$K$9</f>
        <v>8교시</v>
      </c>
      <c r="B31" s="104" t="str">
        <f>자료!$K$8</f>
        <v>17:10 ~ 18:00</v>
      </c>
      <c r="C31" s="69" t="str">
        <f>VLOOKUP(C7,내용[],11,FALSE)&amp;" : "&amp;VLOOKUP(C7,내용[],19,FALSE)</f>
        <v xml:space="preserve">프론트앤드 &amp; 백앤드 구현 및 제작 : </v>
      </c>
      <c r="D31" s="107" t="str">
        <f>VLOOKUP(C7,내용[],35,FALSE)</f>
        <v>박석호</v>
      </c>
      <c r="E31" s="69" t="str">
        <f>VLOOKUP(E7,내용[],11,FALSE)&amp;" : "&amp;VLOOKUP(E7,내용[],19,FALSE)</f>
        <v xml:space="preserve">프론트앤드 &amp; 백앤드 구현 및 제작 : </v>
      </c>
      <c r="F31" s="107" t="str">
        <f>VLOOKUP(E7,내용[],35,FALSE)</f>
        <v>박석호</v>
      </c>
      <c r="G31" s="69" t="str">
        <f>VLOOKUP(G7,내용[],11,FALSE)&amp;" : "&amp;VLOOKUP(G7,내용[],19,FALSE)</f>
        <v xml:space="preserve">프론트앤드 &amp; 백앤드 구현 및 제작 : </v>
      </c>
      <c r="H31" s="107" t="str">
        <f>VLOOKUP(G7,내용[],35,FALSE)</f>
        <v>박석호</v>
      </c>
      <c r="I31" s="69" t="str">
        <f>VLOOKUP(I7,내용[],11,FALSE)&amp;" : "&amp;VLOOKUP(I7,내용[],19,FALSE)</f>
        <v xml:space="preserve">프론트앤드 &amp; 백앤드 구현 및 제작 : </v>
      </c>
      <c r="J31" s="107" t="str">
        <f>VLOOKUP(I7,내용[],35,FALSE)</f>
        <v>박석호</v>
      </c>
      <c r="K31" s="101" t="str">
        <f>VLOOKUP(K7,내용[],11,FALSE)&amp;" : "&amp;VLOOKUP(K7,내용[],19,FALSE)</f>
        <v xml:space="preserve">프론트앤드 &amp; 백앤드 구현 및 제작 : </v>
      </c>
      <c r="L31" s="107" t="str">
        <f>VLOOKUP(K7,내용[],35,FALSE)</f>
        <v>박석호</v>
      </c>
    </row>
    <row r="32" spans="1:12" s="99" customFormat="1" ht="45" customHeight="1" x14ac:dyDescent="0.15">
      <c r="A32" s="105"/>
      <c r="B32" s="105"/>
      <c r="C32" s="69" t="str">
        <f>VLOOKUP(C7,내용[],27,FALSE)</f>
        <v>요구사항 확인</v>
      </c>
      <c r="D32" s="108"/>
      <c r="E32" s="69" t="str">
        <f>VLOOKUP(E7,내용[],27,FALSE)</f>
        <v>요구사항 확인</v>
      </c>
      <c r="F32" s="108"/>
      <c r="G32" s="69" t="str">
        <f>VLOOKUP(G7,내용[],27,FALSE)</f>
        <v>요구사항 확인</v>
      </c>
      <c r="H32" s="108"/>
      <c r="I32" s="69" t="str">
        <f>VLOOKUP(I7,내용[],27,FALSE)</f>
        <v>요구사항 확인</v>
      </c>
      <c r="J32" s="108"/>
      <c r="K32" s="101" t="str">
        <f>VLOOKUP(K7,내용[],27,FALSE)</f>
        <v>요구사항 확인</v>
      </c>
      <c r="L32" s="108"/>
    </row>
    <row r="33" spans="1:12" s="99" customFormat="1" ht="12.75" customHeight="1" x14ac:dyDescent="0.15">
      <c r="A33" s="106"/>
      <c r="B33" s="106"/>
      <c r="C33" s="69" t="str">
        <f>VLOOKUP(C7,내용[],43,FALSE)</f>
        <v>506호</v>
      </c>
      <c r="D33" s="109"/>
      <c r="E33" s="69" t="str">
        <f>VLOOKUP(E7,내용[],43,FALSE)</f>
        <v>506호</v>
      </c>
      <c r="F33" s="109"/>
      <c r="G33" s="69" t="str">
        <f>VLOOKUP(G7,내용[],43,FALSE)</f>
        <v>506호</v>
      </c>
      <c r="H33" s="109"/>
      <c r="I33" s="69" t="str">
        <f>VLOOKUP(I7,내용[],43,FALSE)</f>
        <v>506호</v>
      </c>
      <c r="J33" s="109"/>
      <c r="K33" s="69" t="str">
        <f>VLOOKUP(K7,내용[],43,FALSE)</f>
        <v>506호</v>
      </c>
      <c r="L33" s="109"/>
    </row>
    <row r="34" spans="1:12" ht="6" customHeight="1" x14ac:dyDescent="0.15">
      <c r="A34" s="58"/>
      <c r="C34" s="59"/>
      <c r="D34" s="60"/>
      <c r="E34" s="59"/>
      <c r="G34" s="61"/>
      <c r="H34" s="60"/>
      <c r="I34" s="59"/>
      <c r="K34" s="59"/>
      <c r="L34" s="60"/>
    </row>
    <row r="35" spans="1:12" ht="6" customHeight="1" x14ac:dyDescent="0.15">
      <c r="C35" s="59"/>
      <c r="D35" s="60"/>
      <c r="E35" s="59"/>
      <c r="G35" s="61"/>
      <c r="H35" s="60"/>
      <c r="I35" s="59"/>
      <c r="K35" s="59"/>
      <c r="L35" s="60"/>
    </row>
    <row r="36" spans="1:12" ht="21" customHeight="1" x14ac:dyDescent="0.15">
      <c r="A36" s="113" t="str">
        <f>자료!$A$3</f>
        <v>풀스택 개발자양성과정(프론트앤드&amp;백앤드)(2회차)</v>
      </c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</row>
    <row r="37" spans="1:12" ht="6" customHeight="1" x14ac:dyDescent="0.15">
      <c r="C37" s="59"/>
      <c r="D37" s="60"/>
      <c r="E37" s="59"/>
      <c r="G37" s="61"/>
      <c r="H37" s="60"/>
      <c r="I37" s="59"/>
      <c r="K37" s="59"/>
      <c r="L37" s="60"/>
    </row>
    <row r="38" spans="1:12" ht="12" x14ac:dyDescent="0.15">
      <c r="A38" s="114" t="str">
        <f>자료!$A$5</f>
        <v xml:space="preserve">훈련기간: </v>
      </c>
      <c r="B38" s="114"/>
      <c r="C38" s="62" t="str">
        <f>자료!$D$5</f>
        <v>2020-10-20 ~ 2021-04-01</v>
      </c>
      <c r="D38" s="60"/>
      <c r="E38" s="59"/>
      <c r="F38" s="63"/>
      <c r="G38" s="61" t="str">
        <f>자료!$I$5</f>
        <v>(연수시간: 900시간)</v>
      </c>
      <c r="H38" s="60"/>
      <c r="I38" s="59"/>
      <c r="K38" s="59"/>
      <c r="L38" s="60"/>
    </row>
    <row r="39" spans="1:12" ht="12" x14ac:dyDescent="0.15">
      <c r="A39" s="114" t="str">
        <f>자료!$A$6</f>
        <v xml:space="preserve">훈련강사: </v>
      </c>
      <c r="B39" s="114"/>
      <c r="C39" s="83" t="str">
        <f>자료!$D$6</f>
        <v>박석호</v>
      </c>
      <c r="D39" s="60"/>
      <c r="E39" s="59"/>
      <c r="G39" s="61"/>
      <c r="H39" s="60"/>
      <c r="I39" s="64"/>
      <c r="J39" s="65"/>
      <c r="K39" s="64"/>
      <c r="L39" s="60"/>
    </row>
    <row r="40" spans="1:12" ht="13.5" customHeight="1" x14ac:dyDescent="0.15">
      <c r="A40" s="66"/>
      <c r="B40" s="66"/>
      <c r="C40" s="118">
        <v>6</v>
      </c>
      <c r="D40" s="119"/>
      <c r="E40" s="118">
        <f>C40+1</f>
        <v>7</v>
      </c>
      <c r="F40" s="119"/>
      <c r="G40" s="118">
        <f t="shared" ref="G40" si="3">E40+1</f>
        <v>8</v>
      </c>
      <c r="H40" s="119"/>
      <c r="I40" s="118">
        <f t="shared" ref="I40" si="4">G40+1</f>
        <v>9</v>
      </c>
      <c r="J40" s="119"/>
      <c r="K40" s="118">
        <f t="shared" ref="K40" si="5">I40+1</f>
        <v>10</v>
      </c>
      <c r="L40" s="119"/>
    </row>
    <row r="41" spans="1:12" s="68" customFormat="1" ht="13.5" customHeight="1" x14ac:dyDescent="0.15">
      <c r="A41" s="67"/>
      <c r="B41" s="67"/>
      <c r="C41" s="111">
        <f>VLOOKUP(C40,내용[],44,FALSE)</f>
        <v>44131</v>
      </c>
      <c r="D41" s="111"/>
      <c r="E41" s="111">
        <f>VLOOKUP(E40,내용[],44,FALSE)</f>
        <v>44132</v>
      </c>
      <c r="F41" s="111"/>
      <c r="G41" s="111">
        <f>VLOOKUP(G40,내용[],44,FALSE)</f>
        <v>44133</v>
      </c>
      <c r="H41" s="111"/>
      <c r="I41" s="111">
        <f>VLOOKUP(I40,내용[],44,FALSE)</f>
        <v>44134</v>
      </c>
      <c r="J41" s="111"/>
      <c r="K41" s="111">
        <f>VLOOKUP(K40,내용[],44,FALSE)</f>
        <v>44137</v>
      </c>
      <c r="L41" s="111"/>
    </row>
    <row r="42" spans="1:12" s="82" customFormat="1" ht="13.5" customHeight="1" x14ac:dyDescent="0.15">
      <c r="A42" s="66"/>
      <c r="B42" s="66"/>
      <c r="C42" s="116">
        <f>VLOOKUP(C40,내용[],2,FALSE)</f>
        <v>8</v>
      </c>
      <c r="D42" s="117"/>
      <c r="E42" s="116">
        <f>VLOOKUP(E40,내용[],2,FALSE)</f>
        <v>8</v>
      </c>
      <c r="F42" s="117"/>
      <c r="G42" s="116">
        <f>VLOOKUP(G40,내용[],2,FALSE)</f>
        <v>8</v>
      </c>
      <c r="H42" s="117"/>
      <c r="I42" s="116">
        <f>VLOOKUP(I40,내용[],2,FALSE)</f>
        <v>8</v>
      </c>
      <c r="J42" s="117"/>
      <c r="K42" s="116">
        <f>VLOOKUP(K40,내용[],2,FALSE)</f>
        <v>8</v>
      </c>
      <c r="L42" s="117"/>
    </row>
    <row r="43" spans="1:12" s="70" customFormat="1" ht="32.25" customHeight="1" x14ac:dyDescent="0.15">
      <c r="A43" s="104" t="str">
        <f>자료!$D$9</f>
        <v>1교시</v>
      </c>
      <c r="B43" s="104" t="str">
        <f>자료!$D$8</f>
        <v>09:30 ~ 10:20</v>
      </c>
      <c r="C43" s="69" t="str">
        <f>VLOOKUP(C40,내용[],4,FALSE)&amp;" : "&amp;VLOOKUP(C40,내용[],12,FALSE)</f>
        <v xml:space="preserve">프론트앤드 &amp; 백앤드 구현 및 제작 : </v>
      </c>
      <c r="D43" s="107" t="str">
        <f>VLOOKUP(C40,내용[],28,FALSE)</f>
        <v>박석호</v>
      </c>
      <c r="E43" s="69" t="str">
        <f>VLOOKUP(E40,내용[],4,FALSE)&amp;" : "&amp;VLOOKUP(E40,내용[],12,FALSE)</f>
        <v xml:space="preserve">프론트앤드 &amp; 백앤드 구현 및 제작 : </v>
      </c>
      <c r="F43" s="107" t="str">
        <f>VLOOKUP(E40,내용[],28,FALSE)</f>
        <v>박석호</v>
      </c>
      <c r="G43" s="69" t="str">
        <f>VLOOKUP(G40,내용[],4,FALSE)&amp;" : "&amp;VLOOKUP(G40,내용[],12,FALSE)</f>
        <v xml:space="preserve">프론트앤드 &amp; 백앤드 구현 및 제작 : </v>
      </c>
      <c r="H43" s="107" t="str">
        <f>VLOOKUP(G40,내용[],28,FALSE)</f>
        <v>박석호</v>
      </c>
      <c r="I43" s="69" t="str">
        <f>VLOOKUP(I40,내용[],4,FALSE)&amp;" : "&amp;VLOOKUP(I40,내용[],12,FALSE)</f>
        <v xml:space="preserve">프론트앤드 &amp; 백앤드 구현 및 제작 : </v>
      </c>
      <c r="J43" s="107" t="str">
        <f>VLOOKUP(I40,내용[],28,FALSE)</f>
        <v>박석호</v>
      </c>
      <c r="K43" s="69" t="str">
        <f>VLOOKUP(K40,내용[],4,FALSE)&amp;" : "&amp;VLOOKUP(K40,내용[],12,FALSE)</f>
        <v xml:space="preserve">프론트앤드 &amp; 백앤드 구현 및 제작 : </v>
      </c>
      <c r="L43" s="107" t="str">
        <f>VLOOKUP(K40,내용[],28,FALSE)</f>
        <v>박석호</v>
      </c>
    </row>
    <row r="44" spans="1:12" ht="45" customHeight="1" x14ac:dyDescent="0.15">
      <c r="A44" s="105"/>
      <c r="B44" s="105"/>
      <c r="C44" s="69" t="str">
        <f>VLOOKUP(C40,내용[],20,FALSE)</f>
        <v>UI 구현</v>
      </c>
      <c r="D44" s="108"/>
      <c r="E44" s="69" t="str">
        <f>VLOOKUP(E40,내용[],20,FALSE)</f>
        <v>UI 구현</v>
      </c>
      <c r="F44" s="108"/>
      <c r="G44" s="69" t="str">
        <f>VLOOKUP(G40,내용[],20,FALSE)</f>
        <v>UI 구현</v>
      </c>
      <c r="H44" s="108"/>
      <c r="I44" s="69" t="str">
        <f>VLOOKUP(I40,내용[],20,FALSE)</f>
        <v>UI 구현</v>
      </c>
      <c r="J44" s="108"/>
      <c r="K44" s="69" t="str">
        <f>VLOOKUP(K40,내용[],20,FALSE)</f>
        <v>UI 구현</v>
      </c>
      <c r="L44" s="108"/>
    </row>
    <row r="45" spans="1:12" ht="12.75" customHeight="1" x14ac:dyDescent="0.15">
      <c r="A45" s="106"/>
      <c r="B45" s="106"/>
      <c r="C45" s="69" t="str">
        <f>VLOOKUP(C40,내용[],36,FALSE)</f>
        <v>506호</v>
      </c>
      <c r="D45" s="109"/>
      <c r="E45" s="69" t="str">
        <f>VLOOKUP(E40,내용[],36,FALSE)</f>
        <v>506호</v>
      </c>
      <c r="F45" s="109"/>
      <c r="G45" s="69" t="str">
        <f>VLOOKUP(G40,내용[],36,FALSE)</f>
        <v>506호</v>
      </c>
      <c r="H45" s="109"/>
      <c r="I45" s="69" t="str">
        <f>VLOOKUP(I40,내용[],36,FALSE)</f>
        <v>506호</v>
      </c>
      <c r="J45" s="109"/>
      <c r="K45" s="69" t="str">
        <f>VLOOKUP(K40,내용[],36,FALSE)</f>
        <v>506호</v>
      </c>
      <c r="L45" s="109"/>
    </row>
    <row r="46" spans="1:12" s="70" customFormat="1" ht="32.25" customHeight="1" x14ac:dyDescent="0.15">
      <c r="A46" s="104" t="str">
        <f>자료!$E$9</f>
        <v>2교시</v>
      </c>
      <c r="B46" s="104" t="str">
        <f>자료!$E$8</f>
        <v>10:30 ~ 11:20</v>
      </c>
      <c r="C46" s="69" t="str">
        <f>VLOOKUP(C40,내용[],5,FALSE)&amp;" : "&amp;VLOOKUP(C40,내용[],13,FALSE)</f>
        <v xml:space="preserve">프론트앤드 &amp; 백앤드 구현 및 제작 : </v>
      </c>
      <c r="D46" s="107" t="str">
        <f>VLOOKUP(C40,내용[],29,FALSE)</f>
        <v>박석호</v>
      </c>
      <c r="E46" s="69" t="str">
        <f>VLOOKUP(E40,내용[],5,FALSE)&amp;" : "&amp;VLOOKUP(E40,내용[],13,FALSE)</f>
        <v xml:space="preserve">프론트앤드 &amp; 백앤드 구현 및 제작 : </v>
      </c>
      <c r="F46" s="107" t="str">
        <f>VLOOKUP(E40,내용[],29,FALSE)</f>
        <v>박석호</v>
      </c>
      <c r="G46" s="69" t="str">
        <f>VLOOKUP(G40,내용[],5,FALSE)&amp;" : "&amp;VLOOKUP(G40,내용[],13,FALSE)</f>
        <v xml:space="preserve">프론트앤드 &amp; 백앤드 구현 및 제작 : </v>
      </c>
      <c r="H46" s="107" t="str">
        <f>VLOOKUP(G40,내용[],29,FALSE)</f>
        <v>박석호</v>
      </c>
      <c r="I46" s="69" t="str">
        <f>VLOOKUP(I40,내용[],5,FALSE)&amp;" : "&amp;VLOOKUP(I40,내용[],13,FALSE)</f>
        <v xml:space="preserve">프론트앤드 &amp; 백앤드 구현 및 제작 : </v>
      </c>
      <c r="J46" s="107" t="str">
        <f>VLOOKUP(I40,내용[],29,FALSE)</f>
        <v>박석호</v>
      </c>
      <c r="K46" s="69" t="str">
        <f>VLOOKUP(K40,내용[],5,FALSE)&amp;" : "&amp;VLOOKUP(K40,내용[],13,FALSE)</f>
        <v xml:space="preserve">프론트앤드 &amp; 백앤드 구현 및 제작 : </v>
      </c>
      <c r="L46" s="107" t="str">
        <f>VLOOKUP(K40,내용[],29,FALSE)</f>
        <v>박석호</v>
      </c>
    </row>
    <row r="47" spans="1:12" ht="45" customHeight="1" x14ac:dyDescent="0.15">
      <c r="A47" s="105"/>
      <c r="B47" s="105"/>
      <c r="C47" s="69" t="str">
        <f>VLOOKUP(C40,내용[],21,FALSE)</f>
        <v>UI 구현</v>
      </c>
      <c r="D47" s="108"/>
      <c r="E47" s="69" t="str">
        <f>VLOOKUP(E40,내용[],21,FALSE)</f>
        <v>UI 구현</v>
      </c>
      <c r="F47" s="108"/>
      <c r="G47" s="69" t="str">
        <f>VLOOKUP(G40,내용[],21,FALSE)</f>
        <v>UI 구현</v>
      </c>
      <c r="H47" s="108"/>
      <c r="I47" s="69" t="str">
        <f>VLOOKUP(I40,내용[],21,FALSE)</f>
        <v>UI 구현</v>
      </c>
      <c r="J47" s="108"/>
      <c r="K47" s="69" t="str">
        <f>VLOOKUP(K40,내용[],21,FALSE)</f>
        <v>UI 구현</v>
      </c>
      <c r="L47" s="108"/>
    </row>
    <row r="48" spans="1:12" ht="12.75" customHeight="1" x14ac:dyDescent="0.15">
      <c r="A48" s="106"/>
      <c r="B48" s="106"/>
      <c r="C48" s="69" t="str">
        <f>VLOOKUP(C40,내용[],37,FALSE)</f>
        <v>506호</v>
      </c>
      <c r="D48" s="109"/>
      <c r="E48" s="69" t="str">
        <f>VLOOKUP(E40,내용[],37,FALSE)</f>
        <v>506호</v>
      </c>
      <c r="F48" s="109"/>
      <c r="G48" s="69" t="str">
        <f>VLOOKUP(G40,내용[],37,FALSE)</f>
        <v>506호</v>
      </c>
      <c r="H48" s="109"/>
      <c r="I48" s="69" t="str">
        <f>VLOOKUP(I40,내용[],37,FALSE)</f>
        <v>506호</v>
      </c>
      <c r="J48" s="109"/>
      <c r="K48" s="69" t="str">
        <f>VLOOKUP(K40,내용[],37,FALSE)</f>
        <v>506호</v>
      </c>
      <c r="L48" s="109"/>
    </row>
    <row r="49" spans="1:12" s="70" customFormat="1" ht="32.25" customHeight="1" x14ac:dyDescent="0.15">
      <c r="A49" s="104" t="str">
        <f>자료!$F$9</f>
        <v>3교시</v>
      </c>
      <c r="B49" s="104" t="str">
        <f>자료!$F$8</f>
        <v>11:30 ~ 12:20</v>
      </c>
      <c r="C49" s="69" t="str">
        <f>VLOOKUP(C40,내용[],6,FALSE)&amp;" : "&amp;VLOOKUP(C40,내용[],14,FALSE)</f>
        <v xml:space="preserve">프론트앤드 &amp; 백앤드 구현 및 제작 : </v>
      </c>
      <c r="D49" s="107" t="str">
        <f>VLOOKUP(C40,내용[],30,FALSE)</f>
        <v>박석호</v>
      </c>
      <c r="E49" s="69" t="str">
        <f>VLOOKUP(E40,내용[],6,FALSE)&amp;" : "&amp;VLOOKUP(E40,내용[],14,FALSE)</f>
        <v xml:space="preserve">프론트앤드 &amp; 백앤드 구현 및 제작 : </v>
      </c>
      <c r="F49" s="107" t="str">
        <f>VLOOKUP(E40,내용[],30,FALSE)</f>
        <v>박석호</v>
      </c>
      <c r="G49" s="69" t="str">
        <f>VLOOKUP(G40,내용[],6,FALSE)&amp;" : "&amp;VLOOKUP(G40,내용[],14,FALSE)</f>
        <v xml:space="preserve">프론트앤드 &amp; 백앤드 구현 및 제작 : </v>
      </c>
      <c r="H49" s="107" t="str">
        <f>VLOOKUP(G40,내용[],30,FALSE)</f>
        <v>박석호</v>
      </c>
      <c r="I49" s="69" t="str">
        <f>VLOOKUP(I40,내용[],6,FALSE)&amp;" : "&amp;VLOOKUP(I40,내용[],14,FALSE)</f>
        <v xml:space="preserve">프론트앤드 &amp; 백앤드 구현 및 제작 : </v>
      </c>
      <c r="J49" s="107" t="str">
        <f>VLOOKUP(I40,내용[],30,FALSE)</f>
        <v>박석호</v>
      </c>
      <c r="K49" s="69" t="str">
        <f>VLOOKUP(K40,내용[],6,FALSE)&amp;" : "&amp;VLOOKUP(K40,내용[],14,FALSE)</f>
        <v xml:space="preserve">프론트앤드 &amp; 백앤드 구현 및 제작 : </v>
      </c>
      <c r="L49" s="107" t="str">
        <f>VLOOKUP(K40,내용[],30,FALSE)</f>
        <v>박석호</v>
      </c>
    </row>
    <row r="50" spans="1:12" ht="45" customHeight="1" x14ac:dyDescent="0.15">
      <c r="A50" s="105"/>
      <c r="B50" s="105"/>
      <c r="C50" s="69" t="str">
        <f>VLOOKUP(C40,내용[],22,FALSE)</f>
        <v>UI 구현</v>
      </c>
      <c r="D50" s="108"/>
      <c r="E50" s="69" t="str">
        <f>VLOOKUP(E40,내용[],22,FALSE)</f>
        <v>UI 구현</v>
      </c>
      <c r="F50" s="108"/>
      <c r="G50" s="69" t="str">
        <f>VLOOKUP(G40,내용[],22,FALSE)</f>
        <v>UI 구현</v>
      </c>
      <c r="H50" s="108"/>
      <c r="I50" s="69" t="str">
        <f>VLOOKUP(I40,내용[],22,FALSE)</f>
        <v>UI 구현</v>
      </c>
      <c r="J50" s="108"/>
      <c r="K50" s="69" t="str">
        <f>VLOOKUP(K40,내용[],22,FALSE)</f>
        <v>UI 구현</v>
      </c>
      <c r="L50" s="108"/>
    </row>
    <row r="51" spans="1:12" ht="12.75" customHeight="1" x14ac:dyDescent="0.15">
      <c r="A51" s="106"/>
      <c r="B51" s="106"/>
      <c r="C51" s="69" t="str">
        <f>VLOOKUP(C40,내용[],38,FALSE)</f>
        <v>506호</v>
      </c>
      <c r="D51" s="109"/>
      <c r="E51" s="69" t="str">
        <f>VLOOKUP(E40,내용[],38,FALSE)</f>
        <v>506호</v>
      </c>
      <c r="F51" s="109"/>
      <c r="G51" s="69" t="str">
        <f>VLOOKUP(G40,내용[],38,FALSE)</f>
        <v>506호</v>
      </c>
      <c r="H51" s="109"/>
      <c r="I51" s="69" t="str">
        <f>VLOOKUP(I40,내용[],38,FALSE)</f>
        <v>506호</v>
      </c>
      <c r="J51" s="109"/>
      <c r="K51" s="69" t="str">
        <f>VLOOKUP(K40,내용[],38,FALSE)</f>
        <v>506호</v>
      </c>
      <c r="L51" s="109"/>
    </row>
    <row r="52" spans="1:12" s="70" customFormat="1" ht="32.25" customHeight="1" x14ac:dyDescent="0.15">
      <c r="A52" s="104" t="str">
        <f>자료!$G$9</f>
        <v>4교시</v>
      </c>
      <c r="B52" s="104" t="str">
        <f>자료!$G$8</f>
        <v>12:30 ~ 13:20</v>
      </c>
      <c r="C52" s="69" t="str">
        <f>VLOOKUP(C40,내용[],7,FALSE)&amp;" : "&amp;VLOOKUP(C40,내용[],15,FALSE)</f>
        <v xml:space="preserve">프론트앤드 &amp; 백앤드 구현 및 제작 : </v>
      </c>
      <c r="D52" s="107" t="str">
        <f>VLOOKUP(C40,내용[],31,FALSE)</f>
        <v>박석호</v>
      </c>
      <c r="E52" s="69" t="str">
        <f>VLOOKUP(E40,내용[],7,FALSE)&amp;" : "&amp;VLOOKUP(E40,내용[],15,FALSE)</f>
        <v xml:space="preserve">프론트앤드 &amp; 백앤드 구현 및 제작 : </v>
      </c>
      <c r="F52" s="107" t="str">
        <f>VLOOKUP(E40,내용[],31,FALSE)</f>
        <v>박석호</v>
      </c>
      <c r="G52" s="69" t="str">
        <f>VLOOKUP(G40,내용[],7,FALSE)&amp;" : "&amp;VLOOKUP(G40,내용[],15,FALSE)</f>
        <v xml:space="preserve">프론트앤드 &amp; 백앤드 구현 및 제작 : </v>
      </c>
      <c r="H52" s="107" t="str">
        <f>VLOOKUP(G40,내용[],31,FALSE)</f>
        <v>박석호</v>
      </c>
      <c r="I52" s="69" t="str">
        <f>VLOOKUP(I40,내용[],7,FALSE)&amp;" : "&amp;VLOOKUP(I40,내용[],15,FALSE)</f>
        <v xml:space="preserve">프론트앤드 &amp; 백앤드 구현 및 제작 : </v>
      </c>
      <c r="J52" s="107" t="str">
        <f>VLOOKUP(I40,내용[],31,FALSE)</f>
        <v>박석호</v>
      </c>
      <c r="K52" s="69" t="str">
        <f>VLOOKUP(K40,내용[],7,FALSE)&amp;" : "&amp;VLOOKUP(K40,내용[],15,FALSE)</f>
        <v xml:space="preserve">프론트앤드 &amp; 백앤드 구현 및 제작 : </v>
      </c>
      <c r="L52" s="107" t="str">
        <f>VLOOKUP(K40,내용[],31,FALSE)</f>
        <v>박석호</v>
      </c>
    </row>
    <row r="53" spans="1:12" ht="45" customHeight="1" x14ac:dyDescent="0.15">
      <c r="A53" s="105"/>
      <c r="B53" s="105"/>
      <c r="C53" s="69" t="str">
        <f>VLOOKUP(C40,내용[],23,FALSE)</f>
        <v>UI 구현</v>
      </c>
      <c r="D53" s="108"/>
      <c r="E53" s="69" t="str">
        <f>VLOOKUP(E40,내용[],23,FALSE)</f>
        <v>UI 구현</v>
      </c>
      <c r="F53" s="108"/>
      <c r="G53" s="69" t="str">
        <f>VLOOKUP(G40,내용[],23,FALSE)</f>
        <v>UI 구현</v>
      </c>
      <c r="H53" s="108"/>
      <c r="I53" s="69" t="str">
        <f>VLOOKUP(I40,내용[],23,FALSE)</f>
        <v>UI 구현</v>
      </c>
      <c r="J53" s="108"/>
      <c r="K53" s="69" t="str">
        <f>VLOOKUP(K40,내용[],23,FALSE)</f>
        <v>UI 구현</v>
      </c>
      <c r="L53" s="108"/>
    </row>
    <row r="54" spans="1:12" ht="12.75" customHeight="1" x14ac:dyDescent="0.15">
      <c r="A54" s="106"/>
      <c r="B54" s="106"/>
      <c r="C54" s="69" t="str">
        <f>VLOOKUP(C40,내용[],39,FALSE)</f>
        <v>506호</v>
      </c>
      <c r="D54" s="109"/>
      <c r="E54" s="69" t="str">
        <f>VLOOKUP(E40,내용[],39,FALSE)</f>
        <v>506호</v>
      </c>
      <c r="F54" s="109"/>
      <c r="G54" s="69" t="str">
        <f>VLOOKUP(G40,내용[],39,FALSE)</f>
        <v>506호</v>
      </c>
      <c r="H54" s="109"/>
      <c r="I54" s="69" t="str">
        <f>VLOOKUP(I40,내용[],39,FALSE)</f>
        <v>506호</v>
      </c>
      <c r="J54" s="109"/>
      <c r="K54" s="69" t="str">
        <f>VLOOKUP(K40,내용[],39,FALSE)</f>
        <v>506호</v>
      </c>
      <c r="L54" s="109"/>
    </row>
    <row r="55" spans="1:12" s="70" customFormat="1" ht="32.25" customHeight="1" x14ac:dyDescent="0.15">
      <c r="A55" s="104" t="str">
        <f>자료!$H$9</f>
        <v>5교시</v>
      </c>
      <c r="B55" s="104" t="str">
        <f>자료!$H$8</f>
        <v>14:10 ~ 15:00</v>
      </c>
      <c r="C55" s="69" t="str">
        <f>VLOOKUP(C40,내용[],8,FALSE)&amp;" : "&amp;VLOOKUP(C40,내용[],16,FALSE)</f>
        <v xml:space="preserve">프론트앤드 &amp; 백앤드 구현 및 제작 : </v>
      </c>
      <c r="D55" s="107" t="str">
        <f>VLOOKUP(C40,내용[],32,FALSE)</f>
        <v>박석호</v>
      </c>
      <c r="E55" s="69" t="str">
        <f>VLOOKUP(E40,내용[],8,FALSE)&amp;" : "&amp;VLOOKUP(E40,내용[],16,FALSE)</f>
        <v xml:space="preserve">프론트앤드 &amp; 백앤드 구현 및 제작 : </v>
      </c>
      <c r="F55" s="107" t="str">
        <f>VLOOKUP(E40,내용[],32,FALSE)</f>
        <v>박석호</v>
      </c>
      <c r="G55" s="69" t="str">
        <f>VLOOKUP(G40,내용[],8,FALSE)&amp;" : "&amp;VLOOKUP(G40,내용[],16,FALSE)</f>
        <v xml:space="preserve">프론트앤드 &amp; 백앤드 구현 및 제작 : </v>
      </c>
      <c r="H55" s="107" t="str">
        <f>VLOOKUP(G40,내용[],32,FALSE)</f>
        <v>박석호</v>
      </c>
      <c r="I55" s="69" t="str">
        <f>VLOOKUP(I40,내용[],8,FALSE)&amp;" : "&amp;VLOOKUP(I40,내용[],16,FALSE)</f>
        <v xml:space="preserve">프론트앤드 &amp; 백앤드 구현 및 제작 : </v>
      </c>
      <c r="J55" s="107" t="str">
        <f>VLOOKUP(I40,내용[],32,FALSE)</f>
        <v>박석호</v>
      </c>
      <c r="K55" s="69" t="str">
        <f>VLOOKUP(K40,내용[],8,FALSE)&amp;" : "&amp;VLOOKUP(K40,내용[],16,FALSE)</f>
        <v xml:space="preserve">프론트앤드 &amp; 백앤드 구현 및 제작 : </v>
      </c>
      <c r="L55" s="107" t="str">
        <f>VLOOKUP(K40,내용[],32,FALSE)</f>
        <v>박석호</v>
      </c>
    </row>
    <row r="56" spans="1:12" ht="45" customHeight="1" x14ac:dyDescent="0.15">
      <c r="A56" s="105"/>
      <c r="B56" s="105"/>
      <c r="C56" s="69" t="str">
        <f>VLOOKUP(C40,내용[],24,FALSE)</f>
        <v>UI 구현</v>
      </c>
      <c r="D56" s="108"/>
      <c r="E56" s="69" t="str">
        <f>VLOOKUP(E40,내용[],24,FALSE)</f>
        <v>UI 구현</v>
      </c>
      <c r="F56" s="108"/>
      <c r="G56" s="69" t="str">
        <f>VLOOKUP(G40,내용[],24,FALSE)</f>
        <v>UI 구현</v>
      </c>
      <c r="H56" s="108"/>
      <c r="I56" s="69" t="str">
        <f>VLOOKUP(I40,내용[],24,FALSE)</f>
        <v>UI 구현</v>
      </c>
      <c r="J56" s="108"/>
      <c r="K56" s="69" t="str">
        <f>VLOOKUP(K40,내용[],24,FALSE)</f>
        <v>UI 구현</v>
      </c>
      <c r="L56" s="108"/>
    </row>
    <row r="57" spans="1:12" ht="12.75" customHeight="1" x14ac:dyDescent="0.15">
      <c r="A57" s="106"/>
      <c r="B57" s="106"/>
      <c r="C57" s="69" t="str">
        <f>VLOOKUP(C40,내용[],40,FALSE)</f>
        <v>506호</v>
      </c>
      <c r="D57" s="109"/>
      <c r="E57" s="69" t="str">
        <f>VLOOKUP(E40,내용[],40,FALSE)</f>
        <v>506호</v>
      </c>
      <c r="F57" s="109"/>
      <c r="G57" s="69" t="str">
        <f>VLOOKUP(G40,내용[],40,FALSE)</f>
        <v>506호</v>
      </c>
      <c r="H57" s="109"/>
      <c r="I57" s="69" t="str">
        <f>VLOOKUP(I40,내용[],40,FALSE)</f>
        <v>506호</v>
      </c>
      <c r="J57" s="109"/>
      <c r="K57" s="69" t="str">
        <f>VLOOKUP(K40,내용[],40,FALSE)</f>
        <v>506호</v>
      </c>
      <c r="L57" s="109"/>
    </row>
    <row r="58" spans="1:12" s="70" customFormat="1" ht="32.25" customHeight="1" x14ac:dyDescent="0.15">
      <c r="A58" s="104" t="str">
        <f>자료!$I$9</f>
        <v>6교시</v>
      </c>
      <c r="B58" s="104" t="str">
        <f>자료!$I$8</f>
        <v>15:10 ~ 16:00</v>
      </c>
      <c r="C58" s="69" t="str">
        <f>VLOOKUP(C40,내용[],9,FALSE)&amp;" : "&amp;VLOOKUP(C40,내용[],17,FALSE)</f>
        <v xml:space="preserve">프론트앤드 &amp; 백앤드 구현 및 제작 : </v>
      </c>
      <c r="D58" s="107" t="str">
        <f>VLOOKUP(C40,내용[],33,FALSE)</f>
        <v>박석호</v>
      </c>
      <c r="E58" s="69" t="str">
        <f>VLOOKUP(E40,내용[],9,FALSE)&amp;" : "&amp;VLOOKUP(E40,내용[],17,FALSE)</f>
        <v xml:space="preserve">프론트앤드 &amp; 백앤드 구현 및 제작 : </v>
      </c>
      <c r="F58" s="107" t="str">
        <f>VLOOKUP(E40,내용[],33,FALSE)</f>
        <v>박석호</v>
      </c>
      <c r="G58" s="69" t="str">
        <f>VLOOKUP(G40,내용[],9,FALSE)&amp;" : "&amp;VLOOKUP(G40,내용[],17,FALSE)</f>
        <v xml:space="preserve">프론트앤드 &amp; 백앤드 구현 및 제작 : </v>
      </c>
      <c r="H58" s="107" t="str">
        <f>VLOOKUP(G40,내용[],33,FALSE)</f>
        <v>박석호</v>
      </c>
      <c r="I58" s="69" t="str">
        <f>VLOOKUP(I40,내용[],9,FALSE)&amp;" : "&amp;VLOOKUP(I40,내용[],17,FALSE)</f>
        <v xml:space="preserve">프론트앤드 &amp; 백앤드 구현 및 제작 : </v>
      </c>
      <c r="J58" s="107" t="str">
        <f>VLOOKUP(I40,내용[],33,FALSE)</f>
        <v>박석호</v>
      </c>
      <c r="K58" s="69" t="str">
        <f>VLOOKUP(K40,내용[],9,FALSE)&amp;" : "&amp;VLOOKUP(K40,내용[],17,FALSE)</f>
        <v xml:space="preserve">프론트앤드 &amp; 백앤드 구현 및 제작 : </v>
      </c>
      <c r="L58" s="107" t="str">
        <f>VLOOKUP(K40,내용[],33,FALSE)</f>
        <v>박석호</v>
      </c>
    </row>
    <row r="59" spans="1:12" ht="45" customHeight="1" x14ac:dyDescent="0.15">
      <c r="A59" s="105"/>
      <c r="B59" s="105"/>
      <c r="C59" s="69" t="str">
        <f>VLOOKUP(C40,내용[],25,FALSE)</f>
        <v>UI 구현</v>
      </c>
      <c r="D59" s="108"/>
      <c r="E59" s="69" t="str">
        <f>VLOOKUP(E40,내용[],25,FALSE)</f>
        <v>UI 구현</v>
      </c>
      <c r="F59" s="108"/>
      <c r="G59" s="69" t="str">
        <f>VLOOKUP(G40,내용[],25,FALSE)</f>
        <v>UI 구현</v>
      </c>
      <c r="H59" s="108"/>
      <c r="I59" s="69" t="str">
        <f>VLOOKUP(I40,내용[],25,FALSE)</f>
        <v>UI 구현</v>
      </c>
      <c r="J59" s="108"/>
      <c r="K59" s="69" t="str">
        <f>VLOOKUP(K40,내용[],25,FALSE)</f>
        <v>UI 구현</v>
      </c>
      <c r="L59" s="108"/>
    </row>
    <row r="60" spans="1:12" ht="12.75" customHeight="1" x14ac:dyDescent="0.15">
      <c r="A60" s="106"/>
      <c r="B60" s="106"/>
      <c r="C60" s="69" t="str">
        <f>VLOOKUP(C40,내용[],41,FALSE)</f>
        <v>506호</v>
      </c>
      <c r="D60" s="109"/>
      <c r="E60" s="69" t="str">
        <f>VLOOKUP(E40,내용[],41,FALSE)</f>
        <v>506호</v>
      </c>
      <c r="F60" s="109"/>
      <c r="G60" s="69" t="str">
        <f>VLOOKUP(G40,내용[],41,FALSE)</f>
        <v>506호</v>
      </c>
      <c r="H60" s="109"/>
      <c r="I60" s="69" t="str">
        <f>VLOOKUP(I40,내용[],41,FALSE)</f>
        <v>506호</v>
      </c>
      <c r="J60" s="109"/>
      <c r="K60" s="69" t="str">
        <f>VLOOKUP(K40,내용[],41,FALSE)</f>
        <v>506호</v>
      </c>
      <c r="L60" s="109"/>
    </row>
    <row r="61" spans="1:12" s="70" customFormat="1" ht="32.25" customHeight="1" x14ac:dyDescent="0.15">
      <c r="A61" s="104" t="str">
        <f>자료!$J$9</f>
        <v>7교시</v>
      </c>
      <c r="B61" s="104" t="str">
        <f>자료!$J$8</f>
        <v>16:10 ~ 17:00</v>
      </c>
      <c r="C61" s="69" t="str">
        <f>VLOOKUP(C40,내용[],10,FALSE)&amp;" : "&amp;VLOOKUP(C40,내용[],18,FALSE)</f>
        <v xml:space="preserve">프론트앤드 &amp; 백앤드 구현 및 제작 : </v>
      </c>
      <c r="D61" s="107" t="str">
        <f>VLOOKUP(C40,내용[],34,FALSE)</f>
        <v>박석호</v>
      </c>
      <c r="E61" s="69" t="str">
        <f>VLOOKUP(E40,내용[],10,FALSE)&amp;" : "&amp;VLOOKUP(E40,내용[],18,FALSE)</f>
        <v xml:space="preserve">프론트앤드 &amp; 백앤드 구현 및 제작 : </v>
      </c>
      <c r="F61" s="107" t="str">
        <f>VLOOKUP(E40,내용[],34,FALSE)</f>
        <v>박석호</v>
      </c>
      <c r="G61" s="69" t="str">
        <f>VLOOKUP(G40,내용[],10,FALSE)&amp;" : "&amp;VLOOKUP(G40,내용[],18,FALSE)</f>
        <v xml:space="preserve">프론트앤드 &amp; 백앤드 구현 및 제작 : </v>
      </c>
      <c r="H61" s="107" t="str">
        <f>VLOOKUP(G40,내용[],34,FALSE)</f>
        <v>박석호</v>
      </c>
      <c r="I61" s="69" t="str">
        <f>VLOOKUP(I40,내용[],10,FALSE)&amp;" : "&amp;VLOOKUP(I40,내용[],18,FALSE)</f>
        <v xml:space="preserve">프론트앤드 &amp; 백앤드 구현 및 제작 : </v>
      </c>
      <c r="J61" s="107" t="str">
        <f>VLOOKUP(I40,내용[],34,FALSE)</f>
        <v>박석호</v>
      </c>
      <c r="K61" s="69" t="str">
        <f>VLOOKUP(K40,내용[],10,FALSE)&amp;" : "&amp;VLOOKUP(K40,내용[],18,FALSE)</f>
        <v xml:space="preserve">프론트앤드 &amp; 백앤드 구현 및 제작 : </v>
      </c>
      <c r="L61" s="107" t="str">
        <f>VLOOKUP(K40,내용[],34,FALSE)</f>
        <v>박석호</v>
      </c>
    </row>
    <row r="62" spans="1:12" ht="45" customHeight="1" x14ac:dyDescent="0.15">
      <c r="A62" s="105"/>
      <c r="B62" s="105"/>
      <c r="C62" s="69" t="str">
        <f>VLOOKUP(C40,내용[],26,FALSE)</f>
        <v>UI 구현</v>
      </c>
      <c r="D62" s="108"/>
      <c r="E62" s="69" t="str">
        <f>VLOOKUP(E40,내용[],26,FALSE)</f>
        <v>UI 구현</v>
      </c>
      <c r="F62" s="108"/>
      <c r="G62" s="69" t="str">
        <f>VLOOKUP(G40,내용[],26,FALSE)</f>
        <v>UI 구현</v>
      </c>
      <c r="H62" s="108"/>
      <c r="I62" s="69" t="str">
        <f>VLOOKUP(I40,내용[],26,FALSE)</f>
        <v>UI 구현</v>
      </c>
      <c r="J62" s="108"/>
      <c r="K62" s="69" t="str">
        <f>VLOOKUP(K40,내용[],26,FALSE)</f>
        <v>UI 구현</v>
      </c>
      <c r="L62" s="108"/>
    </row>
    <row r="63" spans="1:12" ht="12.75" customHeight="1" x14ac:dyDescent="0.15">
      <c r="A63" s="106"/>
      <c r="B63" s="106"/>
      <c r="C63" s="69" t="str">
        <f>VLOOKUP(C40,내용[],42,FALSE)</f>
        <v>506호</v>
      </c>
      <c r="D63" s="109"/>
      <c r="E63" s="69" t="str">
        <f>VLOOKUP(E40,내용[],42,FALSE)</f>
        <v>506호</v>
      </c>
      <c r="F63" s="109"/>
      <c r="G63" s="69" t="str">
        <f>VLOOKUP(G40,내용[],42,FALSE)</f>
        <v>506호</v>
      </c>
      <c r="H63" s="109"/>
      <c r="I63" s="69" t="str">
        <f>VLOOKUP(I40,내용[],42,FALSE)</f>
        <v>506호</v>
      </c>
      <c r="J63" s="109"/>
      <c r="K63" s="69" t="str">
        <f>VLOOKUP(K40,내용[],42,FALSE)</f>
        <v>506호</v>
      </c>
      <c r="L63" s="109"/>
    </row>
    <row r="64" spans="1:12" s="70" customFormat="1" ht="32.25" customHeight="1" x14ac:dyDescent="0.15">
      <c r="A64" s="104" t="str">
        <f>자료!$K$9</f>
        <v>8교시</v>
      </c>
      <c r="B64" s="104" t="str">
        <f>자료!$K$8</f>
        <v>17:10 ~ 18:00</v>
      </c>
      <c r="C64" s="69" t="str">
        <f>VLOOKUP(C40,내용[],11,FALSE)&amp;" : "&amp;VLOOKUP(C40,내용[],19,FALSE)</f>
        <v xml:space="preserve">프론트앤드 &amp; 백앤드 구현 및 제작 : </v>
      </c>
      <c r="D64" s="107" t="str">
        <f>VLOOKUP(C40,내용[],35,FALSE)</f>
        <v>박석호</v>
      </c>
      <c r="E64" s="69" t="str">
        <f>VLOOKUP(E40,내용[],11,FALSE)&amp;" : "&amp;VLOOKUP(E40,내용[],19,FALSE)</f>
        <v xml:space="preserve">프론트앤드 &amp; 백앤드 구현 및 제작 : </v>
      </c>
      <c r="F64" s="107" t="str">
        <f>VLOOKUP(E40,내용[],35,FALSE)</f>
        <v>박석호</v>
      </c>
      <c r="G64" s="69" t="str">
        <f>VLOOKUP(G40,내용[],11,FALSE)&amp;" : "&amp;VLOOKUP(G40,내용[],19,FALSE)</f>
        <v xml:space="preserve">프론트앤드 &amp; 백앤드 구현 및 제작 : </v>
      </c>
      <c r="H64" s="107" t="str">
        <f>VLOOKUP(G40,내용[],35,FALSE)</f>
        <v>박석호</v>
      </c>
      <c r="I64" s="69" t="str">
        <f>VLOOKUP(I40,내용[],11,FALSE)&amp;" : "&amp;VLOOKUP(I40,내용[],19,FALSE)</f>
        <v xml:space="preserve">프론트앤드 &amp; 백앤드 구현 및 제작 : </v>
      </c>
      <c r="J64" s="107" t="str">
        <f>VLOOKUP(I40,내용[],35,FALSE)</f>
        <v>박석호</v>
      </c>
      <c r="K64" s="69" t="str">
        <f>VLOOKUP(K40,내용[],11,FALSE)&amp;" : "&amp;VLOOKUP(K40,내용[],19,FALSE)</f>
        <v xml:space="preserve">프론트앤드 &amp; 백앤드 구현 및 제작 : </v>
      </c>
      <c r="L64" s="107" t="str">
        <f>VLOOKUP(K40,내용[],35,FALSE)</f>
        <v>박석호</v>
      </c>
    </row>
    <row r="65" spans="1:12" ht="45" customHeight="1" x14ac:dyDescent="0.15">
      <c r="A65" s="105"/>
      <c r="B65" s="105"/>
      <c r="C65" s="69" t="str">
        <f>VLOOKUP(C40,내용[],27,FALSE)</f>
        <v>UI 구현</v>
      </c>
      <c r="D65" s="108"/>
      <c r="E65" s="69" t="str">
        <f>VLOOKUP(E40,내용[],27,FALSE)</f>
        <v>UI 구현</v>
      </c>
      <c r="F65" s="108"/>
      <c r="G65" s="69" t="str">
        <f>VLOOKUP(G40,내용[],27,FALSE)</f>
        <v>UI 구현</v>
      </c>
      <c r="H65" s="108"/>
      <c r="I65" s="69" t="str">
        <f>VLOOKUP(I40,내용[],27,FALSE)</f>
        <v>UI 구현</v>
      </c>
      <c r="J65" s="108"/>
      <c r="K65" s="69" t="str">
        <f>VLOOKUP(K40,내용[],27,FALSE)</f>
        <v>UI 구현</v>
      </c>
      <c r="L65" s="108"/>
    </row>
    <row r="66" spans="1:12" ht="12.75" customHeight="1" x14ac:dyDescent="0.15">
      <c r="A66" s="106"/>
      <c r="B66" s="106"/>
      <c r="C66" s="69" t="str">
        <f>VLOOKUP(C40,내용[],43,FALSE)</f>
        <v>506호</v>
      </c>
      <c r="D66" s="109"/>
      <c r="E66" s="69" t="str">
        <f>VLOOKUP(E40,내용[],43,FALSE)</f>
        <v>506호</v>
      </c>
      <c r="F66" s="109"/>
      <c r="G66" s="69" t="str">
        <f>VLOOKUP(G40,내용[],43,FALSE)</f>
        <v>506호</v>
      </c>
      <c r="H66" s="109"/>
      <c r="I66" s="69" t="str">
        <f>VLOOKUP(I40,내용[],43,FALSE)</f>
        <v>506호</v>
      </c>
      <c r="J66" s="109"/>
      <c r="K66" s="69" t="str">
        <f>VLOOKUP(K40,내용[],43,FALSE)</f>
        <v>506호</v>
      </c>
      <c r="L66" s="109"/>
    </row>
    <row r="67" spans="1:12" ht="6" customHeight="1" x14ac:dyDescent="0.15">
      <c r="A67" s="58"/>
      <c r="C67" s="59"/>
      <c r="D67" s="60"/>
      <c r="E67" s="59"/>
      <c r="G67" s="61"/>
      <c r="H67" s="60"/>
      <c r="I67" s="59"/>
      <c r="K67" s="59"/>
      <c r="L67" s="60"/>
    </row>
    <row r="68" spans="1:12" ht="6" customHeight="1" x14ac:dyDescent="0.15">
      <c r="C68" s="59"/>
      <c r="D68" s="60"/>
      <c r="E68" s="59"/>
      <c r="G68" s="61"/>
      <c r="H68" s="60"/>
      <c r="I68" s="59"/>
      <c r="K68" s="59"/>
      <c r="L68" s="60"/>
    </row>
    <row r="69" spans="1:12" ht="21" customHeight="1" x14ac:dyDescent="0.15">
      <c r="A69" s="113" t="str">
        <f>자료!$A$3</f>
        <v>풀스택 개발자양성과정(프론트앤드&amp;백앤드)(2회차)</v>
      </c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</row>
    <row r="70" spans="1:12" ht="6" customHeight="1" x14ac:dyDescent="0.15">
      <c r="C70" s="59"/>
      <c r="D70" s="60"/>
      <c r="E70" s="59"/>
      <c r="G70" s="61"/>
      <c r="H70" s="60"/>
      <c r="I70" s="59"/>
      <c r="K70" s="59"/>
      <c r="L70" s="60"/>
    </row>
    <row r="71" spans="1:12" ht="12" x14ac:dyDescent="0.15">
      <c r="A71" s="114" t="str">
        <f>자료!$A$5</f>
        <v xml:space="preserve">훈련기간: </v>
      </c>
      <c r="B71" s="114"/>
      <c r="C71" s="62" t="str">
        <f>자료!$D$5</f>
        <v>2020-10-20 ~ 2021-04-01</v>
      </c>
      <c r="D71" s="60"/>
      <c r="E71" s="59"/>
      <c r="F71" s="63"/>
      <c r="G71" s="61" t="str">
        <f>자료!$I$5</f>
        <v>(연수시간: 900시간)</v>
      </c>
      <c r="H71" s="60"/>
      <c r="I71" s="59"/>
      <c r="K71" s="59"/>
      <c r="L71" s="60"/>
    </row>
    <row r="72" spans="1:12" ht="12" x14ac:dyDescent="0.15">
      <c r="A72" s="114" t="str">
        <f>자료!$A$6</f>
        <v xml:space="preserve">훈련강사: </v>
      </c>
      <c r="B72" s="114"/>
      <c r="C72" s="59" t="str">
        <f>D76</f>
        <v>박석호</v>
      </c>
      <c r="D72" s="60"/>
      <c r="E72" s="59"/>
      <c r="G72" s="61"/>
      <c r="H72" s="60"/>
      <c r="I72" s="64"/>
      <c r="J72" s="65"/>
      <c r="K72" s="64"/>
      <c r="L72" s="60"/>
    </row>
    <row r="73" spans="1:12" ht="13.5" customHeight="1" x14ac:dyDescent="0.15">
      <c r="A73" s="66"/>
      <c r="B73" s="66"/>
      <c r="C73" s="110">
        <f>C40+5</f>
        <v>11</v>
      </c>
      <c r="D73" s="110"/>
      <c r="E73" s="110">
        <f t="shared" ref="E73" si="6">C73+1</f>
        <v>12</v>
      </c>
      <c r="F73" s="110"/>
      <c r="G73" s="110">
        <f t="shared" ref="G73" si="7">E73+1</f>
        <v>13</v>
      </c>
      <c r="H73" s="110"/>
      <c r="I73" s="110">
        <f t="shared" ref="I73" si="8">G73+1</f>
        <v>14</v>
      </c>
      <c r="J73" s="110"/>
      <c r="K73" s="110">
        <f t="shared" ref="K73" si="9">I73+1</f>
        <v>15</v>
      </c>
      <c r="L73" s="110"/>
    </row>
    <row r="74" spans="1:12" s="68" customFormat="1" ht="13.5" customHeight="1" x14ac:dyDescent="0.15">
      <c r="A74" s="67"/>
      <c r="B74" s="67"/>
      <c r="C74" s="111">
        <f>VLOOKUP(C73,내용[],44,FALSE)</f>
        <v>44138</v>
      </c>
      <c r="D74" s="111"/>
      <c r="E74" s="111">
        <f>VLOOKUP(E73,내용[],44,FALSE)</f>
        <v>44139</v>
      </c>
      <c r="F74" s="111"/>
      <c r="G74" s="111">
        <f>VLOOKUP(G73,내용[],44,FALSE)</f>
        <v>44140</v>
      </c>
      <c r="H74" s="111"/>
      <c r="I74" s="111">
        <f>VLOOKUP(I73,내용[],44,FALSE)</f>
        <v>44141</v>
      </c>
      <c r="J74" s="111"/>
      <c r="K74" s="111">
        <f>VLOOKUP(K73,내용[],44,FALSE)</f>
        <v>44144</v>
      </c>
      <c r="L74" s="111"/>
    </row>
    <row r="75" spans="1:12" s="82" customFormat="1" ht="13.5" customHeight="1" x14ac:dyDescent="0.15">
      <c r="A75" s="66"/>
      <c r="B75" s="66"/>
      <c r="C75" s="116">
        <f>VLOOKUP(C73,내용[],2,FALSE)</f>
        <v>8</v>
      </c>
      <c r="D75" s="117"/>
      <c r="E75" s="116">
        <f>VLOOKUP(E73,내용[],2,FALSE)</f>
        <v>8</v>
      </c>
      <c r="F75" s="117"/>
      <c r="G75" s="116">
        <f>VLOOKUP(G73,내용[],2,FALSE)</f>
        <v>8</v>
      </c>
      <c r="H75" s="117"/>
      <c r="I75" s="116">
        <f>VLOOKUP(I73,내용[],2,FALSE)</f>
        <v>8</v>
      </c>
      <c r="J75" s="117"/>
      <c r="K75" s="116">
        <f>VLOOKUP(K73,내용[],2,FALSE)</f>
        <v>8</v>
      </c>
      <c r="L75" s="117"/>
    </row>
    <row r="76" spans="1:12" s="70" customFormat="1" ht="32.25" customHeight="1" x14ac:dyDescent="0.15">
      <c r="A76" s="104" t="str">
        <f>자료!$D$9</f>
        <v>1교시</v>
      </c>
      <c r="B76" s="104" t="str">
        <f>자료!$D$8</f>
        <v>09:30 ~ 10:20</v>
      </c>
      <c r="C76" s="69" t="str">
        <f>VLOOKUP(C73,내용[],4,FALSE)&amp;" : "&amp;VLOOKUP(C73,내용[],12,FALSE)</f>
        <v xml:space="preserve">프론트앤드 &amp; 백앤드 구현 및 제작 : </v>
      </c>
      <c r="D76" s="107" t="str">
        <f>VLOOKUP(C73,내용[],28,FALSE)</f>
        <v>박석호</v>
      </c>
      <c r="E76" s="69" t="str">
        <f>VLOOKUP(E73,내용[],4,FALSE)&amp;" : "&amp;VLOOKUP(E73,내용[],12,FALSE)</f>
        <v xml:space="preserve">프론트앤드 &amp; 백앤드 구현 및 제작 : </v>
      </c>
      <c r="F76" s="107" t="str">
        <f>VLOOKUP(E73,내용[],28,FALSE)</f>
        <v>박석호</v>
      </c>
      <c r="G76" s="69" t="str">
        <f>VLOOKUP(G73,내용[],4,FALSE)&amp;" : "&amp;VLOOKUP(G73,내용[],12,FALSE)</f>
        <v xml:space="preserve">프론트앤드 &amp; 백앤드 구현 및 제작 : </v>
      </c>
      <c r="H76" s="107" t="str">
        <f>VLOOKUP(G73,내용[],28,FALSE)</f>
        <v>박석호</v>
      </c>
      <c r="I76" s="69" t="str">
        <f>VLOOKUP(I73,내용[],4,FALSE)&amp;" : "&amp;VLOOKUP(I73,내용[],12,FALSE)</f>
        <v xml:space="preserve">프론트앤드 &amp; 백앤드 구현 및 제작 : </v>
      </c>
      <c r="J76" s="107" t="str">
        <f>VLOOKUP(I73,내용[],28,FALSE)</f>
        <v>박석호</v>
      </c>
      <c r="K76" s="69" t="str">
        <f>VLOOKUP(K73,내용[],4,FALSE)&amp;" : "&amp;VLOOKUP(K73,내용[],12,FALSE)</f>
        <v xml:space="preserve">프론트앤드 &amp; 백앤드 구현 및 제작 : </v>
      </c>
      <c r="L76" s="107" t="str">
        <f>VLOOKUP(K73,내용[],28,FALSE)</f>
        <v>박석호</v>
      </c>
    </row>
    <row r="77" spans="1:12" ht="45" customHeight="1" x14ac:dyDescent="0.15">
      <c r="A77" s="105"/>
      <c r="B77" s="105"/>
      <c r="C77" s="69" t="str">
        <f>VLOOKUP(C73,내용[],20,FALSE)</f>
        <v>UI 구현</v>
      </c>
      <c r="D77" s="108"/>
      <c r="E77" s="69" t="str">
        <f>VLOOKUP(E73,내용[],20,FALSE)</f>
        <v>UI 구현</v>
      </c>
      <c r="F77" s="108"/>
      <c r="G77" s="69" t="str">
        <f>VLOOKUP(G73,내용[],20,FALSE)</f>
        <v>UI 구현</v>
      </c>
      <c r="H77" s="108"/>
      <c r="I77" s="69" t="str">
        <f>VLOOKUP(I73,내용[],20,FALSE)</f>
        <v>UI 구현</v>
      </c>
      <c r="J77" s="108"/>
      <c r="K77" s="69" t="str">
        <f>VLOOKUP(K73,내용[],20,FALSE)</f>
        <v>UI 구현</v>
      </c>
      <c r="L77" s="108"/>
    </row>
    <row r="78" spans="1:12" ht="12.75" customHeight="1" x14ac:dyDescent="0.15">
      <c r="A78" s="106"/>
      <c r="B78" s="106"/>
      <c r="C78" s="69" t="str">
        <f>VLOOKUP(C73,내용[],36,FALSE)</f>
        <v>506호</v>
      </c>
      <c r="D78" s="109"/>
      <c r="E78" s="69" t="str">
        <f>VLOOKUP(E73,내용[],36,FALSE)</f>
        <v>506호</v>
      </c>
      <c r="F78" s="109"/>
      <c r="G78" s="69" t="str">
        <f>VLOOKUP(G73,내용[],36,FALSE)</f>
        <v>506호</v>
      </c>
      <c r="H78" s="109"/>
      <c r="I78" s="69" t="str">
        <f>VLOOKUP(I73,내용[],36,FALSE)</f>
        <v>506호</v>
      </c>
      <c r="J78" s="109"/>
      <c r="K78" s="69" t="str">
        <f>VLOOKUP(K73,내용[],36,FALSE)</f>
        <v>506호</v>
      </c>
      <c r="L78" s="109"/>
    </row>
    <row r="79" spans="1:12" s="70" customFormat="1" ht="32.25" customHeight="1" x14ac:dyDescent="0.15">
      <c r="A79" s="104" t="str">
        <f>자료!$E$9</f>
        <v>2교시</v>
      </c>
      <c r="B79" s="104" t="str">
        <f>자료!$E$8</f>
        <v>10:30 ~ 11:20</v>
      </c>
      <c r="C79" s="69" t="str">
        <f>VLOOKUP(C73,내용[],5,FALSE)&amp;" : "&amp;VLOOKUP(C73,내용[],13,FALSE)</f>
        <v xml:space="preserve">프론트앤드 &amp; 백앤드 구현 및 제작 : </v>
      </c>
      <c r="D79" s="107" t="str">
        <f>VLOOKUP(C73,내용[],29,FALSE)</f>
        <v>박석호</v>
      </c>
      <c r="E79" s="69" t="str">
        <f>VLOOKUP(E73,내용[],5,FALSE)&amp;" : "&amp;VLOOKUP(E73,내용[],13,FALSE)</f>
        <v xml:space="preserve">프론트앤드 &amp; 백앤드 구현 및 제작 : </v>
      </c>
      <c r="F79" s="107" t="str">
        <f>VLOOKUP(E73,내용[],29,FALSE)</f>
        <v>박석호</v>
      </c>
      <c r="G79" s="69" t="str">
        <f>VLOOKUP(G73,내용[],5,FALSE)&amp;" : "&amp;VLOOKUP(G73,내용[],13,FALSE)</f>
        <v xml:space="preserve">프론트앤드 &amp; 백앤드 구현 및 제작 : </v>
      </c>
      <c r="H79" s="107" t="str">
        <f>VLOOKUP(G73,내용[],29,FALSE)</f>
        <v>박석호</v>
      </c>
      <c r="I79" s="69" t="str">
        <f>VLOOKUP(I73,내용[],5,FALSE)&amp;" : "&amp;VLOOKUP(I73,내용[],13,FALSE)</f>
        <v xml:space="preserve">프론트앤드 &amp; 백앤드 구현 및 제작 : </v>
      </c>
      <c r="J79" s="107" t="str">
        <f>VLOOKUP(I73,내용[],29,FALSE)</f>
        <v>박석호</v>
      </c>
      <c r="K79" s="69" t="str">
        <f>VLOOKUP(K73,내용[],5,FALSE)&amp;" : "&amp;VLOOKUP(K73,내용[],13,FALSE)</f>
        <v xml:space="preserve">프론트앤드 &amp; 백앤드 구현 및 제작 : </v>
      </c>
      <c r="L79" s="107" t="str">
        <f>VLOOKUP(K73,내용[],29,FALSE)</f>
        <v>박석호</v>
      </c>
    </row>
    <row r="80" spans="1:12" ht="45" customHeight="1" x14ac:dyDescent="0.15">
      <c r="A80" s="105"/>
      <c r="B80" s="105"/>
      <c r="C80" s="69" t="str">
        <f>VLOOKUP(C73,내용[],21,FALSE)</f>
        <v>UI 구현</v>
      </c>
      <c r="D80" s="108"/>
      <c r="E80" s="69" t="str">
        <f>VLOOKUP(E73,내용[],21,FALSE)</f>
        <v>UI 구현</v>
      </c>
      <c r="F80" s="108"/>
      <c r="G80" s="69" t="str">
        <f>VLOOKUP(G73,내용[],21,FALSE)</f>
        <v>UI 구현</v>
      </c>
      <c r="H80" s="108"/>
      <c r="I80" s="69" t="str">
        <f>VLOOKUP(I73,내용[],21,FALSE)</f>
        <v>UI 구현</v>
      </c>
      <c r="J80" s="108"/>
      <c r="K80" s="69" t="str">
        <f>VLOOKUP(K73,내용[],21,FALSE)</f>
        <v>UI 구현</v>
      </c>
      <c r="L80" s="108"/>
    </row>
    <row r="81" spans="1:12" ht="12.75" customHeight="1" x14ac:dyDescent="0.15">
      <c r="A81" s="106"/>
      <c r="B81" s="106"/>
      <c r="C81" s="69" t="str">
        <f>VLOOKUP(C73,내용[],37,FALSE)</f>
        <v>506호</v>
      </c>
      <c r="D81" s="109"/>
      <c r="E81" s="69" t="str">
        <f>VLOOKUP(E73,내용[],37,FALSE)</f>
        <v>506호</v>
      </c>
      <c r="F81" s="109"/>
      <c r="G81" s="69" t="str">
        <f>VLOOKUP(G73,내용[],37,FALSE)</f>
        <v>506호</v>
      </c>
      <c r="H81" s="109"/>
      <c r="I81" s="69" t="str">
        <f>VLOOKUP(I73,내용[],37,FALSE)</f>
        <v>506호</v>
      </c>
      <c r="J81" s="109"/>
      <c r="K81" s="69" t="str">
        <f>VLOOKUP(K73,내용[],37,FALSE)</f>
        <v>506호</v>
      </c>
      <c r="L81" s="109"/>
    </row>
    <row r="82" spans="1:12" s="70" customFormat="1" ht="32.25" customHeight="1" x14ac:dyDescent="0.15">
      <c r="A82" s="104" t="str">
        <f>자료!$F$9</f>
        <v>3교시</v>
      </c>
      <c r="B82" s="104" t="str">
        <f>자료!$F$8</f>
        <v>11:30 ~ 12:20</v>
      </c>
      <c r="C82" s="69" t="str">
        <f>VLOOKUP(C73,내용[],6,FALSE)&amp;" : "&amp;VLOOKUP(C73,내용[],14,FALSE)</f>
        <v xml:space="preserve">프론트앤드 &amp; 백앤드 구현 및 제작 : </v>
      </c>
      <c r="D82" s="107" t="str">
        <f>VLOOKUP(C73,내용[],30,FALSE)</f>
        <v>박석호</v>
      </c>
      <c r="E82" s="69" t="str">
        <f>VLOOKUP(E73,내용[],6,FALSE)&amp;" : "&amp;VLOOKUP(E73,내용[],14,FALSE)</f>
        <v xml:space="preserve">프론트앤드 &amp; 백앤드 구현 및 제작 : </v>
      </c>
      <c r="F82" s="107" t="str">
        <f>VLOOKUP(E73,내용[],30,FALSE)</f>
        <v>박석호</v>
      </c>
      <c r="G82" s="69" t="str">
        <f>VLOOKUP(G73,내용[],6,FALSE)&amp;" : "&amp;VLOOKUP(G73,내용[],14,FALSE)</f>
        <v xml:space="preserve">프론트앤드 &amp; 백앤드 구현 및 제작 : </v>
      </c>
      <c r="H82" s="107" t="str">
        <f>VLOOKUP(G73,내용[],30,FALSE)</f>
        <v>박석호</v>
      </c>
      <c r="I82" s="69" t="str">
        <f>VLOOKUP(I73,내용[],6,FALSE)&amp;" : "&amp;VLOOKUP(I73,내용[],14,FALSE)</f>
        <v xml:space="preserve">프론트앤드 &amp; 백앤드 구현 및 제작 : </v>
      </c>
      <c r="J82" s="107" t="str">
        <f>VLOOKUP(I73,내용[],30,FALSE)</f>
        <v>박석호</v>
      </c>
      <c r="K82" s="69" t="str">
        <f>VLOOKUP(K73,내용[],6,FALSE)&amp;" : "&amp;VLOOKUP(K73,내용[],14,FALSE)</f>
        <v xml:space="preserve">프론트앤드 &amp; 백앤드 구현 및 제작 : </v>
      </c>
      <c r="L82" s="107" t="str">
        <f>VLOOKUP(K73,내용[],30,FALSE)</f>
        <v>박석호</v>
      </c>
    </row>
    <row r="83" spans="1:12" ht="45" customHeight="1" x14ac:dyDescent="0.15">
      <c r="A83" s="105"/>
      <c r="B83" s="105"/>
      <c r="C83" s="69" t="str">
        <f>VLOOKUP(C73,내용[],22,FALSE)</f>
        <v>UI 구현</v>
      </c>
      <c r="D83" s="108"/>
      <c r="E83" s="69" t="str">
        <f>VLOOKUP(E73,내용[],22,FALSE)</f>
        <v>UI 구현</v>
      </c>
      <c r="F83" s="108"/>
      <c r="G83" s="69" t="str">
        <f>VLOOKUP(G73,내용[],22,FALSE)</f>
        <v>UI 구현</v>
      </c>
      <c r="H83" s="108"/>
      <c r="I83" s="69" t="str">
        <f>VLOOKUP(I73,내용[],22,FALSE)</f>
        <v>UI 구현</v>
      </c>
      <c r="J83" s="108"/>
      <c r="K83" s="69" t="str">
        <f>VLOOKUP(K73,내용[],22,FALSE)</f>
        <v>UI 구현</v>
      </c>
      <c r="L83" s="108"/>
    </row>
    <row r="84" spans="1:12" ht="12.75" customHeight="1" x14ac:dyDescent="0.15">
      <c r="A84" s="106"/>
      <c r="B84" s="106"/>
      <c r="C84" s="69" t="str">
        <f>VLOOKUP(C73,내용[],38,FALSE)</f>
        <v>506호</v>
      </c>
      <c r="D84" s="109"/>
      <c r="E84" s="69" t="str">
        <f>VLOOKUP(E73,내용[],38,FALSE)</f>
        <v>506호</v>
      </c>
      <c r="F84" s="109"/>
      <c r="G84" s="69" t="str">
        <f>VLOOKUP(G73,내용[],38,FALSE)</f>
        <v>506호</v>
      </c>
      <c r="H84" s="109"/>
      <c r="I84" s="69" t="str">
        <f>VLOOKUP(I73,내용[],38,FALSE)</f>
        <v>506호</v>
      </c>
      <c r="J84" s="109"/>
      <c r="K84" s="69" t="str">
        <f>VLOOKUP(K73,내용[],38,FALSE)</f>
        <v>506호</v>
      </c>
      <c r="L84" s="109"/>
    </row>
    <row r="85" spans="1:12" s="70" customFormat="1" ht="32.25" customHeight="1" x14ac:dyDescent="0.15">
      <c r="A85" s="104" t="str">
        <f>자료!$G$9</f>
        <v>4교시</v>
      </c>
      <c r="B85" s="104" t="str">
        <f>자료!$G$8</f>
        <v>12:30 ~ 13:20</v>
      </c>
      <c r="C85" s="69" t="str">
        <f>VLOOKUP(C73,내용[],7,FALSE)&amp;" : "&amp;VLOOKUP(C73,내용[],15,FALSE)</f>
        <v xml:space="preserve">프론트앤드 &amp; 백앤드 구현 및 제작 : </v>
      </c>
      <c r="D85" s="107" t="str">
        <f>VLOOKUP(C73,내용[],31,FALSE)</f>
        <v>박석호</v>
      </c>
      <c r="E85" s="69" t="str">
        <f>VLOOKUP(E73,내용[],7,FALSE)&amp;" : "&amp;VLOOKUP(E73,내용[],15,FALSE)</f>
        <v xml:space="preserve">프론트앤드 &amp; 백앤드 구현 및 제작 : </v>
      </c>
      <c r="F85" s="107" t="str">
        <f>VLOOKUP(E73,내용[],31,FALSE)</f>
        <v>박석호</v>
      </c>
      <c r="G85" s="69" t="str">
        <f>VLOOKUP(G73,내용[],7,FALSE)&amp;" : "&amp;VLOOKUP(G73,내용[],15,FALSE)</f>
        <v xml:space="preserve">프론트앤드 &amp; 백앤드 구현 및 제작 : </v>
      </c>
      <c r="H85" s="107" t="str">
        <f>VLOOKUP(G73,내용[],31,FALSE)</f>
        <v>박석호</v>
      </c>
      <c r="I85" s="69" t="str">
        <f>VLOOKUP(I73,내용[],7,FALSE)&amp;" : "&amp;VLOOKUP(I73,내용[],15,FALSE)</f>
        <v xml:space="preserve">프론트앤드 &amp; 백앤드 구현 및 제작 : </v>
      </c>
      <c r="J85" s="107" t="str">
        <f>VLOOKUP(I73,내용[],31,FALSE)</f>
        <v>박석호</v>
      </c>
      <c r="K85" s="69" t="str">
        <f>VLOOKUP(K73,내용[],7,FALSE)&amp;" : "&amp;VLOOKUP(K73,내용[],15,FALSE)</f>
        <v xml:space="preserve">프론트앤드 &amp; 백앤드 구현 및 제작 : </v>
      </c>
      <c r="L85" s="107" t="str">
        <f>VLOOKUP(K73,내용[],31,FALSE)</f>
        <v>박석호</v>
      </c>
    </row>
    <row r="86" spans="1:12" ht="45" customHeight="1" x14ac:dyDescent="0.15">
      <c r="A86" s="105"/>
      <c r="B86" s="105"/>
      <c r="C86" s="69" t="str">
        <f>VLOOKUP(C73,내용[],23,FALSE)</f>
        <v>UI 구현</v>
      </c>
      <c r="D86" s="108"/>
      <c r="E86" s="69" t="str">
        <f>VLOOKUP(E73,내용[],23,FALSE)</f>
        <v>UI 구현</v>
      </c>
      <c r="F86" s="108"/>
      <c r="G86" s="69" t="str">
        <f>VLOOKUP(G73,내용[],23,FALSE)</f>
        <v>UI 구현</v>
      </c>
      <c r="H86" s="108"/>
      <c r="I86" s="69" t="str">
        <f>VLOOKUP(I73,내용[],23,FALSE)</f>
        <v>UI 구현</v>
      </c>
      <c r="J86" s="108"/>
      <c r="K86" s="69" t="str">
        <f>VLOOKUP(K73,내용[],23,FALSE)</f>
        <v>UI 구현</v>
      </c>
      <c r="L86" s="108"/>
    </row>
    <row r="87" spans="1:12" ht="12.75" customHeight="1" x14ac:dyDescent="0.15">
      <c r="A87" s="106"/>
      <c r="B87" s="106"/>
      <c r="C87" s="69" t="str">
        <f>VLOOKUP(C73,내용[],39,FALSE)</f>
        <v>506호</v>
      </c>
      <c r="D87" s="109"/>
      <c r="E87" s="69" t="str">
        <f>VLOOKUP(E73,내용[],39,FALSE)</f>
        <v>506호</v>
      </c>
      <c r="F87" s="109"/>
      <c r="G87" s="69" t="str">
        <f>VLOOKUP(G73,내용[],39,FALSE)</f>
        <v>506호</v>
      </c>
      <c r="H87" s="109"/>
      <c r="I87" s="69" t="str">
        <f>VLOOKUP(I73,내용[],39,FALSE)</f>
        <v>506호</v>
      </c>
      <c r="J87" s="109"/>
      <c r="K87" s="69" t="str">
        <f>VLOOKUP(K73,내용[],39,FALSE)</f>
        <v>506호</v>
      </c>
      <c r="L87" s="109"/>
    </row>
    <row r="88" spans="1:12" s="70" customFormat="1" ht="32.25" customHeight="1" x14ac:dyDescent="0.15">
      <c r="A88" s="104" t="str">
        <f>자료!$H$9</f>
        <v>5교시</v>
      </c>
      <c r="B88" s="104" t="str">
        <f>자료!$H$8</f>
        <v>14:10 ~ 15:00</v>
      </c>
      <c r="C88" s="69" t="str">
        <f>VLOOKUP(C73,내용[],8,FALSE)&amp;" : "&amp;VLOOKUP(C73,내용[],16,FALSE)</f>
        <v xml:space="preserve">프론트앤드 &amp; 백앤드 구현 및 제작 : </v>
      </c>
      <c r="D88" s="107" t="str">
        <f>VLOOKUP(C73,내용[],32,FALSE)</f>
        <v>박석호</v>
      </c>
      <c r="E88" s="69" t="str">
        <f>VLOOKUP(E73,내용[],8,FALSE)&amp;" : "&amp;VLOOKUP(E73,내용[],16,FALSE)</f>
        <v xml:space="preserve">프론트앤드 &amp; 백앤드 구현 및 제작 : </v>
      </c>
      <c r="F88" s="107" t="str">
        <f>VLOOKUP(E73,내용[],32,FALSE)</f>
        <v>박석호</v>
      </c>
      <c r="G88" s="69" t="str">
        <f>VLOOKUP(G73,내용[],8,FALSE)&amp;" : "&amp;VLOOKUP(G73,내용[],16,FALSE)</f>
        <v xml:space="preserve">프론트앤드 &amp; 백앤드 구현 및 제작 : </v>
      </c>
      <c r="H88" s="107" t="str">
        <f>VLOOKUP(G73,내용[],32,FALSE)</f>
        <v>박석호</v>
      </c>
      <c r="I88" s="69" t="str">
        <f>VLOOKUP(I73,내용[],8,FALSE)&amp;" : "&amp;VLOOKUP(I73,내용[],16,FALSE)</f>
        <v xml:space="preserve">프론트앤드 &amp; 백앤드 구현 및 제작 : </v>
      </c>
      <c r="J88" s="107" t="str">
        <f>VLOOKUP(I73,내용[],32,FALSE)</f>
        <v>박석호</v>
      </c>
      <c r="K88" s="69" t="str">
        <f>VLOOKUP(K73,내용[],8,FALSE)&amp;" : "&amp;VLOOKUP(K73,내용[],16,FALSE)</f>
        <v xml:space="preserve">프론트앤드 &amp; 백앤드 구현 및 제작 : </v>
      </c>
      <c r="L88" s="107" t="str">
        <f>VLOOKUP(K73,내용[],32,FALSE)</f>
        <v>박석호</v>
      </c>
    </row>
    <row r="89" spans="1:12" ht="45" customHeight="1" x14ac:dyDescent="0.15">
      <c r="A89" s="105"/>
      <c r="B89" s="105"/>
      <c r="C89" s="69" t="str">
        <f>VLOOKUP(C73,내용[],24,FALSE)</f>
        <v>UI 구현</v>
      </c>
      <c r="D89" s="108"/>
      <c r="E89" s="69" t="str">
        <f>VLOOKUP(E73,내용[],24,FALSE)</f>
        <v>UI 구현</v>
      </c>
      <c r="F89" s="108"/>
      <c r="G89" s="69" t="str">
        <f>VLOOKUP(G73,내용[],24,FALSE)</f>
        <v>UI 구현</v>
      </c>
      <c r="H89" s="108"/>
      <c r="I89" s="69" t="str">
        <f>VLOOKUP(I73,내용[],24,FALSE)</f>
        <v>UI 구현</v>
      </c>
      <c r="J89" s="108"/>
      <c r="K89" s="69" t="str">
        <f>VLOOKUP(K73,내용[],24,FALSE)</f>
        <v>UI 구현</v>
      </c>
      <c r="L89" s="108"/>
    </row>
    <row r="90" spans="1:12" ht="12.75" customHeight="1" x14ac:dyDescent="0.15">
      <c r="A90" s="106"/>
      <c r="B90" s="106"/>
      <c r="C90" s="69" t="str">
        <f>VLOOKUP(C73,내용[],40,FALSE)</f>
        <v>506호</v>
      </c>
      <c r="D90" s="109"/>
      <c r="E90" s="69" t="str">
        <f>VLOOKUP(E73,내용[],40,FALSE)</f>
        <v>506호</v>
      </c>
      <c r="F90" s="109"/>
      <c r="G90" s="69" t="str">
        <f>VLOOKUP(G73,내용[],40,FALSE)</f>
        <v>506호</v>
      </c>
      <c r="H90" s="109"/>
      <c r="I90" s="69" t="str">
        <f>VLOOKUP(I73,내용[],40,FALSE)</f>
        <v>506호</v>
      </c>
      <c r="J90" s="109"/>
      <c r="K90" s="69" t="str">
        <f>VLOOKUP(K73,내용[],40,FALSE)</f>
        <v>506호</v>
      </c>
      <c r="L90" s="109"/>
    </row>
    <row r="91" spans="1:12" s="70" customFormat="1" ht="32.25" customHeight="1" x14ac:dyDescent="0.15">
      <c r="A91" s="104" t="str">
        <f>자료!$I$9</f>
        <v>6교시</v>
      </c>
      <c r="B91" s="104" t="str">
        <f>자료!$I$8</f>
        <v>15:10 ~ 16:00</v>
      </c>
      <c r="C91" s="69" t="str">
        <f>VLOOKUP(C73,내용[],9,FALSE)&amp;" : "&amp;VLOOKUP(C73,내용[],17,FALSE)</f>
        <v xml:space="preserve">프론트앤드 &amp; 백앤드 구현 및 제작 : </v>
      </c>
      <c r="D91" s="107" t="str">
        <f>VLOOKUP(C73,내용[],33,FALSE)</f>
        <v>박석호</v>
      </c>
      <c r="E91" s="69" t="str">
        <f>VLOOKUP(E73,내용[],9,FALSE)&amp;" : "&amp;VLOOKUP(E73,내용[],17,FALSE)</f>
        <v xml:space="preserve">프론트앤드 &amp; 백앤드 구현 및 제작 : </v>
      </c>
      <c r="F91" s="107" t="str">
        <f>VLOOKUP(E73,내용[],33,FALSE)</f>
        <v>박석호</v>
      </c>
      <c r="G91" s="69" t="str">
        <f>VLOOKUP(G73,내용[],9,FALSE)&amp;" : "&amp;VLOOKUP(G73,내용[],17,FALSE)</f>
        <v xml:space="preserve">프론트앤드 &amp; 백앤드 구현 및 제작 : </v>
      </c>
      <c r="H91" s="107" t="str">
        <f>VLOOKUP(G73,내용[],33,FALSE)</f>
        <v>박석호</v>
      </c>
      <c r="I91" s="69" t="str">
        <f>VLOOKUP(I73,내용[],9,FALSE)&amp;" : "&amp;VLOOKUP(I73,내용[],17,FALSE)</f>
        <v xml:space="preserve">프론트앤드 &amp; 백앤드 구현 및 제작 : </v>
      </c>
      <c r="J91" s="107" t="str">
        <f>VLOOKUP(I73,내용[],33,FALSE)</f>
        <v>박석호</v>
      </c>
      <c r="K91" s="69" t="str">
        <f>VLOOKUP(K73,내용[],9,FALSE)&amp;" : "&amp;VLOOKUP(K73,내용[],17,FALSE)</f>
        <v xml:space="preserve">프론트앤드 &amp; 백앤드 구현 및 제작 : </v>
      </c>
      <c r="L91" s="107" t="str">
        <f>VLOOKUP(K73,내용[],33,FALSE)</f>
        <v>박석호</v>
      </c>
    </row>
    <row r="92" spans="1:12" ht="45" customHeight="1" x14ac:dyDescent="0.15">
      <c r="A92" s="105"/>
      <c r="B92" s="105"/>
      <c r="C92" s="69" t="str">
        <f>VLOOKUP(C73,내용[],25,FALSE)</f>
        <v>UI 구현</v>
      </c>
      <c r="D92" s="108"/>
      <c r="E92" s="69" t="str">
        <f>VLOOKUP(E73,내용[],25,FALSE)</f>
        <v>UI 구현</v>
      </c>
      <c r="F92" s="108"/>
      <c r="G92" s="69" t="str">
        <f>VLOOKUP(G73,내용[],25,FALSE)</f>
        <v>UI 구현</v>
      </c>
      <c r="H92" s="108"/>
      <c r="I92" s="69" t="str">
        <f>VLOOKUP(I73,내용[],25,FALSE)</f>
        <v>UI 구현</v>
      </c>
      <c r="J92" s="108"/>
      <c r="K92" s="69" t="str">
        <f>VLOOKUP(K73,내용[],25,FALSE)</f>
        <v>UI 구현</v>
      </c>
      <c r="L92" s="108"/>
    </row>
    <row r="93" spans="1:12" ht="12.75" customHeight="1" x14ac:dyDescent="0.15">
      <c r="A93" s="106"/>
      <c r="B93" s="106"/>
      <c r="C93" s="69" t="str">
        <f>VLOOKUP(C73,내용[],41,FALSE)</f>
        <v>506호</v>
      </c>
      <c r="D93" s="109"/>
      <c r="E93" s="69" t="str">
        <f>VLOOKUP(E73,내용[],41,FALSE)</f>
        <v>506호</v>
      </c>
      <c r="F93" s="109"/>
      <c r="G93" s="69" t="str">
        <f>VLOOKUP(G73,내용[],41,FALSE)</f>
        <v>506호</v>
      </c>
      <c r="H93" s="109"/>
      <c r="I93" s="69" t="str">
        <f>VLOOKUP(I73,내용[],41,FALSE)</f>
        <v>506호</v>
      </c>
      <c r="J93" s="109"/>
      <c r="K93" s="69" t="str">
        <f>VLOOKUP(K73,내용[],41,FALSE)</f>
        <v>506호</v>
      </c>
      <c r="L93" s="109"/>
    </row>
    <row r="94" spans="1:12" s="70" customFormat="1" ht="32.25" customHeight="1" x14ac:dyDescent="0.15">
      <c r="A94" s="104" t="str">
        <f>자료!$J$9</f>
        <v>7교시</v>
      </c>
      <c r="B94" s="104" t="str">
        <f>자료!$J$8</f>
        <v>16:10 ~ 17:00</v>
      </c>
      <c r="C94" s="69" t="str">
        <f>VLOOKUP(C73,내용[],10,FALSE)&amp;" : "&amp;VLOOKUP(C73,내용[],18,FALSE)</f>
        <v xml:space="preserve">프론트앤드 &amp; 백앤드 구현 및 제작 : </v>
      </c>
      <c r="D94" s="107" t="str">
        <f>VLOOKUP(C73,내용[],34,FALSE)</f>
        <v>박석호</v>
      </c>
      <c r="E94" s="69" t="str">
        <f>VLOOKUP(E73,내용[],10,FALSE)&amp;" : "&amp;VLOOKUP(E73,내용[],18,FALSE)</f>
        <v xml:space="preserve">프론트앤드 &amp; 백앤드 구현 및 제작 : </v>
      </c>
      <c r="F94" s="107" t="str">
        <f>VLOOKUP(E73,내용[],34,FALSE)</f>
        <v>박석호</v>
      </c>
      <c r="G94" s="69" t="str">
        <f>VLOOKUP(G73,내용[],10,FALSE)&amp;" : "&amp;VLOOKUP(G73,내용[],18,FALSE)</f>
        <v xml:space="preserve">프론트앤드 &amp; 백앤드 구현 및 제작 : </v>
      </c>
      <c r="H94" s="107" t="str">
        <f>VLOOKUP(G73,내용[],34,FALSE)</f>
        <v>박석호</v>
      </c>
      <c r="I94" s="69" t="str">
        <f>VLOOKUP(I73,내용[],10,FALSE)&amp;" : "&amp;VLOOKUP(I73,내용[],18,FALSE)</f>
        <v xml:space="preserve">프론트앤드 &amp; 백앤드 구현 및 제작 : </v>
      </c>
      <c r="J94" s="107" t="str">
        <f>VLOOKUP(I73,내용[],34,FALSE)</f>
        <v>박석호</v>
      </c>
      <c r="K94" s="69" t="str">
        <f>VLOOKUP(K73,내용[],10,FALSE)&amp;" : "&amp;VLOOKUP(K73,내용[],18,FALSE)</f>
        <v xml:space="preserve">프론트앤드 &amp; 백앤드 구현 및 제작 : </v>
      </c>
      <c r="L94" s="107" t="str">
        <f>VLOOKUP(K73,내용[],34,FALSE)</f>
        <v>박석호</v>
      </c>
    </row>
    <row r="95" spans="1:12" ht="45" customHeight="1" x14ac:dyDescent="0.15">
      <c r="A95" s="105"/>
      <c r="B95" s="105"/>
      <c r="C95" s="69" t="str">
        <f>VLOOKUP(C73,내용[],26,FALSE)</f>
        <v>UI 구현</v>
      </c>
      <c r="D95" s="108"/>
      <c r="E95" s="69" t="str">
        <f>VLOOKUP(E73,내용[],26,FALSE)</f>
        <v>UI 구현</v>
      </c>
      <c r="F95" s="108"/>
      <c r="G95" s="69" t="str">
        <f>VLOOKUP(G73,내용[],26,FALSE)</f>
        <v>UI 구현</v>
      </c>
      <c r="H95" s="108"/>
      <c r="I95" s="69" t="str">
        <f>VLOOKUP(I73,내용[],26,FALSE)</f>
        <v>UI 구현</v>
      </c>
      <c r="J95" s="108"/>
      <c r="K95" s="69" t="str">
        <f>VLOOKUP(K73,내용[],26,FALSE)</f>
        <v>UI 구현</v>
      </c>
      <c r="L95" s="108"/>
    </row>
    <row r="96" spans="1:12" ht="12.75" customHeight="1" x14ac:dyDescent="0.15">
      <c r="A96" s="106"/>
      <c r="B96" s="106"/>
      <c r="C96" s="69" t="str">
        <f>VLOOKUP(C73,내용[],42,FALSE)</f>
        <v>506호</v>
      </c>
      <c r="D96" s="109"/>
      <c r="E96" s="69" t="str">
        <f>VLOOKUP(E73,내용[],42,FALSE)</f>
        <v>506호</v>
      </c>
      <c r="F96" s="109"/>
      <c r="G96" s="69" t="str">
        <f>VLOOKUP(G73,내용[],42,FALSE)</f>
        <v>506호</v>
      </c>
      <c r="H96" s="109"/>
      <c r="I96" s="69" t="str">
        <f>VLOOKUP(I73,내용[],42,FALSE)</f>
        <v>506호</v>
      </c>
      <c r="J96" s="109"/>
      <c r="K96" s="69" t="str">
        <f>VLOOKUP(K73,내용[],42,FALSE)</f>
        <v>506호</v>
      </c>
      <c r="L96" s="109"/>
    </row>
    <row r="97" spans="1:12" s="70" customFormat="1" ht="32.25" customHeight="1" x14ac:dyDescent="0.15">
      <c r="A97" s="104" t="str">
        <f>자료!$K$9</f>
        <v>8교시</v>
      </c>
      <c r="B97" s="104" t="str">
        <f>자료!$K$8</f>
        <v>17:10 ~ 18:00</v>
      </c>
      <c r="C97" s="69" t="str">
        <f>VLOOKUP(C73,내용[],11,FALSE)&amp;" : "&amp;VLOOKUP(C73,내용[],19,FALSE)</f>
        <v xml:space="preserve">프론트앤드 &amp; 백앤드 구현 및 제작 : </v>
      </c>
      <c r="D97" s="107" t="str">
        <f>VLOOKUP(C73,내용[],35,FALSE)</f>
        <v>박석호</v>
      </c>
      <c r="E97" s="69" t="str">
        <f>VLOOKUP(E73,내용[],11,FALSE)&amp;" : "&amp;VLOOKUP(E73,내용[],19,FALSE)</f>
        <v xml:space="preserve">프론트앤드 &amp; 백앤드 구현 및 제작 : </v>
      </c>
      <c r="F97" s="107" t="str">
        <f>VLOOKUP(E73,내용[],35,FALSE)</f>
        <v>박석호</v>
      </c>
      <c r="G97" s="69" t="str">
        <f>VLOOKUP(G73,내용[],11,FALSE)&amp;" : "&amp;VLOOKUP(G73,내용[],19,FALSE)</f>
        <v xml:space="preserve">프론트앤드 &amp; 백앤드 구현 및 제작 : </v>
      </c>
      <c r="H97" s="107" t="str">
        <f>VLOOKUP(G73,내용[],35,FALSE)</f>
        <v>박석호</v>
      </c>
      <c r="I97" s="69" t="str">
        <f>VLOOKUP(I73,내용[],11,FALSE)&amp;" : "&amp;VLOOKUP(I73,내용[],19,FALSE)</f>
        <v xml:space="preserve">프론트앤드 &amp; 백앤드 구현 및 제작 : </v>
      </c>
      <c r="J97" s="107" t="str">
        <f>VLOOKUP(I73,내용[],35,FALSE)</f>
        <v>박석호</v>
      </c>
      <c r="K97" s="69" t="str">
        <f>VLOOKUP(K73,내용[],11,FALSE)&amp;" : "&amp;VLOOKUP(K73,내용[],19,FALSE)</f>
        <v xml:space="preserve">프론트앤드 &amp; 백앤드 구현 및 제작 : </v>
      </c>
      <c r="L97" s="107" t="str">
        <f>VLOOKUP(K73,내용[],35,FALSE)</f>
        <v>박석호</v>
      </c>
    </row>
    <row r="98" spans="1:12" ht="45" customHeight="1" x14ac:dyDescent="0.15">
      <c r="A98" s="105"/>
      <c r="B98" s="105"/>
      <c r="C98" s="69" t="str">
        <f>VLOOKUP(C73,내용[],27,FALSE)</f>
        <v>UI 구현</v>
      </c>
      <c r="D98" s="108"/>
      <c r="E98" s="69" t="str">
        <f>VLOOKUP(E73,내용[],27,FALSE)</f>
        <v>UI 구현</v>
      </c>
      <c r="F98" s="108"/>
      <c r="G98" s="69" t="str">
        <f>VLOOKUP(G73,내용[],27,FALSE)</f>
        <v>UI 구현</v>
      </c>
      <c r="H98" s="108"/>
      <c r="I98" s="69" t="str">
        <f>VLOOKUP(I73,내용[],27,FALSE)</f>
        <v>UI 구현</v>
      </c>
      <c r="J98" s="108"/>
      <c r="K98" s="69" t="str">
        <f>VLOOKUP(K73,내용[],27,FALSE)</f>
        <v>UI 구현</v>
      </c>
      <c r="L98" s="108"/>
    </row>
    <row r="99" spans="1:12" ht="12.75" customHeight="1" x14ac:dyDescent="0.15">
      <c r="A99" s="106"/>
      <c r="B99" s="106"/>
      <c r="C99" s="69" t="str">
        <f>VLOOKUP(C73,내용[],43,FALSE)</f>
        <v>506호</v>
      </c>
      <c r="D99" s="109"/>
      <c r="E99" s="69" t="str">
        <f>VLOOKUP(E73,내용[],43,FALSE)</f>
        <v>506호</v>
      </c>
      <c r="F99" s="109"/>
      <c r="G99" s="69" t="str">
        <f>VLOOKUP(G73,내용[],43,FALSE)</f>
        <v>506호</v>
      </c>
      <c r="H99" s="109"/>
      <c r="I99" s="69" t="str">
        <f>VLOOKUP(I73,내용[],43,FALSE)</f>
        <v>506호</v>
      </c>
      <c r="J99" s="109"/>
      <c r="K99" s="69" t="str">
        <f>VLOOKUP(K73,내용[],43,FALSE)</f>
        <v>506호</v>
      </c>
      <c r="L99" s="109"/>
    </row>
    <row r="100" spans="1:12" ht="6" customHeight="1" x14ac:dyDescent="0.15">
      <c r="A100" s="58"/>
      <c r="C100" s="59"/>
      <c r="D100" s="60"/>
      <c r="E100" s="59"/>
      <c r="G100" s="61"/>
      <c r="H100" s="60"/>
      <c r="I100" s="59"/>
      <c r="K100" s="59"/>
      <c r="L100" s="60"/>
    </row>
    <row r="101" spans="1:12" ht="6" customHeight="1" x14ac:dyDescent="0.15">
      <c r="C101" s="59"/>
      <c r="D101" s="60"/>
      <c r="E101" s="59"/>
      <c r="G101" s="61"/>
      <c r="H101" s="60"/>
      <c r="I101" s="59"/>
      <c r="K101" s="59"/>
      <c r="L101" s="60"/>
    </row>
    <row r="102" spans="1:12" ht="21" customHeight="1" x14ac:dyDescent="0.15">
      <c r="A102" s="113" t="str">
        <f>자료!$A$3</f>
        <v>풀스택 개발자양성과정(프론트앤드&amp;백앤드)(2회차)</v>
      </c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</row>
    <row r="103" spans="1:12" ht="6" customHeight="1" x14ac:dyDescent="0.15">
      <c r="C103" s="59"/>
      <c r="D103" s="60"/>
      <c r="E103" s="59"/>
      <c r="G103" s="61"/>
      <c r="H103" s="60"/>
      <c r="I103" s="59"/>
      <c r="K103" s="59"/>
      <c r="L103" s="60"/>
    </row>
    <row r="104" spans="1:12" ht="12" x14ac:dyDescent="0.15">
      <c r="A104" s="114" t="str">
        <f>자료!$A$5</f>
        <v xml:space="preserve">훈련기간: </v>
      </c>
      <c r="B104" s="114"/>
      <c r="C104" s="62" t="str">
        <f>자료!$D$5</f>
        <v>2020-10-20 ~ 2021-04-01</v>
      </c>
      <c r="D104" s="60"/>
      <c r="E104" s="59"/>
      <c r="F104" s="63"/>
      <c r="G104" s="61" t="str">
        <f>자료!$I$5</f>
        <v>(연수시간: 900시간)</v>
      </c>
      <c r="H104" s="60"/>
      <c r="I104" s="59"/>
      <c r="K104" s="59"/>
      <c r="L104" s="60"/>
    </row>
    <row r="105" spans="1:12" ht="12" x14ac:dyDescent="0.15">
      <c r="A105" s="114" t="str">
        <f>자료!$A$6</f>
        <v xml:space="preserve">훈련강사: </v>
      </c>
      <c r="B105" s="114"/>
      <c r="C105" s="59" t="str">
        <f t="shared" ref="C105" si="10">D109</f>
        <v>박석호</v>
      </c>
      <c r="D105" s="60"/>
      <c r="E105" s="59"/>
      <c r="G105" s="61"/>
      <c r="H105" s="60"/>
      <c r="I105" s="64"/>
      <c r="J105" s="65"/>
      <c r="K105" s="64"/>
      <c r="L105" s="60"/>
    </row>
    <row r="106" spans="1:12" ht="13.5" customHeight="1" x14ac:dyDescent="0.15">
      <c r="A106" s="66"/>
      <c r="B106" s="66"/>
      <c r="C106" s="110">
        <f t="shared" ref="C106" si="11">C73+5</f>
        <v>16</v>
      </c>
      <c r="D106" s="110"/>
      <c r="E106" s="110">
        <f t="shared" ref="E106" si="12">C106+1</f>
        <v>17</v>
      </c>
      <c r="F106" s="110"/>
      <c r="G106" s="110">
        <f t="shared" ref="G106" si="13">E106+1</f>
        <v>18</v>
      </c>
      <c r="H106" s="110"/>
      <c r="I106" s="110">
        <f t="shared" ref="I106" si="14">G106+1</f>
        <v>19</v>
      </c>
      <c r="J106" s="110"/>
      <c r="K106" s="110">
        <f t="shared" ref="K106" si="15">I106+1</f>
        <v>20</v>
      </c>
      <c r="L106" s="110"/>
    </row>
    <row r="107" spans="1:12" s="68" customFormat="1" ht="13.5" customHeight="1" x14ac:dyDescent="0.15">
      <c r="A107" s="67"/>
      <c r="B107" s="67"/>
      <c r="C107" s="111">
        <f>VLOOKUP(C106,내용[],44,FALSE)</f>
        <v>44145</v>
      </c>
      <c r="D107" s="111"/>
      <c r="E107" s="111">
        <f>VLOOKUP(E106,내용[],44,FALSE)</f>
        <v>44146</v>
      </c>
      <c r="F107" s="111"/>
      <c r="G107" s="111">
        <f>VLOOKUP(G106,내용[],44,FALSE)</f>
        <v>44147</v>
      </c>
      <c r="H107" s="111"/>
      <c r="I107" s="111">
        <f>VLOOKUP(I106,내용[],44,FALSE)</f>
        <v>44148</v>
      </c>
      <c r="J107" s="111"/>
      <c r="K107" s="111">
        <f>VLOOKUP(K106,내용[],44,FALSE)</f>
        <v>44151</v>
      </c>
      <c r="L107" s="111"/>
    </row>
    <row r="108" spans="1:12" s="82" customFormat="1" ht="13.5" customHeight="1" x14ac:dyDescent="0.15">
      <c r="A108" s="66"/>
      <c r="B108" s="66"/>
      <c r="C108" s="116">
        <f>VLOOKUP(C106,내용[],2,FALSE)</f>
        <v>8</v>
      </c>
      <c r="D108" s="117"/>
      <c r="E108" s="116">
        <f>VLOOKUP(E106,내용[],2,FALSE)</f>
        <v>8</v>
      </c>
      <c r="F108" s="117"/>
      <c r="G108" s="116">
        <f>VLOOKUP(G106,내용[],2,FALSE)</f>
        <v>8</v>
      </c>
      <c r="H108" s="117"/>
      <c r="I108" s="116">
        <f>VLOOKUP(I106,내용[],2,FALSE)</f>
        <v>8</v>
      </c>
      <c r="J108" s="117"/>
      <c r="K108" s="116">
        <f>VLOOKUP(K106,내용[],2,FALSE)</f>
        <v>8</v>
      </c>
      <c r="L108" s="117"/>
    </row>
    <row r="109" spans="1:12" s="70" customFormat="1" ht="32.25" customHeight="1" x14ac:dyDescent="0.15">
      <c r="A109" s="104" t="str">
        <f>자료!$D$9</f>
        <v>1교시</v>
      </c>
      <c r="B109" s="104" t="str">
        <f>자료!$D$8</f>
        <v>09:30 ~ 10:20</v>
      </c>
      <c r="C109" s="69" t="str">
        <f>VLOOKUP(C106,내용[],4,FALSE)&amp;" : "&amp;VLOOKUP(C106,내용[],12,FALSE)</f>
        <v xml:space="preserve">프론트앤드 &amp; 백앤드 구현 및 제작 : </v>
      </c>
      <c r="D109" s="107" t="str">
        <f>VLOOKUP(C106,내용[],28,FALSE)</f>
        <v>박석호</v>
      </c>
      <c r="E109" s="69" t="str">
        <f>VLOOKUP(E106,내용[],4,FALSE)&amp;" : "&amp;VLOOKUP(E106,내용[],12,FALSE)</f>
        <v xml:space="preserve">프론트앤드 &amp; 백앤드 구현 및 제작 : </v>
      </c>
      <c r="F109" s="107" t="str">
        <f>VLOOKUP(E106,내용[],28,FALSE)</f>
        <v>박석호</v>
      </c>
      <c r="G109" s="69" t="str">
        <f>VLOOKUP(G106,내용[],4,FALSE)&amp;" : "&amp;VLOOKUP(G106,내용[],12,FALSE)</f>
        <v xml:space="preserve">프론트앤드 &amp; 백앤드 구현 및 제작 : </v>
      </c>
      <c r="H109" s="107" t="str">
        <f>VLOOKUP(G106,내용[],28,FALSE)</f>
        <v>박석호</v>
      </c>
      <c r="I109" s="69" t="str">
        <f>VLOOKUP(I106,내용[],4,FALSE)&amp;" : "&amp;VLOOKUP(I106,내용[],12,FALSE)</f>
        <v xml:space="preserve">프론트앤드 &amp; 백앤드 구현 및 제작 : </v>
      </c>
      <c r="J109" s="107" t="str">
        <f>VLOOKUP(I106,내용[],28,FALSE)</f>
        <v>박석호</v>
      </c>
      <c r="K109" s="69" t="str">
        <f>VLOOKUP(K106,내용[],4,FALSE)&amp;" : "&amp;VLOOKUP(K106,내용[],12,FALSE)</f>
        <v xml:space="preserve">프론트앤드 &amp; 백앤드 구현 및 제작 : </v>
      </c>
      <c r="L109" s="107" t="str">
        <f>VLOOKUP(K106,내용[],28,FALSE)</f>
        <v>박석호</v>
      </c>
    </row>
    <row r="110" spans="1:12" ht="45" customHeight="1" x14ac:dyDescent="0.15">
      <c r="A110" s="105"/>
      <c r="B110" s="105"/>
      <c r="C110" s="69" t="str">
        <f>VLOOKUP(C106,내용[],20,FALSE)</f>
        <v>UI 구현</v>
      </c>
      <c r="D110" s="108"/>
      <c r="E110" s="69" t="str">
        <f>VLOOKUP(E106,내용[],20,FALSE)</f>
        <v>UI 구현</v>
      </c>
      <c r="F110" s="108"/>
      <c r="G110" s="69" t="str">
        <f>VLOOKUP(G106,내용[],20,FALSE)</f>
        <v>UI 구현</v>
      </c>
      <c r="H110" s="108"/>
      <c r="I110" s="69" t="str">
        <f>VLOOKUP(I106,내용[],20,FALSE)</f>
        <v>UI 구현</v>
      </c>
      <c r="J110" s="108"/>
      <c r="K110" s="69" t="str">
        <f>VLOOKUP(K106,내용[],20,FALSE)</f>
        <v>UI 구현</v>
      </c>
      <c r="L110" s="108"/>
    </row>
    <row r="111" spans="1:12" ht="12.75" customHeight="1" x14ac:dyDescent="0.15">
      <c r="A111" s="106"/>
      <c r="B111" s="106"/>
      <c r="C111" s="69" t="str">
        <f>VLOOKUP(C106,내용[],36,FALSE)</f>
        <v>506호</v>
      </c>
      <c r="D111" s="109"/>
      <c r="E111" s="69" t="str">
        <f>VLOOKUP(E106,내용[],36,FALSE)</f>
        <v>506호</v>
      </c>
      <c r="F111" s="109"/>
      <c r="G111" s="69" t="str">
        <f>VLOOKUP(G106,내용[],36,FALSE)</f>
        <v>506호</v>
      </c>
      <c r="H111" s="109"/>
      <c r="I111" s="69" t="str">
        <f>VLOOKUP(I106,내용[],36,FALSE)</f>
        <v>506호</v>
      </c>
      <c r="J111" s="109"/>
      <c r="K111" s="69" t="str">
        <f>VLOOKUP(K106,내용[],36,FALSE)</f>
        <v>506호</v>
      </c>
      <c r="L111" s="109"/>
    </row>
    <row r="112" spans="1:12" s="70" customFormat="1" ht="32.25" customHeight="1" x14ac:dyDescent="0.15">
      <c r="A112" s="104" t="str">
        <f>자료!$E$9</f>
        <v>2교시</v>
      </c>
      <c r="B112" s="104" t="str">
        <f>자료!$E$8</f>
        <v>10:30 ~ 11:20</v>
      </c>
      <c r="C112" s="69" t="str">
        <f>VLOOKUP(C106,내용[],5,FALSE)&amp;" : "&amp;VLOOKUP(C106,내용[],13,FALSE)</f>
        <v xml:space="preserve">프론트앤드 &amp; 백앤드 구현 및 제작 : </v>
      </c>
      <c r="D112" s="107" t="str">
        <f>VLOOKUP(C106,내용[],29,FALSE)</f>
        <v>박석호</v>
      </c>
      <c r="E112" s="69" t="str">
        <f>VLOOKUP(E106,내용[],5,FALSE)&amp;" : "&amp;VLOOKUP(E106,내용[],13,FALSE)</f>
        <v xml:space="preserve">프론트앤드 &amp; 백앤드 구현 및 제작 : </v>
      </c>
      <c r="F112" s="107" t="str">
        <f>VLOOKUP(E106,내용[],29,FALSE)</f>
        <v>박석호</v>
      </c>
      <c r="G112" s="69" t="str">
        <f>VLOOKUP(G106,내용[],5,FALSE)&amp;" : "&amp;VLOOKUP(G106,내용[],13,FALSE)</f>
        <v xml:space="preserve">프론트앤드 &amp; 백앤드 구현 및 제작 : </v>
      </c>
      <c r="H112" s="107" t="str">
        <f>VLOOKUP(G106,내용[],29,FALSE)</f>
        <v>박석호</v>
      </c>
      <c r="I112" s="69" t="str">
        <f>VLOOKUP(I106,내용[],5,FALSE)&amp;" : "&amp;VLOOKUP(I106,내용[],13,FALSE)</f>
        <v xml:space="preserve">프론트앤드 &amp; 백앤드 구현 및 제작 : </v>
      </c>
      <c r="J112" s="107" t="str">
        <f>VLOOKUP(I106,내용[],29,FALSE)</f>
        <v>박석호</v>
      </c>
      <c r="K112" s="69" t="str">
        <f>VLOOKUP(K106,내용[],5,FALSE)&amp;" : "&amp;VLOOKUP(K106,내용[],13,FALSE)</f>
        <v xml:space="preserve">프론트앤드 &amp; 백앤드 구현 및 제작 : </v>
      </c>
      <c r="L112" s="107" t="str">
        <f>VLOOKUP(K106,내용[],29,FALSE)</f>
        <v>박석호</v>
      </c>
    </row>
    <row r="113" spans="1:12" ht="45" customHeight="1" x14ac:dyDescent="0.15">
      <c r="A113" s="105"/>
      <c r="B113" s="105"/>
      <c r="C113" s="69" t="str">
        <f>VLOOKUP(C106,내용[],21,FALSE)</f>
        <v>UI 구현</v>
      </c>
      <c r="D113" s="108"/>
      <c r="E113" s="69" t="str">
        <f>VLOOKUP(E106,내용[],21,FALSE)</f>
        <v>UI 구현</v>
      </c>
      <c r="F113" s="108"/>
      <c r="G113" s="69" t="str">
        <f>VLOOKUP(G106,내용[],21,FALSE)</f>
        <v>UI 구현</v>
      </c>
      <c r="H113" s="108"/>
      <c r="I113" s="69" t="str">
        <f>VLOOKUP(I106,내용[],21,FALSE)</f>
        <v>UI 구현</v>
      </c>
      <c r="J113" s="108"/>
      <c r="K113" s="69" t="str">
        <f>VLOOKUP(K106,내용[],21,FALSE)</f>
        <v>UI 구현</v>
      </c>
      <c r="L113" s="108"/>
    </row>
    <row r="114" spans="1:12" ht="12.75" customHeight="1" x14ac:dyDescent="0.15">
      <c r="A114" s="106"/>
      <c r="B114" s="106"/>
      <c r="C114" s="69" t="str">
        <f>VLOOKUP(C106,내용[],37,FALSE)</f>
        <v>506호</v>
      </c>
      <c r="D114" s="109"/>
      <c r="E114" s="69" t="str">
        <f>VLOOKUP(E106,내용[],37,FALSE)</f>
        <v>506호</v>
      </c>
      <c r="F114" s="109"/>
      <c r="G114" s="69" t="str">
        <f>VLOOKUP(G106,내용[],37,FALSE)</f>
        <v>506호</v>
      </c>
      <c r="H114" s="109"/>
      <c r="I114" s="69" t="str">
        <f>VLOOKUP(I106,내용[],37,FALSE)</f>
        <v>506호</v>
      </c>
      <c r="J114" s="109"/>
      <c r="K114" s="69" t="str">
        <f>VLOOKUP(K106,내용[],37,FALSE)</f>
        <v>506호</v>
      </c>
      <c r="L114" s="109"/>
    </row>
    <row r="115" spans="1:12" s="70" customFormat="1" ht="32.25" customHeight="1" x14ac:dyDescent="0.15">
      <c r="A115" s="104" t="str">
        <f>자료!$F$9</f>
        <v>3교시</v>
      </c>
      <c r="B115" s="104" t="str">
        <f>자료!$F$8</f>
        <v>11:30 ~ 12:20</v>
      </c>
      <c r="C115" s="69" t="str">
        <f>VLOOKUP(C106,내용[],6,FALSE)&amp;" : "&amp;VLOOKUP(C106,내용[],14,FALSE)</f>
        <v xml:space="preserve">프론트앤드 &amp; 백앤드 구현 및 제작 : </v>
      </c>
      <c r="D115" s="107" t="str">
        <f>VLOOKUP(C106,내용[],30,FALSE)</f>
        <v>박석호</v>
      </c>
      <c r="E115" s="69" t="str">
        <f>VLOOKUP(E106,내용[],6,FALSE)&amp;" : "&amp;VLOOKUP(E106,내용[],14,FALSE)</f>
        <v xml:space="preserve">프론트앤드 &amp; 백앤드 구현 및 제작 : </v>
      </c>
      <c r="F115" s="107" t="str">
        <f>VLOOKUP(E106,내용[],30,FALSE)</f>
        <v>박석호</v>
      </c>
      <c r="G115" s="69" t="str">
        <f>VLOOKUP(G106,내용[],6,FALSE)&amp;" : "&amp;VLOOKUP(G106,내용[],14,FALSE)</f>
        <v xml:space="preserve">프론트앤드 &amp; 백앤드 구현 및 제작 : </v>
      </c>
      <c r="H115" s="107" t="str">
        <f>VLOOKUP(G106,내용[],30,FALSE)</f>
        <v>박석호</v>
      </c>
      <c r="I115" s="69" t="str">
        <f>VLOOKUP(I106,내용[],6,FALSE)&amp;" : "&amp;VLOOKUP(I106,내용[],14,FALSE)</f>
        <v xml:space="preserve">프론트앤드 &amp; 백앤드 구현 및 제작 : </v>
      </c>
      <c r="J115" s="107" t="str">
        <f>VLOOKUP(I106,내용[],30,FALSE)</f>
        <v>박석호</v>
      </c>
      <c r="K115" s="69" t="str">
        <f>VLOOKUP(K106,내용[],6,FALSE)&amp;" : "&amp;VLOOKUP(K106,내용[],14,FALSE)</f>
        <v xml:space="preserve">프론트앤드 &amp; 백앤드 구현 및 제작 : </v>
      </c>
      <c r="L115" s="107" t="str">
        <f>VLOOKUP(K106,내용[],30,FALSE)</f>
        <v>박석호</v>
      </c>
    </row>
    <row r="116" spans="1:12" ht="45" customHeight="1" x14ac:dyDescent="0.15">
      <c r="A116" s="105"/>
      <c r="B116" s="105"/>
      <c r="C116" s="69" t="str">
        <f>VLOOKUP(C106,내용[],22,FALSE)</f>
        <v>UI 구현</v>
      </c>
      <c r="D116" s="108"/>
      <c r="E116" s="69" t="str">
        <f>VLOOKUP(E106,내용[],22,FALSE)</f>
        <v>UI 구현</v>
      </c>
      <c r="F116" s="108"/>
      <c r="G116" s="69" t="str">
        <f>VLOOKUP(G106,내용[],22,FALSE)</f>
        <v>UI 구현</v>
      </c>
      <c r="H116" s="108"/>
      <c r="I116" s="69" t="str">
        <f>VLOOKUP(I106,내용[],22,FALSE)</f>
        <v>UI 구현</v>
      </c>
      <c r="J116" s="108"/>
      <c r="K116" s="69" t="str">
        <f>VLOOKUP(K106,내용[],22,FALSE)</f>
        <v>UI 구현</v>
      </c>
      <c r="L116" s="108"/>
    </row>
    <row r="117" spans="1:12" ht="12.75" customHeight="1" x14ac:dyDescent="0.15">
      <c r="A117" s="106"/>
      <c r="B117" s="106"/>
      <c r="C117" s="69" t="str">
        <f>VLOOKUP(C106,내용[],38,FALSE)</f>
        <v>506호</v>
      </c>
      <c r="D117" s="109"/>
      <c r="E117" s="69" t="str">
        <f>VLOOKUP(E106,내용[],38,FALSE)</f>
        <v>506호</v>
      </c>
      <c r="F117" s="109"/>
      <c r="G117" s="69" t="str">
        <f>VLOOKUP(G106,내용[],38,FALSE)</f>
        <v>506호</v>
      </c>
      <c r="H117" s="109"/>
      <c r="I117" s="69" t="str">
        <f>VLOOKUP(I106,내용[],38,FALSE)</f>
        <v>506호</v>
      </c>
      <c r="J117" s="109"/>
      <c r="K117" s="69" t="str">
        <f>VLOOKUP(K106,내용[],38,FALSE)</f>
        <v>506호</v>
      </c>
      <c r="L117" s="109"/>
    </row>
    <row r="118" spans="1:12" s="70" customFormat="1" ht="32.25" customHeight="1" x14ac:dyDescent="0.15">
      <c r="A118" s="104" t="str">
        <f>자료!$G$9</f>
        <v>4교시</v>
      </c>
      <c r="B118" s="104" t="str">
        <f>자료!$G$8</f>
        <v>12:30 ~ 13:20</v>
      </c>
      <c r="C118" s="69" t="str">
        <f>VLOOKUP(C106,내용[],7,FALSE)&amp;" : "&amp;VLOOKUP(C106,내용[],15,FALSE)</f>
        <v xml:space="preserve">프론트앤드 &amp; 백앤드 구현 및 제작 : </v>
      </c>
      <c r="D118" s="107" t="str">
        <f>VLOOKUP(C106,내용[],31,FALSE)</f>
        <v>박석호</v>
      </c>
      <c r="E118" s="69" t="str">
        <f>VLOOKUP(E106,내용[],7,FALSE)&amp;" : "&amp;VLOOKUP(E106,내용[],15,FALSE)</f>
        <v xml:space="preserve">프론트앤드 &amp; 백앤드 구현 및 제작 : </v>
      </c>
      <c r="F118" s="107" t="str">
        <f>VLOOKUP(E106,내용[],31,FALSE)</f>
        <v>박석호</v>
      </c>
      <c r="G118" s="69" t="str">
        <f>VLOOKUP(G106,내용[],7,FALSE)&amp;" : "&amp;VLOOKUP(G106,내용[],15,FALSE)</f>
        <v xml:space="preserve">프론트앤드 &amp; 백앤드 구현 및 제작 : </v>
      </c>
      <c r="H118" s="107" t="str">
        <f>VLOOKUP(G106,내용[],31,FALSE)</f>
        <v>박석호</v>
      </c>
      <c r="I118" s="69" t="str">
        <f>VLOOKUP(I106,내용[],7,FALSE)&amp;" : "&amp;VLOOKUP(I106,내용[],15,FALSE)</f>
        <v xml:space="preserve">프론트앤드 &amp; 백앤드 구현 및 제작 : </v>
      </c>
      <c r="J118" s="107" t="str">
        <f>VLOOKUP(I106,내용[],31,FALSE)</f>
        <v>박석호</v>
      </c>
      <c r="K118" s="69" t="str">
        <f>VLOOKUP(K106,내용[],7,FALSE)&amp;" : "&amp;VLOOKUP(K106,내용[],15,FALSE)</f>
        <v xml:space="preserve">프론트앤드 &amp; 백앤드 구현 및 제작 : </v>
      </c>
      <c r="L118" s="107" t="str">
        <f>VLOOKUP(K106,내용[],31,FALSE)</f>
        <v>박석호</v>
      </c>
    </row>
    <row r="119" spans="1:12" ht="45" customHeight="1" x14ac:dyDescent="0.15">
      <c r="A119" s="105"/>
      <c r="B119" s="105"/>
      <c r="C119" s="69" t="str">
        <f>VLOOKUP(C106,내용[],23,FALSE)</f>
        <v>UI 구현</v>
      </c>
      <c r="D119" s="108"/>
      <c r="E119" s="69" t="str">
        <f>VLOOKUP(E106,내용[],23,FALSE)</f>
        <v>UI 구현</v>
      </c>
      <c r="F119" s="108"/>
      <c r="G119" s="69" t="str">
        <f>VLOOKUP(G106,내용[],23,FALSE)</f>
        <v>UI 구현</v>
      </c>
      <c r="H119" s="108"/>
      <c r="I119" s="69" t="str">
        <f>VLOOKUP(I106,내용[],23,FALSE)</f>
        <v>UI 구현</v>
      </c>
      <c r="J119" s="108"/>
      <c r="K119" s="69" t="str">
        <f>VLOOKUP(K106,내용[],23,FALSE)</f>
        <v>UI 구현</v>
      </c>
      <c r="L119" s="108"/>
    </row>
    <row r="120" spans="1:12" ht="12.75" customHeight="1" x14ac:dyDescent="0.15">
      <c r="A120" s="106"/>
      <c r="B120" s="106"/>
      <c r="C120" s="69" t="str">
        <f>VLOOKUP(C106,내용[],39,FALSE)</f>
        <v>506호</v>
      </c>
      <c r="D120" s="109"/>
      <c r="E120" s="69" t="str">
        <f>VLOOKUP(E106,내용[],39,FALSE)</f>
        <v>506호</v>
      </c>
      <c r="F120" s="109"/>
      <c r="G120" s="69" t="str">
        <f>VLOOKUP(G106,내용[],39,FALSE)</f>
        <v>506호</v>
      </c>
      <c r="H120" s="109"/>
      <c r="I120" s="69" t="str">
        <f>VLOOKUP(I106,내용[],39,FALSE)</f>
        <v>506호</v>
      </c>
      <c r="J120" s="109"/>
      <c r="K120" s="69" t="str">
        <f>VLOOKUP(K106,내용[],39,FALSE)</f>
        <v>506호</v>
      </c>
      <c r="L120" s="109"/>
    </row>
    <row r="121" spans="1:12" s="70" customFormat="1" ht="32.25" customHeight="1" x14ac:dyDescent="0.15">
      <c r="A121" s="104" t="str">
        <f>자료!$H$9</f>
        <v>5교시</v>
      </c>
      <c r="B121" s="104" t="str">
        <f>자료!$H$8</f>
        <v>14:10 ~ 15:00</v>
      </c>
      <c r="C121" s="69" t="str">
        <f>VLOOKUP(C106,내용[],8,FALSE)&amp;" : "&amp;VLOOKUP(C106,내용[],16,FALSE)</f>
        <v xml:space="preserve">프론트앤드 &amp; 백앤드 구현 및 제작 : </v>
      </c>
      <c r="D121" s="107" t="str">
        <f>VLOOKUP(C106,내용[],32,FALSE)</f>
        <v>박석호</v>
      </c>
      <c r="E121" s="69" t="str">
        <f>VLOOKUP(E106,내용[],8,FALSE)&amp;" : "&amp;VLOOKUP(E106,내용[],16,FALSE)</f>
        <v xml:space="preserve">프론트앤드 &amp; 백앤드 구현 및 제작 : </v>
      </c>
      <c r="F121" s="107" t="str">
        <f>VLOOKUP(E106,내용[],32,FALSE)</f>
        <v>박석호</v>
      </c>
      <c r="G121" s="69" t="str">
        <f>VLOOKUP(G106,내용[],8,FALSE)&amp;" : "&amp;VLOOKUP(G106,내용[],16,FALSE)</f>
        <v xml:space="preserve">프론트앤드 &amp; 백앤드 구현 및 제작 : </v>
      </c>
      <c r="H121" s="107" t="str">
        <f>VLOOKUP(G106,내용[],32,FALSE)</f>
        <v>박석호</v>
      </c>
      <c r="I121" s="69" t="str">
        <f>VLOOKUP(I106,내용[],8,FALSE)&amp;" : "&amp;VLOOKUP(I106,내용[],16,FALSE)</f>
        <v xml:space="preserve">프론트앤드 &amp; 백앤드 구현 및 제작 : </v>
      </c>
      <c r="J121" s="107" t="str">
        <f>VLOOKUP(I106,내용[],32,FALSE)</f>
        <v>박석호</v>
      </c>
      <c r="K121" s="69" t="str">
        <f>VLOOKUP(K106,내용[],8,FALSE)&amp;" : "&amp;VLOOKUP(K106,내용[],16,FALSE)</f>
        <v xml:space="preserve">프론트앤드 &amp; 백앤드 구현 및 제작 : </v>
      </c>
      <c r="L121" s="107" t="str">
        <f>VLOOKUP(K106,내용[],32,FALSE)</f>
        <v>박석호</v>
      </c>
    </row>
    <row r="122" spans="1:12" ht="45" customHeight="1" x14ac:dyDescent="0.15">
      <c r="A122" s="105"/>
      <c r="B122" s="105"/>
      <c r="C122" s="69" t="str">
        <f>VLOOKUP(C106,내용[],24,FALSE)</f>
        <v>UI 구현</v>
      </c>
      <c r="D122" s="108"/>
      <c r="E122" s="69" t="str">
        <f>VLOOKUP(E106,내용[],24,FALSE)</f>
        <v>UI 구현</v>
      </c>
      <c r="F122" s="108"/>
      <c r="G122" s="69" t="str">
        <f>VLOOKUP(G106,내용[],24,FALSE)</f>
        <v>UI 구현</v>
      </c>
      <c r="H122" s="108"/>
      <c r="I122" s="69" t="str">
        <f>VLOOKUP(I106,내용[],24,FALSE)</f>
        <v>UI 구현</v>
      </c>
      <c r="J122" s="108"/>
      <c r="K122" s="69" t="str">
        <f>VLOOKUP(K106,내용[],24,FALSE)</f>
        <v>UI 구현</v>
      </c>
      <c r="L122" s="108"/>
    </row>
    <row r="123" spans="1:12" ht="12.75" customHeight="1" x14ac:dyDescent="0.15">
      <c r="A123" s="106"/>
      <c r="B123" s="106"/>
      <c r="C123" s="69" t="str">
        <f>VLOOKUP(C106,내용[],40,FALSE)</f>
        <v>506호</v>
      </c>
      <c r="D123" s="109"/>
      <c r="E123" s="69" t="str">
        <f>VLOOKUP(E106,내용[],40,FALSE)</f>
        <v>506호</v>
      </c>
      <c r="F123" s="109"/>
      <c r="G123" s="69" t="str">
        <f>VLOOKUP(G106,내용[],40,FALSE)</f>
        <v>506호</v>
      </c>
      <c r="H123" s="109"/>
      <c r="I123" s="69" t="str">
        <f>VLOOKUP(I106,내용[],40,FALSE)</f>
        <v>506호</v>
      </c>
      <c r="J123" s="109"/>
      <c r="K123" s="69" t="str">
        <f>VLOOKUP(K106,내용[],40,FALSE)</f>
        <v>506호</v>
      </c>
      <c r="L123" s="109"/>
    </row>
    <row r="124" spans="1:12" s="70" customFormat="1" ht="32.25" customHeight="1" x14ac:dyDescent="0.15">
      <c r="A124" s="104" t="str">
        <f>자료!$I$9</f>
        <v>6교시</v>
      </c>
      <c r="B124" s="104" t="str">
        <f>자료!$I$8</f>
        <v>15:10 ~ 16:00</v>
      </c>
      <c r="C124" s="69" t="str">
        <f>VLOOKUP(C106,내용[],9,FALSE)&amp;" : "&amp;VLOOKUP(C106,내용[],17,FALSE)</f>
        <v xml:space="preserve">프론트앤드 &amp; 백앤드 구현 및 제작 : </v>
      </c>
      <c r="D124" s="107" t="str">
        <f>VLOOKUP(C106,내용[],33,FALSE)</f>
        <v>박석호</v>
      </c>
      <c r="E124" s="69" t="str">
        <f>VLOOKUP(E106,내용[],9,FALSE)&amp;" : "&amp;VLOOKUP(E106,내용[],17,FALSE)</f>
        <v xml:space="preserve">프론트앤드 &amp; 백앤드 구현 및 제작 : </v>
      </c>
      <c r="F124" s="107" t="str">
        <f>VLOOKUP(E106,내용[],33,FALSE)</f>
        <v>박석호</v>
      </c>
      <c r="G124" s="69" t="str">
        <f>VLOOKUP(G106,내용[],9,FALSE)&amp;" : "&amp;VLOOKUP(G106,내용[],17,FALSE)</f>
        <v xml:space="preserve">프론트앤드 &amp; 백앤드 구현 및 제작 : </v>
      </c>
      <c r="H124" s="107" t="str">
        <f>VLOOKUP(G106,내용[],33,FALSE)</f>
        <v>박석호</v>
      </c>
      <c r="I124" s="69" t="str">
        <f>VLOOKUP(I106,내용[],9,FALSE)&amp;" : "&amp;VLOOKUP(I106,내용[],17,FALSE)</f>
        <v xml:space="preserve">프론트앤드 &amp; 백앤드 구현 및 제작 : </v>
      </c>
      <c r="J124" s="107" t="str">
        <f>VLOOKUP(I106,내용[],33,FALSE)</f>
        <v>박석호</v>
      </c>
      <c r="K124" s="69" t="str">
        <f>VLOOKUP(K106,내용[],9,FALSE)&amp;" : "&amp;VLOOKUP(K106,내용[],17,FALSE)</f>
        <v xml:space="preserve">프론트앤드 &amp; 백앤드 구현 및 제작 : </v>
      </c>
      <c r="L124" s="107" t="str">
        <f>VLOOKUP(K106,내용[],33,FALSE)</f>
        <v>박석호</v>
      </c>
    </row>
    <row r="125" spans="1:12" ht="45" customHeight="1" x14ac:dyDescent="0.15">
      <c r="A125" s="105"/>
      <c r="B125" s="105"/>
      <c r="C125" s="69" t="str">
        <f>VLOOKUP(C106,내용[],25,FALSE)</f>
        <v>UI 구현</v>
      </c>
      <c r="D125" s="108"/>
      <c r="E125" s="69" t="str">
        <f>VLOOKUP(E106,내용[],25,FALSE)</f>
        <v>UI 구현</v>
      </c>
      <c r="F125" s="108"/>
      <c r="G125" s="69" t="str">
        <f>VLOOKUP(G106,내용[],25,FALSE)</f>
        <v>UI 구현</v>
      </c>
      <c r="H125" s="108"/>
      <c r="I125" s="69" t="str">
        <f>VLOOKUP(I106,내용[],25,FALSE)</f>
        <v>UI 구현</v>
      </c>
      <c r="J125" s="108"/>
      <c r="K125" s="69" t="str">
        <f>VLOOKUP(K106,내용[],25,FALSE)</f>
        <v>UI 구현</v>
      </c>
      <c r="L125" s="108"/>
    </row>
    <row r="126" spans="1:12" ht="12.75" customHeight="1" x14ac:dyDescent="0.15">
      <c r="A126" s="106"/>
      <c r="B126" s="106"/>
      <c r="C126" s="69" t="str">
        <f>VLOOKUP(C106,내용[],41,FALSE)</f>
        <v>506호</v>
      </c>
      <c r="D126" s="109"/>
      <c r="E126" s="69" t="str">
        <f>VLOOKUP(E106,내용[],41,FALSE)</f>
        <v>506호</v>
      </c>
      <c r="F126" s="109"/>
      <c r="G126" s="69" t="str">
        <f>VLOOKUP(G106,내용[],41,FALSE)</f>
        <v>506호</v>
      </c>
      <c r="H126" s="109"/>
      <c r="I126" s="69" t="str">
        <f>VLOOKUP(I106,내용[],41,FALSE)</f>
        <v>506호</v>
      </c>
      <c r="J126" s="109"/>
      <c r="K126" s="69" t="str">
        <f>VLOOKUP(K106,내용[],41,FALSE)</f>
        <v>506호</v>
      </c>
      <c r="L126" s="109"/>
    </row>
    <row r="127" spans="1:12" s="70" customFormat="1" ht="32.25" customHeight="1" x14ac:dyDescent="0.15">
      <c r="A127" s="104" t="str">
        <f>자료!$J$9</f>
        <v>7교시</v>
      </c>
      <c r="B127" s="104" t="str">
        <f>자료!$J$8</f>
        <v>16:10 ~ 17:00</v>
      </c>
      <c r="C127" s="69" t="str">
        <f>VLOOKUP(C106,내용[],10,FALSE)&amp;" : "&amp;VLOOKUP(C106,내용[],18,FALSE)</f>
        <v xml:space="preserve">프론트앤드 &amp; 백앤드 구현 및 제작 : </v>
      </c>
      <c r="D127" s="107" t="str">
        <f>VLOOKUP(C106,내용[],34,FALSE)</f>
        <v>박석호</v>
      </c>
      <c r="E127" s="69" t="str">
        <f>VLOOKUP(E106,내용[],10,FALSE)&amp;" : "&amp;VLOOKUP(E106,내용[],18,FALSE)</f>
        <v xml:space="preserve">프론트앤드 &amp; 백앤드 구현 및 제작 : </v>
      </c>
      <c r="F127" s="107" t="str">
        <f>VLOOKUP(E106,내용[],34,FALSE)</f>
        <v>박석호</v>
      </c>
      <c r="G127" s="69" t="str">
        <f>VLOOKUP(G106,내용[],10,FALSE)&amp;" : "&amp;VLOOKUP(G106,내용[],18,FALSE)</f>
        <v xml:space="preserve">프론트앤드 &amp; 백앤드 구현 및 제작 : </v>
      </c>
      <c r="H127" s="107" t="str">
        <f>VLOOKUP(G106,내용[],34,FALSE)</f>
        <v>박석호</v>
      </c>
      <c r="I127" s="69" t="str">
        <f>VLOOKUP(I106,내용[],10,FALSE)&amp;" : "&amp;VLOOKUP(I106,내용[],18,FALSE)</f>
        <v xml:space="preserve">프론트앤드 &amp; 백앤드 구현 및 제작 : </v>
      </c>
      <c r="J127" s="107" t="str">
        <f>VLOOKUP(I106,내용[],34,FALSE)</f>
        <v>박석호</v>
      </c>
      <c r="K127" s="69" t="str">
        <f>VLOOKUP(K106,내용[],10,FALSE)&amp;" : "&amp;VLOOKUP(K106,내용[],18,FALSE)</f>
        <v xml:space="preserve">프론트앤드 &amp; 백앤드 구현 및 제작 : </v>
      </c>
      <c r="L127" s="107" t="str">
        <f>VLOOKUP(K106,내용[],34,FALSE)</f>
        <v>박석호</v>
      </c>
    </row>
    <row r="128" spans="1:12" ht="45" customHeight="1" x14ac:dyDescent="0.15">
      <c r="A128" s="105"/>
      <c r="B128" s="105"/>
      <c r="C128" s="69" t="str">
        <f>VLOOKUP(C106,내용[],26,FALSE)</f>
        <v>UI 구현</v>
      </c>
      <c r="D128" s="108"/>
      <c r="E128" s="69" t="str">
        <f>VLOOKUP(E106,내용[],26,FALSE)</f>
        <v>UI 구현</v>
      </c>
      <c r="F128" s="108"/>
      <c r="G128" s="69" t="str">
        <f>VLOOKUP(G106,내용[],26,FALSE)</f>
        <v>UI 구현</v>
      </c>
      <c r="H128" s="108"/>
      <c r="I128" s="69" t="str">
        <f>VLOOKUP(I106,내용[],26,FALSE)</f>
        <v>UI 구현</v>
      </c>
      <c r="J128" s="108"/>
      <c r="K128" s="69" t="str">
        <f>VLOOKUP(K106,내용[],26,FALSE)</f>
        <v>UI 구현</v>
      </c>
      <c r="L128" s="108"/>
    </row>
    <row r="129" spans="1:12" ht="12.75" customHeight="1" x14ac:dyDescent="0.15">
      <c r="A129" s="106"/>
      <c r="B129" s="106"/>
      <c r="C129" s="69" t="str">
        <f>VLOOKUP(C106,내용[],42,FALSE)</f>
        <v>506호</v>
      </c>
      <c r="D129" s="109"/>
      <c r="E129" s="69" t="str">
        <f>VLOOKUP(E106,내용[],42,FALSE)</f>
        <v>506호</v>
      </c>
      <c r="F129" s="109"/>
      <c r="G129" s="69" t="str">
        <f>VLOOKUP(G106,내용[],42,FALSE)</f>
        <v>506호</v>
      </c>
      <c r="H129" s="109"/>
      <c r="I129" s="69" t="str">
        <f>VLOOKUP(I106,내용[],42,FALSE)</f>
        <v>506호</v>
      </c>
      <c r="J129" s="109"/>
      <c r="K129" s="69" t="str">
        <f>VLOOKUP(K106,내용[],42,FALSE)</f>
        <v>506호</v>
      </c>
      <c r="L129" s="109"/>
    </row>
    <row r="130" spans="1:12" s="70" customFormat="1" ht="32.25" customHeight="1" x14ac:dyDescent="0.15">
      <c r="A130" s="104" t="str">
        <f>자료!$K$9</f>
        <v>8교시</v>
      </c>
      <c r="B130" s="104" t="str">
        <f>자료!$K$8</f>
        <v>17:10 ~ 18:00</v>
      </c>
      <c r="C130" s="69" t="str">
        <f>VLOOKUP(C106,내용[],11,FALSE)&amp;" : "&amp;VLOOKUP(C106,내용[],19,FALSE)</f>
        <v xml:space="preserve">프론트앤드 &amp; 백앤드 구현 및 제작 : </v>
      </c>
      <c r="D130" s="107" t="str">
        <f>VLOOKUP(C106,내용[],35,FALSE)</f>
        <v>박석호</v>
      </c>
      <c r="E130" s="69" t="str">
        <f>VLOOKUP(E106,내용[],11,FALSE)&amp;" : "&amp;VLOOKUP(E106,내용[],19,FALSE)</f>
        <v xml:space="preserve">프론트앤드 &amp; 백앤드 구현 및 제작 : </v>
      </c>
      <c r="F130" s="107" t="str">
        <f>VLOOKUP(E106,내용[],35,FALSE)</f>
        <v>박석호</v>
      </c>
      <c r="G130" s="69" t="str">
        <f>VLOOKUP(G106,내용[],11,FALSE)&amp;" : "&amp;VLOOKUP(G106,내용[],19,FALSE)</f>
        <v xml:space="preserve">프론트앤드 &amp; 백앤드 구현 및 제작 : </v>
      </c>
      <c r="H130" s="107" t="str">
        <f>VLOOKUP(G106,내용[],35,FALSE)</f>
        <v>박석호</v>
      </c>
      <c r="I130" s="69" t="str">
        <f>VLOOKUP(I106,내용[],11,FALSE)&amp;" : "&amp;VLOOKUP(I106,내용[],19,FALSE)</f>
        <v xml:space="preserve">프론트앤드 &amp; 백앤드 구현 및 제작 : </v>
      </c>
      <c r="J130" s="107" t="str">
        <f>VLOOKUP(I106,내용[],35,FALSE)</f>
        <v>박석호</v>
      </c>
      <c r="K130" s="69" t="str">
        <f>VLOOKUP(K106,내용[],11,FALSE)&amp;" : "&amp;VLOOKUP(K106,내용[],19,FALSE)</f>
        <v xml:space="preserve">프론트앤드 &amp; 백앤드 구현 및 제작 : </v>
      </c>
      <c r="L130" s="107" t="str">
        <f>VLOOKUP(K106,내용[],35,FALSE)</f>
        <v>박석호</v>
      </c>
    </row>
    <row r="131" spans="1:12" ht="45" customHeight="1" x14ac:dyDescent="0.15">
      <c r="A131" s="105"/>
      <c r="B131" s="105"/>
      <c r="C131" s="69" t="str">
        <f>VLOOKUP(C106,내용[],27,FALSE)</f>
        <v>UI 구현</v>
      </c>
      <c r="D131" s="108"/>
      <c r="E131" s="69" t="str">
        <f>VLOOKUP(E106,내용[],27,FALSE)</f>
        <v>UI 구현</v>
      </c>
      <c r="F131" s="108"/>
      <c r="G131" s="69" t="str">
        <f>VLOOKUP(G106,내용[],27,FALSE)</f>
        <v>UI 구현</v>
      </c>
      <c r="H131" s="108"/>
      <c r="I131" s="69" t="str">
        <f>VLOOKUP(I106,내용[],27,FALSE)</f>
        <v>UI 구현</v>
      </c>
      <c r="J131" s="108"/>
      <c r="K131" s="69" t="str">
        <f>VLOOKUP(K106,내용[],27,FALSE)</f>
        <v>UI 구현</v>
      </c>
      <c r="L131" s="108"/>
    </row>
    <row r="132" spans="1:12" ht="12.75" customHeight="1" x14ac:dyDescent="0.15">
      <c r="A132" s="106"/>
      <c r="B132" s="106"/>
      <c r="C132" s="69" t="str">
        <f>VLOOKUP(C106,내용[],43,FALSE)</f>
        <v>506호</v>
      </c>
      <c r="D132" s="109"/>
      <c r="E132" s="69" t="str">
        <f>VLOOKUP(E106,내용[],43,FALSE)</f>
        <v>506호</v>
      </c>
      <c r="F132" s="109"/>
      <c r="G132" s="69" t="str">
        <f>VLOOKUP(G106,내용[],43,FALSE)</f>
        <v>506호</v>
      </c>
      <c r="H132" s="109"/>
      <c r="I132" s="69" t="str">
        <f>VLOOKUP(I106,내용[],43,FALSE)</f>
        <v>506호</v>
      </c>
      <c r="J132" s="109"/>
      <c r="K132" s="69" t="str">
        <f>VLOOKUP(K106,내용[],43,FALSE)</f>
        <v>506호</v>
      </c>
      <c r="L132" s="109"/>
    </row>
    <row r="133" spans="1:12" ht="6" customHeight="1" x14ac:dyDescent="0.15">
      <c r="A133" s="58"/>
      <c r="C133" s="59"/>
      <c r="D133" s="60"/>
      <c r="E133" s="59"/>
      <c r="G133" s="61"/>
      <c r="H133" s="60"/>
      <c r="I133" s="59"/>
      <c r="K133" s="59"/>
      <c r="L133" s="60"/>
    </row>
    <row r="134" spans="1:12" ht="6" customHeight="1" x14ac:dyDescent="0.15">
      <c r="C134" s="59"/>
      <c r="D134" s="60"/>
      <c r="E134" s="59"/>
      <c r="G134" s="61"/>
      <c r="H134" s="60"/>
      <c r="I134" s="59"/>
      <c r="K134" s="59"/>
      <c r="L134" s="60"/>
    </row>
    <row r="135" spans="1:12" ht="21" customHeight="1" x14ac:dyDescent="0.15">
      <c r="A135" s="113" t="str">
        <f>자료!$A$3</f>
        <v>풀스택 개발자양성과정(프론트앤드&amp;백앤드)(2회차)</v>
      </c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</row>
    <row r="136" spans="1:12" ht="6" customHeight="1" x14ac:dyDescent="0.15">
      <c r="C136" s="59"/>
      <c r="D136" s="60"/>
      <c r="E136" s="59"/>
      <c r="G136" s="61"/>
      <c r="H136" s="60"/>
      <c r="I136" s="59"/>
      <c r="K136" s="59"/>
      <c r="L136" s="60"/>
    </row>
    <row r="137" spans="1:12" ht="12" x14ac:dyDescent="0.15">
      <c r="A137" s="114" t="str">
        <f>자료!$A$5</f>
        <v xml:space="preserve">훈련기간: </v>
      </c>
      <c r="B137" s="114"/>
      <c r="C137" s="62" t="str">
        <f>자료!$D$5</f>
        <v>2020-10-20 ~ 2021-04-01</v>
      </c>
      <c r="D137" s="60"/>
      <c r="E137" s="59"/>
      <c r="F137" s="63"/>
      <c r="G137" s="61" t="str">
        <f>자료!$I$5</f>
        <v>(연수시간: 900시간)</v>
      </c>
      <c r="H137" s="60"/>
      <c r="I137" s="59"/>
      <c r="K137" s="59"/>
      <c r="L137" s="60"/>
    </row>
    <row r="138" spans="1:12" ht="12" x14ac:dyDescent="0.15">
      <c r="A138" s="114" t="str">
        <f>자료!$A$6</f>
        <v xml:space="preserve">훈련강사: </v>
      </c>
      <c r="B138" s="114"/>
      <c r="C138" s="59" t="str">
        <f t="shared" ref="C138" si="16">D142</f>
        <v>박석호</v>
      </c>
      <c r="D138" s="60"/>
      <c r="E138" s="59"/>
      <c r="G138" s="61"/>
      <c r="H138" s="60"/>
      <c r="I138" s="64"/>
      <c r="J138" s="65"/>
      <c r="K138" s="64"/>
      <c r="L138" s="60"/>
    </row>
    <row r="139" spans="1:12" ht="13.5" customHeight="1" x14ac:dyDescent="0.15">
      <c r="A139" s="66"/>
      <c r="B139" s="66"/>
      <c r="C139" s="110">
        <f t="shared" ref="C139" si="17">C106+5</f>
        <v>21</v>
      </c>
      <c r="D139" s="110"/>
      <c r="E139" s="110">
        <f t="shared" ref="E139" si="18">C139+1</f>
        <v>22</v>
      </c>
      <c r="F139" s="110"/>
      <c r="G139" s="110">
        <f t="shared" ref="G139" si="19">E139+1</f>
        <v>23</v>
      </c>
      <c r="H139" s="110"/>
      <c r="I139" s="110">
        <f t="shared" ref="I139" si="20">G139+1</f>
        <v>24</v>
      </c>
      <c r="J139" s="110"/>
      <c r="K139" s="110">
        <f t="shared" ref="K139" si="21">I139+1</f>
        <v>25</v>
      </c>
      <c r="L139" s="110"/>
    </row>
    <row r="140" spans="1:12" s="68" customFormat="1" ht="13.5" customHeight="1" x14ac:dyDescent="0.15">
      <c r="A140" s="67"/>
      <c r="B140" s="67"/>
      <c r="C140" s="111">
        <f>VLOOKUP(C139,내용[],44,FALSE)</f>
        <v>44152</v>
      </c>
      <c r="D140" s="111"/>
      <c r="E140" s="111">
        <f>VLOOKUP(E139,내용[],44,FALSE)</f>
        <v>44153</v>
      </c>
      <c r="F140" s="111"/>
      <c r="G140" s="111">
        <f>VLOOKUP(G139,내용[],44,FALSE)</f>
        <v>44154</v>
      </c>
      <c r="H140" s="111"/>
      <c r="I140" s="111">
        <f>VLOOKUP(I139,내용[],44,FALSE)</f>
        <v>44155</v>
      </c>
      <c r="J140" s="111"/>
      <c r="K140" s="111">
        <f>VLOOKUP(K139,내용[],44,FALSE)</f>
        <v>44158</v>
      </c>
      <c r="L140" s="111"/>
    </row>
    <row r="141" spans="1:12" s="82" customFormat="1" ht="13.5" customHeight="1" x14ac:dyDescent="0.15">
      <c r="A141" s="66"/>
      <c r="B141" s="66"/>
      <c r="C141" s="116">
        <f>VLOOKUP(C139,내용[],2,FALSE)</f>
        <v>8</v>
      </c>
      <c r="D141" s="117"/>
      <c r="E141" s="116">
        <f>VLOOKUP(E139,내용[],2,FALSE)</f>
        <v>8</v>
      </c>
      <c r="F141" s="117"/>
      <c r="G141" s="116">
        <f>VLOOKUP(G139,내용[],2,FALSE)</f>
        <v>8</v>
      </c>
      <c r="H141" s="117"/>
      <c r="I141" s="116">
        <f>VLOOKUP(I139,내용[],2,FALSE)</f>
        <v>8</v>
      </c>
      <c r="J141" s="117"/>
      <c r="K141" s="116">
        <f>VLOOKUP(K139,내용[],2,FALSE)</f>
        <v>8</v>
      </c>
      <c r="L141" s="117"/>
    </row>
    <row r="142" spans="1:12" s="70" customFormat="1" ht="32.25" customHeight="1" x14ac:dyDescent="0.15">
      <c r="A142" s="104" t="str">
        <f>자료!$D$9</f>
        <v>1교시</v>
      </c>
      <c r="B142" s="104" t="str">
        <f>자료!$D$8</f>
        <v>09:30 ~ 10:20</v>
      </c>
      <c r="C142" s="69" t="str">
        <f>VLOOKUP(C139,내용[],4,FALSE)&amp;" : "&amp;VLOOKUP(C139,내용[],12,FALSE)</f>
        <v xml:space="preserve">프론트앤드 &amp; 백앤드 구현 및 제작 : </v>
      </c>
      <c r="D142" s="107" t="str">
        <f>VLOOKUP(C139,내용[],28,FALSE)</f>
        <v>박석호</v>
      </c>
      <c r="E142" s="69" t="str">
        <f>VLOOKUP(E139,내용[],4,FALSE)&amp;" : "&amp;VLOOKUP(E139,내용[],12,FALSE)</f>
        <v xml:space="preserve">프론트앤드 &amp; 백앤드 구현 및 제작 : </v>
      </c>
      <c r="F142" s="107" t="str">
        <f>VLOOKUP(E139,내용[],28,FALSE)</f>
        <v>박석호</v>
      </c>
      <c r="G142" s="69" t="str">
        <f>VLOOKUP(G139,내용[],4,FALSE)&amp;" : "&amp;VLOOKUP(G139,내용[],12,FALSE)</f>
        <v xml:space="preserve">프론트앤드 &amp; 백앤드 구현 및 제작 : </v>
      </c>
      <c r="H142" s="107" t="str">
        <f>VLOOKUP(G139,내용[],28,FALSE)</f>
        <v>박석호</v>
      </c>
      <c r="I142" s="69" t="str">
        <f>VLOOKUP(I139,내용[],4,FALSE)&amp;" : "&amp;VLOOKUP(I139,내용[],12,FALSE)</f>
        <v xml:space="preserve">프론트앤드 &amp; 백앤드 구현 및 제작 : </v>
      </c>
      <c r="J142" s="107" t="str">
        <f>VLOOKUP(I139,내용[],28,FALSE)</f>
        <v>박석호</v>
      </c>
      <c r="K142" s="69" t="str">
        <f>VLOOKUP(K139,내용[],4,FALSE)&amp;" : "&amp;VLOOKUP(K139,내용[],12,FALSE)</f>
        <v xml:space="preserve">프론트앤드 &amp; 백앤드 구현 및 제작 : </v>
      </c>
      <c r="L142" s="107" t="str">
        <f>VLOOKUP(K139,내용[],28,FALSE)</f>
        <v>박석호</v>
      </c>
    </row>
    <row r="143" spans="1:12" ht="45" customHeight="1" x14ac:dyDescent="0.15">
      <c r="A143" s="105"/>
      <c r="B143" s="105"/>
      <c r="C143" s="69" t="str">
        <f>VLOOKUP(C139,내용[],20,FALSE)</f>
        <v>UI 구현</v>
      </c>
      <c r="D143" s="108"/>
      <c r="E143" s="69" t="str">
        <f>VLOOKUP(E139,내용[],20,FALSE)</f>
        <v>UI 구현</v>
      </c>
      <c r="F143" s="108"/>
      <c r="G143" s="69" t="str">
        <f>VLOOKUP(G139,내용[],20,FALSE)</f>
        <v>UI 구현</v>
      </c>
      <c r="H143" s="108"/>
      <c r="I143" s="69" t="str">
        <f>VLOOKUP(I139,내용[],20,FALSE)</f>
        <v>UI 구현</v>
      </c>
      <c r="J143" s="108"/>
      <c r="K143" s="69" t="str">
        <f>VLOOKUP(K139,내용[],20,FALSE)</f>
        <v>UI 구현</v>
      </c>
      <c r="L143" s="108"/>
    </row>
    <row r="144" spans="1:12" ht="12.75" customHeight="1" x14ac:dyDescent="0.15">
      <c r="A144" s="106"/>
      <c r="B144" s="106"/>
      <c r="C144" s="69" t="str">
        <f>VLOOKUP(C139,내용[],36,FALSE)</f>
        <v>506호</v>
      </c>
      <c r="D144" s="109"/>
      <c r="E144" s="69" t="str">
        <f>VLOOKUP(E139,내용[],36,FALSE)</f>
        <v>506호</v>
      </c>
      <c r="F144" s="109"/>
      <c r="G144" s="69" t="str">
        <f>VLOOKUP(G139,내용[],36,FALSE)</f>
        <v>506호</v>
      </c>
      <c r="H144" s="109"/>
      <c r="I144" s="69" t="str">
        <f>VLOOKUP(I139,내용[],36,FALSE)</f>
        <v>506호</v>
      </c>
      <c r="J144" s="109"/>
      <c r="K144" s="69" t="str">
        <f>VLOOKUP(K139,내용[],36,FALSE)</f>
        <v>506호</v>
      </c>
      <c r="L144" s="109"/>
    </row>
    <row r="145" spans="1:12" s="70" customFormat="1" ht="32.25" customHeight="1" x14ac:dyDescent="0.15">
      <c r="A145" s="104" t="str">
        <f>자료!$E$9</f>
        <v>2교시</v>
      </c>
      <c r="B145" s="104" t="str">
        <f>자료!$E$8</f>
        <v>10:30 ~ 11:20</v>
      </c>
      <c r="C145" s="69" t="str">
        <f>VLOOKUP(C139,내용[],5,FALSE)&amp;" : "&amp;VLOOKUP(C139,내용[],13,FALSE)</f>
        <v xml:space="preserve">프론트앤드 &amp; 백앤드 구현 및 제작 : </v>
      </c>
      <c r="D145" s="107" t="str">
        <f>VLOOKUP(C139,내용[],29,FALSE)</f>
        <v>박석호</v>
      </c>
      <c r="E145" s="69" t="str">
        <f>VLOOKUP(E139,내용[],5,FALSE)&amp;" : "&amp;VLOOKUP(E139,내용[],13,FALSE)</f>
        <v xml:space="preserve">프론트앤드 &amp; 백앤드 구현 및 제작 : </v>
      </c>
      <c r="F145" s="107" t="str">
        <f>VLOOKUP(E139,내용[],29,FALSE)</f>
        <v>박석호</v>
      </c>
      <c r="G145" s="69" t="str">
        <f>VLOOKUP(G139,내용[],5,FALSE)&amp;" : "&amp;VLOOKUP(G139,내용[],13,FALSE)</f>
        <v xml:space="preserve">프론트앤드 &amp; 백앤드 구현 및 제작 : </v>
      </c>
      <c r="H145" s="107" t="str">
        <f>VLOOKUP(G139,내용[],29,FALSE)</f>
        <v>박석호</v>
      </c>
      <c r="I145" s="69" t="str">
        <f>VLOOKUP(I139,내용[],5,FALSE)&amp;" : "&amp;VLOOKUP(I139,내용[],13,FALSE)</f>
        <v xml:space="preserve">프론트앤드 &amp; 백앤드 구현 및 제작 : </v>
      </c>
      <c r="J145" s="107" t="str">
        <f>VLOOKUP(I139,내용[],29,FALSE)</f>
        <v>박석호</v>
      </c>
      <c r="K145" s="69" t="str">
        <f>VLOOKUP(K139,내용[],5,FALSE)&amp;" : "&amp;VLOOKUP(K139,내용[],13,FALSE)</f>
        <v xml:space="preserve">프론트앤드 &amp; 백앤드 구현 및 제작 : </v>
      </c>
      <c r="L145" s="107" t="str">
        <f>VLOOKUP(K139,내용[],29,FALSE)</f>
        <v>박석호</v>
      </c>
    </row>
    <row r="146" spans="1:12" ht="45" customHeight="1" x14ac:dyDescent="0.15">
      <c r="A146" s="105"/>
      <c r="B146" s="105"/>
      <c r="C146" s="69" t="str">
        <f>VLOOKUP(C139,내용[],21,FALSE)</f>
        <v>UI 구현</v>
      </c>
      <c r="D146" s="108"/>
      <c r="E146" s="69" t="str">
        <f>VLOOKUP(E139,내용[],21,FALSE)</f>
        <v>UI 구현</v>
      </c>
      <c r="F146" s="108"/>
      <c r="G146" s="69" t="str">
        <f>VLOOKUP(G139,내용[],21,FALSE)</f>
        <v>UI 구현</v>
      </c>
      <c r="H146" s="108"/>
      <c r="I146" s="69" t="str">
        <f>VLOOKUP(I139,내용[],21,FALSE)</f>
        <v>UI 구현</v>
      </c>
      <c r="J146" s="108"/>
      <c r="K146" s="69" t="str">
        <f>VLOOKUP(K139,내용[],21,FALSE)</f>
        <v>UI 구현</v>
      </c>
      <c r="L146" s="108"/>
    </row>
    <row r="147" spans="1:12" ht="12.75" customHeight="1" x14ac:dyDescent="0.15">
      <c r="A147" s="106"/>
      <c r="B147" s="106"/>
      <c r="C147" s="69" t="str">
        <f>VLOOKUP(C139,내용[],37,FALSE)</f>
        <v>506호</v>
      </c>
      <c r="D147" s="109"/>
      <c r="E147" s="69" t="str">
        <f>VLOOKUP(E139,내용[],37,FALSE)</f>
        <v>506호</v>
      </c>
      <c r="F147" s="109"/>
      <c r="G147" s="69" t="str">
        <f>VLOOKUP(G139,내용[],37,FALSE)</f>
        <v>506호</v>
      </c>
      <c r="H147" s="109"/>
      <c r="I147" s="69" t="str">
        <f>VLOOKUP(I139,내용[],37,FALSE)</f>
        <v>506호</v>
      </c>
      <c r="J147" s="109"/>
      <c r="K147" s="69" t="str">
        <f>VLOOKUP(K139,내용[],37,FALSE)</f>
        <v>506호</v>
      </c>
      <c r="L147" s="109"/>
    </row>
    <row r="148" spans="1:12" s="70" customFormat="1" ht="32.25" customHeight="1" x14ac:dyDescent="0.15">
      <c r="A148" s="104" t="str">
        <f>자료!$F$9</f>
        <v>3교시</v>
      </c>
      <c r="B148" s="104" t="str">
        <f>자료!$F$8</f>
        <v>11:30 ~ 12:20</v>
      </c>
      <c r="C148" s="69" t="str">
        <f>VLOOKUP(C139,내용[],6,FALSE)&amp;" : "&amp;VLOOKUP(C139,내용[],14,FALSE)</f>
        <v xml:space="preserve">프론트앤드 &amp; 백앤드 구현 및 제작 : </v>
      </c>
      <c r="D148" s="107" t="str">
        <f>VLOOKUP(C139,내용[],30,FALSE)</f>
        <v>박석호</v>
      </c>
      <c r="E148" s="69" t="str">
        <f>VLOOKUP(E139,내용[],6,FALSE)&amp;" : "&amp;VLOOKUP(E139,내용[],14,FALSE)</f>
        <v xml:space="preserve">프론트앤드 &amp; 백앤드 구현 및 제작 : </v>
      </c>
      <c r="F148" s="107" t="str">
        <f>VLOOKUP(E139,내용[],30,FALSE)</f>
        <v>박석호</v>
      </c>
      <c r="G148" s="69" t="str">
        <f>VLOOKUP(G139,내용[],6,FALSE)&amp;" : "&amp;VLOOKUP(G139,내용[],14,FALSE)</f>
        <v xml:space="preserve">프론트앤드 &amp; 백앤드 구현 및 제작 : </v>
      </c>
      <c r="H148" s="107" t="str">
        <f>VLOOKUP(G139,내용[],30,FALSE)</f>
        <v>박석호</v>
      </c>
      <c r="I148" s="69" t="str">
        <f>VLOOKUP(I139,내용[],6,FALSE)&amp;" : "&amp;VLOOKUP(I139,내용[],14,FALSE)</f>
        <v xml:space="preserve">프론트앤드 &amp; 백앤드 구현 및 제작 : </v>
      </c>
      <c r="J148" s="107" t="str">
        <f>VLOOKUP(I139,내용[],30,FALSE)</f>
        <v>박석호</v>
      </c>
      <c r="K148" s="69" t="str">
        <f>VLOOKUP(K139,내용[],6,FALSE)&amp;" : "&amp;VLOOKUP(K139,내용[],14,FALSE)</f>
        <v xml:space="preserve">프론트앤드 &amp; 백앤드 구현 및 제작 : </v>
      </c>
      <c r="L148" s="107" t="str">
        <f>VLOOKUP(K139,내용[],30,FALSE)</f>
        <v>박석호</v>
      </c>
    </row>
    <row r="149" spans="1:12" ht="45" customHeight="1" x14ac:dyDescent="0.15">
      <c r="A149" s="105"/>
      <c r="B149" s="105"/>
      <c r="C149" s="69" t="str">
        <f>VLOOKUP(C139,내용[],22,FALSE)</f>
        <v>UI 구현</v>
      </c>
      <c r="D149" s="108"/>
      <c r="E149" s="69" t="str">
        <f>VLOOKUP(E139,내용[],22,FALSE)</f>
        <v>UI 구현</v>
      </c>
      <c r="F149" s="108"/>
      <c r="G149" s="69" t="str">
        <f>VLOOKUP(G139,내용[],22,FALSE)</f>
        <v>UI 구현</v>
      </c>
      <c r="H149" s="108"/>
      <c r="I149" s="69" t="str">
        <f>VLOOKUP(I139,내용[],22,FALSE)</f>
        <v>UI 구현</v>
      </c>
      <c r="J149" s="108"/>
      <c r="K149" s="69" t="str">
        <f>VLOOKUP(K139,내용[],22,FALSE)</f>
        <v>UI 구현</v>
      </c>
      <c r="L149" s="108"/>
    </row>
    <row r="150" spans="1:12" ht="12.75" customHeight="1" x14ac:dyDescent="0.15">
      <c r="A150" s="106"/>
      <c r="B150" s="106"/>
      <c r="C150" s="69" t="str">
        <f>VLOOKUP(C139,내용[],38,FALSE)</f>
        <v>506호</v>
      </c>
      <c r="D150" s="109"/>
      <c r="E150" s="69" t="str">
        <f>VLOOKUP(E139,내용[],38,FALSE)</f>
        <v>506호</v>
      </c>
      <c r="F150" s="109"/>
      <c r="G150" s="69" t="str">
        <f>VLOOKUP(G139,내용[],38,FALSE)</f>
        <v>506호</v>
      </c>
      <c r="H150" s="109"/>
      <c r="I150" s="69" t="str">
        <f>VLOOKUP(I139,내용[],38,FALSE)</f>
        <v>506호</v>
      </c>
      <c r="J150" s="109"/>
      <c r="K150" s="69" t="str">
        <f>VLOOKUP(K139,내용[],38,FALSE)</f>
        <v>506호</v>
      </c>
      <c r="L150" s="109"/>
    </row>
    <row r="151" spans="1:12" s="70" customFormat="1" ht="32.25" customHeight="1" x14ac:dyDescent="0.15">
      <c r="A151" s="104" t="str">
        <f>자료!$G$9</f>
        <v>4교시</v>
      </c>
      <c r="B151" s="104" t="str">
        <f>자료!$G$8</f>
        <v>12:30 ~ 13:20</v>
      </c>
      <c r="C151" s="69" t="str">
        <f>VLOOKUP(C139,내용[],7,FALSE)&amp;" : "&amp;VLOOKUP(C139,내용[],15,FALSE)</f>
        <v xml:space="preserve">프론트앤드 &amp; 백앤드 구현 및 제작 : </v>
      </c>
      <c r="D151" s="107" t="str">
        <f>VLOOKUP(C139,내용[],31,FALSE)</f>
        <v>박석호</v>
      </c>
      <c r="E151" s="69" t="str">
        <f>VLOOKUP(E139,내용[],7,FALSE)&amp;" : "&amp;VLOOKUP(E139,내용[],15,FALSE)</f>
        <v xml:space="preserve">프론트앤드 &amp; 백앤드 구현 및 제작 : </v>
      </c>
      <c r="F151" s="107" t="str">
        <f>VLOOKUP(E139,내용[],31,FALSE)</f>
        <v>박석호</v>
      </c>
      <c r="G151" s="69" t="str">
        <f>VLOOKUP(G139,내용[],7,FALSE)&amp;" : "&amp;VLOOKUP(G139,내용[],15,FALSE)</f>
        <v xml:space="preserve">프론트앤드 &amp; 백앤드 구현 및 제작 : </v>
      </c>
      <c r="H151" s="107" t="str">
        <f>VLOOKUP(G139,내용[],31,FALSE)</f>
        <v>박석호</v>
      </c>
      <c r="I151" s="69" t="str">
        <f>VLOOKUP(I139,내용[],7,FALSE)&amp;" : "&amp;VLOOKUP(I139,내용[],15,FALSE)</f>
        <v xml:space="preserve">프론트앤드 &amp; 백앤드 구현 및 제작 : </v>
      </c>
      <c r="J151" s="107" t="str">
        <f>VLOOKUP(I139,내용[],31,FALSE)</f>
        <v>박석호</v>
      </c>
      <c r="K151" s="69" t="str">
        <f>VLOOKUP(K139,내용[],7,FALSE)&amp;" : "&amp;VLOOKUP(K139,내용[],15,FALSE)</f>
        <v xml:space="preserve">프론트앤드 &amp; 백앤드 구현 및 제작 : </v>
      </c>
      <c r="L151" s="107" t="str">
        <f>VLOOKUP(K139,내용[],31,FALSE)</f>
        <v>박석호</v>
      </c>
    </row>
    <row r="152" spans="1:12" ht="45" customHeight="1" x14ac:dyDescent="0.15">
      <c r="A152" s="105"/>
      <c r="B152" s="105"/>
      <c r="C152" s="69" t="str">
        <f>VLOOKUP(C139,내용[],23,FALSE)</f>
        <v>UI 구현</v>
      </c>
      <c r="D152" s="108"/>
      <c r="E152" s="69" t="str">
        <f>VLOOKUP(E139,내용[],23,FALSE)</f>
        <v>UI 구현</v>
      </c>
      <c r="F152" s="108"/>
      <c r="G152" s="69" t="str">
        <f>VLOOKUP(G139,내용[],23,FALSE)</f>
        <v>UI 구현</v>
      </c>
      <c r="H152" s="108"/>
      <c r="I152" s="69" t="str">
        <f>VLOOKUP(I139,내용[],23,FALSE)</f>
        <v>UI 구현</v>
      </c>
      <c r="J152" s="108"/>
      <c r="K152" s="69" t="str">
        <f>VLOOKUP(K139,내용[],23,FALSE)</f>
        <v>UI 구현</v>
      </c>
      <c r="L152" s="108"/>
    </row>
    <row r="153" spans="1:12" ht="12.75" customHeight="1" x14ac:dyDescent="0.15">
      <c r="A153" s="106"/>
      <c r="B153" s="106"/>
      <c r="C153" s="69" t="str">
        <f>VLOOKUP(C139,내용[],39,FALSE)</f>
        <v>506호</v>
      </c>
      <c r="D153" s="109"/>
      <c r="E153" s="69" t="str">
        <f>VLOOKUP(E139,내용[],39,FALSE)</f>
        <v>506호</v>
      </c>
      <c r="F153" s="109"/>
      <c r="G153" s="69" t="str">
        <f>VLOOKUP(G139,내용[],39,FALSE)</f>
        <v>506호</v>
      </c>
      <c r="H153" s="109"/>
      <c r="I153" s="69" t="str">
        <f>VLOOKUP(I139,내용[],39,FALSE)</f>
        <v>506호</v>
      </c>
      <c r="J153" s="109"/>
      <c r="K153" s="69" t="str">
        <f>VLOOKUP(K139,내용[],39,FALSE)</f>
        <v>506호</v>
      </c>
      <c r="L153" s="109"/>
    </row>
    <row r="154" spans="1:12" s="70" customFormat="1" ht="32.25" customHeight="1" x14ac:dyDescent="0.15">
      <c r="A154" s="104" t="str">
        <f>자료!$H$9</f>
        <v>5교시</v>
      </c>
      <c r="B154" s="104" t="str">
        <f>자료!$H$8</f>
        <v>14:10 ~ 15:00</v>
      </c>
      <c r="C154" s="69" t="str">
        <f>VLOOKUP(C139,내용[],8,FALSE)&amp;" : "&amp;VLOOKUP(C139,내용[],16,FALSE)</f>
        <v xml:space="preserve">프론트앤드 &amp; 백앤드 구현 및 제작 : </v>
      </c>
      <c r="D154" s="107" t="str">
        <f>VLOOKUP(C139,내용[],32,FALSE)</f>
        <v>박석호</v>
      </c>
      <c r="E154" s="69" t="str">
        <f>VLOOKUP(E139,내용[],8,FALSE)&amp;" : "&amp;VLOOKUP(E139,내용[],16,FALSE)</f>
        <v xml:space="preserve">프론트앤드 &amp; 백앤드 구현 및 제작 : </v>
      </c>
      <c r="F154" s="107" t="str">
        <f>VLOOKUP(E139,내용[],32,FALSE)</f>
        <v>박석호</v>
      </c>
      <c r="G154" s="69" t="str">
        <f>VLOOKUP(G139,내용[],8,FALSE)&amp;" : "&amp;VLOOKUP(G139,내용[],16,FALSE)</f>
        <v xml:space="preserve">프론트앤드 &amp; 백앤드 구현 및 제작 : </v>
      </c>
      <c r="H154" s="107" t="str">
        <f>VLOOKUP(G139,내용[],32,FALSE)</f>
        <v>박석호</v>
      </c>
      <c r="I154" s="69" t="str">
        <f>VLOOKUP(I139,내용[],8,FALSE)&amp;" : "&amp;VLOOKUP(I139,내용[],16,FALSE)</f>
        <v xml:space="preserve">프론트앤드 &amp; 백앤드 구현 및 제작 : </v>
      </c>
      <c r="J154" s="107" t="str">
        <f>VLOOKUP(I139,내용[],32,FALSE)</f>
        <v>박석호</v>
      </c>
      <c r="K154" s="69" t="str">
        <f>VLOOKUP(K139,내용[],8,FALSE)&amp;" : "&amp;VLOOKUP(K139,내용[],16,FALSE)</f>
        <v xml:space="preserve">프론트앤드 &amp; 백앤드 구현 및 제작 : </v>
      </c>
      <c r="L154" s="107" t="str">
        <f>VLOOKUP(K139,내용[],32,FALSE)</f>
        <v>박석호</v>
      </c>
    </row>
    <row r="155" spans="1:12" ht="45" customHeight="1" x14ac:dyDescent="0.15">
      <c r="A155" s="105"/>
      <c r="B155" s="105"/>
      <c r="C155" s="69" t="str">
        <f>VLOOKUP(C139,내용[],24,FALSE)</f>
        <v>UI 구현</v>
      </c>
      <c r="D155" s="108"/>
      <c r="E155" s="69" t="str">
        <f>VLOOKUP(E139,내용[],24,FALSE)</f>
        <v>UI 구현</v>
      </c>
      <c r="F155" s="108"/>
      <c r="G155" s="69" t="str">
        <f>VLOOKUP(G139,내용[],24,FALSE)</f>
        <v>UI 구현</v>
      </c>
      <c r="H155" s="108"/>
      <c r="I155" s="69" t="str">
        <f>VLOOKUP(I139,내용[],24,FALSE)</f>
        <v>UI 구현</v>
      </c>
      <c r="J155" s="108"/>
      <c r="K155" s="69" t="str">
        <f>VLOOKUP(K139,내용[],24,FALSE)</f>
        <v>UI 구현</v>
      </c>
      <c r="L155" s="108"/>
    </row>
    <row r="156" spans="1:12" ht="12.75" customHeight="1" x14ac:dyDescent="0.15">
      <c r="A156" s="106"/>
      <c r="B156" s="106"/>
      <c r="C156" s="69" t="str">
        <f>VLOOKUP(C139,내용[],40,FALSE)</f>
        <v>506호</v>
      </c>
      <c r="D156" s="109"/>
      <c r="E156" s="69" t="str">
        <f>VLOOKUP(E139,내용[],40,FALSE)</f>
        <v>506호</v>
      </c>
      <c r="F156" s="109"/>
      <c r="G156" s="69" t="str">
        <f>VLOOKUP(G139,내용[],40,FALSE)</f>
        <v>506호</v>
      </c>
      <c r="H156" s="109"/>
      <c r="I156" s="69" t="str">
        <f>VLOOKUP(I139,내용[],40,FALSE)</f>
        <v>506호</v>
      </c>
      <c r="J156" s="109"/>
      <c r="K156" s="69" t="str">
        <f>VLOOKUP(K139,내용[],40,FALSE)</f>
        <v>506호</v>
      </c>
      <c r="L156" s="109"/>
    </row>
    <row r="157" spans="1:12" s="70" customFormat="1" ht="32.25" customHeight="1" x14ac:dyDescent="0.15">
      <c r="A157" s="104" t="str">
        <f>자료!$I$9</f>
        <v>6교시</v>
      </c>
      <c r="B157" s="104" t="str">
        <f>자료!$I$8</f>
        <v>15:10 ~ 16:00</v>
      </c>
      <c r="C157" s="69" t="str">
        <f>VLOOKUP(C139,내용[],9,FALSE)&amp;" : "&amp;VLOOKUP(C139,내용[],17,FALSE)</f>
        <v xml:space="preserve">프론트앤드 &amp; 백앤드 구현 및 제작 : </v>
      </c>
      <c r="D157" s="107" t="str">
        <f>VLOOKUP(C139,내용[],33,FALSE)</f>
        <v>박석호</v>
      </c>
      <c r="E157" s="69" t="str">
        <f>VLOOKUP(E139,내용[],9,FALSE)&amp;" : "&amp;VLOOKUP(E139,내용[],17,FALSE)</f>
        <v xml:space="preserve">프론트앤드 &amp; 백앤드 구현 및 제작 : </v>
      </c>
      <c r="F157" s="107" t="str">
        <f>VLOOKUP(E139,내용[],33,FALSE)</f>
        <v>박석호</v>
      </c>
      <c r="G157" s="69" t="str">
        <f>VLOOKUP(G139,내용[],9,FALSE)&amp;" : "&amp;VLOOKUP(G139,내용[],17,FALSE)</f>
        <v xml:space="preserve">프론트앤드 &amp; 백앤드 구현 및 제작 : </v>
      </c>
      <c r="H157" s="107" t="str">
        <f>VLOOKUP(G139,내용[],33,FALSE)</f>
        <v>박석호</v>
      </c>
      <c r="I157" s="69" t="str">
        <f>VLOOKUP(I139,내용[],9,FALSE)&amp;" : "&amp;VLOOKUP(I139,내용[],17,FALSE)</f>
        <v xml:space="preserve">프론트앤드 &amp; 백앤드 구현 및 제작 : </v>
      </c>
      <c r="J157" s="107" t="str">
        <f>VLOOKUP(I139,내용[],33,FALSE)</f>
        <v>박석호</v>
      </c>
      <c r="K157" s="69" t="str">
        <f>VLOOKUP(K139,내용[],9,FALSE)&amp;" : "&amp;VLOOKUP(K139,내용[],17,FALSE)</f>
        <v xml:space="preserve">프론트앤드 &amp; 백앤드 구현 및 제작 : </v>
      </c>
      <c r="L157" s="107" t="str">
        <f>VLOOKUP(K139,내용[],33,FALSE)</f>
        <v>박석호</v>
      </c>
    </row>
    <row r="158" spans="1:12" ht="45" customHeight="1" x14ac:dyDescent="0.15">
      <c r="A158" s="105"/>
      <c r="B158" s="105"/>
      <c r="C158" s="69" t="str">
        <f>VLOOKUP(C139,내용[],25,FALSE)</f>
        <v>UI 구현</v>
      </c>
      <c r="D158" s="108"/>
      <c r="E158" s="69" t="str">
        <f>VLOOKUP(E139,내용[],25,FALSE)</f>
        <v>UI 구현</v>
      </c>
      <c r="F158" s="108"/>
      <c r="G158" s="69" t="str">
        <f>VLOOKUP(G139,내용[],25,FALSE)</f>
        <v>UI 구현</v>
      </c>
      <c r="H158" s="108"/>
      <c r="I158" s="69" t="str">
        <f>VLOOKUP(I139,내용[],25,FALSE)</f>
        <v>UI 구현</v>
      </c>
      <c r="J158" s="108"/>
      <c r="K158" s="69" t="str">
        <f>VLOOKUP(K139,내용[],25,FALSE)</f>
        <v>UI 구현</v>
      </c>
      <c r="L158" s="108"/>
    </row>
    <row r="159" spans="1:12" ht="12.75" customHeight="1" x14ac:dyDescent="0.15">
      <c r="A159" s="106"/>
      <c r="B159" s="106"/>
      <c r="C159" s="69" t="str">
        <f>VLOOKUP(C139,내용[],41,FALSE)</f>
        <v>506호</v>
      </c>
      <c r="D159" s="109"/>
      <c r="E159" s="69" t="str">
        <f>VLOOKUP(E139,내용[],41,FALSE)</f>
        <v>506호</v>
      </c>
      <c r="F159" s="109"/>
      <c r="G159" s="69" t="str">
        <f>VLOOKUP(G139,내용[],41,FALSE)</f>
        <v>506호</v>
      </c>
      <c r="H159" s="109"/>
      <c r="I159" s="69" t="str">
        <f>VLOOKUP(I139,내용[],41,FALSE)</f>
        <v>506호</v>
      </c>
      <c r="J159" s="109"/>
      <c r="K159" s="69" t="str">
        <f>VLOOKUP(K139,내용[],41,FALSE)</f>
        <v>506호</v>
      </c>
      <c r="L159" s="109"/>
    </row>
    <row r="160" spans="1:12" s="70" customFormat="1" ht="32.25" customHeight="1" x14ac:dyDescent="0.15">
      <c r="A160" s="104" t="str">
        <f>자료!$J$9</f>
        <v>7교시</v>
      </c>
      <c r="B160" s="104" t="str">
        <f>자료!$J$8</f>
        <v>16:10 ~ 17:00</v>
      </c>
      <c r="C160" s="69" t="str">
        <f>VLOOKUP(C139,내용[],10,FALSE)&amp;" : "&amp;VLOOKUP(C139,내용[],18,FALSE)</f>
        <v xml:space="preserve">프론트앤드 &amp; 백앤드 구현 및 제작 : </v>
      </c>
      <c r="D160" s="107" t="str">
        <f>VLOOKUP(C139,내용[],34,FALSE)</f>
        <v>박석호</v>
      </c>
      <c r="E160" s="69" t="str">
        <f>VLOOKUP(E139,내용[],10,FALSE)&amp;" : "&amp;VLOOKUP(E139,내용[],18,FALSE)</f>
        <v xml:space="preserve">프론트앤드 &amp; 백앤드 구현 및 제작 : </v>
      </c>
      <c r="F160" s="107" t="str">
        <f>VLOOKUP(E139,내용[],34,FALSE)</f>
        <v>박석호</v>
      </c>
      <c r="G160" s="69" t="str">
        <f>VLOOKUP(G139,내용[],10,FALSE)&amp;" : "&amp;VLOOKUP(G139,내용[],18,FALSE)</f>
        <v xml:space="preserve">프론트앤드 &amp; 백앤드 구현 및 제작 : </v>
      </c>
      <c r="H160" s="107" t="str">
        <f>VLOOKUP(G139,내용[],34,FALSE)</f>
        <v>박석호</v>
      </c>
      <c r="I160" s="69" t="str">
        <f>VLOOKUP(I139,내용[],10,FALSE)&amp;" : "&amp;VLOOKUP(I139,내용[],18,FALSE)</f>
        <v xml:space="preserve">프론트앤드 &amp; 백앤드 구현 및 제작 : </v>
      </c>
      <c r="J160" s="107" t="str">
        <f>VLOOKUP(I139,내용[],34,FALSE)</f>
        <v>박석호</v>
      </c>
      <c r="K160" s="69" t="str">
        <f>VLOOKUP(K139,내용[],10,FALSE)&amp;" : "&amp;VLOOKUP(K139,내용[],18,FALSE)</f>
        <v xml:space="preserve">프론트앤드 &amp; 백앤드 구현 및 제작 : </v>
      </c>
      <c r="L160" s="107" t="str">
        <f>VLOOKUP(K139,내용[],34,FALSE)</f>
        <v>박석호</v>
      </c>
    </row>
    <row r="161" spans="1:12" ht="45" customHeight="1" x14ac:dyDescent="0.15">
      <c r="A161" s="105"/>
      <c r="B161" s="105"/>
      <c r="C161" s="69" t="str">
        <f>VLOOKUP(C139,내용[],26,FALSE)</f>
        <v>UI 구현</v>
      </c>
      <c r="D161" s="108"/>
      <c r="E161" s="69" t="str">
        <f>VLOOKUP(E139,내용[],26,FALSE)</f>
        <v>UI 구현</v>
      </c>
      <c r="F161" s="108"/>
      <c r="G161" s="69" t="str">
        <f>VLOOKUP(G139,내용[],26,FALSE)</f>
        <v>UI 구현</v>
      </c>
      <c r="H161" s="108"/>
      <c r="I161" s="69" t="str">
        <f>VLOOKUP(I139,내용[],26,FALSE)</f>
        <v>UI 구현</v>
      </c>
      <c r="J161" s="108"/>
      <c r="K161" s="69" t="str">
        <f>VLOOKUP(K139,내용[],26,FALSE)</f>
        <v>UI 구현</v>
      </c>
      <c r="L161" s="108"/>
    </row>
    <row r="162" spans="1:12" ht="12.75" customHeight="1" x14ac:dyDescent="0.15">
      <c r="A162" s="106"/>
      <c r="B162" s="106"/>
      <c r="C162" s="69" t="str">
        <f>VLOOKUP(C139,내용[],42,FALSE)</f>
        <v>506호</v>
      </c>
      <c r="D162" s="109"/>
      <c r="E162" s="69" t="str">
        <f>VLOOKUP(E139,내용[],42,FALSE)</f>
        <v>506호</v>
      </c>
      <c r="F162" s="109"/>
      <c r="G162" s="69" t="str">
        <f>VLOOKUP(G139,내용[],42,FALSE)</f>
        <v>506호</v>
      </c>
      <c r="H162" s="109"/>
      <c r="I162" s="69" t="str">
        <f>VLOOKUP(I139,내용[],42,FALSE)</f>
        <v>506호</v>
      </c>
      <c r="J162" s="109"/>
      <c r="K162" s="69" t="str">
        <f>VLOOKUP(K139,내용[],42,FALSE)</f>
        <v>506호</v>
      </c>
      <c r="L162" s="109"/>
    </row>
    <row r="163" spans="1:12" s="70" customFormat="1" ht="32.25" customHeight="1" x14ac:dyDescent="0.15">
      <c r="A163" s="104" t="str">
        <f>자료!$K$9</f>
        <v>8교시</v>
      </c>
      <c r="B163" s="104" t="str">
        <f>자료!$K$8</f>
        <v>17:10 ~ 18:00</v>
      </c>
      <c r="C163" s="69" t="str">
        <f>VLOOKUP(C139,내용[],11,FALSE)&amp;" : "&amp;VLOOKUP(C139,내용[],19,FALSE)</f>
        <v xml:space="preserve">프론트앤드 &amp; 백앤드 구현 및 제작 : </v>
      </c>
      <c r="D163" s="107" t="str">
        <f>VLOOKUP(C139,내용[],35,FALSE)</f>
        <v>박석호</v>
      </c>
      <c r="E163" s="69" t="str">
        <f>VLOOKUP(E139,내용[],11,FALSE)&amp;" : "&amp;VLOOKUP(E139,내용[],19,FALSE)</f>
        <v xml:space="preserve">프론트앤드 &amp; 백앤드 구현 및 제작 : </v>
      </c>
      <c r="F163" s="107" t="str">
        <f>VLOOKUP(E139,내용[],35,FALSE)</f>
        <v>박석호</v>
      </c>
      <c r="G163" s="69" t="str">
        <f>VLOOKUP(G139,내용[],11,FALSE)&amp;" : "&amp;VLOOKUP(G139,내용[],19,FALSE)</f>
        <v xml:space="preserve">프론트앤드 &amp; 백앤드 구현 및 제작 : </v>
      </c>
      <c r="H163" s="107" t="str">
        <f>VLOOKUP(G139,내용[],35,FALSE)</f>
        <v>박석호</v>
      </c>
      <c r="I163" s="69" t="str">
        <f>VLOOKUP(I139,내용[],11,FALSE)&amp;" : "&amp;VLOOKUP(I139,내용[],19,FALSE)</f>
        <v xml:space="preserve">프론트앤드 &amp; 백앤드 구현 및 제작 : </v>
      </c>
      <c r="J163" s="107" t="str">
        <f>VLOOKUP(I139,내용[],35,FALSE)</f>
        <v>박석호</v>
      </c>
      <c r="K163" s="69" t="str">
        <f>VLOOKUP(K139,내용[],11,FALSE)&amp;" : "&amp;VLOOKUP(K139,내용[],19,FALSE)</f>
        <v xml:space="preserve">프론트앤드 &amp; 백앤드 구현 및 제작 : </v>
      </c>
      <c r="L163" s="107" t="str">
        <f>VLOOKUP(K139,내용[],35,FALSE)</f>
        <v>박석호</v>
      </c>
    </row>
    <row r="164" spans="1:12" ht="45" customHeight="1" x14ac:dyDescent="0.15">
      <c r="A164" s="105"/>
      <c r="B164" s="105"/>
      <c r="C164" s="69" t="str">
        <f>VLOOKUP(C139,내용[],27,FALSE)</f>
        <v>UI 구현</v>
      </c>
      <c r="D164" s="108"/>
      <c r="E164" s="69" t="str">
        <f>VLOOKUP(E139,내용[],27,FALSE)</f>
        <v>UI 구현</v>
      </c>
      <c r="F164" s="108"/>
      <c r="G164" s="69" t="str">
        <f>VLOOKUP(G139,내용[],27,FALSE)</f>
        <v>UI 구현</v>
      </c>
      <c r="H164" s="108"/>
      <c r="I164" s="69" t="str">
        <f>VLOOKUP(I139,내용[],27,FALSE)</f>
        <v>UI 구현</v>
      </c>
      <c r="J164" s="108"/>
      <c r="K164" s="69" t="str">
        <f>VLOOKUP(K139,내용[],27,FALSE)</f>
        <v>UI 구현</v>
      </c>
      <c r="L164" s="108"/>
    </row>
    <row r="165" spans="1:12" ht="12.75" customHeight="1" x14ac:dyDescent="0.15">
      <c r="A165" s="106"/>
      <c r="B165" s="106"/>
      <c r="C165" s="69" t="str">
        <f>VLOOKUP(C139,내용[],43,FALSE)</f>
        <v>506호</v>
      </c>
      <c r="D165" s="109"/>
      <c r="E165" s="69" t="str">
        <f>VLOOKUP(E139,내용[],43,FALSE)</f>
        <v>506호</v>
      </c>
      <c r="F165" s="109"/>
      <c r="G165" s="69" t="str">
        <f>VLOOKUP(G139,내용[],43,FALSE)</f>
        <v>506호</v>
      </c>
      <c r="H165" s="109"/>
      <c r="I165" s="69" t="str">
        <f>VLOOKUP(I139,내용[],43,FALSE)</f>
        <v>506호</v>
      </c>
      <c r="J165" s="109"/>
      <c r="K165" s="69" t="str">
        <f>VLOOKUP(K139,내용[],43,FALSE)</f>
        <v>506호</v>
      </c>
      <c r="L165" s="109"/>
    </row>
    <row r="166" spans="1:12" ht="6" customHeight="1" x14ac:dyDescent="0.15">
      <c r="A166" s="58"/>
      <c r="C166" s="59"/>
      <c r="D166" s="60"/>
      <c r="E166" s="59"/>
      <c r="G166" s="61"/>
      <c r="H166" s="60"/>
      <c r="I166" s="59"/>
      <c r="K166" s="59"/>
      <c r="L166" s="60"/>
    </row>
    <row r="167" spans="1:12" ht="6" customHeight="1" x14ac:dyDescent="0.15">
      <c r="C167" s="59"/>
      <c r="D167" s="60"/>
      <c r="E167" s="59"/>
      <c r="G167" s="61"/>
      <c r="H167" s="60"/>
      <c r="I167" s="59"/>
      <c r="K167" s="59"/>
      <c r="L167" s="60"/>
    </row>
    <row r="168" spans="1:12" ht="21" customHeight="1" x14ac:dyDescent="0.15">
      <c r="A168" s="113" t="str">
        <f>자료!$A$3</f>
        <v>풀스택 개발자양성과정(프론트앤드&amp;백앤드)(2회차)</v>
      </c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</row>
    <row r="169" spans="1:12" ht="6" customHeight="1" x14ac:dyDescent="0.15">
      <c r="C169" s="59"/>
      <c r="D169" s="60"/>
      <c r="E169" s="59"/>
      <c r="G169" s="61"/>
      <c r="H169" s="60"/>
      <c r="I169" s="59"/>
      <c r="K169" s="59"/>
      <c r="L169" s="60"/>
    </row>
    <row r="170" spans="1:12" ht="12" x14ac:dyDescent="0.15">
      <c r="A170" s="114" t="str">
        <f>자료!$A$5</f>
        <v xml:space="preserve">훈련기간: </v>
      </c>
      <c r="B170" s="114"/>
      <c r="C170" s="62" t="str">
        <f>자료!$D$5</f>
        <v>2020-10-20 ~ 2021-04-01</v>
      </c>
      <c r="D170" s="60"/>
      <c r="E170" s="59"/>
      <c r="F170" s="63"/>
      <c r="G170" s="61" t="str">
        <f>자료!$I$5</f>
        <v>(연수시간: 900시간)</v>
      </c>
      <c r="H170" s="60"/>
      <c r="I170" s="59"/>
      <c r="K170" s="59"/>
      <c r="L170" s="60"/>
    </row>
    <row r="171" spans="1:12" ht="12" x14ac:dyDescent="0.15">
      <c r="A171" s="114" t="str">
        <f>자료!$A$6</f>
        <v xml:space="preserve">훈련강사: </v>
      </c>
      <c r="B171" s="114"/>
      <c r="C171" s="59" t="str">
        <f t="shared" ref="C171" si="22">D175</f>
        <v>박석호</v>
      </c>
      <c r="D171" s="60"/>
      <c r="E171" s="59"/>
      <c r="G171" s="61"/>
      <c r="H171" s="60"/>
      <c r="I171" s="64"/>
      <c r="J171" s="65"/>
      <c r="K171" s="64"/>
      <c r="L171" s="60"/>
    </row>
    <row r="172" spans="1:12" ht="13.5" customHeight="1" x14ac:dyDescent="0.15">
      <c r="A172" s="66"/>
      <c r="B172" s="66"/>
      <c r="C172" s="110">
        <f t="shared" ref="C172" si="23">C139+5</f>
        <v>26</v>
      </c>
      <c r="D172" s="110"/>
      <c r="E172" s="110">
        <f t="shared" ref="E172" si="24">C172+1</f>
        <v>27</v>
      </c>
      <c r="F172" s="110"/>
      <c r="G172" s="110">
        <f t="shared" ref="G172" si="25">E172+1</f>
        <v>28</v>
      </c>
      <c r="H172" s="110"/>
      <c r="I172" s="110">
        <f t="shared" ref="I172" si="26">G172+1</f>
        <v>29</v>
      </c>
      <c r="J172" s="110"/>
      <c r="K172" s="110">
        <f t="shared" ref="K172" si="27">I172+1</f>
        <v>30</v>
      </c>
      <c r="L172" s="110"/>
    </row>
    <row r="173" spans="1:12" s="68" customFormat="1" ht="13.5" customHeight="1" x14ac:dyDescent="0.15">
      <c r="A173" s="67"/>
      <c r="B173" s="67"/>
      <c r="C173" s="111">
        <f>VLOOKUP(C172,내용[],44,FALSE)</f>
        <v>44159</v>
      </c>
      <c r="D173" s="111"/>
      <c r="E173" s="111">
        <f>VLOOKUP(E172,내용[],44,FALSE)</f>
        <v>44160</v>
      </c>
      <c r="F173" s="111"/>
      <c r="G173" s="111">
        <f>VLOOKUP(G172,내용[],44,FALSE)</f>
        <v>44161</v>
      </c>
      <c r="H173" s="111"/>
      <c r="I173" s="111">
        <f>VLOOKUP(I172,내용[],44,FALSE)</f>
        <v>44162</v>
      </c>
      <c r="J173" s="111"/>
      <c r="K173" s="111">
        <f>VLOOKUP(K172,내용[],44,FALSE)</f>
        <v>44165</v>
      </c>
      <c r="L173" s="111"/>
    </row>
    <row r="174" spans="1:12" s="82" customFormat="1" ht="13.5" customHeight="1" x14ac:dyDescent="0.15">
      <c r="A174" s="66"/>
      <c r="B174" s="66"/>
      <c r="C174" s="116">
        <f>VLOOKUP(C172,내용[],2,FALSE)</f>
        <v>8</v>
      </c>
      <c r="D174" s="117"/>
      <c r="E174" s="116">
        <f>VLOOKUP(E172,내용[],2,FALSE)</f>
        <v>8</v>
      </c>
      <c r="F174" s="117"/>
      <c r="G174" s="116">
        <f>VLOOKUP(G172,내용[],2,FALSE)</f>
        <v>8</v>
      </c>
      <c r="H174" s="117"/>
      <c r="I174" s="116">
        <f>VLOOKUP(I172,내용[],2,FALSE)</f>
        <v>8</v>
      </c>
      <c r="J174" s="117"/>
      <c r="K174" s="116">
        <f>VLOOKUP(K172,내용[],2,FALSE)</f>
        <v>8</v>
      </c>
      <c r="L174" s="117"/>
    </row>
    <row r="175" spans="1:12" s="70" customFormat="1" ht="32.25" customHeight="1" x14ac:dyDescent="0.15">
      <c r="A175" s="104" t="str">
        <f>자료!$D$9</f>
        <v>1교시</v>
      </c>
      <c r="B175" s="104" t="str">
        <f>자료!$D$8</f>
        <v>09:30 ~ 10:20</v>
      </c>
      <c r="C175" s="69" t="str">
        <f>VLOOKUP(C172,내용[],4,FALSE)&amp;" : "&amp;VLOOKUP(C172,내용[],12,FALSE)</f>
        <v xml:space="preserve">프론트앤드 &amp; 백앤드 구현 및 제작 : </v>
      </c>
      <c r="D175" s="107" t="str">
        <f>VLOOKUP(C172,내용[],28,FALSE)</f>
        <v>박석호</v>
      </c>
      <c r="E175" s="69" t="str">
        <f>VLOOKUP(E172,내용[],4,FALSE)&amp;" : "&amp;VLOOKUP(E172,내용[],12,FALSE)</f>
        <v xml:space="preserve">프론트앤드 &amp; 백앤드 구현 및 제작 : </v>
      </c>
      <c r="F175" s="107" t="str">
        <f>VLOOKUP(E172,내용[],28,FALSE)</f>
        <v>박석호</v>
      </c>
      <c r="G175" s="69" t="str">
        <f>VLOOKUP(G172,내용[],4,FALSE)&amp;" : "&amp;VLOOKUP(G172,내용[],12,FALSE)</f>
        <v xml:space="preserve">프론트앤드 &amp; 백앤드 구현 및 제작 : </v>
      </c>
      <c r="H175" s="107" t="str">
        <f>VLOOKUP(G172,내용[],28,FALSE)</f>
        <v>박석호</v>
      </c>
      <c r="I175" s="69" t="str">
        <f>VLOOKUP(I172,내용[],4,FALSE)&amp;" : "&amp;VLOOKUP(I172,내용[],12,FALSE)</f>
        <v xml:space="preserve">프론트앤드 &amp; 백앤드 구현 및 제작 : </v>
      </c>
      <c r="J175" s="107" t="str">
        <f>VLOOKUP(I172,내용[],28,FALSE)</f>
        <v>박석호</v>
      </c>
      <c r="K175" s="69" t="str">
        <f>VLOOKUP(K172,내용[],4,FALSE)&amp;" : "&amp;VLOOKUP(K172,내용[],12,FALSE)</f>
        <v xml:space="preserve">프론트앤드 &amp; 백앤드 구현 및 제작 : </v>
      </c>
      <c r="L175" s="107" t="str">
        <f>VLOOKUP(K172,내용[],28,FALSE)</f>
        <v>박석호</v>
      </c>
    </row>
    <row r="176" spans="1:12" ht="45" customHeight="1" x14ac:dyDescent="0.15">
      <c r="A176" s="105"/>
      <c r="B176" s="105"/>
      <c r="C176" s="69" t="str">
        <f>VLOOKUP(C172,내용[],20,FALSE)</f>
        <v>UI 구현</v>
      </c>
      <c r="D176" s="108"/>
      <c r="E176" s="69" t="str">
        <f>VLOOKUP(E172,내용[],20,FALSE)</f>
        <v>UI 구현</v>
      </c>
      <c r="F176" s="108"/>
      <c r="G176" s="69" t="str">
        <f>VLOOKUP(G172,내용[],20,FALSE)</f>
        <v>UI 구현</v>
      </c>
      <c r="H176" s="108"/>
      <c r="I176" s="69" t="str">
        <f>VLOOKUP(I172,내용[],20,FALSE)</f>
        <v>UI 구현</v>
      </c>
      <c r="J176" s="108"/>
      <c r="K176" s="69" t="str">
        <f>VLOOKUP(K172,내용[],20,FALSE)</f>
        <v>UI 구현</v>
      </c>
      <c r="L176" s="108"/>
    </row>
    <row r="177" spans="1:12" ht="12.75" customHeight="1" x14ac:dyDescent="0.15">
      <c r="A177" s="106"/>
      <c r="B177" s="106"/>
      <c r="C177" s="69" t="str">
        <f>VLOOKUP(C172,내용[],36,FALSE)</f>
        <v>506호</v>
      </c>
      <c r="D177" s="109"/>
      <c r="E177" s="69" t="str">
        <f>VLOOKUP(E172,내용[],36,FALSE)</f>
        <v>506호</v>
      </c>
      <c r="F177" s="109"/>
      <c r="G177" s="69" t="str">
        <f>VLOOKUP(G172,내용[],36,FALSE)</f>
        <v>506호</v>
      </c>
      <c r="H177" s="109"/>
      <c r="I177" s="69" t="str">
        <f>VLOOKUP(I172,내용[],36,FALSE)</f>
        <v>506호</v>
      </c>
      <c r="J177" s="109"/>
      <c r="K177" s="69" t="str">
        <f>VLOOKUP(K172,내용[],36,FALSE)</f>
        <v>506호</v>
      </c>
      <c r="L177" s="109"/>
    </row>
    <row r="178" spans="1:12" s="70" customFormat="1" ht="32.25" customHeight="1" x14ac:dyDescent="0.15">
      <c r="A178" s="104" t="str">
        <f>자료!$E$9</f>
        <v>2교시</v>
      </c>
      <c r="B178" s="104" t="str">
        <f>자료!$E$8</f>
        <v>10:30 ~ 11:20</v>
      </c>
      <c r="C178" s="69" t="str">
        <f>VLOOKUP(C172,내용[],5,FALSE)&amp;" : "&amp;VLOOKUP(C172,내용[],13,FALSE)</f>
        <v xml:space="preserve">프론트앤드 &amp; 백앤드 구현 및 제작 : </v>
      </c>
      <c r="D178" s="107" t="str">
        <f>VLOOKUP(C172,내용[],29,FALSE)</f>
        <v>박석호</v>
      </c>
      <c r="E178" s="69" t="str">
        <f>VLOOKUP(E172,내용[],5,FALSE)&amp;" : "&amp;VLOOKUP(E172,내용[],13,FALSE)</f>
        <v xml:space="preserve">프론트앤드 &amp; 백앤드 구현 및 제작 : </v>
      </c>
      <c r="F178" s="107" t="str">
        <f>VLOOKUP(E172,내용[],29,FALSE)</f>
        <v>박석호</v>
      </c>
      <c r="G178" s="69" t="str">
        <f>VLOOKUP(G172,내용[],5,FALSE)&amp;" : "&amp;VLOOKUP(G172,내용[],13,FALSE)</f>
        <v xml:space="preserve">프론트앤드 &amp; 백앤드 구현 및 제작 : </v>
      </c>
      <c r="H178" s="107" t="str">
        <f>VLOOKUP(G172,내용[],29,FALSE)</f>
        <v>박석호</v>
      </c>
      <c r="I178" s="69" t="str">
        <f>VLOOKUP(I172,내용[],5,FALSE)&amp;" : "&amp;VLOOKUP(I172,내용[],13,FALSE)</f>
        <v xml:space="preserve">프론트앤드 &amp; 백앤드 구현 및 제작 : </v>
      </c>
      <c r="J178" s="107" t="str">
        <f>VLOOKUP(I172,내용[],29,FALSE)</f>
        <v>박석호</v>
      </c>
      <c r="K178" s="69" t="str">
        <f>VLOOKUP(K172,내용[],5,FALSE)&amp;" : "&amp;VLOOKUP(K172,내용[],13,FALSE)</f>
        <v xml:space="preserve">프론트앤드 &amp; 백앤드 구현 및 제작 : </v>
      </c>
      <c r="L178" s="107" t="str">
        <f>VLOOKUP(K172,내용[],29,FALSE)</f>
        <v>박석호</v>
      </c>
    </row>
    <row r="179" spans="1:12" ht="45" customHeight="1" x14ac:dyDescent="0.15">
      <c r="A179" s="105"/>
      <c r="B179" s="105"/>
      <c r="C179" s="69" t="str">
        <f>VLOOKUP(C172,내용[],21,FALSE)</f>
        <v>UI 구현</v>
      </c>
      <c r="D179" s="108"/>
      <c r="E179" s="69" t="str">
        <f>VLOOKUP(E172,내용[],21,FALSE)</f>
        <v>UI 구현</v>
      </c>
      <c r="F179" s="108"/>
      <c r="G179" s="69" t="str">
        <f>VLOOKUP(G172,내용[],21,FALSE)</f>
        <v>UI 구현</v>
      </c>
      <c r="H179" s="108"/>
      <c r="I179" s="69" t="str">
        <f>VLOOKUP(I172,내용[],21,FALSE)</f>
        <v>UI 구현</v>
      </c>
      <c r="J179" s="108"/>
      <c r="K179" s="69" t="str">
        <f>VLOOKUP(K172,내용[],21,FALSE)</f>
        <v>UI 구현</v>
      </c>
      <c r="L179" s="108"/>
    </row>
    <row r="180" spans="1:12" ht="12.75" customHeight="1" x14ac:dyDescent="0.15">
      <c r="A180" s="106"/>
      <c r="B180" s="106"/>
      <c r="C180" s="69" t="str">
        <f>VLOOKUP(C172,내용[],37,FALSE)</f>
        <v>506호</v>
      </c>
      <c r="D180" s="109"/>
      <c r="E180" s="69" t="str">
        <f>VLOOKUP(E172,내용[],37,FALSE)</f>
        <v>506호</v>
      </c>
      <c r="F180" s="109"/>
      <c r="G180" s="69" t="str">
        <f>VLOOKUP(G172,내용[],37,FALSE)</f>
        <v>506호</v>
      </c>
      <c r="H180" s="109"/>
      <c r="I180" s="69" t="str">
        <f>VLOOKUP(I172,내용[],37,FALSE)</f>
        <v>506호</v>
      </c>
      <c r="J180" s="109"/>
      <c r="K180" s="69" t="str">
        <f>VLOOKUP(K172,내용[],37,FALSE)</f>
        <v>506호</v>
      </c>
      <c r="L180" s="109"/>
    </row>
    <row r="181" spans="1:12" s="70" customFormat="1" ht="32.25" customHeight="1" x14ac:dyDescent="0.15">
      <c r="A181" s="104" t="str">
        <f>자료!$F$9</f>
        <v>3교시</v>
      </c>
      <c r="B181" s="104" t="str">
        <f>자료!$F$8</f>
        <v>11:30 ~ 12:20</v>
      </c>
      <c r="C181" s="69" t="str">
        <f>VLOOKUP(C172,내용[],6,FALSE)&amp;" : "&amp;VLOOKUP(C172,내용[],14,FALSE)</f>
        <v xml:space="preserve">프론트앤드 &amp; 백앤드 구현 및 제작 : </v>
      </c>
      <c r="D181" s="107" t="str">
        <f>VLOOKUP(C172,내용[],30,FALSE)</f>
        <v>박석호</v>
      </c>
      <c r="E181" s="69" t="str">
        <f>VLOOKUP(E172,내용[],6,FALSE)&amp;" : "&amp;VLOOKUP(E172,내용[],14,FALSE)</f>
        <v xml:space="preserve">프론트앤드 &amp; 백앤드 구현 및 제작 : </v>
      </c>
      <c r="F181" s="107" t="str">
        <f>VLOOKUP(E172,내용[],30,FALSE)</f>
        <v>박석호</v>
      </c>
      <c r="G181" s="69" t="str">
        <f>VLOOKUP(G172,내용[],6,FALSE)&amp;" : "&amp;VLOOKUP(G172,내용[],14,FALSE)</f>
        <v xml:space="preserve">프론트앤드 &amp; 백앤드 구현 및 제작 : </v>
      </c>
      <c r="H181" s="107" t="str">
        <f>VLOOKUP(G172,내용[],30,FALSE)</f>
        <v>박석호</v>
      </c>
      <c r="I181" s="69" t="str">
        <f>VLOOKUP(I172,내용[],6,FALSE)&amp;" : "&amp;VLOOKUP(I172,내용[],14,FALSE)</f>
        <v xml:space="preserve">프론트앤드 &amp; 백앤드 구현 및 제작 : </v>
      </c>
      <c r="J181" s="107" t="str">
        <f>VLOOKUP(I172,내용[],30,FALSE)</f>
        <v>박석호</v>
      </c>
      <c r="K181" s="69" t="str">
        <f>VLOOKUP(K172,내용[],6,FALSE)&amp;" : "&amp;VLOOKUP(K172,내용[],14,FALSE)</f>
        <v xml:space="preserve">프론트앤드 &amp; 백앤드 구현 및 제작 : </v>
      </c>
      <c r="L181" s="107" t="str">
        <f>VLOOKUP(K172,내용[],30,FALSE)</f>
        <v>박석호</v>
      </c>
    </row>
    <row r="182" spans="1:12" ht="45" customHeight="1" x14ac:dyDescent="0.15">
      <c r="A182" s="105"/>
      <c r="B182" s="105"/>
      <c r="C182" s="69" t="str">
        <f>VLOOKUP(C172,내용[],22,FALSE)</f>
        <v>UI 구현</v>
      </c>
      <c r="D182" s="108"/>
      <c r="E182" s="69" t="str">
        <f>VLOOKUP(E172,내용[],22,FALSE)</f>
        <v>UI 구현</v>
      </c>
      <c r="F182" s="108"/>
      <c r="G182" s="69" t="str">
        <f>VLOOKUP(G172,내용[],22,FALSE)</f>
        <v>UI 구현</v>
      </c>
      <c r="H182" s="108"/>
      <c r="I182" s="69" t="str">
        <f>VLOOKUP(I172,내용[],22,FALSE)</f>
        <v>UI 구현</v>
      </c>
      <c r="J182" s="108"/>
      <c r="K182" s="69" t="str">
        <f>VLOOKUP(K172,내용[],22,FALSE)</f>
        <v>UI 구현</v>
      </c>
      <c r="L182" s="108"/>
    </row>
    <row r="183" spans="1:12" ht="12.75" customHeight="1" x14ac:dyDescent="0.15">
      <c r="A183" s="106"/>
      <c r="B183" s="106"/>
      <c r="C183" s="69" t="str">
        <f>VLOOKUP(C172,내용[],38,FALSE)</f>
        <v>506호</v>
      </c>
      <c r="D183" s="109"/>
      <c r="E183" s="69" t="str">
        <f>VLOOKUP(E172,내용[],38,FALSE)</f>
        <v>506호</v>
      </c>
      <c r="F183" s="109"/>
      <c r="G183" s="69" t="str">
        <f>VLOOKUP(G172,내용[],38,FALSE)</f>
        <v>506호</v>
      </c>
      <c r="H183" s="109"/>
      <c r="I183" s="69" t="str">
        <f>VLOOKUP(I172,내용[],38,FALSE)</f>
        <v>506호</v>
      </c>
      <c r="J183" s="109"/>
      <c r="K183" s="69" t="str">
        <f>VLOOKUP(K172,내용[],38,FALSE)</f>
        <v>506호</v>
      </c>
      <c r="L183" s="109"/>
    </row>
    <row r="184" spans="1:12" s="70" customFormat="1" ht="32.25" customHeight="1" x14ac:dyDescent="0.15">
      <c r="A184" s="104" t="str">
        <f>자료!$G$9</f>
        <v>4교시</v>
      </c>
      <c r="B184" s="104" t="str">
        <f>자료!$G$8</f>
        <v>12:30 ~ 13:20</v>
      </c>
      <c r="C184" s="69" t="str">
        <f>VLOOKUP(C172,내용[],7,FALSE)&amp;" : "&amp;VLOOKUP(C172,내용[],15,FALSE)</f>
        <v xml:space="preserve">프론트앤드 &amp; 백앤드 구현 및 제작 : </v>
      </c>
      <c r="D184" s="107" t="str">
        <f>VLOOKUP(C172,내용[],31,FALSE)</f>
        <v>박석호</v>
      </c>
      <c r="E184" s="69" t="str">
        <f>VLOOKUP(E172,내용[],7,FALSE)&amp;" : "&amp;VLOOKUP(E172,내용[],15,FALSE)</f>
        <v xml:space="preserve">프론트앤드 &amp; 백앤드 구현 및 제작 : </v>
      </c>
      <c r="F184" s="107" t="str">
        <f>VLOOKUP(E172,내용[],31,FALSE)</f>
        <v>박석호</v>
      </c>
      <c r="G184" s="69" t="str">
        <f>VLOOKUP(G172,내용[],7,FALSE)&amp;" : "&amp;VLOOKUP(G172,내용[],15,FALSE)</f>
        <v xml:space="preserve">프론트앤드 &amp; 백앤드 구현 및 제작 : </v>
      </c>
      <c r="H184" s="107" t="str">
        <f>VLOOKUP(G172,내용[],31,FALSE)</f>
        <v>박석호</v>
      </c>
      <c r="I184" s="69" t="str">
        <f>VLOOKUP(I172,내용[],7,FALSE)&amp;" : "&amp;VLOOKUP(I172,내용[],15,FALSE)</f>
        <v xml:space="preserve">프론트앤드 &amp; 백앤드 구현 및 제작 : </v>
      </c>
      <c r="J184" s="107" t="str">
        <f>VLOOKUP(I172,내용[],31,FALSE)</f>
        <v>박석호</v>
      </c>
      <c r="K184" s="69" t="str">
        <f>VLOOKUP(K172,내용[],7,FALSE)&amp;" : "&amp;VLOOKUP(K172,내용[],15,FALSE)</f>
        <v xml:space="preserve">프론트앤드 &amp; 백앤드 구현 및 제작 : </v>
      </c>
      <c r="L184" s="107" t="str">
        <f>VLOOKUP(K172,내용[],31,FALSE)</f>
        <v>박석호</v>
      </c>
    </row>
    <row r="185" spans="1:12" ht="45" customHeight="1" x14ac:dyDescent="0.15">
      <c r="A185" s="105"/>
      <c r="B185" s="105"/>
      <c r="C185" s="69" t="str">
        <f>VLOOKUP(C172,내용[],23,FALSE)</f>
        <v>UI 구현</v>
      </c>
      <c r="D185" s="108"/>
      <c r="E185" s="69" t="str">
        <f>VLOOKUP(E172,내용[],23,FALSE)</f>
        <v>UI 구현</v>
      </c>
      <c r="F185" s="108"/>
      <c r="G185" s="69" t="str">
        <f>VLOOKUP(G172,내용[],23,FALSE)</f>
        <v>UI 구현</v>
      </c>
      <c r="H185" s="108"/>
      <c r="I185" s="69" t="str">
        <f>VLOOKUP(I172,내용[],23,FALSE)</f>
        <v>UI 구현</v>
      </c>
      <c r="J185" s="108"/>
      <c r="K185" s="69" t="str">
        <f>VLOOKUP(K172,내용[],23,FALSE)</f>
        <v>UI 구현</v>
      </c>
      <c r="L185" s="108"/>
    </row>
    <row r="186" spans="1:12" ht="12.75" customHeight="1" x14ac:dyDescent="0.15">
      <c r="A186" s="106"/>
      <c r="B186" s="106"/>
      <c r="C186" s="69" t="str">
        <f>VLOOKUP(C172,내용[],39,FALSE)</f>
        <v>506호</v>
      </c>
      <c r="D186" s="109"/>
      <c r="E186" s="69" t="str">
        <f>VLOOKUP(E172,내용[],39,FALSE)</f>
        <v>506호</v>
      </c>
      <c r="F186" s="109"/>
      <c r="G186" s="69" t="str">
        <f>VLOOKUP(G172,내용[],39,FALSE)</f>
        <v>506호</v>
      </c>
      <c r="H186" s="109"/>
      <c r="I186" s="69" t="str">
        <f>VLOOKUP(I172,내용[],39,FALSE)</f>
        <v>506호</v>
      </c>
      <c r="J186" s="109"/>
      <c r="K186" s="69" t="str">
        <f>VLOOKUP(K172,내용[],39,FALSE)</f>
        <v>506호</v>
      </c>
      <c r="L186" s="109"/>
    </row>
    <row r="187" spans="1:12" s="70" customFormat="1" ht="32.25" customHeight="1" x14ac:dyDescent="0.15">
      <c r="A187" s="104" t="str">
        <f>자료!$H$9</f>
        <v>5교시</v>
      </c>
      <c r="B187" s="104" t="str">
        <f>자료!$H$8</f>
        <v>14:10 ~ 15:00</v>
      </c>
      <c r="C187" s="69" t="str">
        <f>VLOOKUP(C172,내용[],8,FALSE)&amp;" : "&amp;VLOOKUP(C172,내용[],16,FALSE)</f>
        <v xml:space="preserve">프론트앤드 &amp; 백앤드 구현 및 제작 : </v>
      </c>
      <c r="D187" s="107" t="str">
        <f>VLOOKUP(C172,내용[],32,FALSE)</f>
        <v>박석호</v>
      </c>
      <c r="E187" s="69" t="str">
        <f>VLOOKUP(E172,내용[],8,FALSE)&amp;" : "&amp;VLOOKUP(E172,내용[],16,FALSE)</f>
        <v xml:space="preserve">프론트앤드 &amp; 백앤드 구현 및 제작 : </v>
      </c>
      <c r="F187" s="107" t="str">
        <f>VLOOKUP(E172,내용[],32,FALSE)</f>
        <v>박석호</v>
      </c>
      <c r="G187" s="69" t="str">
        <f>VLOOKUP(G172,내용[],8,FALSE)&amp;" : "&amp;VLOOKUP(G172,내용[],16,FALSE)</f>
        <v xml:space="preserve">프론트앤드 &amp; 백앤드 구현 및 제작 : </v>
      </c>
      <c r="H187" s="107" t="str">
        <f>VLOOKUP(G172,내용[],32,FALSE)</f>
        <v>박석호</v>
      </c>
      <c r="I187" s="69" t="str">
        <f>VLOOKUP(I172,내용[],8,FALSE)&amp;" : "&amp;VLOOKUP(I172,내용[],16,FALSE)</f>
        <v xml:space="preserve">프론트앤드 &amp; 백앤드 구현 및 제작 : </v>
      </c>
      <c r="J187" s="107" t="str">
        <f>VLOOKUP(I172,내용[],32,FALSE)</f>
        <v>박석호</v>
      </c>
      <c r="K187" s="69" t="str">
        <f>VLOOKUP(K172,내용[],8,FALSE)&amp;" : "&amp;VLOOKUP(K172,내용[],16,FALSE)</f>
        <v xml:space="preserve">프론트앤드 &amp; 백앤드 구현 및 제작 : </v>
      </c>
      <c r="L187" s="107" t="str">
        <f>VLOOKUP(K172,내용[],32,FALSE)</f>
        <v>박석호</v>
      </c>
    </row>
    <row r="188" spans="1:12" ht="45" customHeight="1" x14ac:dyDescent="0.15">
      <c r="A188" s="105"/>
      <c r="B188" s="105"/>
      <c r="C188" s="69" t="str">
        <f>VLOOKUP(C172,내용[],24,FALSE)</f>
        <v>UI 구현</v>
      </c>
      <c r="D188" s="108"/>
      <c r="E188" s="69" t="str">
        <f>VLOOKUP(E172,내용[],24,FALSE)</f>
        <v>UI 구현</v>
      </c>
      <c r="F188" s="108"/>
      <c r="G188" s="69" t="str">
        <f>VLOOKUP(G172,내용[],24,FALSE)</f>
        <v>UI 구현</v>
      </c>
      <c r="H188" s="108"/>
      <c r="I188" s="69" t="str">
        <f>VLOOKUP(I172,내용[],24,FALSE)</f>
        <v>UI 구현</v>
      </c>
      <c r="J188" s="108"/>
      <c r="K188" s="69" t="str">
        <f>VLOOKUP(K172,내용[],24,FALSE)</f>
        <v>UI 구현</v>
      </c>
      <c r="L188" s="108"/>
    </row>
    <row r="189" spans="1:12" ht="12.75" customHeight="1" x14ac:dyDescent="0.15">
      <c r="A189" s="106"/>
      <c r="B189" s="106"/>
      <c r="C189" s="69" t="str">
        <f>VLOOKUP(C172,내용[],40,FALSE)</f>
        <v>506호</v>
      </c>
      <c r="D189" s="109"/>
      <c r="E189" s="69" t="str">
        <f>VLOOKUP(E172,내용[],40,FALSE)</f>
        <v>506호</v>
      </c>
      <c r="F189" s="109"/>
      <c r="G189" s="69" t="str">
        <f>VLOOKUP(G172,내용[],40,FALSE)</f>
        <v>506호</v>
      </c>
      <c r="H189" s="109"/>
      <c r="I189" s="69" t="str">
        <f>VLOOKUP(I172,내용[],40,FALSE)</f>
        <v>506호</v>
      </c>
      <c r="J189" s="109"/>
      <c r="K189" s="69" t="str">
        <f>VLOOKUP(K172,내용[],40,FALSE)</f>
        <v>506호</v>
      </c>
      <c r="L189" s="109"/>
    </row>
    <row r="190" spans="1:12" s="70" customFormat="1" ht="32.25" customHeight="1" x14ac:dyDescent="0.15">
      <c r="A190" s="104" t="str">
        <f>자료!$I$9</f>
        <v>6교시</v>
      </c>
      <c r="B190" s="104" t="str">
        <f>자료!$I$8</f>
        <v>15:10 ~ 16:00</v>
      </c>
      <c r="C190" s="69" t="str">
        <f>VLOOKUP(C172,내용[],9,FALSE)&amp;" : "&amp;VLOOKUP(C172,내용[],17,FALSE)</f>
        <v xml:space="preserve">프론트앤드 &amp; 백앤드 구현 및 제작 : </v>
      </c>
      <c r="D190" s="107" t="str">
        <f>VLOOKUP(C172,내용[],33,FALSE)</f>
        <v>박석호</v>
      </c>
      <c r="E190" s="69" t="str">
        <f>VLOOKUP(E172,내용[],9,FALSE)&amp;" : "&amp;VLOOKUP(E172,내용[],17,FALSE)</f>
        <v xml:space="preserve">프론트앤드 &amp; 백앤드 구현 및 제작 : </v>
      </c>
      <c r="F190" s="107" t="str">
        <f>VLOOKUP(E172,내용[],33,FALSE)</f>
        <v>박석호</v>
      </c>
      <c r="G190" s="69" t="str">
        <f>VLOOKUP(G172,내용[],9,FALSE)&amp;" : "&amp;VLOOKUP(G172,내용[],17,FALSE)</f>
        <v xml:space="preserve">프론트앤드 &amp; 백앤드 구현 및 제작 : </v>
      </c>
      <c r="H190" s="107" t="str">
        <f>VLOOKUP(G172,내용[],33,FALSE)</f>
        <v>박석호</v>
      </c>
      <c r="I190" s="69" t="str">
        <f>VLOOKUP(I172,내용[],9,FALSE)&amp;" : "&amp;VLOOKUP(I172,내용[],17,FALSE)</f>
        <v xml:space="preserve">프론트앤드 &amp; 백앤드 구현 및 제작 : </v>
      </c>
      <c r="J190" s="107" t="str">
        <f>VLOOKUP(I172,내용[],33,FALSE)</f>
        <v>박석호</v>
      </c>
      <c r="K190" s="69" t="str">
        <f>VLOOKUP(K172,내용[],9,FALSE)&amp;" : "&amp;VLOOKUP(K172,내용[],17,FALSE)</f>
        <v xml:space="preserve">프론트앤드 &amp; 백앤드 구현 및 제작 : </v>
      </c>
      <c r="L190" s="107" t="str">
        <f>VLOOKUP(K172,내용[],33,FALSE)</f>
        <v>박석호</v>
      </c>
    </row>
    <row r="191" spans="1:12" ht="45" customHeight="1" x14ac:dyDescent="0.15">
      <c r="A191" s="105"/>
      <c r="B191" s="105"/>
      <c r="C191" s="69" t="str">
        <f>VLOOKUP(C172,내용[],25,FALSE)</f>
        <v>UI 구현</v>
      </c>
      <c r="D191" s="108"/>
      <c r="E191" s="69" t="str">
        <f>VLOOKUP(E172,내용[],25,FALSE)</f>
        <v>UI 구현</v>
      </c>
      <c r="F191" s="108"/>
      <c r="G191" s="69" t="str">
        <f>VLOOKUP(G172,내용[],25,FALSE)</f>
        <v>UI 구현</v>
      </c>
      <c r="H191" s="108"/>
      <c r="I191" s="69" t="str">
        <f>VLOOKUP(I172,내용[],25,FALSE)</f>
        <v>UI 구현</v>
      </c>
      <c r="J191" s="108"/>
      <c r="K191" s="69" t="str">
        <f>VLOOKUP(K172,내용[],25,FALSE)</f>
        <v>UI 구현</v>
      </c>
      <c r="L191" s="108"/>
    </row>
    <row r="192" spans="1:12" ht="12.75" customHeight="1" x14ac:dyDescent="0.15">
      <c r="A192" s="106"/>
      <c r="B192" s="106"/>
      <c r="C192" s="69" t="str">
        <f>VLOOKUP(C172,내용[],41,FALSE)</f>
        <v>506호</v>
      </c>
      <c r="D192" s="109"/>
      <c r="E192" s="69" t="str">
        <f>VLOOKUP(E172,내용[],41,FALSE)</f>
        <v>506호</v>
      </c>
      <c r="F192" s="109"/>
      <c r="G192" s="69" t="str">
        <f>VLOOKUP(G172,내용[],41,FALSE)</f>
        <v>506호</v>
      </c>
      <c r="H192" s="109"/>
      <c r="I192" s="69" t="str">
        <f>VLOOKUP(I172,내용[],41,FALSE)</f>
        <v>506호</v>
      </c>
      <c r="J192" s="109"/>
      <c r="K192" s="69" t="str">
        <f>VLOOKUP(K172,내용[],41,FALSE)</f>
        <v>506호</v>
      </c>
      <c r="L192" s="109"/>
    </row>
    <row r="193" spans="1:12" s="70" customFormat="1" ht="32.25" customHeight="1" x14ac:dyDescent="0.15">
      <c r="A193" s="104" t="str">
        <f>자료!$J$9</f>
        <v>7교시</v>
      </c>
      <c r="B193" s="104" t="str">
        <f>자료!$J$8</f>
        <v>16:10 ~ 17:00</v>
      </c>
      <c r="C193" s="69" t="str">
        <f>VLOOKUP(C172,내용[],10,FALSE)&amp;" : "&amp;VLOOKUP(C172,내용[],18,FALSE)</f>
        <v xml:space="preserve">프론트앤드 &amp; 백앤드 구현 및 제작 : </v>
      </c>
      <c r="D193" s="107" t="str">
        <f>VLOOKUP(C172,내용[],34,FALSE)</f>
        <v>박석호</v>
      </c>
      <c r="E193" s="69" t="str">
        <f>VLOOKUP(E172,내용[],10,FALSE)&amp;" : "&amp;VLOOKUP(E172,내용[],18,FALSE)</f>
        <v xml:space="preserve">프론트앤드 &amp; 백앤드 구현 및 제작 : </v>
      </c>
      <c r="F193" s="107" t="str">
        <f>VLOOKUP(E172,내용[],34,FALSE)</f>
        <v>박석호</v>
      </c>
      <c r="G193" s="69" t="str">
        <f>VLOOKUP(G172,내용[],10,FALSE)&amp;" : "&amp;VLOOKUP(G172,내용[],18,FALSE)</f>
        <v xml:space="preserve">프론트앤드 &amp; 백앤드 구현 및 제작 : </v>
      </c>
      <c r="H193" s="107" t="str">
        <f>VLOOKUP(G172,내용[],34,FALSE)</f>
        <v>박석호</v>
      </c>
      <c r="I193" s="69" t="str">
        <f>VLOOKUP(I172,내용[],10,FALSE)&amp;" : "&amp;VLOOKUP(I172,내용[],18,FALSE)</f>
        <v xml:space="preserve">프론트앤드 &amp; 백앤드 구현 및 제작 : </v>
      </c>
      <c r="J193" s="107" t="str">
        <f>VLOOKUP(I172,내용[],34,FALSE)</f>
        <v>박석호</v>
      </c>
      <c r="K193" s="69" t="str">
        <f>VLOOKUP(K172,내용[],10,FALSE)&amp;" : "&amp;VLOOKUP(K172,내용[],18,FALSE)</f>
        <v xml:space="preserve">프론트앤드 &amp; 백앤드 구현 및 제작 : </v>
      </c>
      <c r="L193" s="107" t="str">
        <f>VLOOKUP(K172,내용[],34,FALSE)</f>
        <v>박석호</v>
      </c>
    </row>
    <row r="194" spans="1:12" ht="45" customHeight="1" x14ac:dyDescent="0.15">
      <c r="A194" s="105"/>
      <c r="B194" s="105"/>
      <c r="C194" s="69" t="str">
        <f>VLOOKUP(C172,내용[],26,FALSE)</f>
        <v>UI 구현</v>
      </c>
      <c r="D194" s="108"/>
      <c r="E194" s="69" t="str">
        <f>VLOOKUP(E172,내용[],26,FALSE)</f>
        <v>UI 구현</v>
      </c>
      <c r="F194" s="108"/>
      <c r="G194" s="69" t="str">
        <f>VLOOKUP(G172,내용[],26,FALSE)</f>
        <v>UI 구현</v>
      </c>
      <c r="H194" s="108"/>
      <c r="I194" s="69" t="str">
        <f>VLOOKUP(I172,내용[],26,FALSE)</f>
        <v>UI 구현</v>
      </c>
      <c r="J194" s="108"/>
      <c r="K194" s="69" t="str">
        <f>VLOOKUP(K172,내용[],26,FALSE)</f>
        <v>UI 구현</v>
      </c>
      <c r="L194" s="108"/>
    </row>
    <row r="195" spans="1:12" ht="12.75" customHeight="1" x14ac:dyDescent="0.15">
      <c r="A195" s="106"/>
      <c r="B195" s="106"/>
      <c r="C195" s="69" t="str">
        <f>VLOOKUP(C172,내용[],42,FALSE)</f>
        <v>506호</v>
      </c>
      <c r="D195" s="109"/>
      <c r="E195" s="69" t="str">
        <f>VLOOKUP(E172,내용[],42,FALSE)</f>
        <v>506호</v>
      </c>
      <c r="F195" s="109"/>
      <c r="G195" s="69" t="str">
        <f>VLOOKUP(G172,내용[],42,FALSE)</f>
        <v>506호</v>
      </c>
      <c r="H195" s="109"/>
      <c r="I195" s="69" t="str">
        <f>VLOOKUP(I172,내용[],42,FALSE)</f>
        <v>506호</v>
      </c>
      <c r="J195" s="109"/>
      <c r="K195" s="69" t="str">
        <f>VLOOKUP(K172,내용[],42,FALSE)</f>
        <v>506호</v>
      </c>
      <c r="L195" s="109"/>
    </row>
    <row r="196" spans="1:12" s="70" customFormat="1" ht="32.25" customHeight="1" x14ac:dyDescent="0.15">
      <c r="A196" s="104" t="str">
        <f>자료!$K$9</f>
        <v>8교시</v>
      </c>
      <c r="B196" s="104" t="str">
        <f>자료!$K$8</f>
        <v>17:10 ~ 18:00</v>
      </c>
      <c r="C196" s="69" t="str">
        <f>VLOOKUP(C172,내용[],11,FALSE)&amp;" : "&amp;VLOOKUP(C172,내용[],19,FALSE)</f>
        <v xml:space="preserve">프론트앤드 &amp; 백앤드 구현 및 제작 : </v>
      </c>
      <c r="D196" s="107" t="str">
        <f>VLOOKUP(C172,내용[],35,FALSE)</f>
        <v>박석호</v>
      </c>
      <c r="E196" s="69" t="str">
        <f>VLOOKUP(E172,내용[],11,FALSE)&amp;" : "&amp;VLOOKUP(E172,내용[],19,FALSE)</f>
        <v xml:space="preserve">프론트앤드 &amp; 백앤드 구현 및 제작 : </v>
      </c>
      <c r="F196" s="107" t="str">
        <f>VLOOKUP(E172,내용[],35,FALSE)</f>
        <v>박석호</v>
      </c>
      <c r="G196" s="69" t="str">
        <f>VLOOKUP(G172,내용[],11,FALSE)&amp;" : "&amp;VLOOKUP(G172,내용[],19,FALSE)</f>
        <v xml:space="preserve">프론트앤드 &amp; 백앤드 구현 및 제작 : </v>
      </c>
      <c r="H196" s="107" t="str">
        <f>VLOOKUP(G172,내용[],35,FALSE)</f>
        <v>박석호</v>
      </c>
      <c r="I196" s="69" t="str">
        <f>VLOOKUP(I172,내용[],11,FALSE)&amp;" : "&amp;VLOOKUP(I172,내용[],19,FALSE)</f>
        <v xml:space="preserve">프론트앤드 &amp; 백앤드 구현 및 제작 : </v>
      </c>
      <c r="J196" s="107" t="str">
        <f>VLOOKUP(I172,내용[],35,FALSE)</f>
        <v>박석호</v>
      </c>
      <c r="K196" s="69" t="str">
        <f>VLOOKUP(K172,내용[],11,FALSE)&amp;" : "&amp;VLOOKUP(K172,내용[],19,FALSE)</f>
        <v xml:space="preserve">프론트앤드 &amp; 백앤드 구현 및 제작 : </v>
      </c>
      <c r="L196" s="107" t="str">
        <f>VLOOKUP(K172,내용[],35,FALSE)</f>
        <v>박석호</v>
      </c>
    </row>
    <row r="197" spans="1:12" ht="45" customHeight="1" x14ac:dyDescent="0.15">
      <c r="A197" s="105"/>
      <c r="B197" s="105"/>
      <c r="C197" s="69" t="str">
        <f>VLOOKUP(C172,내용[],27,FALSE)</f>
        <v>UI 구현</v>
      </c>
      <c r="D197" s="108"/>
      <c r="E197" s="69" t="str">
        <f>VLOOKUP(E172,내용[],27,FALSE)</f>
        <v>UI 구현</v>
      </c>
      <c r="F197" s="108"/>
      <c r="G197" s="69" t="str">
        <f>VLOOKUP(G172,내용[],27,FALSE)</f>
        <v>UI 구현</v>
      </c>
      <c r="H197" s="108"/>
      <c r="I197" s="69" t="str">
        <f>VLOOKUP(I172,내용[],27,FALSE)</f>
        <v>UI 구현</v>
      </c>
      <c r="J197" s="108"/>
      <c r="K197" s="69" t="str">
        <f>VLOOKUP(K172,내용[],27,FALSE)</f>
        <v>UI 구현</v>
      </c>
      <c r="L197" s="108"/>
    </row>
    <row r="198" spans="1:12" ht="12.75" customHeight="1" x14ac:dyDescent="0.15">
      <c r="A198" s="106"/>
      <c r="B198" s="106"/>
      <c r="C198" s="69" t="str">
        <f>VLOOKUP(C172,내용[],43,FALSE)</f>
        <v>506호</v>
      </c>
      <c r="D198" s="109"/>
      <c r="E198" s="69" t="str">
        <f>VLOOKUP(E172,내용[],43,FALSE)</f>
        <v>506호</v>
      </c>
      <c r="F198" s="109"/>
      <c r="G198" s="69" t="str">
        <f>VLOOKUP(G172,내용[],43,FALSE)</f>
        <v>506호</v>
      </c>
      <c r="H198" s="109"/>
      <c r="I198" s="69" t="str">
        <f>VLOOKUP(I172,내용[],43,FALSE)</f>
        <v>506호</v>
      </c>
      <c r="J198" s="109"/>
      <c r="K198" s="69" t="str">
        <f>VLOOKUP(K172,내용[],43,FALSE)</f>
        <v>506호</v>
      </c>
      <c r="L198" s="109"/>
    </row>
    <row r="199" spans="1:12" ht="6" customHeight="1" x14ac:dyDescent="0.15">
      <c r="A199" s="58"/>
      <c r="C199" s="59"/>
      <c r="D199" s="60"/>
      <c r="E199" s="59"/>
      <c r="G199" s="61"/>
      <c r="H199" s="60"/>
      <c r="I199" s="59"/>
      <c r="K199" s="59"/>
      <c r="L199" s="60"/>
    </row>
    <row r="200" spans="1:12" ht="6" customHeight="1" x14ac:dyDescent="0.15">
      <c r="C200" s="59"/>
      <c r="D200" s="60"/>
      <c r="E200" s="59"/>
      <c r="G200" s="61"/>
      <c r="H200" s="60"/>
      <c r="I200" s="59"/>
      <c r="K200" s="59"/>
      <c r="L200" s="60"/>
    </row>
    <row r="201" spans="1:12" ht="21" customHeight="1" x14ac:dyDescent="0.15">
      <c r="A201" s="113" t="str">
        <f>자료!$A$3</f>
        <v>풀스택 개발자양성과정(프론트앤드&amp;백앤드)(2회차)</v>
      </c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</row>
    <row r="202" spans="1:12" ht="6" customHeight="1" x14ac:dyDescent="0.15">
      <c r="C202" s="59"/>
      <c r="D202" s="60"/>
      <c r="E202" s="59"/>
      <c r="G202" s="61"/>
      <c r="H202" s="60"/>
      <c r="I202" s="59"/>
      <c r="K202" s="59"/>
      <c r="L202" s="60"/>
    </row>
    <row r="203" spans="1:12" ht="12" x14ac:dyDescent="0.15">
      <c r="A203" s="114" t="str">
        <f>자료!$A$5</f>
        <v xml:space="preserve">훈련기간: </v>
      </c>
      <c r="B203" s="114"/>
      <c r="C203" s="62" t="str">
        <f>자료!$D$5</f>
        <v>2020-10-20 ~ 2021-04-01</v>
      </c>
      <c r="D203" s="60"/>
      <c r="E203" s="59"/>
      <c r="F203" s="63"/>
      <c r="G203" s="61" t="str">
        <f>자료!$I$5</f>
        <v>(연수시간: 900시간)</v>
      </c>
      <c r="H203" s="60"/>
      <c r="I203" s="59"/>
      <c r="K203" s="59"/>
      <c r="L203" s="60"/>
    </row>
    <row r="204" spans="1:12" ht="12" x14ac:dyDescent="0.15">
      <c r="A204" s="114" t="str">
        <f>자료!$A$6</f>
        <v xml:space="preserve">훈련강사: </v>
      </c>
      <c r="B204" s="114"/>
      <c r="C204" s="59" t="str">
        <f t="shared" ref="C204" si="28">D208</f>
        <v>박석호</v>
      </c>
      <c r="D204" s="60"/>
      <c r="E204" s="59"/>
      <c r="G204" s="61"/>
      <c r="H204" s="60"/>
      <c r="I204" s="64"/>
      <c r="J204" s="65"/>
      <c r="K204" s="64"/>
      <c r="L204" s="60"/>
    </row>
    <row r="205" spans="1:12" ht="13.5" customHeight="1" x14ac:dyDescent="0.15">
      <c r="A205" s="66"/>
      <c r="B205" s="66"/>
      <c r="C205" s="110">
        <f t="shared" ref="C205" si="29">C172+5</f>
        <v>31</v>
      </c>
      <c r="D205" s="110"/>
      <c r="E205" s="110">
        <f t="shared" ref="E205" si="30">C205+1</f>
        <v>32</v>
      </c>
      <c r="F205" s="110"/>
      <c r="G205" s="110">
        <f t="shared" ref="G205" si="31">E205+1</f>
        <v>33</v>
      </c>
      <c r="H205" s="110"/>
      <c r="I205" s="110">
        <f t="shared" ref="I205" si="32">G205+1</f>
        <v>34</v>
      </c>
      <c r="J205" s="110"/>
      <c r="K205" s="110">
        <f t="shared" ref="K205" si="33">I205+1</f>
        <v>35</v>
      </c>
      <c r="L205" s="110"/>
    </row>
    <row r="206" spans="1:12" s="68" customFormat="1" ht="13.5" customHeight="1" x14ac:dyDescent="0.15">
      <c r="A206" s="67"/>
      <c r="B206" s="67"/>
      <c r="C206" s="111">
        <f>VLOOKUP(C205,내용[],44,FALSE)</f>
        <v>44166</v>
      </c>
      <c r="D206" s="111"/>
      <c r="E206" s="111">
        <f>VLOOKUP(E205,내용[],44,FALSE)</f>
        <v>44167</v>
      </c>
      <c r="F206" s="111"/>
      <c r="G206" s="111">
        <f>VLOOKUP(G205,내용[],44,FALSE)</f>
        <v>44168</v>
      </c>
      <c r="H206" s="111"/>
      <c r="I206" s="111">
        <f>VLOOKUP(I205,내용[],44,FALSE)</f>
        <v>44169</v>
      </c>
      <c r="J206" s="111"/>
      <c r="K206" s="115">
        <f>VLOOKUP(K205,내용[],44,FALSE)</f>
        <v>44172</v>
      </c>
      <c r="L206" s="115"/>
    </row>
    <row r="207" spans="1:12" s="82" customFormat="1" ht="13.5" customHeight="1" x14ac:dyDescent="0.15">
      <c r="A207" s="66"/>
      <c r="B207" s="66"/>
      <c r="C207" s="116">
        <f>VLOOKUP(C205,내용[],2,FALSE)</f>
        <v>8</v>
      </c>
      <c r="D207" s="117"/>
      <c r="E207" s="116">
        <f>VLOOKUP(E205,내용[],2,FALSE)</f>
        <v>8</v>
      </c>
      <c r="F207" s="117"/>
      <c r="G207" s="116">
        <f>VLOOKUP(G205,내용[],2,FALSE)</f>
        <v>8</v>
      </c>
      <c r="H207" s="117"/>
      <c r="I207" s="116">
        <f>VLOOKUP(I205,내용[],2,FALSE)</f>
        <v>8</v>
      </c>
      <c r="J207" s="117"/>
      <c r="K207" s="116">
        <f>VLOOKUP(K205,내용[],2,FALSE)</f>
        <v>8</v>
      </c>
      <c r="L207" s="117"/>
    </row>
    <row r="208" spans="1:12" s="70" customFormat="1" ht="32.25" customHeight="1" x14ac:dyDescent="0.15">
      <c r="A208" s="104" t="str">
        <f>자료!$D$9</f>
        <v>1교시</v>
      </c>
      <c r="B208" s="104" t="str">
        <f>자료!$D$8</f>
        <v>09:30 ~ 10:20</v>
      </c>
      <c r="C208" s="69" t="str">
        <f>VLOOKUP(C205,내용[],4,FALSE)&amp;" : "&amp;VLOOKUP(C205,내용[],12,FALSE)</f>
        <v xml:space="preserve">프론트앤드 &amp; 백앤드 구현 및 제작 : </v>
      </c>
      <c r="D208" s="107" t="str">
        <f>VLOOKUP(C205,내용[],28,FALSE)</f>
        <v>박석호</v>
      </c>
      <c r="E208" s="69" t="str">
        <f>VLOOKUP(E205,내용[],4,FALSE)&amp;" : "&amp;VLOOKUP(E205,내용[],12,FALSE)</f>
        <v xml:space="preserve">프론트앤드 &amp; 백앤드 구현 및 제작 : </v>
      </c>
      <c r="F208" s="107" t="str">
        <f>VLOOKUP(E205,내용[],28,FALSE)</f>
        <v>박석호</v>
      </c>
      <c r="G208" s="69" t="str">
        <f>VLOOKUP(G205,내용[],4,FALSE)&amp;" : "&amp;VLOOKUP(G205,내용[],12,FALSE)</f>
        <v xml:space="preserve">프론트앤드 &amp; 백앤드 구현 및 제작 : </v>
      </c>
      <c r="H208" s="107" t="str">
        <f>VLOOKUP(G205,내용[],28,FALSE)</f>
        <v>박석호</v>
      </c>
      <c r="I208" s="69" t="str">
        <f>VLOOKUP(I205,내용[],4,FALSE)&amp;" : "&amp;VLOOKUP(I205,내용[],12,FALSE)</f>
        <v xml:space="preserve">프론트앤드 &amp; 백앤드 구현 및 제작 : </v>
      </c>
      <c r="J208" s="107" t="str">
        <f>VLOOKUP(I205,내용[],28,FALSE)</f>
        <v>박석호</v>
      </c>
      <c r="K208" s="69" t="str">
        <f>VLOOKUP(K205,내용[],4,FALSE)&amp;" : "&amp;VLOOKUP(K205,내용[],12,FALSE)</f>
        <v xml:space="preserve">프론트앤드 &amp; 백앤드 구현 및 제작 : </v>
      </c>
      <c r="L208" s="107" t="str">
        <f>VLOOKUP(K205,내용[],28,FALSE)</f>
        <v>박석호</v>
      </c>
    </row>
    <row r="209" spans="1:12" ht="45" customHeight="1" x14ac:dyDescent="0.15">
      <c r="A209" s="105"/>
      <c r="B209" s="105"/>
      <c r="C209" s="69" t="str">
        <f>VLOOKUP(C205,내용[],20,FALSE)</f>
        <v>UI 구현</v>
      </c>
      <c r="D209" s="108"/>
      <c r="E209" s="69" t="str">
        <f>VLOOKUP(E205,내용[],20,FALSE)</f>
        <v>UI 구현</v>
      </c>
      <c r="F209" s="108"/>
      <c r="G209" s="69" t="str">
        <f>VLOOKUP(G205,내용[],20,FALSE)</f>
        <v>UI 구현</v>
      </c>
      <c r="H209" s="108"/>
      <c r="I209" s="69" t="str">
        <f>VLOOKUP(I205,내용[],20,FALSE)</f>
        <v>UI 구현</v>
      </c>
      <c r="J209" s="108"/>
      <c r="K209" s="69" t="str">
        <f>VLOOKUP(K205,내용[],20,FALSE)</f>
        <v>UI 구현</v>
      </c>
      <c r="L209" s="108"/>
    </row>
    <row r="210" spans="1:12" ht="12.75" customHeight="1" x14ac:dyDescent="0.15">
      <c r="A210" s="106"/>
      <c r="B210" s="106"/>
      <c r="C210" s="69" t="str">
        <f>VLOOKUP(C205,내용[],36,FALSE)</f>
        <v>506호</v>
      </c>
      <c r="D210" s="109"/>
      <c r="E210" s="69" t="str">
        <f>VLOOKUP(E205,내용[],36,FALSE)</f>
        <v>506호</v>
      </c>
      <c r="F210" s="109"/>
      <c r="G210" s="69" t="str">
        <f>VLOOKUP(G205,내용[],36,FALSE)</f>
        <v>506호</v>
      </c>
      <c r="H210" s="109"/>
      <c r="I210" s="69" t="str">
        <f>VLOOKUP(I205,내용[],36,FALSE)</f>
        <v>506호</v>
      </c>
      <c r="J210" s="109"/>
      <c r="K210" s="69" t="str">
        <f>VLOOKUP(K205,내용[],36,FALSE)</f>
        <v>506호</v>
      </c>
      <c r="L210" s="109"/>
    </row>
    <row r="211" spans="1:12" s="70" customFormat="1" ht="32.25" customHeight="1" x14ac:dyDescent="0.15">
      <c r="A211" s="104" t="str">
        <f>자료!$E$9</f>
        <v>2교시</v>
      </c>
      <c r="B211" s="104" t="str">
        <f>자료!$E$8</f>
        <v>10:30 ~ 11:20</v>
      </c>
      <c r="C211" s="69" t="str">
        <f>VLOOKUP(C205,내용[],5,FALSE)&amp;" : "&amp;VLOOKUP(C205,내용[],13,FALSE)</f>
        <v xml:space="preserve">프론트앤드 &amp; 백앤드 구현 및 제작 : </v>
      </c>
      <c r="D211" s="107" t="str">
        <f>VLOOKUP(C205,내용[],29,FALSE)</f>
        <v>박석호</v>
      </c>
      <c r="E211" s="69" t="str">
        <f>VLOOKUP(E205,내용[],5,FALSE)&amp;" : "&amp;VLOOKUP(E205,내용[],13,FALSE)</f>
        <v xml:space="preserve">프론트앤드 &amp; 백앤드 구현 및 제작 : </v>
      </c>
      <c r="F211" s="107" t="str">
        <f>VLOOKUP(E205,내용[],29,FALSE)</f>
        <v>박석호</v>
      </c>
      <c r="G211" s="69" t="str">
        <f>VLOOKUP(G205,내용[],5,FALSE)&amp;" : "&amp;VLOOKUP(G205,내용[],13,FALSE)</f>
        <v xml:space="preserve">프론트앤드 &amp; 백앤드 구현 및 제작 : </v>
      </c>
      <c r="H211" s="107" t="str">
        <f>VLOOKUP(G205,내용[],29,FALSE)</f>
        <v>박석호</v>
      </c>
      <c r="I211" s="69" t="str">
        <f>VLOOKUP(I205,내용[],5,FALSE)&amp;" : "&amp;VLOOKUP(I205,내용[],13,FALSE)</f>
        <v xml:space="preserve">프론트앤드 &amp; 백앤드 구현 및 제작 : </v>
      </c>
      <c r="J211" s="107" t="str">
        <f>VLOOKUP(I205,내용[],29,FALSE)</f>
        <v>박석호</v>
      </c>
      <c r="K211" s="69" t="str">
        <f>VLOOKUP(K205,내용[],5,FALSE)&amp;" : "&amp;VLOOKUP(K205,내용[],13,FALSE)</f>
        <v xml:space="preserve">프론트앤드 &amp; 백앤드 구현 및 제작 : </v>
      </c>
      <c r="L211" s="107" t="str">
        <f>VLOOKUP(K205,내용[],29,FALSE)</f>
        <v>박석호</v>
      </c>
    </row>
    <row r="212" spans="1:12" ht="45" customHeight="1" x14ac:dyDescent="0.15">
      <c r="A212" s="105"/>
      <c r="B212" s="105"/>
      <c r="C212" s="69" t="str">
        <f>VLOOKUP(C205,내용[],21,FALSE)</f>
        <v>UI 구현</v>
      </c>
      <c r="D212" s="108"/>
      <c r="E212" s="69" t="str">
        <f>VLOOKUP(E205,내용[],21,FALSE)</f>
        <v>UI 구현</v>
      </c>
      <c r="F212" s="108"/>
      <c r="G212" s="69" t="str">
        <f>VLOOKUP(G205,내용[],21,FALSE)</f>
        <v>UI 구현</v>
      </c>
      <c r="H212" s="108"/>
      <c r="I212" s="69" t="str">
        <f>VLOOKUP(I205,내용[],21,FALSE)</f>
        <v>UI 구현</v>
      </c>
      <c r="J212" s="108"/>
      <c r="K212" s="69" t="str">
        <f>VLOOKUP(K205,내용[],21,FALSE)</f>
        <v>UI 구현</v>
      </c>
      <c r="L212" s="108"/>
    </row>
    <row r="213" spans="1:12" ht="12.75" customHeight="1" x14ac:dyDescent="0.15">
      <c r="A213" s="106"/>
      <c r="B213" s="106"/>
      <c r="C213" s="69" t="str">
        <f>VLOOKUP(C205,내용[],37,FALSE)</f>
        <v>506호</v>
      </c>
      <c r="D213" s="109"/>
      <c r="E213" s="69" t="str">
        <f>VLOOKUP(E205,내용[],37,FALSE)</f>
        <v>506호</v>
      </c>
      <c r="F213" s="109"/>
      <c r="G213" s="69" t="str">
        <f>VLOOKUP(G205,내용[],37,FALSE)</f>
        <v>506호</v>
      </c>
      <c r="H213" s="109"/>
      <c r="I213" s="69" t="str">
        <f>VLOOKUP(I205,내용[],37,FALSE)</f>
        <v>506호</v>
      </c>
      <c r="J213" s="109"/>
      <c r="K213" s="69" t="str">
        <f>VLOOKUP(K205,내용[],37,FALSE)</f>
        <v>506호</v>
      </c>
      <c r="L213" s="109"/>
    </row>
    <row r="214" spans="1:12" s="70" customFormat="1" ht="32.25" customHeight="1" x14ac:dyDescent="0.15">
      <c r="A214" s="104" t="str">
        <f>자료!$F$9</f>
        <v>3교시</v>
      </c>
      <c r="B214" s="104" t="str">
        <f>자료!$F$8</f>
        <v>11:30 ~ 12:20</v>
      </c>
      <c r="C214" s="69" t="str">
        <f>VLOOKUP(C205,내용[],6,FALSE)&amp;" : "&amp;VLOOKUP(C205,내용[],14,FALSE)</f>
        <v xml:space="preserve">프론트앤드 &amp; 백앤드 구현 및 제작 : </v>
      </c>
      <c r="D214" s="107" t="str">
        <f>VLOOKUP(C205,내용[],30,FALSE)</f>
        <v>박석호</v>
      </c>
      <c r="E214" s="69" t="str">
        <f>VLOOKUP(E205,내용[],6,FALSE)&amp;" : "&amp;VLOOKUP(E205,내용[],14,FALSE)</f>
        <v xml:space="preserve">프론트앤드 &amp; 백앤드 구현 및 제작 : </v>
      </c>
      <c r="F214" s="107" t="str">
        <f>VLOOKUP(E205,내용[],30,FALSE)</f>
        <v>박석호</v>
      </c>
      <c r="G214" s="69" t="str">
        <f>VLOOKUP(G205,내용[],6,FALSE)&amp;" : "&amp;VLOOKUP(G205,내용[],14,FALSE)</f>
        <v xml:space="preserve">프론트앤드 &amp; 백앤드 구현 및 제작 : </v>
      </c>
      <c r="H214" s="107" t="str">
        <f>VLOOKUP(G205,내용[],30,FALSE)</f>
        <v>박석호</v>
      </c>
      <c r="I214" s="69" t="str">
        <f>VLOOKUP(I205,내용[],6,FALSE)&amp;" : "&amp;VLOOKUP(I205,내용[],14,FALSE)</f>
        <v xml:space="preserve">프론트앤드 &amp; 백앤드 구현 및 제작 : </v>
      </c>
      <c r="J214" s="107" t="str">
        <f>VLOOKUP(I205,내용[],30,FALSE)</f>
        <v>박석호</v>
      </c>
      <c r="K214" s="69" t="str">
        <f>VLOOKUP(K205,내용[],6,FALSE)&amp;" : "&amp;VLOOKUP(K205,내용[],14,FALSE)</f>
        <v xml:space="preserve">프론트앤드 &amp; 백앤드 구현 및 제작 : </v>
      </c>
      <c r="L214" s="107" t="str">
        <f>VLOOKUP(K205,내용[],30,FALSE)</f>
        <v>박석호</v>
      </c>
    </row>
    <row r="215" spans="1:12" ht="45" customHeight="1" x14ac:dyDescent="0.15">
      <c r="A215" s="105"/>
      <c r="B215" s="105"/>
      <c r="C215" s="69" t="str">
        <f>VLOOKUP(C205,내용[],22,FALSE)</f>
        <v>UI 구현</v>
      </c>
      <c r="D215" s="108"/>
      <c r="E215" s="69" t="str">
        <f>VLOOKUP(E205,내용[],22,FALSE)</f>
        <v>UI 구현</v>
      </c>
      <c r="F215" s="108"/>
      <c r="G215" s="69" t="str">
        <f>VLOOKUP(G205,내용[],22,FALSE)</f>
        <v>UI 구현</v>
      </c>
      <c r="H215" s="108"/>
      <c r="I215" s="69" t="str">
        <f>VLOOKUP(I205,내용[],22,FALSE)</f>
        <v>UI 구현</v>
      </c>
      <c r="J215" s="108"/>
      <c r="K215" s="69" t="str">
        <f>VLOOKUP(K205,내용[],22,FALSE)</f>
        <v>UI 구현</v>
      </c>
      <c r="L215" s="108"/>
    </row>
    <row r="216" spans="1:12" ht="12.75" customHeight="1" x14ac:dyDescent="0.15">
      <c r="A216" s="106"/>
      <c r="B216" s="106"/>
      <c r="C216" s="69" t="str">
        <f>VLOOKUP(C205,내용[],38,FALSE)</f>
        <v>506호</v>
      </c>
      <c r="D216" s="109"/>
      <c r="E216" s="69" t="str">
        <f>VLOOKUP(E205,내용[],38,FALSE)</f>
        <v>506호</v>
      </c>
      <c r="F216" s="109"/>
      <c r="G216" s="69" t="str">
        <f>VLOOKUP(G205,내용[],38,FALSE)</f>
        <v>506호</v>
      </c>
      <c r="H216" s="109"/>
      <c r="I216" s="69" t="str">
        <f>VLOOKUP(I205,내용[],38,FALSE)</f>
        <v>506호</v>
      </c>
      <c r="J216" s="109"/>
      <c r="K216" s="69" t="str">
        <f>VLOOKUP(K205,내용[],38,FALSE)</f>
        <v>506호</v>
      </c>
      <c r="L216" s="109"/>
    </row>
    <row r="217" spans="1:12" s="70" customFormat="1" ht="32.25" customHeight="1" x14ac:dyDescent="0.15">
      <c r="A217" s="104" t="str">
        <f>자료!$G$9</f>
        <v>4교시</v>
      </c>
      <c r="B217" s="104" t="str">
        <f>자료!$G$8</f>
        <v>12:30 ~ 13:20</v>
      </c>
      <c r="C217" s="69" t="str">
        <f>VLOOKUP(C205,내용[],7,FALSE)&amp;" : "&amp;VLOOKUP(C205,내용[],15,FALSE)</f>
        <v xml:space="preserve">프론트앤드 &amp; 백앤드 구현 및 제작 : </v>
      </c>
      <c r="D217" s="107" t="str">
        <f>VLOOKUP(C205,내용[],31,FALSE)</f>
        <v>박석호</v>
      </c>
      <c r="E217" s="69" t="str">
        <f>VLOOKUP(E205,내용[],7,FALSE)&amp;" : "&amp;VLOOKUP(E205,내용[],15,FALSE)</f>
        <v xml:space="preserve">프론트앤드 &amp; 백앤드 구현 및 제작 : </v>
      </c>
      <c r="F217" s="107" t="str">
        <f>VLOOKUP(E205,내용[],31,FALSE)</f>
        <v>박석호</v>
      </c>
      <c r="G217" s="69" t="str">
        <f>VLOOKUP(G205,내용[],7,FALSE)&amp;" : "&amp;VLOOKUP(G205,내용[],15,FALSE)</f>
        <v xml:space="preserve">프론트앤드 &amp; 백앤드 구현 및 제작 : </v>
      </c>
      <c r="H217" s="107" t="str">
        <f>VLOOKUP(G205,내용[],31,FALSE)</f>
        <v>박석호</v>
      </c>
      <c r="I217" s="69" t="str">
        <f>VLOOKUP(I205,내용[],7,FALSE)&amp;" : "&amp;VLOOKUP(I205,내용[],15,FALSE)</f>
        <v xml:space="preserve">프론트앤드 &amp; 백앤드 구현 및 제작 : </v>
      </c>
      <c r="J217" s="107" t="str">
        <f>VLOOKUP(I205,내용[],31,FALSE)</f>
        <v>박석호</v>
      </c>
      <c r="K217" s="69" t="str">
        <f>VLOOKUP(K205,내용[],7,FALSE)&amp;" : "&amp;VLOOKUP(K205,내용[],15,FALSE)</f>
        <v xml:space="preserve">프론트앤드 &amp; 백앤드 구현 및 제작 : </v>
      </c>
      <c r="L217" s="107" t="str">
        <f>VLOOKUP(K205,내용[],31,FALSE)</f>
        <v>박석호</v>
      </c>
    </row>
    <row r="218" spans="1:12" ht="45" customHeight="1" x14ac:dyDescent="0.15">
      <c r="A218" s="105"/>
      <c r="B218" s="105"/>
      <c r="C218" s="69" t="str">
        <f>VLOOKUP(C205,내용[],23,FALSE)</f>
        <v>UI 구현</v>
      </c>
      <c r="D218" s="108"/>
      <c r="E218" s="69" t="str">
        <f>VLOOKUP(E205,내용[],23,FALSE)</f>
        <v>UI 구현</v>
      </c>
      <c r="F218" s="108"/>
      <c r="G218" s="69" t="str">
        <f>VLOOKUP(G205,내용[],23,FALSE)</f>
        <v>UI 구현</v>
      </c>
      <c r="H218" s="108"/>
      <c r="I218" s="69" t="str">
        <f>VLOOKUP(I205,내용[],23,FALSE)</f>
        <v>UI 구현</v>
      </c>
      <c r="J218" s="108"/>
      <c r="K218" s="69" t="str">
        <f>VLOOKUP(K205,내용[],23,FALSE)</f>
        <v>UI 구현</v>
      </c>
      <c r="L218" s="108"/>
    </row>
    <row r="219" spans="1:12" ht="12.75" customHeight="1" x14ac:dyDescent="0.15">
      <c r="A219" s="106"/>
      <c r="B219" s="106"/>
      <c r="C219" s="69" t="str">
        <f>VLOOKUP(C205,내용[],39,FALSE)</f>
        <v>506호</v>
      </c>
      <c r="D219" s="109"/>
      <c r="E219" s="69" t="str">
        <f>VLOOKUP(E205,내용[],39,FALSE)</f>
        <v>506호</v>
      </c>
      <c r="F219" s="109"/>
      <c r="G219" s="69" t="str">
        <f>VLOOKUP(G205,내용[],39,FALSE)</f>
        <v>506호</v>
      </c>
      <c r="H219" s="109"/>
      <c r="I219" s="69" t="str">
        <f>VLOOKUP(I205,내용[],39,FALSE)</f>
        <v>506호</v>
      </c>
      <c r="J219" s="109"/>
      <c r="K219" s="69" t="str">
        <f>VLOOKUP(K205,내용[],39,FALSE)</f>
        <v>506호</v>
      </c>
      <c r="L219" s="109"/>
    </row>
    <row r="220" spans="1:12" s="70" customFormat="1" ht="32.25" customHeight="1" x14ac:dyDescent="0.15">
      <c r="A220" s="104" t="str">
        <f>자료!$H$9</f>
        <v>5교시</v>
      </c>
      <c r="B220" s="104" t="str">
        <f>자료!$H$8</f>
        <v>14:10 ~ 15:00</v>
      </c>
      <c r="C220" s="69" t="str">
        <f>VLOOKUP(C205,내용[],8,FALSE)&amp;" : "&amp;VLOOKUP(C205,내용[],16,FALSE)</f>
        <v xml:space="preserve">프론트앤드 &amp; 백앤드 구현 및 제작 : </v>
      </c>
      <c r="D220" s="107" t="str">
        <f>VLOOKUP(C205,내용[],32,FALSE)</f>
        <v>박석호</v>
      </c>
      <c r="E220" s="69" t="str">
        <f>VLOOKUP(E205,내용[],8,FALSE)&amp;" : "&amp;VLOOKUP(E205,내용[],16,FALSE)</f>
        <v xml:space="preserve">프론트앤드 &amp; 백앤드 구현 및 제작 : </v>
      </c>
      <c r="F220" s="107" t="str">
        <f>VLOOKUP(E205,내용[],32,FALSE)</f>
        <v>박석호</v>
      </c>
      <c r="G220" s="69" t="str">
        <f>VLOOKUP(G205,내용[],8,FALSE)&amp;" : "&amp;VLOOKUP(G205,내용[],16,FALSE)</f>
        <v xml:space="preserve">프론트앤드 &amp; 백앤드 구현 및 제작 : </v>
      </c>
      <c r="H220" s="107" t="str">
        <f>VLOOKUP(G205,내용[],32,FALSE)</f>
        <v>박석호</v>
      </c>
      <c r="I220" s="69" t="str">
        <f>VLOOKUP(I205,내용[],8,FALSE)&amp;" : "&amp;VLOOKUP(I205,내용[],16,FALSE)</f>
        <v xml:space="preserve">프론트앤드 &amp; 백앤드 구현 및 제작 : </v>
      </c>
      <c r="J220" s="107" t="str">
        <f>VLOOKUP(I205,내용[],32,FALSE)</f>
        <v>박석호</v>
      </c>
      <c r="K220" s="69" t="str">
        <f>VLOOKUP(K205,내용[],8,FALSE)&amp;" : "&amp;VLOOKUP(K205,내용[],16,FALSE)</f>
        <v xml:space="preserve">프론트앤드 &amp; 백앤드 구현 및 제작 : </v>
      </c>
      <c r="L220" s="107" t="str">
        <f>VLOOKUP(K205,내용[],32,FALSE)</f>
        <v>박석호</v>
      </c>
    </row>
    <row r="221" spans="1:12" ht="45" customHeight="1" x14ac:dyDescent="0.15">
      <c r="A221" s="105"/>
      <c r="B221" s="105"/>
      <c r="C221" s="69" t="str">
        <f>VLOOKUP(C205,내용[],24,FALSE)</f>
        <v>UI 구현</v>
      </c>
      <c r="D221" s="108"/>
      <c r="E221" s="69" t="str">
        <f>VLOOKUP(E205,내용[],24,FALSE)</f>
        <v>UI 구현</v>
      </c>
      <c r="F221" s="108"/>
      <c r="G221" s="69" t="str">
        <f>VLOOKUP(G205,내용[],24,FALSE)</f>
        <v>UI 구현</v>
      </c>
      <c r="H221" s="108"/>
      <c r="I221" s="69" t="str">
        <f>VLOOKUP(I205,내용[],24,FALSE)</f>
        <v>UI 구현</v>
      </c>
      <c r="J221" s="108"/>
      <c r="K221" s="69" t="str">
        <f>VLOOKUP(K205,내용[],24,FALSE)</f>
        <v>UI 구현</v>
      </c>
      <c r="L221" s="108"/>
    </row>
    <row r="222" spans="1:12" ht="12.75" customHeight="1" x14ac:dyDescent="0.15">
      <c r="A222" s="106"/>
      <c r="B222" s="106"/>
      <c r="C222" s="69" t="str">
        <f>VLOOKUP(C205,내용[],40,FALSE)</f>
        <v>506호</v>
      </c>
      <c r="D222" s="109"/>
      <c r="E222" s="69" t="str">
        <f>VLOOKUP(E205,내용[],40,FALSE)</f>
        <v>506호</v>
      </c>
      <c r="F222" s="109"/>
      <c r="G222" s="69" t="str">
        <f>VLOOKUP(G205,내용[],40,FALSE)</f>
        <v>506호</v>
      </c>
      <c r="H222" s="109"/>
      <c r="I222" s="69" t="str">
        <f>VLOOKUP(I205,내용[],40,FALSE)</f>
        <v>506호</v>
      </c>
      <c r="J222" s="109"/>
      <c r="K222" s="69" t="str">
        <f>VLOOKUP(K205,내용[],40,FALSE)</f>
        <v>506호</v>
      </c>
      <c r="L222" s="109"/>
    </row>
    <row r="223" spans="1:12" s="70" customFormat="1" ht="32.25" customHeight="1" x14ac:dyDescent="0.15">
      <c r="A223" s="104" t="str">
        <f>자료!$I$9</f>
        <v>6교시</v>
      </c>
      <c r="B223" s="104" t="str">
        <f>자료!$I$8</f>
        <v>15:10 ~ 16:00</v>
      </c>
      <c r="C223" s="69" t="str">
        <f>VLOOKUP(C205,내용[],9,FALSE)&amp;" : "&amp;VLOOKUP(C205,내용[],17,FALSE)</f>
        <v xml:space="preserve">프론트앤드 &amp; 백앤드 구현 및 제작 : </v>
      </c>
      <c r="D223" s="107" t="str">
        <f>VLOOKUP(C205,내용[],33,FALSE)</f>
        <v>박석호</v>
      </c>
      <c r="E223" s="69" t="str">
        <f>VLOOKUP(E205,내용[],9,FALSE)&amp;" : "&amp;VLOOKUP(E205,내용[],17,FALSE)</f>
        <v xml:space="preserve">프론트앤드 &amp; 백앤드 구현 및 제작 : </v>
      </c>
      <c r="F223" s="107" t="str">
        <f>VLOOKUP(E205,내용[],33,FALSE)</f>
        <v>박석호</v>
      </c>
      <c r="G223" s="69" t="str">
        <f>VLOOKUP(G205,내용[],9,FALSE)&amp;" : "&amp;VLOOKUP(G205,내용[],17,FALSE)</f>
        <v xml:space="preserve">프론트앤드 &amp; 백앤드 구현 및 제작 : </v>
      </c>
      <c r="H223" s="107" t="str">
        <f>VLOOKUP(G205,내용[],33,FALSE)</f>
        <v>박석호</v>
      </c>
      <c r="I223" s="69" t="str">
        <f>VLOOKUP(I205,내용[],9,FALSE)&amp;" : "&amp;VLOOKUP(I205,내용[],17,FALSE)</f>
        <v xml:space="preserve">프론트앤드 &amp; 백앤드 구현 및 제작 : </v>
      </c>
      <c r="J223" s="107" t="str">
        <f>VLOOKUP(I205,내용[],33,FALSE)</f>
        <v>박석호</v>
      </c>
      <c r="K223" s="69" t="str">
        <f>VLOOKUP(K205,내용[],9,FALSE)&amp;" : "&amp;VLOOKUP(K205,내용[],17,FALSE)</f>
        <v xml:space="preserve">프론트앤드 &amp; 백앤드 구현 및 제작 : </v>
      </c>
      <c r="L223" s="107" t="str">
        <f>VLOOKUP(K205,내용[],33,FALSE)</f>
        <v>박석호</v>
      </c>
    </row>
    <row r="224" spans="1:12" ht="45" customHeight="1" x14ac:dyDescent="0.15">
      <c r="A224" s="105"/>
      <c r="B224" s="105"/>
      <c r="C224" s="69" t="str">
        <f>VLOOKUP(C205,내용[],25,FALSE)</f>
        <v>UI 구현</v>
      </c>
      <c r="D224" s="108"/>
      <c r="E224" s="69" t="str">
        <f>VLOOKUP(E205,내용[],25,FALSE)</f>
        <v>UI 구현</v>
      </c>
      <c r="F224" s="108"/>
      <c r="G224" s="69" t="str">
        <f>VLOOKUP(G205,내용[],25,FALSE)</f>
        <v>UI 구현</v>
      </c>
      <c r="H224" s="108"/>
      <c r="I224" s="69" t="str">
        <f>VLOOKUP(I205,내용[],25,FALSE)</f>
        <v>UI 구현</v>
      </c>
      <c r="J224" s="108"/>
      <c r="K224" s="69" t="str">
        <f>VLOOKUP(K205,내용[],25,FALSE)</f>
        <v>UI 구현</v>
      </c>
      <c r="L224" s="108"/>
    </row>
    <row r="225" spans="1:12" ht="12.75" customHeight="1" x14ac:dyDescent="0.15">
      <c r="A225" s="106"/>
      <c r="B225" s="106"/>
      <c r="C225" s="69" t="str">
        <f>VLOOKUP(C205,내용[],41,FALSE)</f>
        <v>506호</v>
      </c>
      <c r="D225" s="109"/>
      <c r="E225" s="69" t="str">
        <f>VLOOKUP(E205,내용[],41,FALSE)</f>
        <v>506호</v>
      </c>
      <c r="F225" s="109"/>
      <c r="G225" s="69" t="str">
        <f>VLOOKUP(G205,내용[],41,FALSE)</f>
        <v>506호</v>
      </c>
      <c r="H225" s="109"/>
      <c r="I225" s="69" t="str">
        <f>VLOOKUP(I205,내용[],41,FALSE)</f>
        <v>506호</v>
      </c>
      <c r="J225" s="109"/>
      <c r="K225" s="69" t="str">
        <f>VLOOKUP(K205,내용[],41,FALSE)</f>
        <v>506호</v>
      </c>
      <c r="L225" s="109"/>
    </row>
    <row r="226" spans="1:12" s="70" customFormat="1" ht="32.25" customHeight="1" x14ac:dyDescent="0.15">
      <c r="A226" s="104" t="str">
        <f>자료!$J$9</f>
        <v>7교시</v>
      </c>
      <c r="B226" s="104" t="str">
        <f>자료!$J$8</f>
        <v>16:10 ~ 17:00</v>
      </c>
      <c r="C226" s="69" t="str">
        <f>VLOOKUP(C205,내용[],10,FALSE)&amp;" : "&amp;VLOOKUP(C205,내용[],18,FALSE)</f>
        <v xml:space="preserve">프론트앤드 &amp; 백앤드 구현 및 제작 : </v>
      </c>
      <c r="D226" s="107" t="str">
        <f>VLOOKUP(C205,내용[],34,FALSE)</f>
        <v>박석호</v>
      </c>
      <c r="E226" s="69" t="str">
        <f>VLOOKUP(E205,내용[],10,FALSE)&amp;" : "&amp;VLOOKUP(E205,내용[],18,FALSE)</f>
        <v xml:space="preserve">프론트앤드 &amp; 백앤드 구현 및 제작 : </v>
      </c>
      <c r="F226" s="107" t="str">
        <f>VLOOKUP(E205,내용[],34,FALSE)</f>
        <v>박석호</v>
      </c>
      <c r="G226" s="69" t="str">
        <f>VLOOKUP(G205,내용[],10,FALSE)&amp;" : "&amp;VLOOKUP(G205,내용[],18,FALSE)</f>
        <v xml:space="preserve">프론트앤드 &amp; 백앤드 구현 및 제작 : </v>
      </c>
      <c r="H226" s="107" t="str">
        <f>VLOOKUP(G205,내용[],34,FALSE)</f>
        <v>박석호</v>
      </c>
      <c r="I226" s="69" t="str">
        <f>VLOOKUP(I205,내용[],10,FALSE)&amp;" : "&amp;VLOOKUP(I205,내용[],18,FALSE)</f>
        <v xml:space="preserve">프론트앤드 &amp; 백앤드 구현 및 제작 : </v>
      </c>
      <c r="J226" s="107" t="str">
        <f>VLOOKUP(I205,내용[],34,FALSE)</f>
        <v>박석호</v>
      </c>
      <c r="K226" s="69" t="str">
        <f>VLOOKUP(K205,내용[],10,FALSE)&amp;" : "&amp;VLOOKUP(K205,내용[],18,FALSE)</f>
        <v xml:space="preserve">프론트앤드 &amp; 백앤드 구현 및 제작 : </v>
      </c>
      <c r="L226" s="107" t="str">
        <f>VLOOKUP(K205,내용[],34,FALSE)</f>
        <v>박석호</v>
      </c>
    </row>
    <row r="227" spans="1:12" ht="45" customHeight="1" x14ac:dyDescent="0.15">
      <c r="A227" s="105"/>
      <c r="B227" s="105"/>
      <c r="C227" s="69" t="str">
        <f>VLOOKUP(C205,내용[],26,FALSE)</f>
        <v>UI 구현</v>
      </c>
      <c r="D227" s="108"/>
      <c r="E227" s="69" t="str">
        <f>VLOOKUP(E205,내용[],26,FALSE)</f>
        <v>UI 구현</v>
      </c>
      <c r="F227" s="108"/>
      <c r="G227" s="69" t="str">
        <f>VLOOKUP(G205,내용[],26,FALSE)</f>
        <v>UI 구현</v>
      </c>
      <c r="H227" s="108"/>
      <c r="I227" s="69" t="str">
        <f>VLOOKUP(I205,내용[],26,FALSE)</f>
        <v>UI 구현</v>
      </c>
      <c r="J227" s="108"/>
      <c r="K227" s="69" t="str">
        <f>VLOOKUP(K205,내용[],26,FALSE)</f>
        <v>UI 구현</v>
      </c>
      <c r="L227" s="108"/>
    </row>
    <row r="228" spans="1:12" ht="12.75" customHeight="1" x14ac:dyDescent="0.15">
      <c r="A228" s="106"/>
      <c r="B228" s="106"/>
      <c r="C228" s="69" t="str">
        <f>VLOOKUP(C205,내용[],42,FALSE)</f>
        <v>506호</v>
      </c>
      <c r="D228" s="109"/>
      <c r="E228" s="69" t="str">
        <f>VLOOKUP(E205,내용[],42,FALSE)</f>
        <v>506호</v>
      </c>
      <c r="F228" s="109"/>
      <c r="G228" s="69" t="str">
        <f>VLOOKUP(G205,내용[],42,FALSE)</f>
        <v>506호</v>
      </c>
      <c r="H228" s="109"/>
      <c r="I228" s="69" t="str">
        <f>VLOOKUP(I205,내용[],42,FALSE)</f>
        <v>506호</v>
      </c>
      <c r="J228" s="109"/>
      <c r="K228" s="69" t="str">
        <f>VLOOKUP(K205,내용[],42,FALSE)</f>
        <v>506호</v>
      </c>
      <c r="L228" s="109"/>
    </row>
    <row r="229" spans="1:12" s="70" customFormat="1" ht="32.25" customHeight="1" x14ac:dyDescent="0.15">
      <c r="A229" s="104" t="str">
        <f>자료!$K$9</f>
        <v>8교시</v>
      </c>
      <c r="B229" s="104" t="str">
        <f>자료!$K$8</f>
        <v>17:10 ~ 18:00</v>
      </c>
      <c r="C229" s="69" t="str">
        <f>VLOOKUP(C205,내용[],11,FALSE)&amp;" : "&amp;VLOOKUP(C205,내용[],19,FALSE)</f>
        <v xml:space="preserve">프론트앤드 &amp; 백앤드 구현 및 제작 : </v>
      </c>
      <c r="D229" s="107" t="str">
        <f>VLOOKUP(C205,내용[],35,FALSE)</f>
        <v>박석호</v>
      </c>
      <c r="E229" s="69" t="str">
        <f>VLOOKUP(E205,내용[],11,FALSE)&amp;" : "&amp;VLOOKUP(E205,내용[],19,FALSE)</f>
        <v xml:space="preserve">프론트앤드 &amp; 백앤드 구현 및 제작 : </v>
      </c>
      <c r="F229" s="107" t="str">
        <f>VLOOKUP(E205,내용[],35,FALSE)</f>
        <v>박석호</v>
      </c>
      <c r="G229" s="69" t="str">
        <f>VLOOKUP(G205,내용[],11,FALSE)&amp;" : "&amp;VLOOKUP(G205,내용[],19,FALSE)</f>
        <v xml:space="preserve">프론트앤드 &amp; 백앤드 구현 및 제작 : </v>
      </c>
      <c r="H229" s="107" t="str">
        <f>VLOOKUP(G205,내용[],35,FALSE)</f>
        <v>박석호</v>
      </c>
      <c r="I229" s="69" t="str">
        <f>VLOOKUP(I205,내용[],11,FALSE)&amp;" : "&amp;VLOOKUP(I205,내용[],19,FALSE)</f>
        <v xml:space="preserve">프론트앤드 &amp; 백앤드 구현 및 제작 : </v>
      </c>
      <c r="J229" s="107" t="str">
        <f>VLOOKUP(I205,내용[],35,FALSE)</f>
        <v>박석호</v>
      </c>
      <c r="K229" s="101" t="str">
        <f>VLOOKUP(K205,내용[],11,FALSE)&amp;" : "&amp;VLOOKUP(K205,내용[],19,FALSE)</f>
        <v xml:space="preserve">프론트앤드 &amp; 백앤드 구현 및 제작 : </v>
      </c>
      <c r="L229" s="107" t="str">
        <f>VLOOKUP(K205,내용[],35,FALSE)</f>
        <v>박석호</v>
      </c>
    </row>
    <row r="230" spans="1:12" ht="45" customHeight="1" x14ac:dyDescent="0.15">
      <c r="A230" s="105"/>
      <c r="B230" s="105"/>
      <c r="C230" s="69" t="str">
        <f>VLOOKUP(C205,내용[],27,FALSE)</f>
        <v>UI 구현</v>
      </c>
      <c r="D230" s="108"/>
      <c r="E230" s="69" t="str">
        <f>VLOOKUP(E205,내용[],27,FALSE)</f>
        <v>UI 구현</v>
      </c>
      <c r="F230" s="108"/>
      <c r="G230" s="69" t="str">
        <f>VLOOKUP(G205,내용[],27,FALSE)</f>
        <v>UI 구현</v>
      </c>
      <c r="H230" s="108"/>
      <c r="I230" s="69" t="str">
        <f>VLOOKUP(I205,내용[],27,FALSE)</f>
        <v>UI 구현</v>
      </c>
      <c r="J230" s="108"/>
      <c r="K230" s="101" t="str">
        <f>VLOOKUP(K205,내용[],27,FALSE)</f>
        <v>UI 구현</v>
      </c>
      <c r="L230" s="108"/>
    </row>
    <row r="231" spans="1:12" ht="12.75" customHeight="1" x14ac:dyDescent="0.15">
      <c r="A231" s="106"/>
      <c r="B231" s="106"/>
      <c r="C231" s="69" t="str">
        <f>VLOOKUP(C205,내용[],43,FALSE)</f>
        <v>506호</v>
      </c>
      <c r="D231" s="109"/>
      <c r="E231" s="69" t="str">
        <f>VLOOKUP(E205,내용[],43,FALSE)</f>
        <v>506호</v>
      </c>
      <c r="F231" s="109"/>
      <c r="G231" s="69" t="str">
        <f>VLOOKUP(G205,내용[],43,FALSE)</f>
        <v>506호</v>
      </c>
      <c r="H231" s="109"/>
      <c r="I231" s="69" t="str">
        <f>VLOOKUP(I205,내용[],43,FALSE)</f>
        <v>506호</v>
      </c>
      <c r="J231" s="109"/>
      <c r="K231" s="69" t="str">
        <f>VLOOKUP(K205,내용[],43,FALSE)</f>
        <v>506호</v>
      </c>
      <c r="L231" s="109"/>
    </row>
    <row r="232" spans="1:12" ht="6" customHeight="1" x14ac:dyDescent="0.15">
      <c r="A232" s="58"/>
      <c r="C232" s="59"/>
      <c r="D232" s="60"/>
      <c r="E232" s="59"/>
      <c r="G232" s="61"/>
      <c r="H232" s="60"/>
      <c r="I232" s="59"/>
      <c r="K232" s="59"/>
      <c r="L232" s="60"/>
    </row>
    <row r="233" spans="1:12" ht="6" customHeight="1" x14ac:dyDescent="0.15">
      <c r="C233" s="59"/>
      <c r="D233" s="60"/>
      <c r="E233" s="59"/>
      <c r="G233" s="61"/>
      <c r="H233" s="60"/>
      <c r="I233" s="59"/>
      <c r="K233" s="59"/>
      <c r="L233" s="60"/>
    </row>
    <row r="234" spans="1:12" ht="21" customHeight="1" x14ac:dyDescent="0.15">
      <c r="A234" s="113" t="str">
        <f>자료!$A$3</f>
        <v>풀스택 개발자양성과정(프론트앤드&amp;백앤드)(2회차)</v>
      </c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</row>
    <row r="235" spans="1:12" ht="6" customHeight="1" x14ac:dyDescent="0.15">
      <c r="C235" s="59"/>
      <c r="D235" s="60"/>
      <c r="E235" s="59"/>
      <c r="G235" s="61"/>
      <c r="H235" s="60"/>
      <c r="I235" s="59"/>
      <c r="K235" s="59"/>
      <c r="L235" s="60"/>
    </row>
    <row r="236" spans="1:12" ht="12" x14ac:dyDescent="0.15">
      <c r="A236" s="114" t="str">
        <f>자료!$A$5</f>
        <v xml:space="preserve">훈련기간: </v>
      </c>
      <c r="B236" s="114"/>
      <c r="C236" s="62" t="str">
        <f>자료!$D$5</f>
        <v>2020-10-20 ~ 2021-04-01</v>
      </c>
      <c r="D236" s="60"/>
      <c r="E236" s="59"/>
      <c r="F236" s="63"/>
      <c r="G236" s="61" t="str">
        <f>자료!$I$5</f>
        <v>(연수시간: 900시간)</v>
      </c>
      <c r="H236" s="60"/>
      <c r="I236" s="59"/>
      <c r="K236" s="59"/>
      <c r="L236" s="60"/>
    </row>
    <row r="237" spans="1:12" ht="12" x14ac:dyDescent="0.15">
      <c r="A237" s="114" t="str">
        <f>자료!$A$6</f>
        <v xml:space="preserve">훈련강사: </v>
      </c>
      <c r="B237" s="114"/>
      <c r="C237" s="59" t="str">
        <f t="shared" ref="C237" si="34">D241</f>
        <v>박석호</v>
      </c>
      <c r="D237" s="60"/>
      <c r="E237" s="59"/>
      <c r="G237" s="61"/>
      <c r="H237" s="60"/>
      <c r="I237" s="64"/>
      <c r="J237" s="65"/>
      <c r="K237" s="64"/>
      <c r="L237" s="60"/>
    </row>
    <row r="238" spans="1:12" ht="13.5" customHeight="1" x14ac:dyDescent="0.15">
      <c r="A238" s="66"/>
      <c r="B238" s="66"/>
      <c r="C238" s="110">
        <f t="shared" ref="C238" si="35">C205+5</f>
        <v>36</v>
      </c>
      <c r="D238" s="110"/>
      <c r="E238" s="110">
        <f t="shared" ref="E238" si="36">C238+1</f>
        <v>37</v>
      </c>
      <c r="F238" s="110"/>
      <c r="G238" s="110">
        <f t="shared" ref="G238" si="37">E238+1</f>
        <v>38</v>
      </c>
      <c r="H238" s="110"/>
      <c r="I238" s="110">
        <f t="shared" ref="I238" si="38">G238+1</f>
        <v>39</v>
      </c>
      <c r="J238" s="110"/>
      <c r="K238" s="110">
        <f t="shared" ref="K238" si="39">I238+1</f>
        <v>40</v>
      </c>
      <c r="L238" s="110"/>
    </row>
    <row r="239" spans="1:12" s="68" customFormat="1" ht="13.5" customHeight="1" x14ac:dyDescent="0.15">
      <c r="A239" s="67"/>
      <c r="B239" s="67"/>
      <c r="C239" s="111">
        <f>VLOOKUP(C238,내용[],44,FALSE)</f>
        <v>44173</v>
      </c>
      <c r="D239" s="111"/>
      <c r="E239" s="111">
        <f>VLOOKUP(E238,내용[],44,FALSE)</f>
        <v>44174</v>
      </c>
      <c r="F239" s="111"/>
      <c r="G239" s="111">
        <f>VLOOKUP(G238,내용[],44,FALSE)</f>
        <v>44175</v>
      </c>
      <c r="H239" s="111"/>
      <c r="I239" s="111">
        <f>VLOOKUP(I238,내용[],44,FALSE)</f>
        <v>44176</v>
      </c>
      <c r="J239" s="111"/>
      <c r="K239" s="115">
        <f>VLOOKUP(K238,내용[],44,FALSE)</f>
        <v>44179</v>
      </c>
      <c r="L239" s="115"/>
    </row>
    <row r="240" spans="1:12" s="82" customFormat="1" ht="13.5" customHeight="1" x14ac:dyDescent="0.15">
      <c r="A240" s="66"/>
      <c r="B240" s="66"/>
      <c r="C240" s="116">
        <f>VLOOKUP(C238,내용[],2,FALSE)</f>
        <v>8</v>
      </c>
      <c r="D240" s="117"/>
      <c r="E240" s="116">
        <f>VLOOKUP(E238,내용[],2,FALSE)</f>
        <v>8</v>
      </c>
      <c r="F240" s="117"/>
      <c r="G240" s="116">
        <f>VLOOKUP(G238,내용[],2,FALSE)</f>
        <v>8</v>
      </c>
      <c r="H240" s="117"/>
      <c r="I240" s="116">
        <f>VLOOKUP(I238,내용[],2,FALSE)</f>
        <v>8</v>
      </c>
      <c r="J240" s="117"/>
      <c r="K240" s="116">
        <f>VLOOKUP(K238,내용[],2,FALSE)</f>
        <v>8</v>
      </c>
      <c r="L240" s="117"/>
    </row>
    <row r="241" spans="1:12" s="70" customFormat="1" ht="32.25" customHeight="1" x14ac:dyDescent="0.15">
      <c r="A241" s="104" t="str">
        <f>자료!$D$9</f>
        <v>1교시</v>
      </c>
      <c r="B241" s="104" t="str">
        <f>자료!$D$8</f>
        <v>09:30 ~ 10:20</v>
      </c>
      <c r="C241" s="69" t="str">
        <f>VLOOKUP(C238,내용[],4,FALSE)&amp;" : "&amp;VLOOKUP(C238,내용[],12,FALSE)</f>
        <v xml:space="preserve">프론트앤드 &amp; 백앤드 구현 및 제작 : </v>
      </c>
      <c r="D241" s="107" t="str">
        <f>VLOOKUP(C238,내용[],28,FALSE)</f>
        <v>박석호</v>
      </c>
      <c r="E241" s="69" t="str">
        <f>VLOOKUP(E238,내용[],4,FALSE)&amp;" : "&amp;VLOOKUP(E238,내용[],12,FALSE)</f>
        <v xml:space="preserve">프론트앤드 &amp; 백앤드 구현 및 제작 : </v>
      </c>
      <c r="F241" s="107" t="str">
        <f>VLOOKUP(E238,내용[],28,FALSE)</f>
        <v>박석호</v>
      </c>
      <c r="G241" s="69" t="str">
        <f>VLOOKUP(G238,내용[],4,FALSE)&amp;" : "&amp;VLOOKUP(G238,내용[],12,FALSE)</f>
        <v xml:space="preserve">프론트앤드 &amp; 백앤드 구현 및 제작 : </v>
      </c>
      <c r="H241" s="107" t="str">
        <f>VLOOKUP(G238,내용[],28,FALSE)</f>
        <v>박석호</v>
      </c>
      <c r="I241" s="69" t="str">
        <f>VLOOKUP(I238,내용[],4,FALSE)&amp;" : "&amp;VLOOKUP(I238,내용[],12,FALSE)</f>
        <v xml:space="preserve">프론트앤드 &amp; 백앤드 구현 및 제작 : </v>
      </c>
      <c r="J241" s="107" t="str">
        <f>VLOOKUP(I238,내용[],28,FALSE)</f>
        <v>박석호</v>
      </c>
      <c r="K241" s="69" t="str">
        <f>VLOOKUP(K238,내용[],4,FALSE)&amp;" : "&amp;VLOOKUP(K238,내용[],12,FALSE)</f>
        <v xml:space="preserve">프론트앤드 &amp; 백앤드 구현 및 제작 : </v>
      </c>
      <c r="L241" s="107" t="str">
        <f>VLOOKUP(K238,내용[],28,FALSE)</f>
        <v>박석호</v>
      </c>
    </row>
    <row r="242" spans="1:12" ht="45" customHeight="1" x14ac:dyDescent="0.15">
      <c r="A242" s="105"/>
      <c r="B242" s="105"/>
      <c r="C242" s="69" t="str">
        <f>VLOOKUP(C238,내용[],20,FALSE)</f>
        <v>화면 설계</v>
      </c>
      <c r="D242" s="108"/>
      <c r="E242" s="69" t="str">
        <f>VLOOKUP(E238,내용[],20,FALSE)</f>
        <v>화면 설계</v>
      </c>
      <c r="F242" s="108"/>
      <c r="G242" s="69" t="str">
        <f>VLOOKUP(G238,내용[],20,FALSE)</f>
        <v>화면 설계</v>
      </c>
      <c r="H242" s="108"/>
      <c r="I242" s="69" t="str">
        <f>VLOOKUP(I238,내용[],20,FALSE)</f>
        <v>화면 설계</v>
      </c>
      <c r="J242" s="108"/>
      <c r="K242" s="69" t="str">
        <f>VLOOKUP(K238,내용[],20,FALSE)</f>
        <v>화면 설계</v>
      </c>
      <c r="L242" s="108"/>
    </row>
    <row r="243" spans="1:12" ht="12.75" customHeight="1" x14ac:dyDescent="0.15">
      <c r="A243" s="106"/>
      <c r="B243" s="106"/>
      <c r="C243" s="69" t="str">
        <f>VLOOKUP(C238,내용[],36,FALSE)</f>
        <v>506호</v>
      </c>
      <c r="D243" s="109"/>
      <c r="E243" s="69" t="str">
        <f>VLOOKUP(E238,내용[],36,FALSE)</f>
        <v>506호</v>
      </c>
      <c r="F243" s="109"/>
      <c r="G243" s="69" t="str">
        <f>VLOOKUP(G238,내용[],36,FALSE)</f>
        <v>506호</v>
      </c>
      <c r="H243" s="109"/>
      <c r="I243" s="69" t="str">
        <f>VLOOKUP(I238,내용[],36,FALSE)</f>
        <v>506호</v>
      </c>
      <c r="J243" s="109"/>
      <c r="K243" s="69" t="str">
        <f>VLOOKUP(K238,내용[],36,FALSE)</f>
        <v>506호</v>
      </c>
      <c r="L243" s="109"/>
    </row>
    <row r="244" spans="1:12" s="70" customFormat="1" ht="32.25" customHeight="1" x14ac:dyDescent="0.15">
      <c r="A244" s="104" t="str">
        <f>자료!$E$9</f>
        <v>2교시</v>
      </c>
      <c r="B244" s="104" t="str">
        <f>자료!$E$8</f>
        <v>10:30 ~ 11:20</v>
      </c>
      <c r="C244" s="69" t="str">
        <f>VLOOKUP(C238,내용[],5,FALSE)&amp;" : "&amp;VLOOKUP(C238,내용[],13,FALSE)</f>
        <v xml:space="preserve">프론트앤드 &amp; 백앤드 구현 및 제작 : </v>
      </c>
      <c r="D244" s="107" t="str">
        <f>VLOOKUP(C238,내용[],29,FALSE)</f>
        <v>박석호</v>
      </c>
      <c r="E244" s="69" t="str">
        <f>VLOOKUP(E238,내용[],5,FALSE)&amp;" : "&amp;VLOOKUP(E238,내용[],13,FALSE)</f>
        <v xml:space="preserve">프론트앤드 &amp; 백앤드 구현 및 제작 : </v>
      </c>
      <c r="F244" s="107" t="str">
        <f>VLOOKUP(E238,내용[],29,FALSE)</f>
        <v>박석호</v>
      </c>
      <c r="G244" s="69" t="str">
        <f>VLOOKUP(G238,내용[],5,FALSE)&amp;" : "&amp;VLOOKUP(G238,내용[],13,FALSE)</f>
        <v xml:space="preserve">프론트앤드 &amp; 백앤드 구현 및 제작 : </v>
      </c>
      <c r="H244" s="107" t="str">
        <f>VLOOKUP(G238,내용[],29,FALSE)</f>
        <v>박석호</v>
      </c>
      <c r="I244" s="69" t="str">
        <f>VLOOKUP(I238,내용[],5,FALSE)&amp;" : "&amp;VLOOKUP(I238,내용[],13,FALSE)</f>
        <v xml:space="preserve">프론트앤드 &amp; 백앤드 구현 및 제작 : </v>
      </c>
      <c r="J244" s="107" t="str">
        <f>VLOOKUP(I238,내용[],29,FALSE)</f>
        <v>박석호</v>
      </c>
      <c r="K244" s="69" t="str">
        <f>VLOOKUP(K238,내용[],5,FALSE)&amp;" : "&amp;VLOOKUP(K238,내용[],13,FALSE)</f>
        <v xml:space="preserve">프론트앤드 &amp; 백앤드 구현 및 제작 : </v>
      </c>
      <c r="L244" s="107" t="str">
        <f>VLOOKUP(K238,내용[],29,FALSE)</f>
        <v>박석호</v>
      </c>
    </row>
    <row r="245" spans="1:12" ht="45" customHeight="1" x14ac:dyDescent="0.15">
      <c r="A245" s="105"/>
      <c r="B245" s="105"/>
      <c r="C245" s="69" t="str">
        <f>VLOOKUP(C238,내용[],21,FALSE)</f>
        <v>화면 설계</v>
      </c>
      <c r="D245" s="108"/>
      <c r="E245" s="69" t="str">
        <f>VLOOKUP(E238,내용[],21,FALSE)</f>
        <v>화면 설계</v>
      </c>
      <c r="F245" s="108"/>
      <c r="G245" s="69" t="str">
        <f>VLOOKUP(G238,내용[],21,FALSE)</f>
        <v>화면 설계</v>
      </c>
      <c r="H245" s="108"/>
      <c r="I245" s="69" t="str">
        <f>VLOOKUP(I238,내용[],21,FALSE)</f>
        <v>화면 설계</v>
      </c>
      <c r="J245" s="108"/>
      <c r="K245" s="69" t="str">
        <f>VLOOKUP(K238,내용[],21,FALSE)</f>
        <v>화면 설계</v>
      </c>
      <c r="L245" s="108"/>
    </row>
    <row r="246" spans="1:12" ht="12.75" customHeight="1" x14ac:dyDescent="0.15">
      <c r="A246" s="106"/>
      <c r="B246" s="106"/>
      <c r="C246" s="69" t="str">
        <f>VLOOKUP(C238,내용[],37,FALSE)</f>
        <v>506호</v>
      </c>
      <c r="D246" s="109"/>
      <c r="E246" s="69" t="str">
        <f>VLOOKUP(E238,내용[],37,FALSE)</f>
        <v>506호</v>
      </c>
      <c r="F246" s="109"/>
      <c r="G246" s="69" t="str">
        <f>VLOOKUP(G238,내용[],37,FALSE)</f>
        <v>506호</v>
      </c>
      <c r="H246" s="109"/>
      <c r="I246" s="69" t="str">
        <f>VLOOKUP(I238,내용[],37,FALSE)</f>
        <v>506호</v>
      </c>
      <c r="J246" s="109"/>
      <c r="K246" s="69" t="str">
        <f>VLOOKUP(K238,내용[],37,FALSE)</f>
        <v>506호</v>
      </c>
      <c r="L246" s="109"/>
    </row>
    <row r="247" spans="1:12" s="70" customFormat="1" ht="32.25" customHeight="1" x14ac:dyDescent="0.15">
      <c r="A247" s="104" t="str">
        <f>자료!$F$9</f>
        <v>3교시</v>
      </c>
      <c r="B247" s="104" t="str">
        <f>자료!$F$8</f>
        <v>11:30 ~ 12:20</v>
      </c>
      <c r="C247" s="69" t="str">
        <f>VLOOKUP(C238,내용[],6,FALSE)&amp;" : "&amp;VLOOKUP(C238,내용[],14,FALSE)</f>
        <v xml:space="preserve">프론트앤드 &amp; 백앤드 구현 및 제작 : </v>
      </c>
      <c r="D247" s="107" t="str">
        <f>VLOOKUP(C238,내용[],30,FALSE)</f>
        <v>박석호</v>
      </c>
      <c r="E247" s="69" t="str">
        <f>VLOOKUP(E238,내용[],6,FALSE)&amp;" : "&amp;VLOOKUP(E238,내용[],14,FALSE)</f>
        <v xml:space="preserve">프론트앤드 &amp; 백앤드 구현 및 제작 : </v>
      </c>
      <c r="F247" s="107" t="str">
        <f>VLOOKUP(E238,내용[],30,FALSE)</f>
        <v>박석호</v>
      </c>
      <c r="G247" s="69" t="str">
        <f>VLOOKUP(G238,내용[],6,FALSE)&amp;" : "&amp;VLOOKUP(G238,내용[],14,FALSE)</f>
        <v xml:space="preserve">프론트앤드 &amp; 백앤드 구현 및 제작 : </v>
      </c>
      <c r="H247" s="107" t="str">
        <f>VLOOKUP(G238,내용[],30,FALSE)</f>
        <v>박석호</v>
      </c>
      <c r="I247" s="69" t="str">
        <f>VLOOKUP(I238,내용[],6,FALSE)&amp;" : "&amp;VLOOKUP(I238,내용[],14,FALSE)</f>
        <v xml:space="preserve">프론트앤드 &amp; 백앤드 구현 및 제작 : </v>
      </c>
      <c r="J247" s="107" t="str">
        <f>VLOOKUP(I238,내용[],30,FALSE)</f>
        <v>박석호</v>
      </c>
      <c r="K247" s="69" t="str">
        <f>VLOOKUP(K238,내용[],6,FALSE)&amp;" : "&amp;VLOOKUP(K238,내용[],14,FALSE)</f>
        <v xml:space="preserve">프론트앤드 &amp; 백앤드 구현 및 제작 : </v>
      </c>
      <c r="L247" s="107" t="str">
        <f>VLOOKUP(K238,내용[],30,FALSE)</f>
        <v>박석호</v>
      </c>
    </row>
    <row r="248" spans="1:12" ht="45" customHeight="1" x14ac:dyDescent="0.15">
      <c r="A248" s="105"/>
      <c r="B248" s="105"/>
      <c r="C248" s="69" t="str">
        <f>VLOOKUP(C238,내용[],22,FALSE)</f>
        <v>화면 설계</v>
      </c>
      <c r="D248" s="108"/>
      <c r="E248" s="69" t="str">
        <f>VLOOKUP(E238,내용[],22,FALSE)</f>
        <v>화면 설계</v>
      </c>
      <c r="F248" s="108"/>
      <c r="G248" s="69" t="str">
        <f>VLOOKUP(G238,내용[],22,FALSE)</f>
        <v>화면 설계</v>
      </c>
      <c r="H248" s="108"/>
      <c r="I248" s="69" t="str">
        <f>VLOOKUP(I238,내용[],22,FALSE)</f>
        <v>화면 설계</v>
      </c>
      <c r="J248" s="108"/>
      <c r="K248" s="69" t="str">
        <f>VLOOKUP(K238,내용[],22,FALSE)</f>
        <v>화면 설계</v>
      </c>
      <c r="L248" s="108"/>
    </row>
    <row r="249" spans="1:12" ht="12.75" customHeight="1" x14ac:dyDescent="0.15">
      <c r="A249" s="106"/>
      <c r="B249" s="106"/>
      <c r="C249" s="69" t="str">
        <f>VLOOKUP(C238,내용[],38,FALSE)</f>
        <v>506호</v>
      </c>
      <c r="D249" s="109"/>
      <c r="E249" s="69" t="str">
        <f>VLOOKUP(E238,내용[],38,FALSE)</f>
        <v>506호</v>
      </c>
      <c r="F249" s="109"/>
      <c r="G249" s="69" t="str">
        <f>VLOOKUP(G238,내용[],38,FALSE)</f>
        <v>506호</v>
      </c>
      <c r="H249" s="109"/>
      <c r="I249" s="69" t="str">
        <f>VLOOKUP(I238,내용[],38,FALSE)</f>
        <v>506호</v>
      </c>
      <c r="J249" s="109"/>
      <c r="K249" s="69" t="str">
        <f>VLOOKUP(K238,내용[],38,FALSE)</f>
        <v>506호</v>
      </c>
      <c r="L249" s="109"/>
    </row>
    <row r="250" spans="1:12" s="70" customFormat="1" ht="32.25" customHeight="1" x14ac:dyDescent="0.15">
      <c r="A250" s="104" t="str">
        <f>자료!$G$9</f>
        <v>4교시</v>
      </c>
      <c r="B250" s="104" t="str">
        <f>자료!$G$8</f>
        <v>12:30 ~ 13:20</v>
      </c>
      <c r="C250" s="69" t="str">
        <f>VLOOKUP(C238,내용[],7,FALSE)&amp;" : "&amp;VLOOKUP(C238,내용[],15,FALSE)</f>
        <v xml:space="preserve">프론트앤드 &amp; 백앤드 구현 및 제작 : </v>
      </c>
      <c r="D250" s="107" t="str">
        <f>VLOOKUP(C238,내용[],31,FALSE)</f>
        <v>박석호</v>
      </c>
      <c r="E250" s="69" t="str">
        <f>VLOOKUP(E238,내용[],7,FALSE)&amp;" : "&amp;VLOOKUP(E238,내용[],15,FALSE)</f>
        <v xml:space="preserve">프론트앤드 &amp; 백앤드 구현 및 제작 : </v>
      </c>
      <c r="F250" s="107" t="str">
        <f>VLOOKUP(E238,내용[],31,FALSE)</f>
        <v>박석호</v>
      </c>
      <c r="G250" s="69" t="str">
        <f>VLOOKUP(G238,내용[],7,FALSE)&amp;" : "&amp;VLOOKUP(G238,내용[],15,FALSE)</f>
        <v xml:space="preserve">프론트앤드 &amp; 백앤드 구현 및 제작 : </v>
      </c>
      <c r="H250" s="107" t="str">
        <f>VLOOKUP(G238,내용[],31,FALSE)</f>
        <v>박석호</v>
      </c>
      <c r="I250" s="69" t="str">
        <f>VLOOKUP(I238,내용[],7,FALSE)&amp;" : "&amp;VLOOKUP(I238,내용[],15,FALSE)</f>
        <v xml:space="preserve">프론트앤드 &amp; 백앤드 구현 및 제작 : </v>
      </c>
      <c r="J250" s="107" t="str">
        <f>VLOOKUP(I238,내용[],31,FALSE)</f>
        <v>박석호</v>
      </c>
      <c r="K250" s="69" t="str">
        <f>VLOOKUP(K238,내용[],7,FALSE)&amp;" : "&amp;VLOOKUP(K238,내용[],15,FALSE)</f>
        <v xml:space="preserve">프론트앤드 &amp; 백앤드 구현 및 제작 : </v>
      </c>
      <c r="L250" s="107" t="str">
        <f>VLOOKUP(K238,내용[],31,FALSE)</f>
        <v>박석호</v>
      </c>
    </row>
    <row r="251" spans="1:12" ht="45" customHeight="1" x14ac:dyDescent="0.15">
      <c r="A251" s="105"/>
      <c r="B251" s="105"/>
      <c r="C251" s="69" t="str">
        <f>VLOOKUP(C238,내용[],23,FALSE)</f>
        <v>화면 설계</v>
      </c>
      <c r="D251" s="108"/>
      <c r="E251" s="69" t="str">
        <f>VLOOKUP(E238,내용[],23,FALSE)</f>
        <v>화면 설계</v>
      </c>
      <c r="F251" s="108"/>
      <c r="G251" s="69" t="str">
        <f>VLOOKUP(G238,내용[],23,FALSE)</f>
        <v>화면 설계</v>
      </c>
      <c r="H251" s="108"/>
      <c r="I251" s="69" t="str">
        <f>VLOOKUP(I238,내용[],23,FALSE)</f>
        <v>화면 설계</v>
      </c>
      <c r="J251" s="108"/>
      <c r="K251" s="69" t="str">
        <f>VLOOKUP(K238,내용[],23,FALSE)</f>
        <v>화면 설계</v>
      </c>
      <c r="L251" s="108"/>
    </row>
    <row r="252" spans="1:12" ht="12.75" customHeight="1" x14ac:dyDescent="0.15">
      <c r="A252" s="106"/>
      <c r="B252" s="106"/>
      <c r="C252" s="69" t="str">
        <f>VLOOKUP(C238,내용[],39,FALSE)</f>
        <v>506호</v>
      </c>
      <c r="D252" s="109"/>
      <c r="E252" s="69" t="str">
        <f>VLOOKUP(E238,내용[],39,FALSE)</f>
        <v>506호</v>
      </c>
      <c r="F252" s="109"/>
      <c r="G252" s="69" t="str">
        <f>VLOOKUP(G238,내용[],39,FALSE)</f>
        <v>506호</v>
      </c>
      <c r="H252" s="109"/>
      <c r="I252" s="69" t="str">
        <f>VLOOKUP(I238,내용[],39,FALSE)</f>
        <v>506호</v>
      </c>
      <c r="J252" s="109"/>
      <c r="K252" s="69" t="str">
        <f>VLOOKUP(K238,내용[],39,FALSE)</f>
        <v>506호</v>
      </c>
      <c r="L252" s="109"/>
    </row>
    <row r="253" spans="1:12" s="70" customFormat="1" ht="32.25" customHeight="1" x14ac:dyDescent="0.15">
      <c r="A253" s="104" t="str">
        <f>자료!$H$9</f>
        <v>5교시</v>
      </c>
      <c r="B253" s="104" t="str">
        <f>자료!$H$8</f>
        <v>14:10 ~ 15:00</v>
      </c>
      <c r="C253" s="69" t="str">
        <f>VLOOKUP(C238,내용[],8,FALSE)&amp;" : "&amp;VLOOKUP(C238,내용[],16,FALSE)</f>
        <v xml:space="preserve">프론트앤드 &amp; 백앤드 구현 및 제작 : </v>
      </c>
      <c r="D253" s="107" t="str">
        <f>VLOOKUP(C238,내용[],32,FALSE)</f>
        <v>박석호</v>
      </c>
      <c r="E253" s="69" t="str">
        <f>VLOOKUP(E238,내용[],8,FALSE)&amp;" : "&amp;VLOOKUP(E238,내용[],16,FALSE)</f>
        <v xml:space="preserve">프론트앤드 &amp; 백앤드 구현 및 제작 : </v>
      </c>
      <c r="F253" s="107" t="str">
        <f>VLOOKUP(E238,내용[],32,FALSE)</f>
        <v>박석호</v>
      </c>
      <c r="G253" s="69" t="str">
        <f>VLOOKUP(G238,내용[],8,FALSE)&amp;" : "&amp;VLOOKUP(G238,내용[],16,FALSE)</f>
        <v xml:space="preserve">프론트앤드 &amp; 백앤드 구현 및 제작 : </v>
      </c>
      <c r="H253" s="107" t="str">
        <f>VLOOKUP(G238,내용[],32,FALSE)</f>
        <v>박석호</v>
      </c>
      <c r="I253" s="69" t="str">
        <f>VLOOKUP(I238,내용[],8,FALSE)&amp;" : "&amp;VLOOKUP(I238,내용[],16,FALSE)</f>
        <v xml:space="preserve">프론트앤드 &amp; 백앤드 구현 및 제작 : </v>
      </c>
      <c r="J253" s="107" t="str">
        <f>VLOOKUP(I238,내용[],32,FALSE)</f>
        <v>박석호</v>
      </c>
      <c r="K253" s="69" t="str">
        <f>VLOOKUP(K238,내용[],8,FALSE)&amp;" : "&amp;VLOOKUP(K238,내용[],16,FALSE)</f>
        <v xml:space="preserve">프론트앤드 &amp; 백앤드 구현 및 제작 : </v>
      </c>
      <c r="L253" s="107" t="str">
        <f>VLOOKUP(K238,내용[],32,FALSE)</f>
        <v>박석호</v>
      </c>
    </row>
    <row r="254" spans="1:12" ht="45" customHeight="1" x14ac:dyDescent="0.15">
      <c r="A254" s="105"/>
      <c r="B254" s="105"/>
      <c r="C254" s="69" t="str">
        <f>VLOOKUP(C238,내용[],24,FALSE)</f>
        <v>화면 설계</v>
      </c>
      <c r="D254" s="108"/>
      <c r="E254" s="69" t="str">
        <f>VLOOKUP(E238,내용[],24,FALSE)</f>
        <v>화면 설계</v>
      </c>
      <c r="F254" s="108"/>
      <c r="G254" s="69" t="str">
        <f>VLOOKUP(G238,내용[],24,FALSE)</f>
        <v>화면 설계</v>
      </c>
      <c r="H254" s="108"/>
      <c r="I254" s="69" t="str">
        <f>VLOOKUP(I238,내용[],24,FALSE)</f>
        <v>화면 설계</v>
      </c>
      <c r="J254" s="108"/>
      <c r="K254" s="69" t="str">
        <f>VLOOKUP(K238,내용[],24,FALSE)</f>
        <v>화면 설계</v>
      </c>
      <c r="L254" s="108"/>
    </row>
    <row r="255" spans="1:12" ht="12.75" customHeight="1" x14ac:dyDescent="0.15">
      <c r="A255" s="106"/>
      <c r="B255" s="106"/>
      <c r="C255" s="69" t="str">
        <f>VLOOKUP(C238,내용[],40,FALSE)</f>
        <v>506호</v>
      </c>
      <c r="D255" s="109"/>
      <c r="E255" s="69" t="str">
        <f>VLOOKUP(E238,내용[],40,FALSE)</f>
        <v>506호</v>
      </c>
      <c r="F255" s="109"/>
      <c r="G255" s="69" t="str">
        <f>VLOOKUP(G238,내용[],40,FALSE)</f>
        <v>506호</v>
      </c>
      <c r="H255" s="109"/>
      <c r="I255" s="69" t="str">
        <f>VLOOKUP(I238,내용[],40,FALSE)</f>
        <v>506호</v>
      </c>
      <c r="J255" s="109"/>
      <c r="K255" s="69" t="str">
        <f>VLOOKUP(K238,내용[],40,FALSE)</f>
        <v>506호</v>
      </c>
      <c r="L255" s="109"/>
    </row>
    <row r="256" spans="1:12" s="70" customFormat="1" ht="32.25" customHeight="1" x14ac:dyDescent="0.15">
      <c r="A256" s="104" t="str">
        <f>자료!$I$9</f>
        <v>6교시</v>
      </c>
      <c r="B256" s="104" t="str">
        <f>자료!$I$8</f>
        <v>15:10 ~ 16:00</v>
      </c>
      <c r="C256" s="69" t="str">
        <f>VLOOKUP(C238,내용[],9,FALSE)&amp;" : "&amp;VLOOKUP(C238,내용[],17,FALSE)</f>
        <v xml:space="preserve">프론트앤드 &amp; 백앤드 구현 및 제작 : </v>
      </c>
      <c r="D256" s="107" t="str">
        <f>VLOOKUP(C238,내용[],33,FALSE)</f>
        <v>박석호</v>
      </c>
      <c r="E256" s="69" t="str">
        <f>VLOOKUP(E238,내용[],9,FALSE)&amp;" : "&amp;VLOOKUP(E238,내용[],17,FALSE)</f>
        <v xml:space="preserve">프론트앤드 &amp; 백앤드 구현 및 제작 : </v>
      </c>
      <c r="F256" s="107" t="str">
        <f>VLOOKUP(E238,내용[],33,FALSE)</f>
        <v>박석호</v>
      </c>
      <c r="G256" s="69" t="str">
        <f>VLOOKUP(G238,내용[],9,FALSE)&amp;" : "&amp;VLOOKUP(G238,내용[],17,FALSE)</f>
        <v xml:space="preserve">프론트앤드 &amp; 백앤드 구현 및 제작 : </v>
      </c>
      <c r="H256" s="107" t="str">
        <f>VLOOKUP(G238,내용[],33,FALSE)</f>
        <v>박석호</v>
      </c>
      <c r="I256" s="69" t="str">
        <f>VLOOKUP(I238,내용[],9,FALSE)&amp;" : "&amp;VLOOKUP(I238,내용[],17,FALSE)</f>
        <v xml:space="preserve">프론트앤드 &amp; 백앤드 구현 및 제작 : </v>
      </c>
      <c r="J256" s="107" t="str">
        <f>VLOOKUP(I238,내용[],33,FALSE)</f>
        <v>박석호</v>
      </c>
      <c r="K256" s="69" t="str">
        <f>VLOOKUP(K238,내용[],9,FALSE)&amp;" : "&amp;VLOOKUP(K238,내용[],17,FALSE)</f>
        <v xml:space="preserve">프론트앤드 &amp; 백앤드 구현 및 제작 : </v>
      </c>
      <c r="L256" s="107" t="str">
        <f>VLOOKUP(K238,내용[],33,FALSE)</f>
        <v>박석호</v>
      </c>
    </row>
    <row r="257" spans="1:12" ht="45" customHeight="1" x14ac:dyDescent="0.15">
      <c r="A257" s="105"/>
      <c r="B257" s="105"/>
      <c r="C257" s="69" t="str">
        <f>VLOOKUP(C238,내용[],25,FALSE)</f>
        <v>화면 설계</v>
      </c>
      <c r="D257" s="108"/>
      <c r="E257" s="69" t="str">
        <f>VLOOKUP(E238,내용[],25,FALSE)</f>
        <v>화면 설계</v>
      </c>
      <c r="F257" s="108"/>
      <c r="G257" s="69" t="str">
        <f>VLOOKUP(G238,내용[],25,FALSE)</f>
        <v>화면 설계</v>
      </c>
      <c r="H257" s="108"/>
      <c r="I257" s="69" t="str">
        <f>VLOOKUP(I238,내용[],25,FALSE)</f>
        <v>화면 설계</v>
      </c>
      <c r="J257" s="108"/>
      <c r="K257" s="69" t="str">
        <f>VLOOKUP(K238,내용[],25,FALSE)</f>
        <v>화면 설계</v>
      </c>
      <c r="L257" s="108"/>
    </row>
    <row r="258" spans="1:12" ht="12.75" customHeight="1" x14ac:dyDescent="0.15">
      <c r="A258" s="106"/>
      <c r="B258" s="106"/>
      <c r="C258" s="69" t="str">
        <f>VLOOKUP(C238,내용[],41,FALSE)</f>
        <v>506호</v>
      </c>
      <c r="D258" s="109"/>
      <c r="E258" s="69" t="str">
        <f>VLOOKUP(E238,내용[],41,FALSE)</f>
        <v>506호</v>
      </c>
      <c r="F258" s="109"/>
      <c r="G258" s="69" t="str">
        <f>VLOOKUP(G238,내용[],41,FALSE)</f>
        <v>506호</v>
      </c>
      <c r="H258" s="109"/>
      <c r="I258" s="69" t="str">
        <f>VLOOKUP(I238,내용[],41,FALSE)</f>
        <v>506호</v>
      </c>
      <c r="J258" s="109"/>
      <c r="K258" s="69" t="str">
        <f>VLOOKUP(K238,내용[],41,FALSE)</f>
        <v>506호</v>
      </c>
      <c r="L258" s="109"/>
    </row>
    <row r="259" spans="1:12" s="70" customFormat="1" ht="32.25" customHeight="1" x14ac:dyDescent="0.15">
      <c r="A259" s="104" t="str">
        <f>자료!$J$9</f>
        <v>7교시</v>
      </c>
      <c r="B259" s="104" t="str">
        <f>자료!$J$8</f>
        <v>16:10 ~ 17:00</v>
      </c>
      <c r="C259" s="69" t="str">
        <f>VLOOKUP(C238,내용[],10,FALSE)&amp;" : "&amp;VLOOKUP(C238,내용[],18,FALSE)</f>
        <v xml:space="preserve">프론트앤드 &amp; 백앤드 구현 및 제작 : </v>
      </c>
      <c r="D259" s="107" t="str">
        <f>VLOOKUP(C238,내용[],34,FALSE)</f>
        <v>박석호</v>
      </c>
      <c r="E259" s="69" t="str">
        <f>VLOOKUP(E238,내용[],10,FALSE)&amp;" : "&amp;VLOOKUP(E238,내용[],18,FALSE)</f>
        <v xml:space="preserve">프론트앤드 &amp; 백앤드 구현 및 제작 : </v>
      </c>
      <c r="F259" s="107" t="str">
        <f>VLOOKUP(E238,내용[],34,FALSE)</f>
        <v>박석호</v>
      </c>
      <c r="G259" s="69" t="str">
        <f>VLOOKUP(G238,내용[],10,FALSE)&amp;" : "&amp;VLOOKUP(G238,내용[],18,FALSE)</f>
        <v xml:space="preserve">프론트앤드 &amp; 백앤드 구현 및 제작 : </v>
      </c>
      <c r="H259" s="107" t="str">
        <f>VLOOKUP(G238,내용[],34,FALSE)</f>
        <v>박석호</v>
      </c>
      <c r="I259" s="69" t="str">
        <f>VLOOKUP(I238,내용[],10,FALSE)&amp;" : "&amp;VLOOKUP(I238,내용[],18,FALSE)</f>
        <v xml:space="preserve">프론트앤드 &amp; 백앤드 구현 및 제작 : </v>
      </c>
      <c r="J259" s="107" t="str">
        <f>VLOOKUP(I238,내용[],34,FALSE)</f>
        <v>박석호</v>
      </c>
      <c r="K259" s="69" t="str">
        <f>VLOOKUP(K238,내용[],10,FALSE)&amp;" : "&amp;VLOOKUP(K238,내용[],18,FALSE)</f>
        <v xml:space="preserve">프론트앤드 &amp; 백앤드 구현 및 제작 : </v>
      </c>
      <c r="L259" s="107" t="str">
        <f>VLOOKUP(K238,내용[],34,FALSE)</f>
        <v>박석호</v>
      </c>
    </row>
    <row r="260" spans="1:12" ht="45" customHeight="1" x14ac:dyDescent="0.15">
      <c r="A260" s="105"/>
      <c r="B260" s="105"/>
      <c r="C260" s="69" t="str">
        <f>VLOOKUP(C238,내용[],26,FALSE)</f>
        <v>화면 설계</v>
      </c>
      <c r="D260" s="108"/>
      <c r="E260" s="69" t="str">
        <f>VLOOKUP(E238,내용[],26,FALSE)</f>
        <v>화면 설계</v>
      </c>
      <c r="F260" s="108"/>
      <c r="G260" s="69" t="str">
        <f>VLOOKUP(G238,내용[],26,FALSE)</f>
        <v>화면 설계</v>
      </c>
      <c r="H260" s="108"/>
      <c r="I260" s="69" t="str">
        <f>VLOOKUP(I238,내용[],26,FALSE)</f>
        <v>화면 설계</v>
      </c>
      <c r="J260" s="108"/>
      <c r="K260" s="69" t="str">
        <f>VLOOKUP(K238,내용[],26,FALSE)</f>
        <v>화면 설계</v>
      </c>
      <c r="L260" s="108"/>
    </row>
    <row r="261" spans="1:12" ht="12.75" customHeight="1" x14ac:dyDescent="0.15">
      <c r="A261" s="106"/>
      <c r="B261" s="106"/>
      <c r="C261" s="69" t="str">
        <f>VLOOKUP(C238,내용[],42,FALSE)</f>
        <v>506호</v>
      </c>
      <c r="D261" s="109"/>
      <c r="E261" s="69" t="str">
        <f>VLOOKUP(E238,내용[],42,FALSE)</f>
        <v>506호</v>
      </c>
      <c r="F261" s="109"/>
      <c r="G261" s="69" t="str">
        <f>VLOOKUP(G238,내용[],42,FALSE)</f>
        <v>506호</v>
      </c>
      <c r="H261" s="109"/>
      <c r="I261" s="69" t="str">
        <f>VLOOKUP(I238,내용[],42,FALSE)</f>
        <v>506호</v>
      </c>
      <c r="J261" s="109"/>
      <c r="K261" s="69" t="str">
        <f>VLOOKUP(K238,내용[],42,FALSE)</f>
        <v>506호</v>
      </c>
      <c r="L261" s="109"/>
    </row>
    <row r="262" spans="1:12" s="70" customFormat="1" ht="32.25" customHeight="1" x14ac:dyDescent="0.15">
      <c r="A262" s="104" t="str">
        <f>자료!$K$9</f>
        <v>8교시</v>
      </c>
      <c r="B262" s="104" t="str">
        <f>자료!$K$8</f>
        <v>17:10 ~ 18:00</v>
      </c>
      <c r="C262" s="69" t="str">
        <f>VLOOKUP(C238,내용[],11,FALSE)&amp;" : "&amp;VLOOKUP(C238,내용[],19,FALSE)</f>
        <v xml:space="preserve">프론트앤드 &amp; 백앤드 구현 및 제작 : </v>
      </c>
      <c r="D262" s="107" t="str">
        <f>VLOOKUP(C238,내용[],35,FALSE)</f>
        <v>박석호</v>
      </c>
      <c r="E262" s="69" t="str">
        <f>VLOOKUP(E238,내용[],11,FALSE)&amp;" : "&amp;VLOOKUP(E238,내용[],19,FALSE)</f>
        <v xml:space="preserve">프론트앤드 &amp; 백앤드 구현 및 제작 : </v>
      </c>
      <c r="F262" s="107" t="str">
        <f>VLOOKUP(E238,내용[],35,FALSE)</f>
        <v>박석호</v>
      </c>
      <c r="G262" s="69" t="str">
        <f>VLOOKUP(G238,내용[],11,FALSE)&amp;" : "&amp;VLOOKUP(G238,내용[],19,FALSE)</f>
        <v xml:space="preserve">프론트앤드 &amp; 백앤드 구현 및 제작 : </v>
      </c>
      <c r="H262" s="107" t="str">
        <f>VLOOKUP(G238,내용[],35,FALSE)</f>
        <v>박석호</v>
      </c>
      <c r="I262" s="69" t="str">
        <f>VLOOKUP(I238,내용[],11,FALSE)&amp;" : "&amp;VLOOKUP(I238,내용[],19,FALSE)</f>
        <v xml:space="preserve">프론트앤드 &amp; 백앤드 구현 및 제작 : </v>
      </c>
      <c r="J262" s="107" t="str">
        <f>VLOOKUP(I238,내용[],35,FALSE)</f>
        <v>박석호</v>
      </c>
      <c r="K262" s="101" t="str">
        <f>VLOOKUP(K238,내용[],11,FALSE)&amp;" : "&amp;VLOOKUP(K238,내용[],19,FALSE)</f>
        <v xml:space="preserve">프론트앤드 &amp; 백앤드 구현 및 제작 : </v>
      </c>
      <c r="L262" s="107" t="str">
        <f>VLOOKUP(K238,내용[],35,FALSE)</f>
        <v>박석호</v>
      </c>
    </row>
    <row r="263" spans="1:12" ht="45" customHeight="1" x14ac:dyDescent="0.15">
      <c r="A263" s="105"/>
      <c r="B263" s="105"/>
      <c r="C263" s="69" t="str">
        <f>VLOOKUP(C238,내용[],27,FALSE)</f>
        <v>화면 설계</v>
      </c>
      <c r="D263" s="108"/>
      <c r="E263" s="69" t="str">
        <f>VLOOKUP(E238,내용[],27,FALSE)</f>
        <v>화면 설계</v>
      </c>
      <c r="F263" s="108"/>
      <c r="G263" s="69" t="str">
        <f>VLOOKUP(G238,내용[],27,FALSE)</f>
        <v>화면 설계</v>
      </c>
      <c r="H263" s="108"/>
      <c r="I263" s="69" t="str">
        <f>VLOOKUP(I238,내용[],27,FALSE)</f>
        <v>화면 설계</v>
      </c>
      <c r="J263" s="108"/>
      <c r="K263" s="101" t="str">
        <f>VLOOKUP(K238,내용[],27,FALSE)</f>
        <v>화면 설계</v>
      </c>
      <c r="L263" s="108"/>
    </row>
    <row r="264" spans="1:12" ht="12.75" customHeight="1" x14ac:dyDescent="0.15">
      <c r="A264" s="106"/>
      <c r="B264" s="106"/>
      <c r="C264" s="69" t="str">
        <f>VLOOKUP(C238,내용[],43,FALSE)</f>
        <v>506호</v>
      </c>
      <c r="D264" s="109"/>
      <c r="E264" s="69" t="str">
        <f>VLOOKUP(E238,내용[],43,FALSE)</f>
        <v>506호</v>
      </c>
      <c r="F264" s="109"/>
      <c r="G264" s="69" t="str">
        <f>VLOOKUP(G238,내용[],43,FALSE)</f>
        <v>506호</v>
      </c>
      <c r="H264" s="109"/>
      <c r="I264" s="69" t="str">
        <f>VLOOKUP(I238,내용[],43,FALSE)</f>
        <v>506호</v>
      </c>
      <c r="J264" s="109"/>
      <c r="K264" s="69" t="str">
        <f>VLOOKUP(K238,내용[],43,FALSE)</f>
        <v>506호</v>
      </c>
      <c r="L264" s="109"/>
    </row>
    <row r="265" spans="1:12" ht="6" customHeight="1" x14ac:dyDescent="0.15">
      <c r="A265" s="58"/>
      <c r="C265" s="59"/>
      <c r="D265" s="60"/>
      <c r="E265" s="59"/>
      <c r="G265" s="61"/>
      <c r="H265" s="60"/>
      <c r="I265" s="59"/>
      <c r="K265" s="59"/>
      <c r="L265" s="60"/>
    </row>
    <row r="266" spans="1:12" ht="6" customHeight="1" x14ac:dyDescent="0.15">
      <c r="C266" s="59"/>
      <c r="D266" s="60"/>
      <c r="E266" s="59"/>
      <c r="G266" s="61"/>
      <c r="H266" s="60"/>
      <c r="I266" s="59"/>
      <c r="K266" s="59"/>
      <c r="L266" s="60"/>
    </row>
    <row r="267" spans="1:12" ht="21" customHeight="1" x14ac:dyDescent="0.15">
      <c r="A267" s="113" t="str">
        <f>자료!$A$3</f>
        <v>풀스택 개발자양성과정(프론트앤드&amp;백앤드)(2회차)</v>
      </c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</row>
    <row r="268" spans="1:12" ht="6" customHeight="1" x14ac:dyDescent="0.15">
      <c r="C268" s="59"/>
      <c r="D268" s="60"/>
      <c r="E268" s="59"/>
      <c r="G268" s="61"/>
      <c r="H268" s="60"/>
      <c r="I268" s="59"/>
      <c r="K268" s="59"/>
      <c r="L268" s="60"/>
    </row>
    <row r="269" spans="1:12" ht="12" x14ac:dyDescent="0.15">
      <c r="A269" s="114" t="str">
        <f>자료!$A$5</f>
        <v xml:space="preserve">훈련기간: </v>
      </c>
      <c r="B269" s="114"/>
      <c r="C269" s="62" t="str">
        <f>자료!$D$5</f>
        <v>2020-10-20 ~ 2021-04-01</v>
      </c>
      <c r="D269" s="60"/>
      <c r="E269" s="59"/>
      <c r="F269" s="63"/>
      <c r="G269" s="61" t="str">
        <f>자료!$I$5</f>
        <v>(연수시간: 900시간)</v>
      </c>
      <c r="H269" s="60"/>
      <c r="I269" s="59"/>
      <c r="K269" s="59"/>
      <c r="L269" s="60"/>
    </row>
    <row r="270" spans="1:12" ht="12" x14ac:dyDescent="0.15">
      <c r="A270" s="114" t="str">
        <f>자료!$A$6</f>
        <v xml:space="preserve">훈련강사: </v>
      </c>
      <c r="B270" s="114"/>
      <c r="C270" s="59" t="str">
        <f t="shared" ref="C270" si="40">D274</f>
        <v>박석호</v>
      </c>
      <c r="D270" s="60"/>
      <c r="E270" s="59"/>
      <c r="G270" s="61"/>
      <c r="H270" s="60"/>
      <c r="I270" s="64"/>
      <c r="J270" s="65"/>
      <c r="K270" s="64"/>
      <c r="L270" s="60"/>
    </row>
    <row r="271" spans="1:12" ht="13.5" customHeight="1" x14ac:dyDescent="0.15">
      <c r="A271" s="66"/>
      <c r="B271" s="66"/>
      <c r="C271" s="110">
        <f t="shared" ref="C271" si="41">C238+5</f>
        <v>41</v>
      </c>
      <c r="D271" s="110"/>
      <c r="E271" s="110">
        <f t="shared" ref="E271" si="42">C271+1</f>
        <v>42</v>
      </c>
      <c r="F271" s="110"/>
      <c r="G271" s="110">
        <f t="shared" ref="G271" si="43">E271+1</f>
        <v>43</v>
      </c>
      <c r="H271" s="110"/>
      <c r="I271" s="110">
        <f t="shared" ref="I271" si="44">G271+1</f>
        <v>44</v>
      </c>
      <c r="J271" s="110"/>
      <c r="K271" s="110">
        <f t="shared" ref="K271" si="45">I271+1</f>
        <v>45</v>
      </c>
      <c r="L271" s="110"/>
    </row>
    <row r="272" spans="1:12" s="68" customFormat="1" ht="13.5" customHeight="1" x14ac:dyDescent="0.15">
      <c r="A272" s="67"/>
      <c r="B272" s="67"/>
      <c r="C272" s="111">
        <f>VLOOKUP(C271,내용[],44,FALSE)</f>
        <v>44180</v>
      </c>
      <c r="D272" s="111"/>
      <c r="E272" s="111">
        <f>VLOOKUP(E271,내용[],44,FALSE)</f>
        <v>44181</v>
      </c>
      <c r="F272" s="111"/>
      <c r="G272" s="111">
        <f>VLOOKUP(G271,내용[],44,FALSE)</f>
        <v>44182</v>
      </c>
      <c r="H272" s="111"/>
      <c r="I272" s="111">
        <f>VLOOKUP(I271,내용[],44,FALSE)</f>
        <v>44183</v>
      </c>
      <c r="J272" s="111"/>
      <c r="K272" s="115">
        <f>VLOOKUP(K271,내용[],44,FALSE)</f>
        <v>44186</v>
      </c>
      <c r="L272" s="115"/>
    </row>
    <row r="273" spans="1:12" s="82" customFormat="1" ht="13.5" customHeight="1" x14ac:dyDescent="0.15">
      <c r="A273" s="66"/>
      <c r="B273" s="66"/>
      <c r="C273" s="116">
        <f>VLOOKUP(C271,내용[],2,FALSE)</f>
        <v>8</v>
      </c>
      <c r="D273" s="117"/>
      <c r="E273" s="116">
        <f>VLOOKUP(E271,내용[],2,FALSE)</f>
        <v>8</v>
      </c>
      <c r="F273" s="117"/>
      <c r="G273" s="116">
        <f>VLOOKUP(G271,내용[],2,FALSE)</f>
        <v>8</v>
      </c>
      <c r="H273" s="117"/>
      <c r="I273" s="116">
        <f>VLOOKUP(I271,내용[],2,FALSE)</f>
        <v>8</v>
      </c>
      <c r="J273" s="117"/>
      <c r="K273" s="116">
        <f>VLOOKUP(K271,내용[],2,FALSE)</f>
        <v>8</v>
      </c>
      <c r="L273" s="117"/>
    </row>
    <row r="274" spans="1:12" s="70" customFormat="1" ht="32.25" customHeight="1" x14ac:dyDescent="0.15">
      <c r="A274" s="104" t="str">
        <f>자료!$D$9</f>
        <v>1교시</v>
      </c>
      <c r="B274" s="104" t="str">
        <f>자료!$D$8</f>
        <v>09:30 ~ 10:20</v>
      </c>
      <c r="C274" s="69" t="str">
        <f>VLOOKUP(C271,내용[],4,FALSE)&amp;" : "&amp;VLOOKUP(C271,내용[],12,FALSE)</f>
        <v xml:space="preserve">프론트앤드 &amp; 백앤드 구현 및 제작 : </v>
      </c>
      <c r="D274" s="107" t="str">
        <f>VLOOKUP(C271,내용[],28,FALSE)</f>
        <v>박석호</v>
      </c>
      <c r="E274" s="69" t="str">
        <f>VLOOKUP(E271,내용[],4,FALSE)&amp;" : "&amp;VLOOKUP(E271,내용[],12,FALSE)</f>
        <v xml:space="preserve">프론트앤드 &amp; 백앤드 구현 및 제작 : </v>
      </c>
      <c r="F274" s="107" t="str">
        <f>VLOOKUP(E271,내용[],28,FALSE)</f>
        <v>박석호</v>
      </c>
      <c r="G274" s="69" t="str">
        <f>VLOOKUP(G271,내용[],4,FALSE)&amp;" : "&amp;VLOOKUP(G271,내용[],12,FALSE)</f>
        <v xml:space="preserve">프론트앤드 &amp; 백앤드 구현 및 제작 : </v>
      </c>
      <c r="H274" s="107" t="str">
        <f>VLOOKUP(G271,내용[],28,FALSE)</f>
        <v>박석호</v>
      </c>
      <c r="I274" s="69" t="str">
        <f>VLOOKUP(I271,내용[],4,FALSE)&amp;" : "&amp;VLOOKUP(I271,내용[],12,FALSE)</f>
        <v xml:space="preserve">프론트앤드 &amp; 백앤드 구현 및 제작 : </v>
      </c>
      <c r="J274" s="107" t="str">
        <f>VLOOKUP(I271,내용[],28,FALSE)</f>
        <v>박석호</v>
      </c>
      <c r="K274" s="69" t="str">
        <f>VLOOKUP(K271,내용[],4,FALSE)&amp;" : "&amp;VLOOKUP(K271,내용[],12,FALSE)</f>
        <v xml:space="preserve">프론트앤드 &amp; 백앤드 구현 및 제작 : </v>
      </c>
      <c r="L274" s="107" t="str">
        <f>VLOOKUP(K271,내용[],28,FALSE)</f>
        <v>박석호</v>
      </c>
    </row>
    <row r="275" spans="1:12" ht="45" customHeight="1" x14ac:dyDescent="0.15">
      <c r="A275" s="105"/>
      <c r="B275" s="105"/>
      <c r="C275" s="69" t="str">
        <f>VLOOKUP(C271,내용[],20,FALSE)</f>
        <v>화면 구현</v>
      </c>
      <c r="D275" s="108"/>
      <c r="E275" s="69" t="str">
        <f>VLOOKUP(E271,내용[],20,FALSE)</f>
        <v>화면 구현</v>
      </c>
      <c r="F275" s="108"/>
      <c r="G275" s="69" t="str">
        <f>VLOOKUP(G271,내용[],20,FALSE)</f>
        <v>화면 구현</v>
      </c>
      <c r="H275" s="108"/>
      <c r="I275" s="69" t="str">
        <f>VLOOKUP(I271,내용[],20,FALSE)</f>
        <v>화면 구현</v>
      </c>
      <c r="J275" s="108"/>
      <c r="K275" s="69" t="str">
        <f>VLOOKUP(K271,내용[],20,FALSE)</f>
        <v>화면 구현</v>
      </c>
      <c r="L275" s="108"/>
    </row>
    <row r="276" spans="1:12" ht="12.75" customHeight="1" x14ac:dyDescent="0.15">
      <c r="A276" s="106"/>
      <c r="B276" s="106"/>
      <c r="C276" s="69" t="str">
        <f>VLOOKUP(C271,내용[],36,FALSE)</f>
        <v>506호</v>
      </c>
      <c r="D276" s="109"/>
      <c r="E276" s="69" t="str">
        <f>VLOOKUP(E271,내용[],36,FALSE)</f>
        <v>506호</v>
      </c>
      <c r="F276" s="109"/>
      <c r="G276" s="69" t="str">
        <f>VLOOKUP(G271,내용[],36,FALSE)</f>
        <v>506호</v>
      </c>
      <c r="H276" s="109"/>
      <c r="I276" s="69" t="str">
        <f>VLOOKUP(I271,내용[],36,FALSE)</f>
        <v>506호</v>
      </c>
      <c r="J276" s="109"/>
      <c r="K276" s="69" t="str">
        <f>VLOOKUP(K271,내용[],36,FALSE)</f>
        <v>506호</v>
      </c>
      <c r="L276" s="109"/>
    </row>
    <row r="277" spans="1:12" s="70" customFormat="1" ht="32.25" customHeight="1" x14ac:dyDescent="0.15">
      <c r="A277" s="104" t="str">
        <f>자료!$E$9</f>
        <v>2교시</v>
      </c>
      <c r="B277" s="104" t="str">
        <f>자료!$E$8</f>
        <v>10:30 ~ 11:20</v>
      </c>
      <c r="C277" s="69" t="str">
        <f>VLOOKUP(C271,내용[],5,FALSE)&amp;" : "&amp;VLOOKUP(C271,내용[],13,FALSE)</f>
        <v xml:space="preserve">프론트앤드 &amp; 백앤드 구현 및 제작 : </v>
      </c>
      <c r="D277" s="107" t="str">
        <f>VLOOKUP(C271,내용[],29,FALSE)</f>
        <v>박석호</v>
      </c>
      <c r="E277" s="69" t="str">
        <f>VLOOKUP(E271,내용[],5,FALSE)&amp;" : "&amp;VLOOKUP(E271,내용[],13,FALSE)</f>
        <v xml:space="preserve">프론트앤드 &amp; 백앤드 구현 및 제작 : </v>
      </c>
      <c r="F277" s="107" t="str">
        <f>VLOOKUP(E271,내용[],29,FALSE)</f>
        <v>박석호</v>
      </c>
      <c r="G277" s="69" t="str">
        <f>VLOOKUP(G271,내용[],5,FALSE)&amp;" : "&amp;VLOOKUP(G271,내용[],13,FALSE)</f>
        <v xml:space="preserve">프론트앤드 &amp; 백앤드 구현 및 제작 : </v>
      </c>
      <c r="H277" s="107" t="str">
        <f>VLOOKUP(G271,내용[],29,FALSE)</f>
        <v>박석호</v>
      </c>
      <c r="I277" s="69" t="str">
        <f>VLOOKUP(I271,내용[],5,FALSE)&amp;" : "&amp;VLOOKUP(I271,내용[],13,FALSE)</f>
        <v xml:space="preserve">프론트앤드 &amp; 백앤드 구현 및 제작 : </v>
      </c>
      <c r="J277" s="107" t="str">
        <f>VLOOKUP(I271,내용[],29,FALSE)</f>
        <v>박석호</v>
      </c>
      <c r="K277" s="69" t="str">
        <f>VLOOKUP(K271,내용[],5,FALSE)&amp;" : "&amp;VLOOKUP(K271,내용[],13,FALSE)</f>
        <v xml:space="preserve">프론트앤드 &amp; 백앤드 구현 및 제작 : </v>
      </c>
      <c r="L277" s="107" t="str">
        <f>VLOOKUP(K271,내용[],29,FALSE)</f>
        <v>박석호</v>
      </c>
    </row>
    <row r="278" spans="1:12" ht="45" customHeight="1" x14ac:dyDescent="0.15">
      <c r="A278" s="105"/>
      <c r="B278" s="105"/>
      <c r="C278" s="69" t="str">
        <f>VLOOKUP(C271,내용[],21,FALSE)</f>
        <v>화면 구현</v>
      </c>
      <c r="D278" s="108"/>
      <c r="E278" s="69" t="str">
        <f>VLOOKUP(E271,내용[],21,FALSE)</f>
        <v>화면 구현</v>
      </c>
      <c r="F278" s="108"/>
      <c r="G278" s="69" t="str">
        <f>VLOOKUP(G271,내용[],21,FALSE)</f>
        <v>화면 구현</v>
      </c>
      <c r="H278" s="108"/>
      <c r="I278" s="69" t="str">
        <f>VLOOKUP(I271,내용[],21,FALSE)</f>
        <v>화면 구현</v>
      </c>
      <c r="J278" s="108"/>
      <c r="K278" s="69" t="str">
        <f>VLOOKUP(K271,내용[],21,FALSE)</f>
        <v>화면 구현</v>
      </c>
      <c r="L278" s="108"/>
    </row>
    <row r="279" spans="1:12" ht="12.75" customHeight="1" x14ac:dyDescent="0.15">
      <c r="A279" s="106"/>
      <c r="B279" s="106"/>
      <c r="C279" s="69" t="str">
        <f>VLOOKUP(C271,내용[],37,FALSE)</f>
        <v>506호</v>
      </c>
      <c r="D279" s="109"/>
      <c r="E279" s="69" t="str">
        <f>VLOOKUP(E271,내용[],37,FALSE)</f>
        <v>506호</v>
      </c>
      <c r="F279" s="109"/>
      <c r="G279" s="69" t="str">
        <f>VLOOKUP(G271,내용[],37,FALSE)</f>
        <v>506호</v>
      </c>
      <c r="H279" s="109"/>
      <c r="I279" s="69" t="str">
        <f>VLOOKUP(I271,내용[],37,FALSE)</f>
        <v>506호</v>
      </c>
      <c r="J279" s="109"/>
      <c r="K279" s="69" t="str">
        <f>VLOOKUP(K271,내용[],37,FALSE)</f>
        <v>506호</v>
      </c>
      <c r="L279" s="109"/>
    </row>
    <row r="280" spans="1:12" s="70" customFormat="1" ht="32.25" customHeight="1" x14ac:dyDescent="0.15">
      <c r="A280" s="104" t="str">
        <f>자료!$F$9</f>
        <v>3교시</v>
      </c>
      <c r="B280" s="104" t="str">
        <f>자료!$F$8</f>
        <v>11:30 ~ 12:20</v>
      </c>
      <c r="C280" s="69" t="str">
        <f>VLOOKUP(C271,내용[],6,FALSE)&amp;" : "&amp;VLOOKUP(C271,내용[],14,FALSE)</f>
        <v xml:space="preserve">프론트앤드 &amp; 백앤드 구현 및 제작 : </v>
      </c>
      <c r="D280" s="107" t="str">
        <f>VLOOKUP(C271,내용[],30,FALSE)</f>
        <v>박석호</v>
      </c>
      <c r="E280" s="69" t="str">
        <f>VLOOKUP(E271,내용[],6,FALSE)&amp;" : "&amp;VLOOKUP(E271,내용[],14,FALSE)</f>
        <v xml:space="preserve">프론트앤드 &amp; 백앤드 구현 및 제작 : </v>
      </c>
      <c r="F280" s="107" t="str">
        <f>VLOOKUP(E271,내용[],30,FALSE)</f>
        <v>박석호</v>
      </c>
      <c r="G280" s="69" t="str">
        <f>VLOOKUP(G271,내용[],6,FALSE)&amp;" : "&amp;VLOOKUP(G271,내용[],14,FALSE)</f>
        <v xml:space="preserve">프론트앤드 &amp; 백앤드 구현 및 제작 : </v>
      </c>
      <c r="H280" s="107" t="str">
        <f>VLOOKUP(G271,내용[],30,FALSE)</f>
        <v>박석호</v>
      </c>
      <c r="I280" s="69" t="str">
        <f>VLOOKUP(I271,내용[],6,FALSE)&amp;" : "&amp;VLOOKUP(I271,내용[],14,FALSE)</f>
        <v xml:space="preserve">프론트앤드 &amp; 백앤드 구현 및 제작 : </v>
      </c>
      <c r="J280" s="107" t="str">
        <f>VLOOKUP(I271,내용[],30,FALSE)</f>
        <v>박석호</v>
      </c>
      <c r="K280" s="69" t="str">
        <f>VLOOKUP(K271,내용[],6,FALSE)&amp;" : "&amp;VLOOKUP(K271,내용[],14,FALSE)</f>
        <v xml:space="preserve">프론트앤드 &amp; 백앤드 구현 및 제작 : </v>
      </c>
      <c r="L280" s="107" t="str">
        <f>VLOOKUP(K271,내용[],30,FALSE)</f>
        <v>박석호</v>
      </c>
    </row>
    <row r="281" spans="1:12" ht="45" customHeight="1" x14ac:dyDescent="0.15">
      <c r="A281" s="105"/>
      <c r="B281" s="105"/>
      <c r="C281" s="69" t="str">
        <f>VLOOKUP(C271,내용[],22,FALSE)</f>
        <v>화면 구현</v>
      </c>
      <c r="D281" s="108"/>
      <c r="E281" s="69" t="str">
        <f>VLOOKUP(E271,내용[],22,FALSE)</f>
        <v>화면 구현</v>
      </c>
      <c r="F281" s="108"/>
      <c r="G281" s="69" t="str">
        <f>VLOOKUP(G271,내용[],22,FALSE)</f>
        <v>화면 구현</v>
      </c>
      <c r="H281" s="108"/>
      <c r="I281" s="69" t="str">
        <f>VLOOKUP(I271,내용[],22,FALSE)</f>
        <v>화면 구현</v>
      </c>
      <c r="J281" s="108"/>
      <c r="K281" s="69" t="str">
        <f>VLOOKUP(K271,내용[],22,FALSE)</f>
        <v>화면 구현</v>
      </c>
      <c r="L281" s="108"/>
    </row>
    <row r="282" spans="1:12" ht="12.75" customHeight="1" x14ac:dyDescent="0.15">
      <c r="A282" s="106"/>
      <c r="B282" s="106"/>
      <c r="C282" s="69" t="str">
        <f>VLOOKUP(C271,내용[],38,FALSE)</f>
        <v>506호</v>
      </c>
      <c r="D282" s="109"/>
      <c r="E282" s="69" t="str">
        <f>VLOOKUP(E271,내용[],38,FALSE)</f>
        <v>506호</v>
      </c>
      <c r="F282" s="109"/>
      <c r="G282" s="69" t="str">
        <f>VLOOKUP(G271,내용[],38,FALSE)</f>
        <v>506호</v>
      </c>
      <c r="H282" s="109"/>
      <c r="I282" s="69" t="str">
        <f>VLOOKUP(I271,내용[],38,FALSE)</f>
        <v>506호</v>
      </c>
      <c r="J282" s="109"/>
      <c r="K282" s="69" t="str">
        <f>VLOOKUP(K271,내용[],38,FALSE)</f>
        <v>506호</v>
      </c>
      <c r="L282" s="109"/>
    </row>
    <row r="283" spans="1:12" s="70" customFormat="1" ht="32.25" customHeight="1" x14ac:dyDescent="0.15">
      <c r="A283" s="104" t="str">
        <f>자료!$G$9</f>
        <v>4교시</v>
      </c>
      <c r="B283" s="104" t="str">
        <f>자료!$G$8</f>
        <v>12:30 ~ 13:20</v>
      </c>
      <c r="C283" s="69" t="str">
        <f>VLOOKUP(C271,내용[],7,FALSE)&amp;" : "&amp;VLOOKUP(C271,내용[],15,FALSE)</f>
        <v xml:space="preserve">프론트앤드 &amp; 백앤드 구현 및 제작 : </v>
      </c>
      <c r="D283" s="107" t="str">
        <f>VLOOKUP(C271,내용[],31,FALSE)</f>
        <v>박석호</v>
      </c>
      <c r="E283" s="69" t="str">
        <f>VLOOKUP(E271,내용[],7,FALSE)&amp;" : "&amp;VLOOKUP(E271,내용[],15,FALSE)</f>
        <v xml:space="preserve">프론트앤드 &amp; 백앤드 구현 및 제작 : </v>
      </c>
      <c r="F283" s="107" t="str">
        <f>VLOOKUP(E271,내용[],31,FALSE)</f>
        <v>박석호</v>
      </c>
      <c r="G283" s="69" t="str">
        <f>VLOOKUP(G271,내용[],7,FALSE)&amp;" : "&amp;VLOOKUP(G271,내용[],15,FALSE)</f>
        <v xml:space="preserve">프론트앤드 &amp; 백앤드 구현 및 제작 : </v>
      </c>
      <c r="H283" s="107" t="str">
        <f>VLOOKUP(G271,내용[],31,FALSE)</f>
        <v>박석호</v>
      </c>
      <c r="I283" s="69" t="str">
        <f>VLOOKUP(I271,내용[],7,FALSE)&amp;" : "&amp;VLOOKUP(I271,내용[],15,FALSE)</f>
        <v xml:space="preserve">프론트앤드 &amp; 백앤드 구현 및 제작 : </v>
      </c>
      <c r="J283" s="107" t="str">
        <f>VLOOKUP(I271,내용[],31,FALSE)</f>
        <v>박석호</v>
      </c>
      <c r="K283" s="69" t="str">
        <f>VLOOKUP(K271,내용[],7,FALSE)&amp;" : "&amp;VLOOKUP(K271,내용[],15,FALSE)</f>
        <v xml:space="preserve">프론트앤드 &amp; 백앤드 구현 및 제작 : </v>
      </c>
      <c r="L283" s="107" t="str">
        <f>VLOOKUP(K271,내용[],31,FALSE)</f>
        <v>박석호</v>
      </c>
    </row>
    <row r="284" spans="1:12" ht="45" customHeight="1" x14ac:dyDescent="0.15">
      <c r="A284" s="105"/>
      <c r="B284" s="105"/>
      <c r="C284" s="69" t="str">
        <f>VLOOKUP(C271,내용[],23,FALSE)</f>
        <v>화면 구현</v>
      </c>
      <c r="D284" s="108"/>
      <c r="E284" s="69" t="str">
        <f>VLOOKUP(E271,내용[],23,FALSE)</f>
        <v>화면 구현</v>
      </c>
      <c r="F284" s="108"/>
      <c r="G284" s="69" t="str">
        <f>VLOOKUP(G271,내용[],23,FALSE)</f>
        <v>화면 구현</v>
      </c>
      <c r="H284" s="108"/>
      <c r="I284" s="69" t="str">
        <f>VLOOKUP(I271,내용[],23,FALSE)</f>
        <v>화면 구현</v>
      </c>
      <c r="J284" s="108"/>
      <c r="K284" s="69" t="str">
        <f>VLOOKUP(K271,내용[],23,FALSE)</f>
        <v>화면 구현</v>
      </c>
      <c r="L284" s="108"/>
    </row>
    <row r="285" spans="1:12" ht="12.75" customHeight="1" x14ac:dyDescent="0.15">
      <c r="A285" s="106"/>
      <c r="B285" s="106"/>
      <c r="C285" s="69" t="str">
        <f>VLOOKUP(C271,내용[],39,FALSE)</f>
        <v>506호</v>
      </c>
      <c r="D285" s="109"/>
      <c r="E285" s="69" t="str">
        <f>VLOOKUP(E271,내용[],39,FALSE)</f>
        <v>506호</v>
      </c>
      <c r="F285" s="109"/>
      <c r="G285" s="69" t="str">
        <f>VLOOKUP(G271,내용[],39,FALSE)</f>
        <v>506호</v>
      </c>
      <c r="H285" s="109"/>
      <c r="I285" s="69" t="str">
        <f>VLOOKUP(I271,내용[],39,FALSE)</f>
        <v>506호</v>
      </c>
      <c r="J285" s="109"/>
      <c r="K285" s="69" t="str">
        <f>VLOOKUP(K271,내용[],39,FALSE)</f>
        <v>506호</v>
      </c>
      <c r="L285" s="109"/>
    </row>
    <row r="286" spans="1:12" s="70" customFormat="1" ht="32.25" customHeight="1" x14ac:dyDescent="0.15">
      <c r="A286" s="104" t="str">
        <f>자료!$H$9</f>
        <v>5교시</v>
      </c>
      <c r="B286" s="104" t="str">
        <f>자료!$H$8</f>
        <v>14:10 ~ 15:00</v>
      </c>
      <c r="C286" s="69" t="str">
        <f>VLOOKUP(C271,내용[],8,FALSE)&amp;" : "&amp;VLOOKUP(C271,내용[],16,FALSE)</f>
        <v xml:space="preserve">프론트앤드 &amp; 백앤드 구현 및 제작 : </v>
      </c>
      <c r="D286" s="107" t="str">
        <f>VLOOKUP(C271,내용[],32,FALSE)</f>
        <v>박석호</v>
      </c>
      <c r="E286" s="69" t="str">
        <f>VLOOKUP(E271,내용[],8,FALSE)&amp;" : "&amp;VLOOKUP(E271,내용[],16,FALSE)</f>
        <v xml:space="preserve">프론트앤드 &amp; 백앤드 구현 및 제작 : </v>
      </c>
      <c r="F286" s="107" t="str">
        <f>VLOOKUP(E271,내용[],32,FALSE)</f>
        <v>박석호</v>
      </c>
      <c r="G286" s="69" t="str">
        <f>VLOOKUP(G271,내용[],8,FALSE)&amp;" : "&amp;VLOOKUP(G271,내용[],16,FALSE)</f>
        <v xml:space="preserve">프론트앤드 &amp; 백앤드 구현 및 제작 : </v>
      </c>
      <c r="H286" s="107" t="str">
        <f>VLOOKUP(G271,내용[],32,FALSE)</f>
        <v>박석호</v>
      </c>
      <c r="I286" s="69" t="str">
        <f>VLOOKUP(I271,내용[],8,FALSE)&amp;" : "&amp;VLOOKUP(I271,내용[],16,FALSE)</f>
        <v xml:space="preserve">프론트앤드 &amp; 백앤드 구현 및 제작 : </v>
      </c>
      <c r="J286" s="107" t="str">
        <f>VLOOKUP(I271,내용[],32,FALSE)</f>
        <v>박석호</v>
      </c>
      <c r="K286" s="69" t="str">
        <f>VLOOKUP(K271,내용[],8,FALSE)&amp;" : "&amp;VLOOKUP(K271,내용[],16,FALSE)</f>
        <v xml:space="preserve">프론트앤드 &amp; 백앤드 구현 및 제작 : </v>
      </c>
      <c r="L286" s="107" t="str">
        <f>VLOOKUP(K271,내용[],32,FALSE)</f>
        <v>박석호</v>
      </c>
    </row>
    <row r="287" spans="1:12" ht="45" customHeight="1" x14ac:dyDescent="0.15">
      <c r="A287" s="105"/>
      <c r="B287" s="105"/>
      <c r="C287" s="69" t="str">
        <f>VLOOKUP(C271,내용[],24,FALSE)</f>
        <v>화면 구현</v>
      </c>
      <c r="D287" s="108"/>
      <c r="E287" s="69" t="str">
        <f>VLOOKUP(E271,내용[],24,FALSE)</f>
        <v>화면 구현</v>
      </c>
      <c r="F287" s="108"/>
      <c r="G287" s="69" t="str">
        <f>VLOOKUP(G271,내용[],24,FALSE)</f>
        <v>화면 구현</v>
      </c>
      <c r="H287" s="108"/>
      <c r="I287" s="69" t="str">
        <f>VLOOKUP(I271,내용[],24,FALSE)</f>
        <v>화면 구현</v>
      </c>
      <c r="J287" s="108"/>
      <c r="K287" s="69" t="str">
        <f>VLOOKUP(K271,내용[],24,FALSE)</f>
        <v>화면 구현</v>
      </c>
      <c r="L287" s="108"/>
    </row>
    <row r="288" spans="1:12" ht="12.75" customHeight="1" x14ac:dyDescent="0.15">
      <c r="A288" s="106"/>
      <c r="B288" s="106"/>
      <c r="C288" s="69" t="str">
        <f>VLOOKUP(C271,내용[],40,FALSE)</f>
        <v>506호</v>
      </c>
      <c r="D288" s="109"/>
      <c r="E288" s="69" t="str">
        <f>VLOOKUP(E271,내용[],40,FALSE)</f>
        <v>506호</v>
      </c>
      <c r="F288" s="109"/>
      <c r="G288" s="69" t="str">
        <f>VLOOKUP(G271,내용[],40,FALSE)</f>
        <v>506호</v>
      </c>
      <c r="H288" s="109"/>
      <c r="I288" s="69" t="str">
        <f>VLOOKUP(I271,내용[],40,FALSE)</f>
        <v>506호</v>
      </c>
      <c r="J288" s="109"/>
      <c r="K288" s="69" t="str">
        <f>VLOOKUP(K271,내용[],40,FALSE)</f>
        <v>506호</v>
      </c>
      <c r="L288" s="109"/>
    </row>
    <row r="289" spans="1:12" s="70" customFormat="1" ht="32.25" customHeight="1" x14ac:dyDescent="0.15">
      <c r="A289" s="104" t="str">
        <f>자료!$I$9</f>
        <v>6교시</v>
      </c>
      <c r="B289" s="104" t="str">
        <f>자료!$I$8</f>
        <v>15:10 ~ 16:00</v>
      </c>
      <c r="C289" s="69" t="str">
        <f>VLOOKUP(C271,내용[],9,FALSE)&amp;" : "&amp;VLOOKUP(C271,내용[],17,FALSE)</f>
        <v xml:space="preserve">프론트앤드 &amp; 백앤드 구현 및 제작 : </v>
      </c>
      <c r="D289" s="107" t="str">
        <f>VLOOKUP(C271,내용[],33,FALSE)</f>
        <v>박석호</v>
      </c>
      <c r="E289" s="69" t="str">
        <f>VLOOKUP(E271,내용[],9,FALSE)&amp;" : "&amp;VLOOKUP(E271,내용[],17,FALSE)</f>
        <v xml:space="preserve">프론트앤드 &amp; 백앤드 구현 및 제작 : </v>
      </c>
      <c r="F289" s="107" t="str">
        <f>VLOOKUP(E271,내용[],33,FALSE)</f>
        <v>박석호</v>
      </c>
      <c r="G289" s="69" t="str">
        <f>VLOOKUP(G271,내용[],9,FALSE)&amp;" : "&amp;VLOOKUP(G271,내용[],17,FALSE)</f>
        <v xml:space="preserve">프론트앤드 &amp; 백앤드 구현 및 제작 : </v>
      </c>
      <c r="H289" s="107" t="str">
        <f>VLOOKUP(G271,내용[],33,FALSE)</f>
        <v>박석호</v>
      </c>
      <c r="I289" s="69" t="str">
        <f>VLOOKUP(I271,내용[],9,FALSE)&amp;" : "&amp;VLOOKUP(I271,내용[],17,FALSE)</f>
        <v xml:space="preserve">프론트앤드 &amp; 백앤드 구현 및 제작 : </v>
      </c>
      <c r="J289" s="107" t="str">
        <f>VLOOKUP(I271,내용[],33,FALSE)</f>
        <v>박석호</v>
      </c>
      <c r="K289" s="69" t="str">
        <f>VLOOKUP(K271,내용[],9,FALSE)&amp;" : "&amp;VLOOKUP(K271,내용[],17,FALSE)</f>
        <v xml:space="preserve">프론트앤드 &amp; 백앤드 구현 및 제작 : </v>
      </c>
      <c r="L289" s="107" t="str">
        <f>VLOOKUP(K271,내용[],33,FALSE)</f>
        <v>박석호</v>
      </c>
    </row>
    <row r="290" spans="1:12" ht="45" customHeight="1" x14ac:dyDescent="0.15">
      <c r="A290" s="105"/>
      <c r="B290" s="105"/>
      <c r="C290" s="69" t="str">
        <f>VLOOKUP(C271,내용[],25,FALSE)</f>
        <v>화면 구현</v>
      </c>
      <c r="D290" s="108"/>
      <c r="E290" s="69" t="str">
        <f>VLOOKUP(E271,내용[],25,FALSE)</f>
        <v>화면 구현</v>
      </c>
      <c r="F290" s="108"/>
      <c r="G290" s="69" t="str">
        <f>VLOOKUP(G271,내용[],25,FALSE)</f>
        <v>화면 구현</v>
      </c>
      <c r="H290" s="108"/>
      <c r="I290" s="69" t="str">
        <f>VLOOKUP(I271,내용[],25,FALSE)</f>
        <v>화면 구현</v>
      </c>
      <c r="J290" s="108"/>
      <c r="K290" s="69" t="str">
        <f>VLOOKUP(K271,내용[],25,FALSE)</f>
        <v>화면 구현</v>
      </c>
      <c r="L290" s="108"/>
    </row>
    <row r="291" spans="1:12" ht="12.75" customHeight="1" x14ac:dyDescent="0.15">
      <c r="A291" s="106"/>
      <c r="B291" s="106"/>
      <c r="C291" s="69" t="str">
        <f>VLOOKUP(C271,내용[],41,FALSE)</f>
        <v>506호</v>
      </c>
      <c r="D291" s="109"/>
      <c r="E291" s="69" t="str">
        <f>VLOOKUP(E271,내용[],41,FALSE)</f>
        <v>506호</v>
      </c>
      <c r="F291" s="109"/>
      <c r="G291" s="69" t="str">
        <f>VLOOKUP(G271,내용[],41,FALSE)</f>
        <v>506호</v>
      </c>
      <c r="H291" s="109"/>
      <c r="I291" s="69" t="str">
        <f>VLOOKUP(I271,내용[],41,FALSE)</f>
        <v>506호</v>
      </c>
      <c r="J291" s="109"/>
      <c r="K291" s="69" t="str">
        <f>VLOOKUP(K271,내용[],41,FALSE)</f>
        <v>506호</v>
      </c>
      <c r="L291" s="109"/>
    </row>
    <row r="292" spans="1:12" s="70" customFormat="1" ht="32.25" customHeight="1" x14ac:dyDescent="0.15">
      <c r="A292" s="104" t="str">
        <f>자료!$J$9</f>
        <v>7교시</v>
      </c>
      <c r="B292" s="104" t="str">
        <f>자료!$J$8</f>
        <v>16:10 ~ 17:00</v>
      </c>
      <c r="C292" s="69" t="str">
        <f>VLOOKUP(C271,내용[],10,FALSE)&amp;" : "&amp;VLOOKUP(C271,내용[],18,FALSE)</f>
        <v xml:space="preserve">프론트앤드 &amp; 백앤드 구현 및 제작 : </v>
      </c>
      <c r="D292" s="107" t="str">
        <f>VLOOKUP(C271,내용[],34,FALSE)</f>
        <v>박석호</v>
      </c>
      <c r="E292" s="69" t="str">
        <f>VLOOKUP(E271,내용[],10,FALSE)&amp;" : "&amp;VLOOKUP(E271,내용[],18,FALSE)</f>
        <v xml:space="preserve">프론트앤드 &amp; 백앤드 구현 및 제작 : </v>
      </c>
      <c r="F292" s="107" t="str">
        <f>VLOOKUP(E271,내용[],34,FALSE)</f>
        <v>박석호</v>
      </c>
      <c r="G292" s="69" t="str">
        <f>VLOOKUP(G271,내용[],10,FALSE)&amp;" : "&amp;VLOOKUP(G271,내용[],18,FALSE)</f>
        <v xml:space="preserve">프론트앤드 &amp; 백앤드 구현 및 제작 : </v>
      </c>
      <c r="H292" s="107" t="str">
        <f>VLOOKUP(G271,내용[],34,FALSE)</f>
        <v>박석호</v>
      </c>
      <c r="I292" s="69" t="str">
        <f>VLOOKUP(I271,내용[],10,FALSE)&amp;" : "&amp;VLOOKUP(I271,내용[],18,FALSE)</f>
        <v xml:space="preserve">프론트앤드 &amp; 백앤드 구현 및 제작 : </v>
      </c>
      <c r="J292" s="107" t="str">
        <f>VLOOKUP(I271,내용[],34,FALSE)</f>
        <v>박석호</v>
      </c>
      <c r="K292" s="69" t="str">
        <f>VLOOKUP(K271,내용[],10,FALSE)&amp;" : "&amp;VLOOKUP(K271,내용[],18,FALSE)</f>
        <v xml:space="preserve">프론트앤드 &amp; 백앤드 구현 및 제작 : </v>
      </c>
      <c r="L292" s="107" t="str">
        <f>VLOOKUP(K271,내용[],34,FALSE)</f>
        <v>박석호</v>
      </c>
    </row>
    <row r="293" spans="1:12" ht="45" customHeight="1" x14ac:dyDescent="0.15">
      <c r="A293" s="105"/>
      <c r="B293" s="105"/>
      <c r="C293" s="69" t="str">
        <f>VLOOKUP(C271,내용[],26,FALSE)</f>
        <v>화면 구현</v>
      </c>
      <c r="D293" s="108"/>
      <c r="E293" s="69" t="str">
        <f>VLOOKUP(E271,내용[],26,FALSE)</f>
        <v>화면 구현</v>
      </c>
      <c r="F293" s="108"/>
      <c r="G293" s="69" t="str">
        <f>VLOOKUP(G271,내용[],26,FALSE)</f>
        <v>화면 구현</v>
      </c>
      <c r="H293" s="108"/>
      <c r="I293" s="69" t="str">
        <f>VLOOKUP(I271,내용[],26,FALSE)</f>
        <v>화면 구현</v>
      </c>
      <c r="J293" s="108"/>
      <c r="K293" s="69" t="str">
        <f>VLOOKUP(K271,내용[],26,FALSE)</f>
        <v>화면 구현</v>
      </c>
      <c r="L293" s="108"/>
    </row>
    <row r="294" spans="1:12" ht="12.75" customHeight="1" x14ac:dyDescent="0.15">
      <c r="A294" s="106"/>
      <c r="B294" s="106"/>
      <c r="C294" s="69" t="str">
        <f>VLOOKUP(C271,내용[],42,FALSE)</f>
        <v>506호</v>
      </c>
      <c r="D294" s="109"/>
      <c r="E294" s="69" t="str">
        <f>VLOOKUP(E271,내용[],42,FALSE)</f>
        <v>506호</v>
      </c>
      <c r="F294" s="109"/>
      <c r="G294" s="69" t="str">
        <f>VLOOKUP(G271,내용[],42,FALSE)</f>
        <v>506호</v>
      </c>
      <c r="H294" s="109"/>
      <c r="I294" s="69" t="str">
        <f>VLOOKUP(I271,내용[],42,FALSE)</f>
        <v>506호</v>
      </c>
      <c r="J294" s="109"/>
      <c r="K294" s="69" t="str">
        <f>VLOOKUP(K271,내용[],42,FALSE)</f>
        <v>506호</v>
      </c>
      <c r="L294" s="109"/>
    </row>
    <row r="295" spans="1:12" s="70" customFormat="1" ht="32.25" customHeight="1" x14ac:dyDescent="0.15">
      <c r="A295" s="104" t="str">
        <f>자료!$K$9</f>
        <v>8교시</v>
      </c>
      <c r="B295" s="104" t="str">
        <f>자료!$K$8</f>
        <v>17:10 ~ 18:00</v>
      </c>
      <c r="C295" s="69" t="str">
        <f>VLOOKUP(C271,내용[],11,FALSE)&amp;" : "&amp;VLOOKUP(C271,내용[],19,FALSE)</f>
        <v xml:space="preserve">프론트앤드 &amp; 백앤드 구현 및 제작 : </v>
      </c>
      <c r="D295" s="107" t="str">
        <f>VLOOKUP(C271,내용[],35,FALSE)</f>
        <v>박석호</v>
      </c>
      <c r="E295" s="69" t="str">
        <f>VLOOKUP(E271,내용[],11,FALSE)&amp;" : "&amp;VLOOKUP(E271,내용[],19,FALSE)</f>
        <v xml:space="preserve">프론트앤드 &amp; 백앤드 구현 및 제작 : </v>
      </c>
      <c r="F295" s="107" t="str">
        <f>VLOOKUP(E271,내용[],35,FALSE)</f>
        <v>박석호</v>
      </c>
      <c r="G295" s="69" t="str">
        <f>VLOOKUP(G271,내용[],11,FALSE)&amp;" : "&amp;VLOOKUP(G271,내용[],19,FALSE)</f>
        <v xml:space="preserve">프론트앤드 &amp; 백앤드 구현 및 제작 : </v>
      </c>
      <c r="H295" s="107" t="str">
        <f>VLOOKUP(G271,내용[],35,FALSE)</f>
        <v>박석호</v>
      </c>
      <c r="I295" s="69" t="str">
        <f>VLOOKUP(I271,내용[],11,FALSE)&amp;" : "&amp;VLOOKUP(I271,내용[],19,FALSE)</f>
        <v xml:space="preserve">프론트앤드 &amp; 백앤드 구현 및 제작 : </v>
      </c>
      <c r="J295" s="107" t="str">
        <f>VLOOKUP(I271,내용[],35,FALSE)</f>
        <v>박석호</v>
      </c>
      <c r="K295" s="101" t="str">
        <f>VLOOKUP(K271,내용[],11,FALSE)&amp;" : "&amp;VLOOKUP(K271,내용[],19,FALSE)</f>
        <v xml:space="preserve">프론트앤드 &amp; 백앤드 구현 및 제작 : </v>
      </c>
      <c r="L295" s="107" t="str">
        <f>VLOOKUP(K271,내용[],35,FALSE)</f>
        <v>박석호</v>
      </c>
    </row>
    <row r="296" spans="1:12" ht="45" customHeight="1" x14ac:dyDescent="0.15">
      <c r="A296" s="105"/>
      <c r="B296" s="105"/>
      <c r="C296" s="69" t="str">
        <f>VLOOKUP(C271,내용[],27,FALSE)</f>
        <v>화면 구현</v>
      </c>
      <c r="D296" s="108"/>
      <c r="E296" s="69" t="str">
        <f>VLOOKUP(E271,내용[],27,FALSE)</f>
        <v>화면 구현</v>
      </c>
      <c r="F296" s="108"/>
      <c r="G296" s="69" t="str">
        <f>VLOOKUP(G271,내용[],27,FALSE)</f>
        <v>화면 구현</v>
      </c>
      <c r="H296" s="108"/>
      <c r="I296" s="69" t="str">
        <f>VLOOKUP(I271,내용[],27,FALSE)</f>
        <v>화면 구현</v>
      </c>
      <c r="J296" s="108"/>
      <c r="K296" s="101" t="str">
        <f>VLOOKUP(K271,내용[],27,FALSE)</f>
        <v>화면 구현</v>
      </c>
      <c r="L296" s="108"/>
    </row>
    <row r="297" spans="1:12" ht="12.75" customHeight="1" x14ac:dyDescent="0.15">
      <c r="A297" s="106"/>
      <c r="B297" s="106"/>
      <c r="C297" s="69" t="str">
        <f>VLOOKUP(C271,내용[],43,FALSE)</f>
        <v>506호</v>
      </c>
      <c r="D297" s="109"/>
      <c r="E297" s="69" t="str">
        <f>VLOOKUP(E271,내용[],43,FALSE)</f>
        <v>506호</v>
      </c>
      <c r="F297" s="109"/>
      <c r="G297" s="69" t="str">
        <f>VLOOKUP(G271,내용[],43,FALSE)</f>
        <v>506호</v>
      </c>
      <c r="H297" s="109"/>
      <c r="I297" s="69" t="str">
        <f>VLOOKUP(I271,내용[],43,FALSE)</f>
        <v>506호</v>
      </c>
      <c r="J297" s="109"/>
      <c r="K297" s="69" t="str">
        <f>VLOOKUP(K271,내용[],43,FALSE)</f>
        <v>506호</v>
      </c>
      <c r="L297" s="109"/>
    </row>
    <row r="298" spans="1:12" ht="6" customHeight="1" x14ac:dyDescent="0.15">
      <c r="A298" s="58"/>
      <c r="C298" s="59"/>
      <c r="D298" s="60"/>
      <c r="E298" s="59"/>
      <c r="G298" s="61"/>
      <c r="H298" s="60"/>
      <c r="I298" s="59"/>
      <c r="K298" s="59"/>
      <c r="L298" s="60"/>
    </row>
    <row r="299" spans="1:12" ht="6" customHeight="1" x14ac:dyDescent="0.15">
      <c r="C299" s="59"/>
      <c r="D299" s="60"/>
      <c r="E299" s="59"/>
      <c r="G299" s="61"/>
      <c r="H299" s="60"/>
      <c r="I299" s="59"/>
      <c r="K299" s="59"/>
      <c r="L299" s="60"/>
    </row>
    <row r="300" spans="1:12" ht="21" customHeight="1" x14ac:dyDescent="0.15">
      <c r="A300" s="113" t="str">
        <f>자료!$A$3</f>
        <v>풀스택 개발자양성과정(프론트앤드&amp;백앤드)(2회차)</v>
      </c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</row>
    <row r="301" spans="1:12" ht="6" customHeight="1" x14ac:dyDescent="0.15">
      <c r="C301" s="59"/>
      <c r="D301" s="60"/>
      <c r="E301" s="59"/>
      <c r="G301" s="61"/>
      <c r="H301" s="60"/>
      <c r="I301" s="59"/>
      <c r="K301" s="59"/>
      <c r="L301" s="60"/>
    </row>
    <row r="302" spans="1:12" ht="12" x14ac:dyDescent="0.15">
      <c r="A302" s="114" t="str">
        <f>자료!$A$5</f>
        <v xml:space="preserve">훈련기간: </v>
      </c>
      <c r="B302" s="114"/>
      <c r="C302" s="62" t="str">
        <f>자료!$D$5</f>
        <v>2020-10-20 ~ 2021-04-01</v>
      </c>
      <c r="D302" s="60"/>
      <c r="E302" s="59"/>
      <c r="F302" s="63"/>
      <c r="G302" s="61" t="str">
        <f>자료!$I$5</f>
        <v>(연수시간: 900시간)</v>
      </c>
      <c r="H302" s="60"/>
      <c r="I302" s="59"/>
      <c r="K302" s="59"/>
      <c r="L302" s="60"/>
    </row>
    <row r="303" spans="1:12" ht="12" x14ac:dyDescent="0.15">
      <c r="A303" s="114" t="str">
        <f>자료!$A$6</f>
        <v xml:space="preserve">훈련강사: </v>
      </c>
      <c r="B303" s="114"/>
      <c r="C303" s="59" t="str">
        <f t="shared" ref="C303" si="46">D307</f>
        <v>박석호</v>
      </c>
      <c r="D303" s="60"/>
      <c r="E303" s="59"/>
      <c r="G303" s="61"/>
      <c r="H303" s="60"/>
      <c r="I303" s="64"/>
      <c r="J303" s="65"/>
      <c r="K303" s="64"/>
      <c r="L303" s="60"/>
    </row>
    <row r="304" spans="1:12" ht="13.5" customHeight="1" x14ac:dyDescent="0.15">
      <c r="A304" s="66"/>
      <c r="B304" s="66"/>
      <c r="C304" s="110">
        <f t="shared" ref="C304" si="47">C271+5</f>
        <v>46</v>
      </c>
      <c r="D304" s="110"/>
      <c r="E304" s="110">
        <f t="shared" ref="E304" si="48">C304+1</f>
        <v>47</v>
      </c>
      <c r="F304" s="110"/>
      <c r="G304" s="110">
        <f t="shared" ref="G304" si="49">E304+1</f>
        <v>48</v>
      </c>
      <c r="H304" s="110"/>
      <c r="I304" s="110">
        <f t="shared" ref="I304" si="50">G304+1</f>
        <v>49</v>
      </c>
      <c r="J304" s="110"/>
      <c r="K304" s="110">
        <f t="shared" ref="K304" si="51">I304+1</f>
        <v>50</v>
      </c>
      <c r="L304" s="110"/>
    </row>
    <row r="305" spans="1:12" s="68" customFormat="1" ht="13.5" customHeight="1" x14ac:dyDescent="0.15">
      <c r="A305" s="67"/>
      <c r="B305" s="67"/>
      <c r="C305" s="111">
        <f>VLOOKUP(C304,내용[],44,FALSE)</f>
        <v>44187</v>
      </c>
      <c r="D305" s="111"/>
      <c r="E305" s="111">
        <f>VLOOKUP(E304,내용[],44,FALSE)</f>
        <v>44188</v>
      </c>
      <c r="F305" s="111"/>
      <c r="G305" s="111">
        <f>VLOOKUP(G304,내용[],44,FALSE)</f>
        <v>44189</v>
      </c>
      <c r="H305" s="111"/>
      <c r="I305" s="111">
        <f>VLOOKUP(I304,내용[],44,FALSE)</f>
        <v>44193</v>
      </c>
      <c r="J305" s="111"/>
      <c r="K305" s="115">
        <f>VLOOKUP(K304,내용[],44,FALSE)</f>
        <v>44194</v>
      </c>
      <c r="L305" s="115"/>
    </row>
    <row r="306" spans="1:12" s="82" customFormat="1" ht="13.5" customHeight="1" x14ac:dyDescent="0.15">
      <c r="A306" s="66"/>
      <c r="B306" s="66"/>
      <c r="C306" s="116">
        <f>VLOOKUP(C304,내용[],2,FALSE)</f>
        <v>8</v>
      </c>
      <c r="D306" s="117"/>
      <c r="E306" s="116">
        <f>VLOOKUP(E304,내용[],2,FALSE)</f>
        <v>8</v>
      </c>
      <c r="F306" s="117"/>
      <c r="G306" s="116">
        <f>VLOOKUP(G304,내용[],2,FALSE)</f>
        <v>8</v>
      </c>
      <c r="H306" s="117"/>
      <c r="I306" s="116">
        <f>VLOOKUP(I304,내용[],2,FALSE)</f>
        <v>8</v>
      </c>
      <c r="J306" s="117"/>
      <c r="K306" s="116">
        <f>VLOOKUP(K304,내용[],2,FALSE)</f>
        <v>8</v>
      </c>
      <c r="L306" s="117"/>
    </row>
    <row r="307" spans="1:12" s="70" customFormat="1" ht="32.25" customHeight="1" x14ac:dyDescent="0.15">
      <c r="A307" s="104" t="str">
        <f>자료!$D$9</f>
        <v>1교시</v>
      </c>
      <c r="B307" s="104" t="str">
        <f>자료!$D$8</f>
        <v>09:30 ~ 10:20</v>
      </c>
      <c r="C307" s="69" t="str">
        <f>VLOOKUP(C304,내용[],4,FALSE)&amp;" : "&amp;VLOOKUP(C304,내용[],12,FALSE)</f>
        <v xml:space="preserve">프론트앤드 &amp; 백앤드 구현 및 제작 : </v>
      </c>
      <c r="D307" s="107" t="str">
        <f>VLOOKUP(C304,내용[],28,FALSE)</f>
        <v>박석호</v>
      </c>
      <c r="E307" s="69" t="str">
        <f>VLOOKUP(E304,내용[],4,FALSE)&amp;" : "&amp;VLOOKUP(E304,내용[],12,FALSE)</f>
        <v xml:space="preserve">프론트앤드 &amp; 백앤드 구현 및 제작 : </v>
      </c>
      <c r="F307" s="107" t="str">
        <f>VLOOKUP(E304,내용[],28,FALSE)</f>
        <v>박석호</v>
      </c>
      <c r="G307" s="69" t="str">
        <f>VLOOKUP(G304,내용[],4,FALSE)&amp;" : "&amp;VLOOKUP(G304,내용[],12,FALSE)</f>
        <v xml:space="preserve">프론트앤드 &amp; 백앤드 구현 및 제작 : </v>
      </c>
      <c r="H307" s="107" t="str">
        <f>VLOOKUP(G304,내용[],28,FALSE)</f>
        <v>박석호</v>
      </c>
      <c r="I307" s="69" t="str">
        <f>VLOOKUP(I304,내용[],4,FALSE)&amp;" : "&amp;VLOOKUP(I304,내용[],12,FALSE)</f>
        <v xml:space="preserve">프론트앤드 &amp; 백앤드 구현 및 제작 : </v>
      </c>
      <c r="J307" s="107" t="str">
        <f>VLOOKUP(I304,내용[],28,FALSE)</f>
        <v>박석호</v>
      </c>
      <c r="K307" s="69" t="str">
        <f>VLOOKUP(K304,내용[],4,FALSE)&amp;" : "&amp;VLOOKUP(K304,내용[],12,FALSE)</f>
        <v xml:space="preserve">프론트앤드 &amp; 백앤드 구현 및 제작 : </v>
      </c>
      <c r="L307" s="107" t="str">
        <f>VLOOKUP(K304,내용[],28,FALSE)</f>
        <v>박석호</v>
      </c>
    </row>
    <row r="308" spans="1:12" ht="45" customHeight="1" x14ac:dyDescent="0.15">
      <c r="A308" s="105"/>
      <c r="B308" s="105"/>
      <c r="C308" s="69" t="str">
        <f>VLOOKUP(C304,내용[],20,FALSE)</f>
        <v>통합 구현</v>
      </c>
      <c r="D308" s="108"/>
      <c r="E308" s="69" t="str">
        <f>VLOOKUP(E304,내용[],20,FALSE)</f>
        <v>통합 구현</v>
      </c>
      <c r="F308" s="108"/>
      <c r="G308" s="69" t="str">
        <f>VLOOKUP(G304,내용[],20,FALSE)</f>
        <v>통합 구현</v>
      </c>
      <c r="H308" s="108"/>
      <c r="I308" s="69" t="str">
        <f>VLOOKUP(I304,내용[],20,FALSE)</f>
        <v>통합 구현</v>
      </c>
      <c r="J308" s="108"/>
      <c r="K308" s="69" t="str">
        <f>VLOOKUP(K304,내용[],20,FALSE)</f>
        <v>통합 구현</v>
      </c>
      <c r="L308" s="108"/>
    </row>
    <row r="309" spans="1:12" ht="12.75" customHeight="1" x14ac:dyDescent="0.15">
      <c r="A309" s="106"/>
      <c r="B309" s="106"/>
      <c r="C309" s="69" t="str">
        <f>VLOOKUP(C304,내용[],36,FALSE)</f>
        <v>506호</v>
      </c>
      <c r="D309" s="109"/>
      <c r="E309" s="69" t="str">
        <f>VLOOKUP(E304,내용[],36,FALSE)</f>
        <v>506호</v>
      </c>
      <c r="F309" s="109"/>
      <c r="G309" s="69" t="str">
        <f>VLOOKUP(G304,내용[],36,FALSE)</f>
        <v>506호</v>
      </c>
      <c r="H309" s="109"/>
      <c r="I309" s="69" t="str">
        <f>VLOOKUP(I304,내용[],36,FALSE)</f>
        <v>506호</v>
      </c>
      <c r="J309" s="109"/>
      <c r="K309" s="69" t="str">
        <f>VLOOKUP(K304,내용[],36,FALSE)</f>
        <v>506호</v>
      </c>
      <c r="L309" s="109"/>
    </row>
    <row r="310" spans="1:12" s="70" customFormat="1" ht="32.25" customHeight="1" x14ac:dyDescent="0.15">
      <c r="A310" s="104" t="str">
        <f>자료!$E$9</f>
        <v>2교시</v>
      </c>
      <c r="B310" s="104" t="str">
        <f>자료!$E$8</f>
        <v>10:30 ~ 11:20</v>
      </c>
      <c r="C310" s="69" t="str">
        <f>VLOOKUP(C304,내용[],5,FALSE)&amp;" : "&amp;VLOOKUP(C304,내용[],13,FALSE)</f>
        <v xml:space="preserve">프론트앤드 &amp; 백앤드 구현 및 제작 : </v>
      </c>
      <c r="D310" s="107" t="str">
        <f>VLOOKUP(C304,내용[],29,FALSE)</f>
        <v>박석호</v>
      </c>
      <c r="E310" s="69" t="str">
        <f>VLOOKUP(E304,내용[],5,FALSE)&amp;" : "&amp;VLOOKUP(E304,내용[],13,FALSE)</f>
        <v xml:space="preserve">프론트앤드 &amp; 백앤드 구현 및 제작 : </v>
      </c>
      <c r="F310" s="107" t="str">
        <f>VLOOKUP(E304,내용[],29,FALSE)</f>
        <v>박석호</v>
      </c>
      <c r="G310" s="69" t="str">
        <f>VLOOKUP(G304,내용[],5,FALSE)&amp;" : "&amp;VLOOKUP(G304,내용[],13,FALSE)</f>
        <v xml:space="preserve">프론트앤드 &amp; 백앤드 구현 및 제작 : </v>
      </c>
      <c r="H310" s="107" t="str">
        <f>VLOOKUP(G304,내용[],29,FALSE)</f>
        <v>박석호</v>
      </c>
      <c r="I310" s="69" t="str">
        <f>VLOOKUP(I304,내용[],5,FALSE)&amp;" : "&amp;VLOOKUP(I304,내용[],13,FALSE)</f>
        <v xml:space="preserve">프론트앤드 &amp; 백앤드 구현 및 제작 : </v>
      </c>
      <c r="J310" s="107" t="str">
        <f>VLOOKUP(I304,내용[],29,FALSE)</f>
        <v>박석호</v>
      </c>
      <c r="K310" s="69" t="str">
        <f>VLOOKUP(K304,내용[],5,FALSE)&amp;" : "&amp;VLOOKUP(K304,내용[],13,FALSE)</f>
        <v xml:space="preserve">프론트앤드 &amp; 백앤드 구현 및 제작 : </v>
      </c>
      <c r="L310" s="107" t="str">
        <f>VLOOKUP(K304,내용[],29,FALSE)</f>
        <v>박석호</v>
      </c>
    </row>
    <row r="311" spans="1:12" ht="45" customHeight="1" x14ac:dyDescent="0.15">
      <c r="A311" s="105"/>
      <c r="B311" s="105"/>
      <c r="C311" s="69" t="str">
        <f>VLOOKUP(C304,내용[],21,FALSE)</f>
        <v>통합 구현</v>
      </c>
      <c r="D311" s="108"/>
      <c r="E311" s="69" t="str">
        <f>VLOOKUP(E304,내용[],21,FALSE)</f>
        <v>통합 구현</v>
      </c>
      <c r="F311" s="108"/>
      <c r="G311" s="69" t="str">
        <f>VLOOKUP(G304,내용[],21,FALSE)</f>
        <v>통합 구현</v>
      </c>
      <c r="H311" s="108"/>
      <c r="I311" s="69" t="str">
        <f>VLOOKUP(I304,내용[],21,FALSE)</f>
        <v>통합 구현</v>
      </c>
      <c r="J311" s="108"/>
      <c r="K311" s="69" t="str">
        <f>VLOOKUP(K304,내용[],21,FALSE)</f>
        <v>통합 구현</v>
      </c>
      <c r="L311" s="108"/>
    </row>
    <row r="312" spans="1:12" ht="12.75" customHeight="1" x14ac:dyDescent="0.15">
      <c r="A312" s="106"/>
      <c r="B312" s="106"/>
      <c r="C312" s="69" t="str">
        <f>VLOOKUP(C304,내용[],37,FALSE)</f>
        <v>506호</v>
      </c>
      <c r="D312" s="109"/>
      <c r="E312" s="69" t="str">
        <f>VLOOKUP(E304,내용[],37,FALSE)</f>
        <v>506호</v>
      </c>
      <c r="F312" s="109"/>
      <c r="G312" s="69" t="str">
        <f>VLOOKUP(G304,내용[],37,FALSE)</f>
        <v>506호</v>
      </c>
      <c r="H312" s="109"/>
      <c r="I312" s="69" t="str">
        <f>VLOOKUP(I304,내용[],37,FALSE)</f>
        <v>506호</v>
      </c>
      <c r="J312" s="109"/>
      <c r="K312" s="69" t="str">
        <f>VLOOKUP(K304,내용[],37,FALSE)</f>
        <v>506호</v>
      </c>
      <c r="L312" s="109"/>
    </row>
    <row r="313" spans="1:12" s="70" customFormat="1" ht="32.25" customHeight="1" x14ac:dyDescent="0.15">
      <c r="A313" s="104" t="str">
        <f>자료!$F$9</f>
        <v>3교시</v>
      </c>
      <c r="B313" s="104" t="str">
        <f>자료!$F$8</f>
        <v>11:30 ~ 12:20</v>
      </c>
      <c r="C313" s="69" t="str">
        <f>VLOOKUP(C304,내용[],6,FALSE)&amp;" : "&amp;VLOOKUP(C304,내용[],14,FALSE)</f>
        <v xml:space="preserve">프론트앤드 &amp; 백앤드 구현 및 제작 : </v>
      </c>
      <c r="D313" s="107" t="str">
        <f>VLOOKUP(C304,내용[],30,FALSE)</f>
        <v>박석호</v>
      </c>
      <c r="E313" s="69" t="str">
        <f>VLOOKUP(E304,내용[],6,FALSE)&amp;" : "&amp;VLOOKUP(E304,내용[],14,FALSE)</f>
        <v xml:space="preserve">프론트앤드 &amp; 백앤드 구현 및 제작 : </v>
      </c>
      <c r="F313" s="107" t="str">
        <f>VLOOKUP(E304,내용[],30,FALSE)</f>
        <v>박석호</v>
      </c>
      <c r="G313" s="69" t="str">
        <f>VLOOKUP(G304,내용[],6,FALSE)&amp;" : "&amp;VLOOKUP(G304,내용[],14,FALSE)</f>
        <v xml:space="preserve">프론트앤드 &amp; 백앤드 구현 및 제작 : </v>
      </c>
      <c r="H313" s="107" t="str">
        <f>VLOOKUP(G304,내용[],30,FALSE)</f>
        <v>박석호</v>
      </c>
      <c r="I313" s="69" t="str">
        <f>VLOOKUP(I304,내용[],6,FALSE)&amp;" : "&amp;VLOOKUP(I304,내용[],14,FALSE)</f>
        <v xml:space="preserve">프론트앤드 &amp; 백앤드 구현 및 제작 : </v>
      </c>
      <c r="J313" s="107" t="str">
        <f>VLOOKUP(I304,내용[],30,FALSE)</f>
        <v>박석호</v>
      </c>
      <c r="K313" s="69" t="str">
        <f>VLOOKUP(K304,내용[],6,FALSE)&amp;" : "&amp;VLOOKUP(K304,내용[],14,FALSE)</f>
        <v xml:space="preserve">프론트앤드 &amp; 백앤드 구현 및 제작 : </v>
      </c>
      <c r="L313" s="107" t="str">
        <f>VLOOKUP(K304,내용[],30,FALSE)</f>
        <v>박석호</v>
      </c>
    </row>
    <row r="314" spans="1:12" ht="45" customHeight="1" x14ac:dyDescent="0.15">
      <c r="A314" s="105"/>
      <c r="B314" s="105"/>
      <c r="C314" s="69" t="str">
        <f>VLOOKUP(C304,내용[],22,FALSE)</f>
        <v>통합 구현</v>
      </c>
      <c r="D314" s="108"/>
      <c r="E314" s="69" t="str">
        <f>VLOOKUP(E304,내용[],22,FALSE)</f>
        <v>통합 구현</v>
      </c>
      <c r="F314" s="108"/>
      <c r="G314" s="69" t="str">
        <f>VLOOKUP(G304,내용[],22,FALSE)</f>
        <v>통합 구현</v>
      </c>
      <c r="H314" s="108"/>
      <c r="I314" s="69" t="str">
        <f>VLOOKUP(I304,내용[],22,FALSE)</f>
        <v>통합 구현</v>
      </c>
      <c r="J314" s="108"/>
      <c r="K314" s="69" t="str">
        <f>VLOOKUP(K304,내용[],22,FALSE)</f>
        <v>통합 구현</v>
      </c>
      <c r="L314" s="108"/>
    </row>
    <row r="315" spans="1:12" ht="12.75" customHeight="1" x14ac:dyDescent="0.15">
      <c r="A315" s="106"/>
      <c r="B315" s="106"/>
      <c r="C315" s="69" t="str">
        <f>VLOOKUP(C304,내용[],38,FALSE)</f>
        <v>506호</v>
      </c>
      <c r="D315" s="109"/>
      <c r="E315" s="69" t="str">
        <f>VLOOKUP(E304,내용[],38,FALSE)</f>
        <v>506호</v>
      </c>
      <c r="F315" s="109"/>
      <c r="G315" s="69" t="str">
        <f>VLOOKUP(G304,내용[],38,FALSE)</f>
        <v>506호</v>
      </c>
      <c r="H315" s="109"/>
      <c r="I315" s="69" t="str">
        <f>VLOOKUP(I304,내용[],38,FALSE)</f>
        <v>506호</v>
      </c>
      <c r="J315" s="109"/>
      <c r="K315" s="69" t="str">
        <f>VLOOKUP(K304,내용[],38,FALSE)</f>
        <v>506호</v>
      </c>
      <c r="L315" s="109"/>
    </row>
    <row r="316" spans="1:12" s="70" customFormat="1" ht="32.25" customHeight="1" x14ac:dyDescent="0.15">
      <c r="A316" s="104" t="str">
        <f>자료!$G$9</f>
        <v>4교시</v>
      </c>
      <c r="B316" s="104" t="str">
        <f>자료!$G$8</f>
        <v>12:30 ~ 13:20</v>
      </c>
      <c r="C316" s="69" t="str">
        <f>VLOOKUP(C304,내용[],7,FALSE)&amp;" : "&amp;VLOOKUP(C304,내용[],15,FALSE)</f>
        <v xml:space="preserve">프론트앤드 &amp; 백앤드 구현 및 제작 : </v>
      </c>
      <c r="D316" s="107" t="str">
        <f>VLOOKUP(C304,내용[],31,FALSE)</f>
        <v>박석호</v>
      </c>
      <c r="E316" s="69" t="str">
        <f>VLOOKUP(E304,내용[],7,FALSE)&amp;" : "&amp;VLOOKUP(E304,내용[],15,FALSE)</f>
        <v xml:space="preserve">프론트앤드 &amp; 백앤드 구현 및 제작 : </v>
      </c>
      <c r="F316" s="107" t="str">
        <f>VLOOKUP(E304,내용[],31,FALSE)</f>
        <v>박석호</v>
      </c>
      <c r="G316" s="69" t="str">
        <f>VLOOKUP(G304,내용[],7,FALSE)&amp;" : "&amp;VLOOKUP(G304,내용[],15,FALSE)</f>
        <v xml:space="preserve">프론트앤드 &amp; 백앤드 구현 및 제작 : </v>
      </c>
      <c r="H316" s="107" t="str">
        <f>VLOOKUP(G304,내용[],31,FALSE)</f>
        <v>박석호</v>
      </c>
      <c r="I316" s="69" t="str">
        <f>VLOOKUP(I304,내용[],7,FALSE)&amp;" : "&amp;VLOOKUP(I304,내용[],15,FALSE)</f>
        <v xml:space="preserve">프론트앤드 &amp; 백앤드 구현 및 제작 : </v>
      </c>
      <c r="J316" s="107" t="str">
        <f>VLOOKUP(I304,내용[],31,FALSE)</f>
        <v>박석호</v>
      </c>
      <c r="K316" s="69" t="str">
        <f>VLOOKUP(K304,내용[],7,FALSE)&amp;" : "&amp;VLOOKUP(K304,내용[],15,FALSE)</f>
        <v xml:space="preserve">프론트앤드 &amp; 백앤드 구현 및 제작 : </v>
      </c>
      <c r="L316" s="107" t="str">
        <f>VLOOKUP(K304,내용[],31,FALSE)</f>
        <v>박석호</v>
      </c>
    </row>
    <row r="317" spans="1:12" ht="45" customHeight="1" x14ac:dyDescent="0.15">
      <c r="A317" s="105"/>
      <c r="B317" s="105"/>
      <c r="C317" s="69" t="str">
        <f>VLOOKUP(C304,내용[],23,FALSE)</f>
        <v>통합 구현</v>
      </c>
      <c r="D317" s="108"/>
      <c r="E317" s="69" t="str">
        <f>VLOOKUP(E304,내용[],23,FALSE)</f>
        <v>통합 구현</v>
      </c>
      <c r="F317" s="108"/>
      <c r="G317" s="69" t="str">
        <f>VLOOKUP(G304,내용[],23,FALSE)</f>
        <v>통합 구현</v>
      </c>
      <c r="H317" s="108"/>
      <c r="I317" s="69" t="str">
        <f>VLOOKUP(I304,내용[],23,FALSE)</f>
        <v>통합 구현</v>
      </c>
      <c r="J317" s="108"/>
      <c r="K317" s="69" t="str">
        <f>VLOOKUP(K304,내용[],23,FALSE)</f>
        <v>통합 구현</v>
      </c>
      <c r="L317" s="108"/>
    </row>
    <row r="318" spans="1:12" ht="12.75" customHeight="1" x14ac:dyDescent="0.15">
      <c r="A318" s="106"/>
      <c r="B318" s="106"/>
      <c r="C318" s="69" t="str">
        <f>VLOOKUP(C304,내용[],39,FALSE)</f>
        <v>506호</v>
      </c>
      <c r="D318" s="109"/>
      <c r="E318" s="69" t="str">
        <f>VLOOKUP(E304,내용[],39,FALSE)</f>
        <v>506호</v>
      </c>
      <c r="F318" s="109"/>
      <c r="G318" s="69" t="str">
        <f>VLOOKUP(G304,내용[],39,FALSE)</f>
        <v>506호</v>
      </c>
      <c r="H318" s="109"/>
      <c r="I318" s="69" t="str">
        <f>VLOOKUP(I304,내용[],39,FALSE)</f>
        <v>506호</v>
      </c>
      <c r="J318" s="109"/>
      <c r="K318" s="69" t="str">
        <f>VLOOKUP(K304,내용[],39,FALSE)</f>
        <v>506호</v>
      </c>
      <c r="L318" s="109"/>
    </row>
    <row r="319" spans="1:12" s="70" customFormat="1" ht="32.25" customHeight="1" x14ac:dyDescent="0.15">
      <c r="A319" s="104" t="str">
        <f>자료!$H$9</f>
        <v>5교시</v>
      </c>
      <c r="B319" s="104" t="str">
        <f>자료!$H$8</f>
        <v>14:10 ~ 15:00</v>
      </c>
      <c r="C319" s="69" t="str">
        <f>VLOOKUP(C304,내용[],8,FALSE)&amp;" : "&amp;VLOOKUP(C304,내용[],16,FALSE)</f>
        <v xml:space="preserve">프론트앤드 &amp; 백앤드 구현 및 제작 : </v>
      </c>
      <c r="D319" s="107" t="str">
        <f>VLOOKUP(C304,내용[],32,FALSE)</f>
        <v>박석호</v>
      </c>
      <c r="E319" s="69" t="str">
        <f>VLOOKUP(E304,내용[],8,FALSE)&amp;" : "&amp;VLOOKUP(E304,내용[],16,FALSE)</f>
        <v xml:space="preserve">프론트앤드 &amp; 백앤드 구현 및 제작 : </v>
      </c>
      <c r="F319" s="107" t="str">
        <f>VLOOKUP(E304,내용[],32,FALSE)</f>
        <v>박석호</v>
      </c>
      <c r="G319" s="69" t="str">
        <f>VLOOKUP(G304,내용[],8,FALSE)&amp;" : "&amp;VLOOKUP(G304,내용[],16,FALSE)</f>
        <v xml:space="preserve">프론트앤드 &amp; 백앤드 구현 및 제작 : </v>
      </c>
      <c r="H319" s="107" t="str">
        <f>VLOOKUP(G304,내용[],32,FALSE)</f>
        <v>박석호</v>
      </c>
      <c r="I319" s="69" t="str">
        <f>VLOOKUP(I304,내용[],8,FALSE)&amp;" : "&amp;VLOOKUP(I304,내용[],16,FALSE)</f>
        <v xml:space="preserve">프론트앤드 &amp; 백앤드 구현 및 제작 : </v>
      </c>
      <c r="J319" s="107" t="str">
        <f>VLOOKUP(I304,내용[],32,FALSE)</f>
        <v>박석호</v>
      </c>
      <c r="K319" s="69" t="str">
        <f>VLOOKUP(K304,내용[],8,FALSE)&amp;" : "&amp;VLOOKUP(K304,내용[],16,FALSE)</f>
        <v xml:space="preserve">프론트앤드 &amp; 백앤드 구현 및 제작 : </v>
      </c>
      <c r="L319" s="107" t="str">
        <f>VLOOKUP(K304,내용[],32,FALSE)</f>
        <v>박석호</v>
      </c>
    </row>
    <row r="320" spans="1:12" ht="45" customHeight="1" x14ac:dyDescent="0.15">
      <c r="A320" s="105"/>
      <c r="B320" s="105"/>
      <c r="C320" s="69" t="str">
        <f>VLOOKUP(C304,내용[],24,FALSE)</f>
        <v>통합 구현</v>
      </c>
      <c r="D320" s="108"/>
      <c r="E320" s="69" t="str">
        <f>VLOOKUP(E304,내용[],24,FALSE)</f>
        <v>통합 구현</v>
      </c>
      <c r="F320" s="108"/>
      <c r="G320" s="69" t="str">
        <f>VLOOKUP(G304,내용[],24,FALSE)</f>
        <v>통합 구현</v>
      </c>
      <c r="H320" s="108"/>
      <c r="I320" s="69" t="str">
        <f>VLOOKUP(I304,내용[],24,FALSE)</f>
        <v>통합 구현</v>
      </c>
      <c r="J320" s="108"/>
      <c r="K320" s="69" t="str">
        <f>VLOOKUP(K304,내용[],24,FALSE)</f>
        <v>통합 구현</v>
      </c>
      <c r="L320" s="108"/>
    </row>
    <row r="321" spans="1:12" ht="12.75" customHeight="1" x14ac:dyDescent="0.15">
      <c r="A321" s="106"/>
      <c r="B321" s="106"/>
      <c r="C321" s="69" t="str">
        <f>VLOOKUP(C304,내용[],40,FALSE)</f>
        <v>506호</v>
      </c>
      <c r="D321" s="109"/>
      <c r="E321" s="69" t="str">
        <f>VLOOKUP(E304,내용[],40,FALSE)</f>
        <v>506호</v>
      </c>
      <c r="F321" s="109"/>
      <c r="G321" s="69" t="str">
        <f>VLOOKUP(G304,내용[],40,FALSE)</f>
        <v>506호</v>
      </c>
      <c r="H321" s="109"/>
      <c r="I321" s="69" t="str">
        <f>VLOOKUP(I304,내용[],40,FALSE)</f>
        <v>506호</v>
      </c>
      <c r="J321" s="109"/>
      <c r="K321" s="69" t="str">
        <f>VLOOKUP(K304,내용[],40,FALSE)</f>
        <v>506호</v>
      </c>
      <c r="L321" s="109"/>
    </row>
    <row r="322" spans="1:12" s="70" customFormat="1" ht="32.25" customHeight="1" x14ac:dyDescent="0.15">
      <c r="A322" s="104" t="str">
        <f>자료!$I$9</f>
        <v>6교시</v>
      </c>
      <c r="B322" s="104" t="str">
        <f>자료!$I$8</f>
        <v>15:10 ~ 16:00</v>
      </c>
      <c r="C322" s="69" t="str">
        <f>VLOOKUP(C304,내용[],9,FALSE)&amp;" : "&amp;VLOOKUP(C304,내용[],17,FALSE)</f>
        <v xml:space="preserve">프론트앤드 &amp; 백앤드 구현 및 제작 : </v>
      </c>
      <c r="D322" s="107" t="str">
        <f>VLOOKUP(C304,내용[],33,FALSE)</f>
        <v>박석호</v>
      </c>
      <c r="E322" s="69" t="str">
        <f>VLOOKUP(E304,내용[],9,FALSE)&amp;" : "&amp;VLOOKUP(E304,내용[],17,FALSE)</f>
        <v xml:space="preserve">프론트앤드 &amp; 백앤드 구현 및 제작 : </v>
      </c>
      <c r="F322" s="107" t="str">
        <f>VLOOKUP(E304,내용[],33,FALSE)</f>
        <v>박석호</v>
      </c>
      <c r="G322" s="69" t="str">
        <f>VLOOKUP(G304,내용[],9,FALSE)&amp;" : "&amp;VLOOKUP(G304,내용[],17,FALSE)</f>
        <v xml:space="preserve">프론트앤드 &amp; 백앤드 구현 및 제작 : </v>
      </c>
      <c r="H322" s="107" t="str">
        <f>VLOOKUP(G304,내용[],33,FALSE)</f>
        <v>박석호</v>
      </c>
      <c r="I322" s="69" t="str">
        <f>VLOOKUP(I304,내용[],9,FALSE)&amp;" : "&amp;VLOOKUP(I304,내용[],17,FALSE)</f>
        <v xml:space="preserve">프론트앤드 &amp; 백앤드 구현 및 제작 : </v>
      </c>
      <c r="J322" s="107" t="str">
        <f>VLOOKUP(I304,내용[],33,FALSE)</f>
        <v>박석호</v>
      </c>
      <c r="K322" s="69" t="str">
        <f>VLOOKUP(K304,내용[],9,FALSE)&amp;" : "&amp;VLOOKUP(K304,내용[],17,FALSE)</f>
        <v xml:space="preserve">프론트앤드 &amp; 백앤드 구현 및 제작 : </v>
      </c>
      <c r="L322" s="107" t="str">
        <f>VLOOKUP(K304,내용[],33,FALSE)</f>
        <v>박석호</v>
      </c>
    </row>
    <row r="323" spans="1:12" ht="45" customHeight="1" x14ac:dyDescent="0.15">
      <c r="A323" s="105"/>
      <c r="B323" s="105"/>
      <c r="C323" s="69" t="str">
        <f>VLOOKUP(C304,내용[],25,FALSE)</f>
        <v>통합 구현</v>
      </c>
      <c r="D323" s="108"/>
      <c r="E323" s="69" t="str">
        <f>VLOOKUP(E304,내용[],25,FALSE)</f>
        <v>통합 구현</v>
      </c>
      <c r="F323" s="108"/>
      <c r="G323" s="69" t="str">
        <f>VLOOKUP(G304,내용[],25,FALSE)</f>
        <v>통합 구현</v>
      </c>
      <c r="H323" s="108"/>
      <c r="I323" s="69" t="str">
        <f>VLOOKUP(I304,내용[],25,FALSE)</f>
        <v>통합 구현</v>
      </c>
      <c r="J323" s="108"/>
      <c r="K323" s="69" t="str">
        <f>VLOOKUP(K304,내용[],25,FALSE)</f>
        <v>통합 구현</v>
      </c>
      <c r="L323" s="108"/>
    </row>
    <row r="324" spans="1:12" ht="12.75" customHeight="1" x14ac:dyDescent="0.15">
      <c r="A324" s="106"/>
      <c r="B324" s="106"/>
      <c r="C324" s="69" t="str">
        <f>VLOOKUP(C304,내용[],41,FALSE)</f>
        <v>506호</v>
      </c>
      <c r="D324" s="109"/>
      <c r="E324" s="69" t="str">
        <f>VLOOKUP(E304,내용[],41,FALSE)</f>
        <v>506호</v>
      </c>
      <c r="F324" s="109"/>
      <c r="G324" s="69" t="str">
        <f>VLOOKUP(G304,내용[],41,FALSE)</f>
        <v>506호</v>
      </c>
      <c r="H324" s="109"/>
      <c r="I324" s="69" t="str">
        <f>VLOOKUP(I304,내용[],41,FALSE)</f>
        <v>506호</v>
      </c>
      <c r="J324" s="109"/>
      <c r="K324" s="69" t="str">
        <f>VLOOKUP(K304,내용[],41,FALSE)</f>
        <v>506호</v>
      </c>
      <c r="L324" s="109"/>
    </row>
    <row r="325" spans="1:12" s="70" customFormat="1" ht="32.25" customHeight="1" x14ac:dyDescent="0.15">
      <c r="A325" s="104" t="str">
        <f>자료!$J$9</f>
        <v>7교시</v>
      </c>
      <c r="B325" s="104" t="str">
        <f>자료!$J$8</f>
        <v>16:10 ~ 17:00</v>
      </c>
      <c r="C325" s="69" t="str">
        <f>VLOOKUP(C304,내용[],10,FALSE)&amp;" : "&amp;VLOOKUP(C304,내용[],18,FALSE)</f>
        <v xml:space="preserve">프론트앤드 &amp; 백앤드 구현 및 제작 : </v>
      </c>
      <c r="D325" s="107" t="str">
        <f>VLOOKUP(C304,내용[],34,FALSE)</f>
        <v>박석호</v>
      </c>
      <c r="E325" s="69" t="str">
        <f>VLOOKUP(E304,내용[],10,FALSE)&amp;" : "&amp;VLOOKUP(E304,내용[],18,FALSE)</f>
        <v xml:space="preserve">프론트앤드 &amp; 백앤드 구현 및 제작 : </v>
      </c>
      <c r="F325" s="107" t="str">
        <f>VLOOKUP(E304,내용[],34,FALSE)</f>
        <v>박석호</v>
      </c>
      <c r="G325" s="69" t="str">
        <f>VLOOKUP(G304,내용[],10,FALSE)&amp;" : "&amp;VLOOKUP(G304,내용[],18,FALSE)</f>
        <v xml:space="preserve">프론트앤드 &amp; 백앤드 구현 및 제작 : </v>
      </c>
      <c r="H325" s="107" t="str">
        <f>VLOOKUP(G304,내용[],34,FALSE)</f>
        <v>박석호</v>
      </c>
      <c r="I325" s="69" t="str">
        <f>VLOOKUP(I304,내용[],10,FALSE)&amp;" : "&amp;VLOOKUP(I304,내용[],18,FALSE)</f>
        <v xml:space="preserve">프론트앤드 &amp; 백앤드 구현 및 제작 : </v>
      </c>
      <c r="J325" s="107" t="str">
        <f>VLOOKUP(I304,내용[],34,FALSE)</f>
        <v>박석호</v>
      </c>
      <c r="K325" s="69" t="str">
        <f>VLOOKUP(K304,내용[],10,FALSE)&amp;" : "&amp;VLOOKUP(K304,내용[],18,FALSE)</f>
        <v xml:space="preserve">프론트앤드 &amp; 백앤드 구현 및 제작 : </v>
      </c>
      <c r="L325" s="107" t="str">
        <f>VLOOKUP(K304,내용[],34,FALSE)</f>
        <v>박석호</v>
      </c>
    </row>
    <row r="326" spans="1:12" ht="45" customHeight="1" x14ac:dyDescent="0.15">
      <c r="A326" s="105"/>
      <c r="B326" s="105"/>
      <c r="C326" s="69" t="str">
        <f>VLOOKUP(C304,내용[],26,FALSE)</f>
        <v>통합 구현</v>
      </c>
      <c r="D326" s="108"/>
      <c r="E326" s="69" t="str">
        <f>VLOOKUP(E304,내용[],26,FALSE)</f>
        <v>통합 구현</v>
      </c>
      <c r="F326" s="108"/>
      <c r="G326" s="69" t="str">
        <f>VLOOKUP(G304,내용[],26,FALSE)</f>
        <v>통합 구현</v>
      </c>
      <c r="H326" s="108"/>
      <c r="I326" s="69" t="str">
        <f>VLOOKUP(I304,내용[],26,FALSE)</f>
        <v>통합 구현</v>
      </c>
      <c r="J326" s="108"/>
      <c r="K326" s="69" t="str">
        <f>VLOOKUP(K304,내용[],26,FALSE)</f>
        <v>통합 구현</v>
      </c>
      <c r="L326" s="108"/>
    </row>
    <row r="327" spans="1:12" ht="12.75" customHeight="1" x14ac:dyDescent="0.15">
      <c r="A327" s="106"/>
      <c r="B327" s="106"/>
      <c r="C327" s="69" t="str">
        <f>VLOOKUP(C304,내용[],42,FALSE)</f>
        <v>506호</v>
      </c>
      <c r="D327" s="109"/>
      <c r="E327" s="69" t="str">
        <f>VLOOKUP(E304,내용[],42,FALSE)</f>
        <v>506호</v>
      </c>
      <c r="F327" s="109"/>
      <c r="G327" s="69" t="str">
        <f>VLOOKUP(G304,내용[],42,FALSE)</f>
        <v>506호</v>
      </c>
      <c r="H327" s="109"/>
      <c r="I327" s="69" t="str">
        <f>VLOOKUP(I304,내용[],42,FALSE)</f>
        <v>506호</v>
      </c>
      <c r="J327" s="109"/>
      <c r="K327" s="69" t="str">
        <f>VLOOKUP(K304,내용[],42,FALSE)</f>
        <v>506호</v>
      </c>
      <c r="L327" s="109"/>
    </row>
    <row r="328" spans="1:12" s="70" customFormat="1" ht="32.25" customHeight="1" x14ac:dyDescent="0.15">
      <c r="A328" s="104" t="str">
        <f>자료!$K$9</f>
        <v>8교시</v>
      </c>
      <c r="B328" s="104" t="str">
        <f>자료!$K$8</f>
        <v>17:10 ~ 18:00</v>
      </c>
      <c r="C328" s="69" t="str">
        <f>VLOOKUP(C304,내용[],11,FALSE)&amp;" : "&amp;VLOOKUP(C304,내용[],19,FALSE)</f>
        <v xml:space="preserve">프론트앤드 &amp; 백앤드 구현 및 제작 : </v>
      </c>
      <c r="D328" s="107" t="str">
        <f>VLOOKUP(C304,내용[],35,FALSE)</f>
        <v>박석호</v>
      </c>
      <c r="E328" s="69" t="str">
        <f>VLOOKUP(E304,내용[],11,FALSE)&amp;" : "&amp;VLOOKUP(E304,내용[],19,FALSE)</f>
        <v xml:space="preserve">프론트앤드 &amp; 백앤드 구현 및 제작 : </v>
      </c>
      <c r="F328" s="107" t="str">
        <f>VLOOKUP(E304,내용[],35,FALSE)</f>
        <v>박석호</v>
      </c>
      <c r="G328" s="69" t="str">
        <f>VLOOKUP(G304,내용[],11,FALSE)&amp;" : "&amp;VLOOKUP(G304,내용[],19,FALSE)</f>
        <v xml:space="preserve">프론트앤드 &amp; 백앤드 구현 및 제작 : </v>
      </c>
      <c r="H328" s="107" t="str">
        <f>VLOOKUP(G304,내용[],35,FALSE)</f>
        <v>박석호</v>
      </c>
      <c r="I328" s="69" t="str">
        <f>VLOOKUP(I304,내용[],11,FALSE)&amp;" : "&amp;VLOOKUP(I304,내용[],19,FALSE)</f>
        <v xml:space="preserve">프론트앤드 &amp; 백앤드 구현 및 제작 : </v>
      </c>
      <c r="J328" s="107" t="str">
        <f>VLOOKUP(I304,내용[],35,FALSE)</f>
        <v>박석호</v>
      </c>
      <c r="K328" s="101" t="str">
        <f>VLOOKUP(K304,내용[],11,FALSE)&amp;" : "&amp;VLOOKUP(K304,내용[],19,FALSE)</f>
        <v xml:space="preserve">프론트앤드 &amp; 백앤드 구현 및 제작 : </v>
      </c>
      <c r="L328" s="107" t="str">
        <f>VLOOKUP(K304,내용[],35,FALSE)</f>
        <v>박석호</v>
      </c>
    </row>
    <row r="329" spans="1:12" ht="45" customHeight="1" x14ac:dyDescent="0.15">
      <c r="A329" s="105"/>
      <c r="B329" s="105"/>
      <c r="C329" s="69" t="str">
        <f>VLOOKUP(C304,내용[],27,FALSE)</f>
        <v>통합 구현</v>
      </c>
      <c r="D329" s="108"/>
      <c r="E329" s="69" t="str">
        <f>VLOOKUP(E304,내용[],27,FALSE)</f>
        <v>통합 구현</v>
      </c>
      <c r="F329" s="108"/>
      <c r="G329" s="69" t="str">
        <f>VLOOKUP(G304,내용[],27,FALSE)</f>
        <v>통합 구현</v>
      </c>
      <c r="H329" s="108"/>
      <c r="I329" s="69" t="str">
        <f>VLOOKUP(I304,내용[],27,FALSE)</f>
        <v>통합 구현</v>
      </c>
      <c r="J329" s="108"/>
      <c r="K329" s="101" t="str">
        <f>VLOOKUP(K304,내용[],27,FALSE)</f>
        <v>통합 구현</v>
      </c>
      <c r="L329" s="108"/>
    </row>
    <row r="330" spans="1:12" ht="12.75" customHeight="1" x14ac:dyDescent="0.15">
      <c r="A330" s="106"/>
      <c r="B330" s="106"/>
      <c r="C330" s="69" t="str">
        <f>VLOOKUP(C304,내용[],43,FALSE)</f>
        <v>506호</v>
      </c>
      <c r="D330" s="109"/>
      <c r="E330" s="69" t="str">
        <f>VLOOKUP(E304,내용[],43,FALSE)</f>
        <v>506호</v>
      </c>
      <c r="F330" s="109"/>
      <c r="G330" s="69" t="str">
        <f>VLOOKUP(G304,내용[],43,FALSE)</f>
        <v>506호</v>
      </c>
      <c r="H330" s="109"/>
      <c r="I330" s="69" t="str">
        <f>VLOOKUP(I304,내용[],43,FALSE)</f>
        <v>506호</v>
      </c>
      <c r="J330" s="109"/>
      <c r="K330" s="69" t="str">
        <f>VLOOKUP(K304,내용[],43,FALSE)</f>
        <v>506호</v>
      </c>
      <c r="L330" s="109"/>
    </row>
    <row r="331" spans="1:12" ht="6" customHeight="1" x14ac:dyDescent="0.15">
      <c r="A331" s="58"/>
      <c r="C331" s="59"/>
      <c r="D331" s="60"/>
      <c r="E331" s="59"/>
      <c r="G331" s="61"/>
      <c r="H331" s="60"/>
      <c r="I331" s="59"/>
      <c r="K331" s="59"/>
      <c r="L331" s="60"/>
    </row>
    <row r="332" spans="1:12" ht="6" customHeight="1" x14ac:dyDescent="0.15">
      <c r="C332" s="59"/>
      <c r="D332" s="60"/>
      <c r="E332" s="59"/>
      <c r="G332" s="61"/>
      <c r="H332" s="60"/>
      <c r="I332" s="59"/>
      <c r="K332" s="59"/>
      <c r="L332" s="60"/>
    </row>
    <row r="333" spans="1:12" ht="21" customHeight="1" x14ac:dyDescent="0.15">
      <c r="A333" s="113" t="str">
        <f>자료!$A$3</f>
        <v>풀스택 개발자양성과정(프론트앤드&amp;백앤드)(2회차)</v>
      </c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</row>
    <row r="334" spans="1:12" ht="6" customHeight="1" x14ac:dyDescent="0.15">
      <c r="C334" s="59"/>
      <c r="D334" s="60"/>
      <c r="E334" s="59"/>
      <c r="G334" s="61"/>
      <c r="H334" s="60"/>
      <c r="I334" s="59"/>
      <c r="K334" s="59"/>
      <c r="L334" s="60"/>
    </row>
    <row r="335" spans="1:12" ht="12" x14ac:dyDescent="0.15">
      <c r="A335" s="114" t="str">
        <f>자료!$A$5</f>
        <v xml:space="preserve">훈련기간: </v>
      </c>
      <c r="B335" s="114"/>
      <c r="C335" s="62" t="str">
        <f>자료!$D$5</f>
        <v>2020-10-20 ~ 2021-04-01</v>
      </c>
      <c r="D335" s="60"/>
      <c r="E335" s="59"/>
      <c r="F335" s="63"/>
      <c r="G335" s="61" t="str">
        <f>자료!$I$5</f>
        <v>(연수시간: 900시간)</v>
      </c>
      <c r="H335" s="60"/>
      <c r="I335" s="59"/>
      <c r="K335" s="59"/>
      <c r="L335" s="60"/>
    </row>
    <row r="336" spans="1:12" ht="12" x14ac:dyDescent="0.15">
      <c r="A336" s="114" t="str">
        <f>자료!$A$6</f>
        <v xml:space="preserve">훈련강사: </v>
      </c>
      <c r="B336" s="114"/>
      <c r="C336" s="59" t="str">
        <f t="shared" ref="C336" si="52">D340</f>
        <v>박석호</v>
      </c>
      <c r="D336" s="60"/>
      <c r="E336" s="59"/>
      <c r="G336" s="61"/>
      <c r="H336" s="60"/>
      <c r="I336" s="64"/>
      <c r="J336" s="65"/>
      <c r="K336" s="64"/>
      <c r="L336" s="60"/>
    </row>
    <row r="337" spans="1:12" ht="13.5" customHeight="1" x14ac:dyDescent="0.15">
      <c r="A337" s="66"/>
      <c r="B337" s="66"/>
      <c r="C337" s="110">
        <f t="shared" ref="C337" si="53">C304+5</f>
        <v>51</v>
      </c>
      <c r="D337" s="110"/>
      <c r="E337" s="110">
        <f t="shared" ref="E337" si="54">C337+1</f>
        <v>52</v>
      </c>
      <c r="F337" s="110"/>
      <c r="G337" s="110">
        <f t="shared" ref="G337" si="55">E337+1</f>
        <v>53</v>
      </c>
      <c r="H337" s="110"/>
      <c r="I337" s="110">
        <f t="shared" ref="I337" si="56">G337+1</f>
        <v>54</v>
      </c>
      <c r="J337" s="110"/>
      <c r="K337" s="110">
        <f t="shared" ref="K337" si="57">I337+1</f>
        <v>55</v>
      </c>
      <c r="L337" s="110"/>
    </row>
    <row r="338" spans="1:12" s="68" customFormat="1" ht="13.5" customHeight="1" x14ac:dyDescent="0.15">
      <c r="A338" s="67"/>
      <c r="B338" s="67"/>
      <c r="C338" s="111">
        <f>VLOOKUP(C337,내용[],44,FALSE)</f>
        <v>44195</v>
      </c>
      <c r="D338" s="111"/>
      <c r="E338" s="111">
        <f>VLOOKUP(E337,내용[],44,FALSE)</f>
        <v>44196</v>
      </c>
      <c r="F338" s="111"/>
      <c r="G338" s="111">
        <f>VLOOKUP(G337,내용[],44,FALSE)</f>
        <v>44200</v>
      </c>
      <c r="H338" s="111"/>
      <c r="I338" s="111">
        <f>VLOOKUP(I337,내용[],44,FALSE)</f>
        <v>44201</v>
      </c>
      <c r="J338" s="111"/>
      <c r="K338" s="111">
        <f>VLOOKUP(K337,내용[],44,FALSE)</f>
        <v>44202</v>
      </c>
      <c r="L338" s="111"/>
    </row>
    <row r="339" spans="1:12" s="82" customFormat="1" ht="13.5" customHeight="1" x14ac:dyDescent="0.15">
      <c r="A339" s="66"/>
      <c r="B339" s="66"/>
      <c r="C339" s="116">
        <f>VLOOKUP(C337,내용[],2,FALSE)</f>
        <v>8</v>
      </c>
      <c r="D339" s="117"/>
      <c r="E339" s="116">
        <f>VLOOKUP(E337,내용[],2,FALSE)</f>
        <v>8</v>
      </c>
      <c r="F339" s="117"/>
      <c r="G339" s="116">
        <f>VLOOKUP(G337,내용[],2,FALSE)</f>
        <v>8</v>
      </c>
      <c r="H339" s="117"/>
      <c r="I339" s="116">
        <f>VLOOKUP(I337,내용[],2,FALSE)</f>
        <v>8</v>
      </c>
      <c r="J339" s="117"/>
      <c r="K339" s="116">
        <f>VLOOKUP(K337,내용[],2,FALSE)</f>
        <v>8</v>
      </c>
      <c r="L339" s="117"/>
    </row>
    <row r="340" spans="1:12" s="70" customFormat="1" ht="32.25" customHeight="1" x14ac:dyDescent="0.15">
      <c r="A340" s="104" t="str">
        <f>자료!$D$9</f>
        <v>1교시</v>
      </c>
      <c r="B340" s="104" t="str">
        <f>자료!$D$8</f>
        <v>09:30 ~ 10:20</v>
      </c>
      <c r="C340" s="69" t="str">
        <f>VLOOKUP(C337,내용[],4,FALSE)&amp;" : "&amp;VLOOKUP(C337,내용[],12,FALSE)</f>
        <v xml:space="preserve">프로그래밍언어 기초 및 활용 : </v>
      </c>
      <c r="D340" s="107" t="str">
        <f>VLOOKUP(C337,내용[],28,FALSE)</f>
        <v>박석호</v>
      </c>
      <c r="E340" s="69" t="str">
        <f>VLOOKUP(E337,내용[],4,FALSE)&amp;" : "&amp;VLOOKUP(E337,내용[],12,FALSE)</f>
        <v xml:space="preserve">프로그래밍언어 기초 및 활용 : </v>
      </c>
      <c r="F340" s="107" t="str">
        <f>VLOOKUP(E337,내용[],28,FALSE)</f>
        <v>박석호</v>
      </c>
      <c r="G340" s="69" t="str">
        <f>VLOOKUP(G337,내용[],4,FALSE)&amp;" : "&amp;VLOOKUP(G337,내용[],12,FALSE)</f>
        <v xml:space="preserve">프로그래밍언어 기초 및 활용 : </v>
      </c>
      <c r="H340" s="107" t="str">
        <f>VLOOKUP(G337,내용[],28,FALSE)</f>
        <v>박석호</v>
      </c>
      <c r="I340" s="69" t="str">
        <f>VLOOKUP(I337,내용[],4,FALSE)&amp;" : "&amp;VLOOKUP(I337,내용[],12,FALSE)</f>
        <v xml:space="preserve">프로그래밍언어 기초 및 활용 : </v>
      </c>
      <c r="J340" s="107" t="str">
        <f>VLOOKUP(I337,내용[],28,FALSE)</f>
        <v>박석호</v>
      </c>
      <c r="K340" s="69" t="str">
        <f>VLOOKUP(K337,내용[],4,FALSE)&amp;" : "&amp;VLOOKUP(K337,내용[],12,FALSE)</f>
        <v xml:space="preserve">프로그래밍언어 기초 및 활용 : </v>
      </c>
      <c r="L340" s="107" t="str">
        <f>VLOOKUP(K337,내용[],28,FALSE)</f>
        <v>박석호</v>
      </c>
    </row>
    <row r="341" spans="1:12" ht="45" customHeight="1" x14ac:dyDescent="0.15">
      <c r="A341" s="105"/>
      <c r="B341" s="105"/>
      <c r="C341" s="69" t="str">
        <f>VLOOKUP(C337,내용[],20,FALSE)</f>
        <v>프로그래</v>
      </c>
      <c r="D341" s="108"/>
      <c r="E341" s="69" t="str">
        <f>VLOOKUP(E337,내용[],20,FALSE)</f>
        <v>프로그래</v>
      </c>
      <c r="F341" s="108"/>
      <c r="G341" s="69" t="str">
        <f>VLOOKUP(G337,내용[],20,FALSE)</f>
        <v>프로그래</v>
      </c>
      <c r="H341" s="108"/>
      <c r="I341" s="69" t="str">
        <f>VLOOKUP(I337,내용[],20,FALSE)</f>
        <v>프로그래</v>
      </c>
      <c r="J341" s="108"/>
      <c r="K341" s="69" t="str">
        <f>VLOOKUP(K337,내용[],20,FALSE)</f>
        <v>프로그래</v>
      </c>
      <c r="L341" s="108"/>
    </row>
    <row r="342" spans="1:12" ht="12.75" customHeight="1" x14ac:dyDescent="0.15">
      <c r="A342" s="106"/>
      <c r="B342" s="106"/>
      <c r="C342" s="69" t="str">
        <f>VLOOKUP(C337,내용[],36,FALSE)</f>
        <v>506호</v>
      </c>
      <c r="D342" s="109"/>
      <c r="E342" s="69" t="str">
        <f>VLOOKUP(E337,내용[],36,FALSE)</f>
        <v>506호</v>
      </c>
      <c r="F342" s="109"/>
      <c r="G342" s="69" t="str">
        <f>VLOOKUP(G337,내용[],36,FALSE)</f>
        <v>506호</v>
      </c>
      <c r="H342" s="109"/>
      <c r="I342" s="69" t="str">
        <f>VLOOKUP(I337,내용[],36,FALSE)</f>
        <v>506호</v>
      </c>
      <c r="J342" s="109"/>
      <c r="K342" s="69" t="str">
        <f>VLOOKUP(K337,내용[],36,FALSE)</f>
        <v>506호</v>
      </c>
      <c r="L342" s="109"/>
    </row>
    <row r="343" spans="1:12" s="70" customFormat="1" ht="32.25" customHeight="1" x14ac:dyDescent="0.15">
      <c r="A343" s="104" t="str">
        <f>자료!$E$9</f>
        <v>2교시</v>
      </c>
      <c r="B343" s="104" t="str">
        <f>자료!$E$8</f>
        <v>10:30 ~ 11:20</v>
      </c>
      <c r="C343" s="69" t="str">
        <f>VLOOKUP(C337,내용[],5,FALSE)&amp;" : "&amp;VLOOKUP(C337,내용[],13,FALSE)</f>
        <v xml:space="preserve">프로그래밍언어 기초 및 활용 : </v>
      </c>
      <c r="D343" s="107" t="str">
        <f>VLOOKUP(C337,내용[],29,FALSE)</f>
        <v>박석호</v>
      </c>
      <c r="E343" s="69" t="str">
        <f>VLOOKUP(E337,내용[],5,FALSE)&amp;" : "&amp;VLOOKUP(E337,내용[],13,FALSE)</f>
        <v xml:space="preserve">프로그래밍언어 기초 및 활용 : </v>
      </c>
      <c r="F343" s="107" t="str">
        <f>VLOOKUP(E337,내용[],29,FALSE)</f>
        <v>박석호</v>
      </c>
      <c r="G343" s="69" t="str">
        <f>VLOOKUP(G337,내용[],5,FALSE)&amp;" : "&amp;VLOOKUP(G337,내용[],13,FALSE)</f>
        <v xml:space="preserve">프로그래밍언어 기초 및 활용 : </v>
      </c>
      <c r="H343" s="107" t="str">
        <f>VLOOKUP(G337,내용[],29,FALSE)</f>
        <v>박석호</v>
      </c>
      <c r="I343" s="69" t="str">
        <f>VLOOKUP(I337,내용[],5,FALSE)&amp;" : "&amp;VLOOKUP(I337,내용[],13,FALSE)</f>
        <v xml:space="preserve">프로그래밍언어 기초 및 활용 : </v>
      </c>
      <c r="J343" s="107" t="str">
        <f>VLOOKUP(I337,내용[],29,FALSE)</f>
        <v>박석호</v>
      </c>
      <c r="K343" s="69" t="str">
        <f>VLOOKUP(K337,내용[],5,FALSE)&amp;" : "&amp;VLOOKUP(K337,내용[],13,FALSE)</f>
        <v xml:space="preserve">프로그래밍언어 기초 및 활용 : </v>
      </c>
      <c r="L343" s="107" t="str">
        <f>VLOOKUP(K337,내용[],29,FALSE)</f>
        <v>박석호</v>
      </c>
    </row>
    <row r="344" spans="1:12" ht="45" customHeight="1" x14ac:dyDescent="0.15">
      <c r="A344" s="105"/>
      <c r="B344" s="105"/>
      <c r="C344" s="69" t="str">
        <f>VLOOKUP(C337,내용[],21,FALSE)</f>
        <v>프로그래</v>
      </c>
      <c r="D344" s="108"/>
      <c r="E344" s="69" t="str">
        <f>VLOOKUP(E337,내용[],21,FALSE)</f>
        <v>프로그래</v>
      </c>
      <c r="F344" s="108"/>
      <c r="G344" s="69" t="str">
        <f>VLOOKUP(G337,내용[],21,FALSE)</f>
        <v>프로그래</v>
      </c>
      <c r="H344" s="108"/>
      <c r="I344" s="69" t="str">
        <f>VLOOKUP(I337,내용[],21,FALSE)</f>
        <v>프로그래</v>
      </c>
      <c r="J344" s="108"/>
      <c r="K344" s="69" t="str">
        <f>VLOOKUP(K337,내용[],21,FALSE)</f>
        <v>프로그래</v>
      </c>
      <c r="L344" s="108"/>
    </row>
    <row r="345" spans="1:12" ht="12.75" customHeight="1" x14ac:dyDescent="0.15">
      <c r="A345" s="106"/>
      <c r="B345" s="106"/>
      <c r="C345" s="69" t="str">
        <f>VLOOKUP(C337,내용[],37,FALSE)</f>
        <v>506호</v>
      </c>
      <c r="D345" s="109"/>
      <c r="E345" s="69" t="str">
        <f>VLOOKUP(E337,내용[],37,FALSE)</f>
        <v>506호</v>
      </c>
      <c r="F345" s="109"/>
      <c r="G345" s="69" t="str">
        <f>VLOOKUP(G337,내용[],37,FALSE)</f>
        <v>506호</v>
      </c>
      <c r="H345" s="109"/>
      <c r="I345" s="69" t="str">
        <f>VLOOKUP(I337,내용[],37,FALSE)</f>
        <v>506호</v>
      </c>
      <c r="J345" s="109"/>
      <c r="K345" s="69" t="str">
        <f>VLOOKUP(K337,내용[],37,FALSE)</f>
        <v>506호</v>
      </c>
      <c r="L345" s="109"/>
    </row>
    <row r="346" spans="1:12" s="70" customFormat="1" ht="32.25" customHeight="1" x14ac:dyDescent="0.15">
      <c r="A346" s="104" t="str">
        <f>자료!$F$9</f>
        <v>3교시</v>
      </c>
      <c r="B346" s="104" t="str">
        <f>자료!$F$8</f>
        <v>11:30 ~ 12:20</v>
      </c>
      <c r="C346" s="69" t="str">
        <f>VLOOKUP(C337,내용[],6,FALSE)&amp;" : "&amp;VLOOKUP(C337,내용[],14,FALSE)</f>
        <v xml:space="preserve">프로그래밍언어 기초 및 활용 : </v>
      </c>
      <c r="D346" s="107" t="str">
        <f>VLOOKUP(C337,내용[],30,FALSE)</f>
        <v>박석호</v>
      </c>
      <c r="E346" s="69" t="str">
        <f>VLOOKUP(E337,내용[],6,FALSE)&amp;" : "&amp;VLOOKUP(E337,내용[],14,FALSE)</f>
        <v xml:space="preserve">프로그래밍언어 기초 및 활용 : </v>
      </c>
      <c r="F346" s="107" t="str">
        <f>VLOOKUP(E337,내용[],30,FALSE)</f>
        <v>박석호</v>
      </c>
      <c r="G346" s="69" t="str">
        <f>VLOOKUP(G337,내용[],6,FALSE)&amp;" : "&amp;VLOOKUP(G337,내용[],14,FALSE)</f>
        <v xml:space="preserve">프로그래밍언어 기초 및 활용 : </v>
      </c>
      <c r="H346" s="107" t="str">
        <f>VLOOKUP(G337,내용[],30,FALSE)</f>
        <v>박석호</v>
      </c>
      <c r="I346" s="69" t="str">
        <f>VLOOKUP(I337,내용[],6,FALSE)&amp;" : "&amp;VLOOKUP(I337,내용[],14,FALSE)</f>
        <v xml:space="preserve">프로그래밍언어 기초 및 활용 : </v>
      </c>
      <c r="J346" s="107" t="str">
        <f>VLOOKUP(I337,내용[],30,FALSE)</f>
        <v>박석호</v>
      </c>
      <c r="K346" s="69" t="str">
        <f>VLOOKUP(K337,내용[],6,FALSE)&amp;" : "&amp;VLOOKUP(K337,내용[],14,FALSE)</f>
        <v xml:space="preserve">프로그래밍언어 기초 및 활용 : </v>
      </c>
      <c r="L346" s="107" t="str">
        <f>VLOOKUP(K337,내용[],30,FALSE)</f>
        <v>박석호</v>
      </c>
    </row>
    <row r="347" spans="1:12" ht="45" customHeight="1" x14ac:dyDescent="0.15">
      <c r="A347" s="105"/>
      <c r="B347" s="105"/>
      <c r="C347" s="69" t="str">
        <f>VLOOKUP(C337,내용[],22,FALSE)</f>
        <v>프로그래</v>
      </c>
      <c r="D347" s="108"/>
      <c r="E347" s="69" t="str">
        <f>VLOOKUP(E337,내용[],22,FALSE)</f>
        <v>프로그래</v>
      </c>
      <c r="F347" s="108"/>
      <c r="G347" s="69" t="str">
        <f>VLOOKUP(G337,내용[],22,FALSE)</f>
        <v>프로그래</v>
      </c>
      <c r="H347" s="108"/>
      <c r="I347" s="69" t="str">
        <f>VLOOKUP(I337,내용[],22,FALSE)</f>
        <v>프로그래</v>
      </c>
      <c r="J347" s="108"/>
      <c r="K347" s="69" t="str">
        <f>VLOOKUP(K337,내용[],22,FALSE)</f>
        <v>프로그래</v>
      </c>
      <c r="L347" s="108"/>
    </row>
    <row r="348" spans="1:12" ht="12.75" customHeight="1" x14ac:dyDescent="0.15">
      <c r="A348" s="106"/>
      <c r="B348" s="106"/>
      <c r="C348" s="69" t="str">
        <f>VLOOKUP(C337,내용[],38,FALSE)</f>
        <v>506호</v>
      </c>
      <c r="D348" s="109"/>
      <c r="E348" s="69" t="str">
        <f>VLOOKUP(E337,내용[],38,FALSE)</f>
        <v>506호</v>
      </c>
      <c r="F348" s="109"/>
      <c r="G348" s="69" t="str">
        <f>VLOOKUP(G337,내용[],38,FALSE)</f>
        <v>506호</v>
      </c>
      <c r="H348" s="109"/>
      <c r="I348" s="69" t="str">
        <f>VLOOKUP(I337,내용[],38,FALSE)</f>
        <v>506호</v>
      </c>
      <c r="J348" s="109"/>
      <c r="K348" s="69" t="str">
        <f>VLOOKUP(K337,내용[],38,FALSE)</f>
        <v>506호</v>
      </c>
      <c r="L348" s="109"/>
    </row>
    <row r="349" spans="1:12" s="70" customFormat="1" ht="32.25" customHeight="1" x14ac:dyDescent="0.15">
      <c r="A349" s="104" t="str">
        <f>자료!$G$9</f>
        <v>4교시</v>
      </c>
      <c r="B349" s="104" t="str">
        <f>자료!$G$8</f>
        <v>12:30 ~ 13:20</v>
      </c>
      <c r="C349" s="69" t="str">
        <f>VLOOKUP(C337,내용[],7,FALSE)&amp;" : "&amp;VLOOKUP(C337,내용[],15,FALSE)</f>
        <v xml:space="preserve">프로그래밍언어 기초 및 활용 : </v>
      </c>
      <c r="D349" s="107" t="str">
        <f>VLOOKUP(C337,내용[],31,FALSE)</f>
        <v>박석호</v>
      </c>
      <c r="E349" s="69" t="str">
        <f>VLOOKUP(E337,내용[],7,FALSE)&amp;" : "&amp;VLOOKUP(E337,내용[],15,FALSE)</f>
        <v xml:space="preserve">프로그래밍언어 기초 및 활용 : </v>
      </c>
      <c r="F349" s="107" t="str">
        <f>VLOOKUP(E337,내용[],31,FALSE)</f>
        <v>박석호</v>
      </c>
      <c r="G349" s="69" t="str">
        <f>VLOOKUP(G337,내용[],7,FALSE)&amp;" : "&amp;VLOOKUP(G337,내용[],15,FALSE)</f>
        <v xml:space="preserve">프로그래밍언어 기초 및 활용 : </v>
      </c>
      <c r="H349" s="107" t="str">
        <f>VLOOKUP(G337,내용[],31,FALSE)</f>
        <v>박석호</v>
      </c>
      <c r="I349" s="69" t="str">
        <f>VLOOKUP(I337,내용[],7,FALSE)&amp;" : "&amp;VLOOKUP(I337,내용[],15,FALSE)</f>
        <v xml:space="preserve">프로그래밍언어 기초 및 활용 : </v>
      </c>
      <c r="J349" s="107" t="str">
        <f>VLOOKUP(I337,내용[],31,FALSE)</f>
        <v>박석호</v>
      </c>
      <c r="K349" s="69" t="str">
        <f>VLOOKUP(K337,내용[],7,FALSE)&amp;" : "&amp;VLOOKUP(K337,내용[],15,FALSE)</f>
        <v xml:space="preserve">프로그래밍언어 기초 및 활용 : </v>
      </c>
      <c r="L349" s="107" t="str">
        <f>VLOOKUP(K337,내용[],31,FALSE)</f>
        <v>박석호</v>
      </c>
    </row>
    <row r="350" spans="1:12" ht="45" customHeight="1" x14ac:dyDescent="0.15">
      <c r="A350" s="105"/>
      <c r="B350" s="105"/>
      <c r="C350" s="69" t="str">
        <f>VLOOKUP(C337,내용[],23,FALSE)</f>
        <v>프로그래</v>
      </c>
      <c r="D350" s="108"/>
      <c r="E350" s="69" t="str">
        <f>VLOOKUP(E337,내용[],23,FALSE)</f>
        <v>프로그래</v>
      </c>
      <c r="F350" s="108"/>
      <c r="G350" s="69" t="str">
        <f>VLOOKUP(G337,내용[],23,FALSE)</f>
        <v>프로그래</v>
      </c>
      <c r="H350" s="108"/>
      <c r="I350" s="69" t="str">
        <f>VLOOKUP(I337,내용[],23,FALSE)</f>
        <v>프로그래</v>
      </c>
      <c r="J350" s="108"/>
      <c r="K350" s="69" t="str">
        <f>VLOOKUP(K337,내용[],23,FALSE)</f>
        <v>프로그래</v>
      </c>
      <c r="L350" s="108"/>
    </row>
    <row r="351" spans="1:12" ht="12.75" customHeight="1" x14ac:dyDescent="0.15">
      <c r="A351" s="106"/>
      <c r="B351" s="106"/>
      <c r="C351" s="69" t="str">
        <f>VLOOKUP(C337,내용[],39,FALSE)</f>
        <v>506호</v>
      </c>
      <c r="D351" s="109"/>
      <c r="E351" s="69" t="str">
        <f>VLOOKUP(E337,내용[],39,FALSE)</f>
        <v>506호</v>
      </c>
      <c r="F351" s="109"/>
      <c r="G351" s="69" t="str">
        <f>VLOOKUP(G337,내용[],39,FALSE)</f>
        <v>506호</v>
      </c>
      <c r="H351" s="109"/>
      <c r="I351" s="69" t="str">
        <f>VLOOKUP(I337,내용[],39,FALSE)</f>
        <v>506호</v>
      </c>
      <c r="J351" s="109"/>
      <c r="K351" s="69" t="str">
        <f>VLOOKUP(K337,내용[],39,FALSE)</f>
        <v>506호</v>
      </c>
      <c r="L351" s="109"/>
    </row>
    <row r="352" spans="1:12" s="70" customFormat="1" ht="32.25" customHeight="1" x14ac:dyDescent="0.15">
      <c r="A352" s="104" t="str">
        <f>자료!$H$9</f>
        <v>5교시</v>
      </c>
      <c r="B352" s="104" t="str">
        <f>자료!$H$8</f>
        <v>14:10 ~ 15:00</v>
      </c>
      <c r="C352" s="69" t="str">
        <f>VLOOKUP(C337,내용[],8,FALSE)&amp;" : "&amp;VLOOKUP(C337,내용[],16,FALSE)</f>
        <v xml:space="preserve">프로그래밍언어 기초 및 활용 : </v>
      </c>
      <c r="D352" s="107" t="str">
        <f>VLOOKUP(C337,내용[],32,FALSE)</f>
        <v>박석호</v>
      </c>
      <c r="E352" s="69" t="str">
        <f>VLOOKUP(E337,내용[],8,FALSE)&amp;" : "&amp;VLOOKUP(E337,내용[],16,FALSE)</f>
        <v xml:space="preserve">프로그래밍언어 기초 및 활용 : </v>
      </c>
      <c r="F352" s="107" t="str">
        <f>VLOOKUP(E337,내용[],32,FALSE)</f>
        <v>박석호</v>
      </c>
      <c r="G352" s="69" t="str">
        <f>VLOOKUP(G337,내용[],8,FALSE)&amp;" : "&amp;VLOOKUP(G337,내용[],16,FALSE)</f>
        <v xml:space="preserve">프로그래밍언어 기초 및 활용 : </v>
      </c>
      <c r="H352" s="107" t="str">
        <f>VLOOKUP(G337,내용[],32,FALSE)</f>
        <v>박석호</v>
      </c>
      <c r="I352" s="69" t="str">
        <f>VLOOKUP(I337,내용[],8,FALSE)&amp;" : "&amp;VLOOKUP(I337,내용[],16,FALSE)</f>
        <v xml:space="preserve">프로그래밍언어 기초 및 활용 : </v>
      </c>
      <c r="J352" s="107" t="str">
        <f>VLOOKUP(I337,내용[],32,FALSE)</f>
        <v>박석호</v>
      </c>
      <c r="K352" s="69" t="str">
        <f>VLOOKUP(K337,내용[],8,FALSE)&amp;" : "&amp;VLOOKUP(K337,내용[],16,FALSE)</f>
        <v xml:space="preserve">프로그래밍언어 기초 및 활용 : </v>
      </c>
      <c r="L352" s="107" t="str">
        <f>VLOOKUP(K337,내용[],32,FALSE)</f>
        <v>박석호</v>
      </c>
    </row>
    <row r="353" spans="1:12" ht="45" customHeight="1" x14ac:dyDescent="0.15">
      <c r="A353" s="105"/>
      <c r="B353" s="105"/>
      <c r="C353" s="69" t="str">
        <f>VLOOKUP(C337,내용[],24,FALSE)</f>
        <v>프로그래</v>
      </c>
      <c r="D353" s="108"/>
      <c r="E353" s="69" t="str">
        <f>VLOOKUP(E337,내용[],24,FALSE)</f>
        <v>프로그래</v>
      </c>
      <c r="F353" s="108"/>
      <c r="G353" s="69" t="str">
        <f>VLOOKUP(G337,내용[],24,FALSE)</f>
        <v>프로그래</v>
      </c>
      <c r="H353" s="108"/>
      <c r="I353" s="69" t="str">
        <f>VLOOKUP(I337,내용[],24,FALSE)</f>
        <v>프로그래</v>
      </c>
      <c r="J353" s="108"/>
      <c r="K353" s="69" t="str">
        <f>VLOOKUP(K337,내용[],24,FALSE)</f>
        <v>프로그래</v>
      </c>
      <c r="L353" s="108"/>
    </row>
    <row r="354" spans="1:12" ht="12.75" customHeight="1" x14ac:dyDescent="0.15">
      <c r="A354" s="106"/>
      <c r="B354" s="106"/>
      <c r="C354" s="69" t="str">
        <f>VLOOKUP(C337,내용[],40,FALSE)</f>
        <v>506호</v>
      </c>
      <c r="D354" s="109"/>
      <c r="E354" s="69" t="str">
        <f>VLOOKUP(E337,내용[],40,FALSE)</f>
        <v>506호</v>
      </c>
      <c r="F354" s="109"/>
      <c r="G354" s="69" t="str">
        <f>VLOOKUP(G337,내용[],40,FALSE)</f>
        <v>506호</v>
      </c>
      <c r="H354" s="109"/>
      <c r="I354" s="69" t="str">
        <f>VLOOKUP(I337,내용[],40,FALSE)</f>
        <v>506호</v>
      </c>
      <c r="J354" s="109"/>
      <c r="K354" s="69" t="str">
        <f>VLOOKUP(K337,내용[],40,FALSE)</f>
        <v>506호</v>
      </c>
      <c r="L354" s="109"/>
    </row>
    <row r="355" spans="1:12" s="70" customFormat="1" ht="32.25" customHeight="1" x14ac:dyDescent="0.15">
      <c r="A355" s="104" t="str">
        <f>자료!$I$9</f>
        <v>6교시</v>
      </c>
      <c r="B355" s="104" t="str">
        <f>자료!$I$8</f>
        <v>15:10 ~ 16:00</v>
      </c>
      <c r="C355" s="69" t="str">
        <f>VLOOKUP(C337,내용[],9,FALSE)&amp;" : "&amp;VLOOKUP(C337,내용[],17,FALSE)</f>
        <v xml:space="preserve">프로그래밍언어 기초 및 활용 : </v>
      </c>
      <c r="D355" s="107" t="str">
        <f>VLOOKUP(C337,내용[],33,FALSE)</f>
        <v>박석호</v>
      </c>
      <c r="E355" s="69" t="str">
        <f>VLOOKUP(E337,내용[],9,FALSE)&amp;" : "&amp;VLOOKUP(E337,내용[],17,FALSE)</f>
        <v xml:space="preserve">프로그래밍언어 기초 및 활용 : </v>
      </c>
      <c r="F355" s="107" t="str">
        <f>VLOOKUP(E337,내용[],33,FALSE)</f>
        <v>박석호</v>
      </c>
      <c r="G355" s="69" t="str">
        <f>VLOOKUP(G337,내용[],9,FALSE)&amp;" : "&amp;VLOOKUP(G337,내용[],17,FALSE)</f>
        <v xml:space="preserve">프로그래밍언어 기초 및 활용 : </v>
      </c>
      <c r="H355" s="107" t="str">
        <f>VLOOKUP(G337,내용[],33,FALSE)</f>
        <v>박석호</v>
      </c>
      <c r="I355" s="69" t="str">
        <f>VLOOKUP(I337,내용[],9,FALSE)&amp;" : "&amp;VLOOKUP(I337,내용[],17,FALSE)</f>
        <v xml:space="preserve">프로그래밍언어 기초 및 활용 : </v>
      </c>
      <c r="J355" s="107" t="str">
        <f>VLOOKUP(I337,내용[],33,FALSE)</f>
        <v>박석호</v>
      </c>
      <c r="K355" s="69" t="str">
        <f>VLOOKUP(K337,내용[],9,FALSE)&amp;" : "&amp;VLOOKUP(K337,내용[],17,FALSE)</f>
        <v xml:space="preserve">프로그래밍언어 기초 및 활용 : </v>
      </c>
      <c r="L355" s="107" t="str">
        <f>VLOOKUP(K337,내용[],33,FALSE)</f>
        <v>박석호</v>
      </c>
    </row>
    <row r="356" spans="1:12" ht="45" customHeight="1" x14ac:dyDescent="0.15">
      <c r="A356" s="105"/>
      <c r="B356" s="105"/>
      <c r="C356" s="69" t="str">
        <f>VLOOKUP(C337,내용[],25,FALSE)</f>
        <v>프로그래</v>
      </c>
      <c r="D356" s="108"/>
      <c r="E356" s="69" t="str">
        <f>VLOOKUP(E337,내용[],25,FALSE)</f>
        <v>프로그래</v>
      </c>
      <c r="F356" s="108"/>
      <c r="G356" s="69" t="str">
        <f>VLOOKUP(G337,내용[],25,FALSE)</f>
        <v>프로그래</v>
      </c>
      <c r="H356" s="108"/>
      <c r="I356" s="69" t="str">
        <f>VLOOKUP(I337,내용[],25,FALSE)</f>
        <v>프로그래</v>
      </c>
      <c r="J356" s="108"/>
      <c r="K356" s="69" t="str">
        <f>VLOOKUP(K337,내용[],25,FALSE)</f>
        <v>프로그래</v>
      </c>
      <c r="L356" s="108"/>
    </row>
    <row r="357" spans="1:12" ht="12.75" customHeight="1" x14ac:dyDescent="0.15">
      <c r="A357" s="106"/>
      <c r="B357" s="106"/>
      <c r="C357" s="69" t="str">
        <f>VLOOKUP(C337,내용[],41,FALSE)</f>
        <v>506호</v>
      </c>
      <c r="D357" s="109"/>
      <c r="E357" s="69" t="str">
        <f>VLOOKUP(E337,내용[],41,FALSE)</f>
        <v>506호</v>
      </c>
      <c r="F357" s="109"/>
      <c r="G357" s="69" t="str">
        <f>VLOOKUP(G337,내용[],41,FALSE)</f>
        <v>506호</v>
      </c>
      <c r="H357" s="109"/>
      <c r="I357" s="69" t="str">
        <f>VLOOKUP(I337,내용[],41,FALSE)</f>
        <v>506호</v>
      </c>
      <c r="J357" s="109"/>
      <c r="K357" s="69" t="str">
        <f>VLOOKUP(K337,내용[],41,FALSE)</f>
        <v>506호</v>
      </c>
      <c r="L357" s="109"/>
    </row>
    <row r="358" spans="1:12" s="70" customFormat="1" ht="32.25" customHeight="1" x14ac:dyDescent="0.15">
      <c r="A358" s="104" t="str">
        <f>자료!$J$9</f>
        <v>7교시</v>
      </c>
      <c r="B358" s="104" t="str">
        <f>자료!$J$8</f>
        <v>16:10 ~ 17:00</v>
      </c>
      <c r="C358" s="69" t="str">
        <f>VLOOKUP(C337,내용[],10,FALSE)&amp;" : "&amp;VLOOKUP(C337,내용[],18,FALSE)</f>
        <v xml:space="preserve">프로그래밍언어 기초 및 활용 : </v>
      </c>
      <c r="D358" s="107" t="str">
        <f>VLOOKUP(C337,내용[],34,FALSE)</f>
        <v>박석호</v>
      </c>
      <c r="E358" s="69" t="str">
        <f>VLOOKUP(E337,내용[],10,FALSE)&amp;" : "&amp;VLOOKUP(E337,내용[],18,FALSE)</f>
        <v xml:space="preserve">프로그래밍언어 기초 및 활용 : </v>
      </c>
      <c r="F358" s="107" t="str">
        <f>VLOOKUP(E337,내용[],34,FALSE)</f>
        <v>박석호</v>
      </c>
      <c r="G358" s="69" t="str">
        <f>VLOOKUP(G337,내용[],10,FALSE)&amp;" : "&amp;VLOOKUP(G337,내용[],18,FALSE)</f>
        <v xml:space="preserve">프로그래밍언어 기초 및 활용 : </v>
      </c>
      <c r="H358" s="107" t="str">
        <f>VLOOKUP(G337,내용[],34,FALSE)</f>
        <v>박석호</v>
      </c>
      <c r="I358" s="69" t="str">
        <f>VLOOKUP(I337,내용[],10,FALSE)&amp;" : "&amp;VLOOKUP(I337,내용[],18,FALSE)</f>
        <v xml:space="preserve">프로그래밍언어 기초 및 활용 : </v>
      </c>
      <c r="J358" s="107" t="str">
        <f>VLOOKUP(I337,내용[],34,FALSE)</f>
        <v>박석호</v>
      </c>
      <c r="K358" s="69" t="str">
        <f>VLOOKUP(K337,내용[],10,FALSE)&amp;" : "&amp;VLOOKUP(K337,내용[],18,FALSE)</f>
        <v xml:space="preserve">프로그래밍언어 기초 및 활용 : </v>
      </c>
      <c r="L358" s="107" t="str">
        <f>VLOOKUP(K337,내용[],34,FALSE)</f>
        <v>박석호</v>
      </c>
    </row>
    <row r="359" spans="1:12" ht="45" customHeight="1" x14ac:dyDescent="0.15">
      <c r="A359" s="105"/>
      <c r="B359" s="105"/>
      <c r="C359" s="69" t="str">
        <f>VLOOKUP(C337,내용[],26,FALSE)</f>
        <v>프로그래</v>
      </c>
      <c r="D359" s="108"/>
      <c r="E359" s="69" t="str">
        <f>VLOOKUP(E337,내용[],26,FALSE)</f>
        <v>프로그래</v>
      </c>
      <c r="F359" s="108"/>
      <c r="G359" s="69" t="str">
        <f>VLOOKUP(G337,내용[],26,FALSE)</f>
        <v>프로그래</v>
      </c>
      <c r="H359" s="108"/>
      <c r="I359" s="69" t="str">
        <f>VLOOKUP(I337,내용[],26,FALSE)</f>
        <v>프로그래</v>
      </c>
      <c r="J359" s="108"/>
      <c r="K359" s="69" t="str">
        <f>VLOOKUP(K337,내용[],26,FALSE)</f>
        <v>프로그래</v>
      </c>
      <c r="L359" s="108"/>
    </row>
    <row r="360" spans="1:12" ht="12.75" customHeight="1" x14ac:dyDescent="0.15">
      <c r="A360" s="106"/>
      <c r="B360" s="106"/>
      <c r="C360" s="69" t="str">
        <f>VLOOKUP(C337,내용[],42,FALSE)</f>
        <v>506호</v>
      </c>
      <c r="D360" s="109"/>
      <c r="E360" s="69" t="str">
        <f>VLOOKUP(E337,내용[],42,FALSE)</f>
        <v>506호</v>
      </c>
      <c r="F360" s="109"/>
      <c r="G360" s="69" t="str">
        <f>VLOOKUP(G337,내용[],42,FALSE)</f>
        <v>506호</v>
      </c>
      <c r="H360" s="109"/>
      <c r="I360" s="69" t="str">
        <f>VLOOKUP(I337,내용[],42,FALSE)</f>
        <v>506호</v>
      </c>
      <c r="J360" s="109"/>
      <c r="K360" s="69" t="str">
        <f>VLOOKUP(K337,내용[],42,FALSE)</f>
        <v>506호</v>
      </c>
      <c r="L360" s="109"/>
    </row>
    <row r="361" spans="1:12" s="70" customFormat="1" ht="32.25" customHeight="1" x14ac:dyDescent="0.15">
      <c r="A361" s="104" t="str">
        <f>자료!$K$9</f>
        <v>8교시</v>
      </c>
      <c r="B361" s="104" t="str">
        <f>자료!$K$8</f>
        <v>17:10 ~ 18:00</v>
      </c>
      <c r="C361" s="69" t="str">
        <f>VLOOKUP(C337,내용[],11,FALSE)&amp;" : "&amp;VLOOKUP(C337,내용[],19,FALSE)</f>
        <v xml:space="preserve">프로그래밍언어 기초 및 활용 : </v>
      </c>
      <c r="D361" s="107" t="str">
        <f>VLOOKUP(C337,내용[],35,FALSE)</f>
        <v>박석호</v>
      </c>
      <c r="E361" s="69" t="str">
        <f>VLOOKUP(E337,내용[],11,FALSE)&amp;" : "&amp;VLOOKUP(E337,내용[],19,FALSE)</f>
        <v xml:space="preserve">프로그래밍언어 기초 및 활용 : </v>
      </c>
      <c r="F361" s="107" t="str">
        <f>VLOOKUP(E337,내용[],35,FALSE)</f>
        <v>박석호</v>
      </c>
      <c r="G361" s="69" t="str">
        <f>VLOOKUP(G337,내용[],11,FALSE)&amp;" : "&amp;VLOOKUP(G337,내용[],19,FALSE)</f>
        <v xml:space="preserve">프로그래밍언어 기초 및 활용 : </v>
      </c>
      <c r="H361" s="107" t="str">
        <f>VLOOKUP(G337,내용[],35,FALSE)</f>
        <v>박석호</v>
      </c>
      <c r="I361" s="69" t="str">
        <f>VLOOKUP(I337,내용[],11,FALSE)&amp;" : "&amp;VLOOKUP(I337,내용[],19,FALSE)</f>
        <v xml:space="preserve">프로그래밍언어 기초 및 활용 : </v>
      </c>
      <c r="J361" s="107" t="str">
        <f>VLOOKUP(I337,내용[],35,FALSE)</f>
        <v>박석호</v>
      </c>
      <c r="K361" s="69" t="str">
        <f>VLOOKUP(K337,내용[],11,FALSE)&amp;" : "&amp;VLOOKUP(K337,내용[],19,FALSE)</f>
        <v xml:space="preserve">프로그래밍언어 기초 및 활용 : </v>
      </c>
      <c r="L361" s="107" t="str">
        <f>VLOOKUP(K337,내용[],35,FALSE)</f>
        <v>박석호</v>
      </c>
    </row>
    <row r="362" spans="1:12" ht="45" customHeight="1" x14ac:dyDescent="0.15">
      <c r="A362" s="105"/>
      <c r="B362" s="105"/>
      <c r="C362" s="69" t="str">
        <f>VLOOKUP(C337,내용[],27,FALSE)</f>
        <v>프로그래</v>
      </c>
      <c r="D362" s="108"/>
      <c r="E362" s="69" t="str">
        <f>VLOOKUP(E337,내용[],27,FALSE)</f>
        <v>프로그래</v>
      </c>
      <c r="F362" s="108"/>
      <c r="G362" s="69" t="str">
        <f>VLOOKUP(G337,내용[],27,FALSE)</f>
        <v>프로그래</v>
      </c>
      <c r="H362" s="108"/>
      <c r="I362" s="69" t="str">
        <f>VLOOKUP(I337,내용[],27,FALSE)</f>
        <v>프로그래</v>
      </c>
      <c r="J362" s="108"/>
      <c r="K362" s="69" t="str">
        <f>VLOOKUP(K337,내용[],27,FALSE)</f>
        <v>프로그래</v>
      </c>
      <c r="L362" s="108"/>
    </row>
    <row r="363" spans="1:12" ht="12.75" customHeight="1" x14ac:dyDescent="0.15">
      <c r="A363" s="106"/>
      <c r="B363" s="106"/>
      <c r="C363" s="69" t="str">
        <f>VLOOKUP(C337,내용[],43,FALSE)</f>
        <v>506호</v>
      </c>
      <c r="D363" s="109"/>
      <c r="E363" s="69" t="str">
        <f>VLOOKUP(E337,내용[],43,FALSE)</f>
        <v>506호</v>
      </c>
      <c r="F363" s="109"/>
      <c r="G363" s="69" t="str">
        <f>VLOOKUP(G337,내용[],43,FALSE)</f>
        <v>506호</v>
      </c>
      <c r="H363" s="109"/>
      <c r="I363" s="69" t="str">
        <f>VLOOKUP(I337,내용[],43,FALSE)</f>
        <v>506호</v>
      </c>
      <c r="J363" s="109"/>
      <c r="K363" s="69" t="str">
        <f>VLOOKUP(K337,내용[],43,FALSE)</f>
        <v>506호</v>
      </c>
      <c r="L363" s="109"/>
    </row>
    <row r="364" spans="1:12" ht="6" customHeight="1" x14ac:dyDescent="0.15">
      <c r="A364" s="58"/>
      <c r="C364" s="59"/>
      <c r="D364" s="60"/>
      <c r="E364" s="59"/>
      <c r="G364" s="61"/>
      <c r="H364" s="60"/>
      <c r="I364" s="59"/>
      <c r="K364" s="59"/>
      <c r="L364" s="60"/>
    </row>
    <row r="365" spans="1:12" ht="6" customHeight="1" x14ac:dyDescent="0.15">
      <c r="C365" s="59"/>
      <c r="D365" s="60"/>
      <c r="E365" s="59"/>
      <c r="G365" s="61"/>
      <c r="H365" s="60"/>
      <c r="I365" s="59"/>
      <c r="K365" s="59"/>
      <c r="L365" s="60"/>
    </row>
    <row r="366" spans="1:12" ht="21" customHeight="1" x14ac:dyDescent="0.15">
      <c r="A366" s="113" t="str">
        <f>자료!$A$3</f>
        <v>풀스택 개발자양성과정(프론트앤드&amp;백앤드)(2회차)</v>
      </c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</row>
    <row r="367" spans="1:12" ht="6" customHeight="1" x14ac:dyDescent="0.15">
      <c r="C367" s="59"/>
      <c r="D367" s="60"/>
      <c r="E367" s="59"/>
      <c r="G367" s="61"/>
      <c r="H367" s="60"/>
      <c r="I367" s="59"/>
      <c r="K367" s="59"/>
      <c r="L367" s="60"/>
    </row>
    <row r="368" spans="1:12" ht="12" x14ac:dyDescent="0.15">
      <c r="A368" s="114" t="str">
        <f>자료!$A$5</f>
        <v xml:space="preserve">훈련기간: </v>
      </c>
      <c r="B368" s="114"/>
      <c r="C368" s="62" t="str">
        <f>자료!$D$5</f>
        <v>2020-10-20 ~ 2021-04-01</v>
      </c>
      <c r="D368" s="60"/>
      <c r="E368" s="59"/>
      <c r="F368" s="63"/>
      <c r="G368" s="61" t="str">
        <f>자료!$I$5</f>
        <v>(연수시간: 900시간)</v>
      </c>
      <c r="H368" s="60"/>
      <c r="I368" s="59"/>
      <c r="K368" s="59"/>
      <c r="L368" s="60"/>
    </row>
    <row r="369" spans="1:12" ht="12" x14ac:dyDescent="0.15">
      <c r="A369" s="114" t="str">
        <f>자료!$A$6</f>
        <v xml:space="preserve">훈련강사: </v>
      </c>
      <c r="B369" s="114"/>
      <c r="C369" s="59" t="str">
        <f t="shared" ref="C369" si="58">D373</f>
        <v>박석호</v>
      </c>
      <c r="D369" s="60"/>
      <c r="E369" s="59"/>
      <c r="G369" s="61"/>
      <c r="H369" s="60"/>
      <c r="I369" s="64"/>
      <c r="J369" s="65"/>
      <c r="K369" s="64"/>
      <c r="L369" s="60"/>
    </row>
    <row r="370" spans="1:12" ht="13.5" customHeight="1" x14ac:dyDescent="0.15">
      <c r="A370" s="66"/>
      <c r="B370" s="66"/>
      <c r="C370" s="110">
        <f t="shared" ref="C370" si="59">C337+5</f>
        <v>56</v>
      </c>
      <c r="D370" s="110"/>
      <c r="E370" s="110">
        <f t="shared" ref="E370" si="60">C370+1</f>
        <v>57</v>
      </c>
      <c r="F370" s="110"/>
      <c r="G370" s="110">
        <f t="shared" ref="G370" si="61">E370+1</f>
        <v>58</v>
      </c>
      <c r="H370" s="110"/>
      <c r="I370" s="110">
        <f t="shared" ref="I370" si="62">G370+1</f>
        <v>59</v>
      </c>
      <c r="J370" s="110"/>
      <c r="K370" s="110">
        <f t="shared" ref="K370" si="63">I370+1</f>
        <v>60</v>
      </c>
      <c r="L370" s="110"/>
    </row>
    <row r="371" spans="1:12" s="68" customFormat="1" ht="13.5" customHeight="1" x14ac:dyDescent="0.15">
      <c r="A371" s="67"/>
      <c r="B371" s="67"/>
      <c r="C371" s="111">
        <f>VLOOKUP(C370,내용[],44,FALSE)</f>
        <v>44203</v>
      </c>
      <c r="D371" s="111"/>
      <c r="E371" s="111">
        <f>VLOOKUP(E370,내용[],44,FALSE)</f>
        <v>44204</v>
      </c>
      <c r="F371" s="111"/>
      <c r="G371" s="111">
        <f>VLOOKUP(G370,내용[],44,FALSE)</f>
        <v>44207</v>
      </c>
      <c r="H371" s="111"/>
      <c r="I371" s="111">
        <f>VLOOKUP(I370,내용[],44,FALSE)</f>
        <v>44208</v>
      </c>
      <c r="J371" s="111"/>
      <c r="K371" s="111">
        <f>VLOOKUP(K370,내용[],44,FALSE)</f>
        <v>44209</v>
      </c>
      <c r="L371" s="111"/>
    </row>
    <row r="372" spans="1:12" s="82" customFormat="1" ht="13.5" customHeight="1" x14ac:dyDescent="0.15">
      <c r="A372" s="66"/>
      <c r="B372" s="66"/>
      <c r="C372" s="116">
        <f>VLOOKUP(C370,내용[],2,FALSE)</f>
        <v>8</v>
      </c>
      <c r="D372" s="117"/>
      <c r="E372" s="116">
        <f>VLOOKUP(E370,내용[],2,FALSE)</f>
        <v>8</v>
      </c>
      <c r="F372" s="117"/>
      <c r="G372" s="116">
        <f>VLOOKUP(G370,내용[],2,FALSE)</f>
        <v>8</v>
      </c>
      <c r="H372" s="117"/>
      <c r="I372" s="116">
        <f>VLOOKUP(I370,내용[],2,FALSE)</f>
        <v>8</v>
      </c>
      <c r="J372" s="117"/>
      <c r="K372" s="116">
        <f>VLOOKUP(K370,내용[],2,FALSE)</f>
        <v>8</v>
      </c>
      <c r="L372" s="117"/>
    </row>
    <row r="373" spans="1:12" s="70" customFormat="1" ht="32.25" customHeight="1" x14ac:dyDescent="0.15">
      <c r="A373" s="104" t="str">
        <f>자료!$D$9</f>
        <v>1교시</v>
      </c>
      <c r="B373" s="104" t="str">
        <f>자료!$D$8</f>
        <v>09:30 ~ 10:20</v>
      </c>
      <c r="C373" s="69" t="str">
        <f>VLOOKUP(C370,내용[],4,FALSE)&amp;" : "&amp;VLOOKUP(C370,내용[],12,FALSE)</f>
        <v xml:space="preserve">프로그래밍언어 기초 및 활용 : </v>
      </c>
      <c r="D373" s="107" t="str">
        <f>VLOOKUP(C370,내용[],28,FALSE)</f>
        <v>박석호</v>
      </c>
      <c r="E373" s="69" t="str">
        <f>VLOOKUP(E370,내용[],4,FALSE)&amp;" : "&amp;VLOOKUP(E370,내용[],12,FALSE)</f>
        <v xml:space="preserve">프로그래밍언어 기초 및 활용 : </v>
      </c>
      <c r="F373" s="107" t="str">
        <f>VLOOKUP(E370,내용[],28,FALSE)</f>
        <v>박석호</v>
      </c>
      <c r="G373" s="69" t="str">
        <f>VLOOKUP(G370,내용[],4,FALSE)&amp;" : "&amp;VLOOKUP(G370,내용[],12,FALSE)</f>
        <v xml:space="preserve">프로그래밍언어 기초 및 활용 : </v>
      </c>
      <c r="H373" s="107" t="str">
        <f>VLOOKUP(G370,내용[],28,FALSE)</f>
        <v>박석호</v>
      </c>
      <c r="I373" s="69" t="str">
        <f>VLOOKUP(I370,내용[],4,FALSE)&amp;" : "&amp;VLOOKUP(I370,내용[],12,FALSE)</f>
        <v xml:space="preserve">프로그래밍언어 기초 및 활용 : </v>
      </c>
      <c r="J373" s="107" t="str">
        <f>VLOOKUP(I370,내용[],28,FALSE)</f>
        <v>박석호</v>
      </c>
      <c r="K373" s="69" t="str">
        <f>VLOOKUP(K370,내용[],4,FALSE)&amp;" : "&amp;VLOOKUP(K370,내용[],12,FALSE)</f>
        <v xml:space="preserve">프로그래밍언어 기초 및 활용 : </v>
      </c>
      <c r="L373" s="107" t="str">
        <f>VLOOKUP(K370,내용[],28,FALSE)</f>
        <v>박석호</v>
      </c>
    </row>
    <row r="374" spans="1:12" ht="45" customHeight="1" x14ac:dyDescent="0.15">
      <c r="A374" s="105"/>
      <c r="B374" s="105"/>
      <c r="C374" s="69" t="str">
        <f>VLOOKUP(C370,내용[],20,FALSE)</f>
        <v>프로그래</v>
      </c>
      <c r="D374" s="108"/>
      <c r="E374" s="69" t="str">
        <f>VLOOKUP(E370,내용[],20,FALSE)</f>
        <v>프로그래</v>
      </c>
      <c r="F374" s="108"/>
      <c r="G374" s="69" t="str">
        <f>VLOOKUP(G370,내용[],20,FALSE)</f>
        <v>프로그래</v>
      </c>
      <c r="H374" s="108"/>
      <c r="I374" s="69" t="str">
        <f>VLOOKUP(I370,내용[],20,FALSE)</f>
        <v>프로그래</v>
      </c>
      <c r="J374" s="108"/>
      <c r="K374" s="69" t="str">
        <f>VLOOKUP(K370,내용[],20,FALSE)</f>
        <v>프로그래</v>
      </c>
      <c r="L374" s="108"/>
    </row>
    <row r="375" spans="1:12" ht="12.75" customHeight="1" x14ac:dyDescent="0.15">
      <c r="A375" s="106"/>
      <c r="B375" s="106"/>
      <c r="C375" s="69" t="str">
        <f>VLOOKUP(C370,내용[],36,FALSE)</f>
        <v>506호</v>
      </c>
      <c r="D375" s="109"/>
      <c r="E375" s="69" t="str">
        <f>VLOOKUP(E370,내용[],36,FALSE)</f>
        <v>506호</v>
      </c>
      <c r="F375" s="109"/>
      <c r="G375" s="69" t="str">
        <f>VLOOKUP(G370,내용[],36,FALSE)</f>
        <v>506호</v>
      </c>
      <c r="H375" s="109"/>
      <c r="I375" s="69" t="str">
        <f>VLOOKUP(I370,내용[],36,FALSE)</f>
        <v>506호</v>
      </c>
      <c r="J375" s="109"/>
      <c r="K375" s="69" t="str">
        <f>VLOOKUP(K370,내용[],36,FALSE)</f>
        <v>506호</v>
      </c>
      <c r="L375" s="109"/>
    </row>
    <row r="376" spans="1:12" s="70" customFormat="1" ht="32.25" customHeight="1" x14ac:dyDescent="0.15">
      <c r="A376" s="104" t="str">
        <f>자료!$E$9</f>
        <v>2교시</v>
      </c>
      <c r="B376" s="104" t="str">
        <f>자료!$E$8</f>
        <v>10:30 ~ 11:20</v>
      </c>
      <c r="C376" s="69" t="str">
        <f>VLOOKUP(C370,내용[],5,FALSE)&amp;" : "&amp;VLOOKUP(C370,내용[],13,FALSE)</f>
        <v xml:space="preserve">프로그래밍언어 기초 및 활용 : </v>
      </c>
      <c r="D376" s="107" t="str">
        <f>VLOOKUP(C370,내용[],29,FALSE)</f>
        <v>박석호</v>
      </c>
      <c r="E376" s="69" t="str">
        <f>VLOOKUP(E370,내용[],5,FALSE)&amp;" : "&amp;VLOOKUP(E370,내용[],13,FALSE)</f>
        <v xml:space="preserve">프로그래밍언어 기초 및 활용 : </v>
      </c>
      <c r="F376" s="107" t="str">
        <f>VLOOKUP(E370,내용[],29,FALSE)</f>
        <v>박석호</v>
      </c>
      <c r="G376" s="69" t="str">
        <f>VLOOKUP(G370,내용[],5,FALSE)&amp;" : "&amp;VLOOKUP(G370,내용[],13,FALSE)</f>
        <v xml:space="preserve">프로그래밍언어 기초 및 활용 : </v>
      </c>
      <c r="H376" s="107" t="str">
        <f>VLOOKUP(G370,내용[],29,FALSE)</f>
        <v>박석호</v>
      </c>
      <c r="I376" s="69" t="str">
        <f>VLOOKUP(I370,내용[],5,FALSE)&amp;" : "&amp;VLOOKUP(I370,내용[],13,FALSE)</f>
        <v xml:space="preserve">프로그래밍언어 기초 및 활용 : </v>
      </c>
      <c r="J376" s="107" t="str">
        <f>VLOOKUP(I370,내용[],29,FALSE)</f>
        <v>박석호</v>
      </c>
      <c r="K376" s="69" t="str">
        <f>VLOOKUP(K370,내용[],5,FALSE)&amp;" : "&amp;VLOOKUP(K370,내용[],13,FALSE)</f>
        <v xml:space="preserve">프로그래밍언어 기초 및 활용 : </v>
      </c>
      <c r="L376" s="107" t="str">
        <f>VLOOKUP(K370,내용[],29,FALSE)</f>
        <v>박석호</v>
      </c>
    </row>
    <row r="377" spans="1:12" ht="45" customHeight="1" x14ac:dyDescent="0.15">
      <c r="A377" s="105"/>
      <c r="B377" s="105"/>
      <c r="C377" s="69" t="str">
        <f>VLOOKUP(C370,내용[],21,FALSE)</f>
        <v>프로그래</v>
      </c>
      <c r="D377" s="108"/>
      <c r="E377" s="69" t="str">
        <f>VLOOKUP(E370,내용[],21,FALSE)</f>
        <v>프로그래</v>
      </c>
      <c r="F377" s="108"/>
      <c r="G377" s="69" t="str">
        <f>VLOOKUP(G370,내용[],21,FALSE)</f>
        <v>프로그래</v>
      </c>
      <c r="H377" s="108"/>
      <c r="I377" s="69" t="str">
        <f>VLOOKUP(I370,내용[],21,FALSE)</f>
        <v>프로그래</v>
      </c>
      <c r="J377" s="108"/>
      <c r="K377" s="69" t="str">
        <f>VLOOKUP(K370,내용[],21,FALSE)</f>
        <v>프로그래</v>
      </c>
      <c r="L377" s="108"/>
    </row>
    <row r="378" spans="1:12" ht="12.75" customHeight="1" x14ac:dyDescent="0.15">
      <c r="A378" s="106"/>
      <c r="B378" s="106"/>
      <c r="C378" s="69" t="str">
        <f>VLOOKUP(C370,내용[],37,FALSE)</f>
        <v>506호</v>
      </c>
      <c r="D378" s="109"/>
      <c r="E378" s="69" t="str">
        <f>VLOOKUP(E370,내용[],37,FALSE)</f>
        <v>506호</v>
      </c>
      <c r="F378" s="109"/>
      <c r="G378" s="69" t="str">
        <f>VLOOKUP(G370,내용[],37,FALSE)</f>
        <v>506호</v>
      </c>
      <c r="H378" s="109"/>
      <c r="I378" s="69" t="str">
        <f>VLOOKUP(I370,내용[],37,FALSE)</f>
        <v>506호</v>
      </c>
      <c r="J378" s="109"/>
      <c r="K378" s="69" t="str">
        <f>VLOOKUP(K370,내용[],37,FALSE)</f>
        <v>506호</v>
      </c>
      <c r="L378" s="109"/>
    </row>
    <row r="379" spans="1:12" s="70" customFormat="1" ht="32.25" customHeight="1" x14ac:dyDescent="0.15">
      <c r="A379" s="104" t="str">
        <f>자료!$F$9</f>
        <v>3교시</v>
      </c>
      <c r="B379" s="104" t="str">
        <f>자료!$F$8</f>
        <v>11:30 ~ 12:20</v>
      </c>
      <c r="C379" s="69" t="str">
        <f>VLOOKUP(C370,내용[],6,FALSE)&amp;" : "&amp;VLOOKUP(C370,내용[],14,FALSE)</f>
        <v xml:space="preserve">프로그래밍언어 기초 및 활용 : </v>
      </c>
      <c r="D379" s="107" t="str">
        <f>VLOOKUP(C370,내용[],30,FALSE)</f>
        <v>박석호</v>
      </c>
      <c r="E379" s="69" t="str">
        <f>VLOOKUP(E370,내용[],6,FALSE)&amp;" : "&amp;VLOOKUP(E370,내용[],14,FALSE)</f>
        <v xml:space="preserve">프로그래밍언어 기초 및 활용 : </v>
      </c>
      <c r="F379" s="107" t="str">
        <f>VLOOKUP(E370,내용[],30,FALSE)</f>
        <v>박석호</v>
      </c>
      <c r="G379" s="69" t="str">
        <f>VLOOKUP(G370,내용[],6,FALSE)&amp;" : "&amp;VLOOKUP(G370,내용[],14,FALSE)</f>
        <v xml:space="preserve">프로그래밍언어 기초 및 활용 : </v>
      </c>
      <c r="H379" s="107" t="str">
        <f>VLOOKUP(G370,내용[],30,FALSE)</f>
        <v>박석호</v>
      </c>
      <c r="I379" s="69" t="str">
        <f>VLOOKUP(I370,내용[],6,FALSE)&amp;" : "&amp;VLOOKUP(I370,내용[],14,FALSE)</f>
        <v xml:space="preserve">프로그래밍언어 기초 및 활용 : </v>
      </c>
      <c r="J379" s="107" t="str">
        <f>VLOOKUP(I370,내용[],30,FALSE)</f>
        <v>박석호</v>
      </c>
      <c r="K379" s="69" t="str">
        <f>VLOOKUP(K370,내용[],6,FALSE)&amp;" : "&amp;VLOOKUP(K370,내용[],14,FALSE)</f>
        <v xml:space="preserve">프로그래밍언어 기초 및 활용 : </v>
      </c>
      <c r="L379" s="107" t="str">
        <f>VLOOKUP(K370,내용[],30,FALSE)</f>
        <v>박석호</v>
      </c>
    </row>
    <row r="380" spans="1:12" ht="45" customHeight="1" x14ac:dyDescent="0.15">
      <c r="A380" s="105"/>
      <c r="B380" s="105"/>
      <c r="C380" s="69" t="str">
        <f>VLOOKUP(C370,내용[],22,FALSE)</f>
        <v>프로그래</v>
      </c>
      <c r="D380" s="108"/>
      <c r="E380" s="69" t="str">
        <f>VLOOKUP(E370,내용[],22,FALSE)</f>
        <v>프로그래</v>
      </c>
      <c r="F380" s="108"/>
      <c r="G380" s="69" t="str">
        <f>VLOOKUP(G370,내용[],22,FALSE)</f>
        <v>프로그래</v>
      </c>
      <c r="H380" s="108"/>
      <c r="I380" s="69" t="str">
        <f>VLOOKUP(I370,내용[],22,FALSE)</f>
        <v>프로그래</v>
      </c>
      <c r="J380" s="108"/>
      <c r="K380" s="69" t="str">
        <f>VLOOKUP(K370,내용[],22,FALSE)</f>
        <v>프로그래</v>
      </c>
      <c r="L380" s="108"/>
    </row>
    <row r="381" spans="1:12" ht="12.75" customHeight="1" x14ac:dyDescent="0.15">
      <c r="A381" s="106"/>
      <c r="B381" s="106"/>
      <c r="C381" s="69" t="str">
        <f>VLOOKUP(C370,내용[],38,FALSE)</f>
        <v>506호</v>
      </c>
      <c r="D381" s="109"/>
      <c r="E381" s="69" t="str">
        <f>VLOOKUP(E370,내용[],38,FALSE)</f>
        <v>506호</v>
      </c>
      <c r="F381" s="109"/>
      <c r="G381" s="69" t="str">
        <f>VLOOKUP(G370,내용[],38,FALSE)</f>
        <v>506호</v>
      </c>
      <c r="H381" s="109"/>
      <c r="I381" s="69" t="str">
        <f>VLOOKUP(I370,내용[],38,FALSE)</f>
        <v>506호</v>
      </c>
      <c r="J381" s="109"/>
      <c r="K381" s="69" t="str">
        <f>VLOOKUP(K370,내용[],38,FALSE)</f>
        <v>506호</v>
      </c>
      <c r="L381" s="109"/>
    </row>
    <row r="382" spans="1:12" s="70" customFormat="1" ht="32.25" customHeight="1" x14ac:dyDescent="0.15">
      <c r="A382" s="104" t="str">
        <f>자료!$G$9</f>
        <v>4교시</v>
      </c>
      <c r="B382" s="104" t="str">
        <f>자료!$G$8</f>
        <v>12:30 ~ 13:20</v>
      </c>
      <c r="C382" s="69" t="str">
        <f>VLOOKUP(C370,내용[],7,FALSE)&amp;" : "&amp;VLOOKUP(C370,내용[],15,FALSE)</f>
        <v xml:space="preserve">프로그래밍언어 기초 및 활용 : </v>
      </c>
      <c r="D382" s="107" t="str">
        <f>VLOOKUP(C370,내용[],31,FALSE)</f>
        <v>박석호</v>
      </c>
      <c r="E382" s="69" t="str">
        <f>VLOOKUP(E370,내용[],7,FALSE)&amp;" : "&amp;VLOOKUP(E370,내용[],15,FALSE)</f>
        <v xml:space="preserve">프로그래밍언어 기초 및 활용 : </v>
      </c>
      <c r="F382" s="107" t="str">
        <f>VLOOKUP(E370,내용[],31,FALSE)</f>
        <v>박석호</v>
      </c>
      <c r="G382" s="69" t="str">
        <f>VLOOKUP(G370,내용[],7,FALSE)&amp;" : "&amp;VLOOKUP(G370,내용[],15,FALSE)</f>
        <v xml:space="preserve">프로그래밍언어 기초 및 활용 : </v>
      </c>
      <c r="H382" s="107" t="str">
        <f>VLOOKUP(G370,내용[],31,FALSE)</f>
        <v>박석호</v>
      </c>
      <c r="I382" s="69" t="str">
        <f>VLOOKUP(I370,내용[],7,FALSE)&amp;" : "&amp;VLOOKUP(I370,내용[],15,FALSE)</f>
        <v xml:space="preserve">프로그래밍언어 기초 및 활용 : </v>
      </c>
      <c r="J382" s="107" t="str">
        <f>VLOOKUP(I370,내용[],31,FALSE)</f>
        <v>박석호</v>
      </c>
      <c r="K382" s="69" t="str">
        <f>VLOOKUP(K370,내용[],7,FALSE)&amp;" : "&amp;VLOOKUP(K370,내용[],15,FALSE)</f>
        <v xml:space="preserve">프로그래밍언어 기초 및 활용 : </v>
      </c>
      <c r="L382" s="107" t="str">
        <f>VLOOKUP(K370,내용[],31,FALSE)</f>
        <v>박석호</v>
      </c>
    </row>
    <row r="383" spans="1:12" ht="45" customHeight="1" x14ac:dyDescent="0.15">
      <c r="A383" s="105"/>
      <c r="B383" s="105"/>
      <c r="C383" s="69" t="str">
        <f>VLOOKUP(C370,내용[],23,FALSE)</f>
        <v>프로그래</v>
      </c>
      <c r="D383" s="108"/>
      <c r="E383" s="69" t="str">
        <f>VLOOKUP(E370,내용[],23,FALSE)</f>
        <v>프로그래</v>
      </c>
      <c r="F383" s="108"/>
      <c r="G383" s="69" t="str">
        <f>VLOOKUP(G370,내용[],23,FALSE)</f>
        <v>프로그래</v>
      </c>
      <c r="H383" s="108"/>
      <c r="I383" s="69" t="str">
        <f>VLOOKUP(I370,내용[],23,FALSE)</f>
        <v>프로그래</v>
      </c>
      <c r="J383" s="108"/>
      <c r="K383" s="69" t="str">
        <f>VLOOKUP(K370,내용[],23,FALSE)</f>
        <v>프로그래</v>
      </c>
      <c r="L383" s="108"/>
    </row>
    <row r="384" spans="1:12" ht="12.75" customHeight="1" x14ac:dyDescent="0.15">
      <c r="A384" s="106"/>
      <c r="B384" s="106"/>
      <c r="C384" s="69" t="str">
        <f>VLOOKUP(C370,내용[],39,FALSE)</f>
        <v>506호</v>
      </c>
      <c r="D384" s="109"/>
      <c r="E384" s="69" t="str">
        <f>VLOOKUP(E370,내용[],39,FALSE)</f>
        <v>506호</v>
      </c>
      <c r="F384" s="109"/>
      <c r="G384" s="69" t="str">
        <f>VLOOKUP(G370,내용[],39,FALSE)</f>
        <v>506호</v>
      </c>
      <c r="H384" s="109"/>
      <c r="I384" s="69" t="str">
        <f>VLOOKUP(I370,내용[],39,FALSE)</f>
        <v>506호</v>
      </c>
      <c r="J384" s="109"/>
      <c r="K384" s="69" t="str">
        <f>VLOOKUP(K370,내용[],39,FALSE)</f>
        <v>506호</v>
      </c>
      <c r="L384" s="109"/>
    </row>
    <row r="385" spans="1:12" s="70" customFormat="1" ht="32.25" customHeight="1" x14ac:dyDescent="0.15">
      <c r="A385" s="104" t="str">
        <f>자료!$H$9</f>
        <v>5교시</v>
      </c>
      <c r="B385" s="104" t="str">
        <f>자료!$H$8</f>
        <v>14:10 ~ 15:00</v>
      </c>
      <c r="C385" s="69" t="str">
        <f>VLOOKUP(C370,내용[],8,FALSE)&amp;" : "&amp;VLOOKUP(C370,내용[],16,FALSE)</f>
        <v xml:space="preserve">프로그래밍언어 기초 및 활용 : </v>
      </c>
      <c r="D385" s="107" t="str">
        <f>VLOOKUP(C370,내용[],32,FALSE)</f>
        <v>박석호</v>
      </c>
      <c r="E385" s="69" t="str">
        <f>VLOOKUP(E370,내용[],8,FALSE)&amp;" : "&amp;VLOOKUP(E370,내용[],16,FALSE)</f>
        <v xml:space="preserve">프로그래밍언어 기초 및 활용 : </v>
      </c>
      <c r="F385" s="107" t="str">
        <f>VLOOKUP(E370,내용[],32,FALSE)</f>
        <v>박석호</v>
      </c>
      <c r="G385" s="69" t="str">
        <f>VLOOKUP(G370,내용[],8,FALSE)&amp;" : "&amp;VLOOKUP(G370,내용[],16,FALSE)</f>
        <v xml:space="preserve">프로그래밍언어 기초 및 활용 : </v>
      </c>
      <c r="H385" s="107" t="str">
        <f>VLOOKUP(G370,내용[],32,FALSE)</f>
        <v>박석호</v>
      </c>
      <c r="I385" s="69" t="str">
        <f>VLOOKUP(I370,내용[],8,FALSE)&amp;" : "&amp;VLOOKUP(I370,내용[],16,FALSE)</f>
        <v xml:space="preserve">프로그래밍언어 기초 및 활용 : </v>
      </c>
      <c r="J385" s="107" t="str">
        <f>VLOOKUP(I370,내용[],32,FALSE)</f>
        <v>박석호</v>
      </c>
      <c r="K385" s="69" t="str">
        <f>VLOOKUP(K370,내용[],8,FALSE)&amp;" : "&amp;VLOOKUP(K370,내용[],16,FALSE)</f>
        <v xml:space="preserve">프로그래밍언어 기초 및 활용 : </v>
      </c>
      <c r="L385" s="107" t="str">
        <f>VLOOKUP(K370,내용[],32,FALSE)</f>
        <v>박석호</v>
      </c>
    </row>
    <row r="386" spans="1:12" ht="45" customHeight="1" x14ac:dyDescent="0.15">
      <c r="A386" s="105"/>
      <c r="B386" s="105"/>
      <c r="C386" s="69" t="str">
        <f>VLOOKUP(C370,내용[],24,FALSE)</f>
        <v>프로그래</v>
      </c>
      <c r="D386" s="108"/>
      <c r="E386" s="69" t="str">
        <f>VLOOKUP(E370,내용[],24,FALSE)</f>
        <v>프로그래</v>
      </c>
      <c r="F386" s="108"/>
      <c r="G386" s="69" t="str">
        <f>VLOOKUP(G370,내용[],24,FALSE)</f>
        <v>프로그래</v>
      </c>
      <c r="H386" s="108"/>
      <c r="I386" s="69" t="str">
        <f>VLOOKUP(I370,내용[],24,FALSE)</f>
        <v>프로그래</v>
      </c>
      <c r="J386" s="108"/>
      <c r="K386" s="69" t="str">
        <f>VLOOKUP(K370,내용[],24,FALSE)</f>
        <v>프로그래</v>
      </c>
      <c r="L386" s="108"/>
    </row>
    <row r="387" spans="1:12" ht="12.75" customHeight="1" x14ac:dyDescent="0.15">
      <c r="A387" s="106"/>
      <c r="B387" s="106"/>
      <c r="C387" s="69" t="str">
        <f>VLOOKUP(C370,내용[],40,FALSE)</f>
        <v>506호</v>
      </c>
      <c r="D387" s="109"/>
      <c r="E387" s="69" t="str">
        <f>VLOOKUP(E370,내용[],40,FALSE)</f>
        <v>506호</v>
      </c>
      <c r="F387" s="109"/>
      <c r="G387" s="69" t="str">
        <f>VLOOKUP(G370,내용[],40,FALSE)</f>
        <v>506호</v>
      </c>
      <c r="H387" s="109"/>
      <c r="I387" s="69" t="str">
        <f>VLOOKUP(I370,내용[],40,FALSE)</f>
        <v>506호</v>
      </c>
      <c r="J387" s="109"/>
      <c r="K387" s="69" t="str">
        <f>VLOOKUP(K370,내용[],40,FALSE)</f>
        <v>506호</v>
      </c>
      <c r="L387" s="109"/>
    </row>
    <row r="388" spans="1:12" s="70" customFormat="1" ht="32.25" customHeight="1" x14ac:dyDescent="0.15">
      <c r="A388" s="104" t="str">
        <f>자료!$I$9</f>
        <v>6교시</v>
      </c>
      <c r="B388" s="104" t="str">
        <f>자료!$I$8</f>
        <v>15:10 ~ 16:00</v>
      </c>
      <c r="C388" s="69" t="str">
        <f>VLOOKUP(C370,내용[],9,FALSE)&amp;" : "&amp;VLOOKUP(C370,내용[],17,FALSE)</f>
        <v xml:space="preserve">프로그래밍언어 기초 및 활용 : </v>
      </c>
      <c r="D388" s="107" t="str">
        <f>VLOOKUP(C370,내용[],33,FALSE)</f>
        <v>박석호</v>
      </c>
      <c r="E388" s="69" t="str">
        <f>VLOOKUP(E370,내용[],9,FALSE)&amp;" : "&amp;VLOOKUP(E370,내용[],17,FALSE)</f>
        <v xml:space="preserve">프로그래밍언어 기초 및 활용 : </v>
      </c>
      <c r="F388" s="107" t="str">
        <f>VLOOKUP(E370,내용[],33,FALSE)</f>
        <v>박석호</v>
      </c>
      <c r="G388" s="69" t="str">
        <f>VLOOKUP(G370,내용[],9,FALSE)&amp;" : "&amp;VLOOKUP(G370,내용[],17,FALSE)</f>
        <v xml:space="preserve">프로그래밍언어 기초 및 활용 : </v>
      </c>
      <c r="H388" s="107" t="str">
        <f>VLOOKUP(G370,내용[],33,FALSE)</f>
        <v>박석호</v>
      </c>
      <c r="I388" s="69" t="str">
        <f>VLOOKUP(I370,내용[],9,FALSE)&amp;" : "&amp;VLOOKUP(I370,내용[],17,FALSE)</f>
        <v xml:space="preserve">프로그래밍언어 기초 및 활용 : </v>
      </c>
      <c r="J388" s="107" t="str">
        <f>VLOOKUP(I370,내용[],33,FALSE)</f>
        <v>박석호</v>
      </c>
      <c r="K388" s="69" t="str">
        <f>VLOOKUP(K370,내용[],9,FALSE)&amp;" : "&amp;VLOOKUP(K370,내용[],17,FALSE)</f>
        <v xml:space="preserve">프로그래밍언어 기초 및 활용 : </v>
      </c>
      <c r="L388" s="107" t="str">
        <f>VLOOKUP(K370,내용[],33,FALSE)</f>
        <v>박석호</v>
      </c>
    </row>
    <row r="389" spans="1:12" ht="45" customHeight="1" x14ac:dyDescent="0.15">
      <c r="A389" s="105"/>
      <c r="B389" s="105"/>
      <c r="C389" s="69" t="str">
        <f>VLOOKUP(C370,내용[],25,FALSE)</f>
        <v>프로그래</v>
      </c>
      <c r="D389" s="108"/>
      <c r="E389" s="69" t="str">
        <f>VLOOKUP(E370,내용[],25,FALSE)</f>
        <v>프로그래</v>
      </c>
      <c r="F389" s="108"/>
      <c r="G389" s="69" t="str">
        <f>VLOOKUP(G370,내용[],25,FALSE)</f>
        <v>프로그래</v>
      </c>
      <c r="H389" s="108"/>
      <c r="I389" s="69" t="str">
        <f>VLOOKUP(I370,내용[],25,FALSE)</f>
        <v>프로그래</v>
      </c>
      <c r="J389" s="108"/>
      <c r="K389" s="69" t="str">
        <f>VLOOKUP(K370,내용[],25,FALSE)</f>
        <v>프로그래</v>
      </c>
      <c r="L389" s="108"/>
    </row>
    <row r="390" spans="1:12" ht="12.75" customHeight="1" x14ac:dyDescent="0.15">
      <c r="A390" s="106"/>
      <c r="B390" s="106"/>
      <c r="C390" s="69" t="str">
        <f>VLOOKUP(C370,내용[],41,FALSE)</f>
        <v>506호</v>
      </c>
      <c r="D390" s="109"/>
      <c r="E390" s="69" t="str">
        <f>VLOOKUP(E370,내용[],41,FALSE)</f>
        <v>506호</v>
      </c>
      <c r="F390" s="109"/>
      <c r="G390" s="69" t="str">
        <f>VLOOKUP(G370,내용[],41,FALSE)</f>
        <v>506호</v>
      </c>
      <c r="H390" s="109"/>
      <c r="I390" s="69" t="str">
        <f>VLOOKUP(I370,내용[],41,FALSE)</f>
        <v>506호</v>
      </c>
      <c r="J390" s="109"/>
      <c r="K390" s="69" t="str">
        <f>VLOOKUP(K370,내용[],41,FALSE)</f>
        <v>506호</v>
      </c>
      <c r="L390" s="109"/>
    </row>
    <row r="391" spans="1:12" s="70" customFormat="1" ht="32.25" customHeight="1" x14ac:dyDescent="0.15">
      <c r="A391" s="104" t="str">
        <f>자료!$J$9</f>
        <v>7교시</v>
      </c>
      <c r="B391" s="104" t="str">
        <f>자료!$J$8</f>
        <v>16:10 ~ 17:00</v>
      </c>
      <c r="C391" s="69" t="str">
        <f>VLOOKUP(C370,내용[],10,FALSE)&amp;" : "&amp;VLOOKUP(C370,내용[],18,FALSE)</f>
        <v xml:space="preserve">프로그래밍언어 기초 및 활용 : </v>
      </c>
      <c r="D391" s="107" t="str">
        <f>VLOOKUP(C370,내용[],34,FALSE)</f>
        <v>박석호</v>
      </c>
      <c r="E391" s="69" t="str">
        <f>VLOOKUP(E370,내용[],10,FALSE)&amp;" : "&amp;VLOOKUP(E370,내용[],18,FALSE)</f>
        <v xml:space="preserve">프로그래밍언어 기초 및 활용 : </v>
      </c>
      <c r="F391" s="107" t="str">
        <f>VLOOKUP(E370,내용[],34,FALSE)</f>
        <v>박석호</v>
      </c>
      <c r="G391" s="69" t="str">
        <f>VLOOKUP(G370,내용[],10,FALSE)&amp;" : "&amp;VLOOKUP(G370,내용[],18,FALSE)</f>
        <v xml:space="preserve">프로그래밍언어 기초 및 활용 : </v>
      </c>
      <c r="H391" s="107" t="str">
        <f>VLOOKUP(G370,내용[],34,FALSE)</f>
        <v>박석호</v>
      </c>
      <c r="I391" s="69" t="str">
        <f>VLOOKUP(I370,내용[],10,FALSE)&amp;" : "&amp;VLOOKUP(I370,내용[],18,FALSE)</f>
        <v xml:space="preserve">프로그래밍언어 기초 및 활용 : </v>
      </c>
      <c r="J391" s="107" t="str">
        <f>VLOOKUP(I370,내용[],34,FALSE)</f>
        <v>박석호</v>
      </c>
      <c r="K391" s="69" t="str">
        <f>VLOOKUP(K370,내용[],10,FALSE)&amp;" : "&amp;VLOOKUP(K370,내용[],18,FALSE)</f>
        <v xml:space="preserve">프로그래밍언어 기초 및 활용 : </v>
      </c>
      <c r="L391" s="107" t="str">
        <f>VLOOKUP(K370,내용[],34,FALSE)</f>
        <v>박석호</v>
      </c>
    </row>
    <row r="392" spans="1:12" ht="45" customHeight="1" x14ac:dyDescent="0.15">
      <c r="A392" s="105"/>
      <c r="B392" s="105"/>
      <c r="C392" s="69" t="str">
        <f>VLOOKUP(C370,내용[],26,FALSE)</f>
        <v>프로그래</v>
      </c>
      <c r="D392" s="108"/>
      <c r="E392" s="69" t="str">
        <f>VLOOKUP(E370,내용[],26,FALSE)</f>
        <v>프로그래</v>
      </c>
      <c r="F392" s="108"/>
      <c r="G392" s="69" t="str">
        <f>VLOOKUP(G370,내용[],26,FALSE)</f>
        <v>프로그래</v>
      </c>
      <c r="H392" s="108"/>
      <c r="I392" s="69" t="str">
        <f>VLOOKUP(I370,내용[],26,FALSE)</f>
        <v>프로그래</v>
      </c>
      <c r="J392" s="108"/>
      <c r="K392" s="69" t="str">
        <f>VLOOKUP(K370,내용[],26,FALSE)</f>
        <v>프로그래</v>
      </c>
      <c r="L392" s="108"/>
    </row>
    <row r="393" spans="1:12" ht="12.75" customHeight="1" x14ac:dyDescent="0.15">
      <c r="A393" s="106"/>
      <c r="B393" s="106"/>
      <c r="C393" s="69" t="str">
        <f>VLOOKUP(C370,내용[],42,FALSE)</f>
        <v>506호</v>
      </c>
      <c r="D393" s="109"/>
      <c r="E393" s="69" t="str">
        <f>VLOOKUP(E370,내용[],42,FALSE)</f>
        <v>506호</v>
      </c>
      <c r="F393" s="109"/>
      <c r="G393" s="69" t="str">
        <f>VLOOKUP(G370,내용[],42,FALSE)</f>
        <v>506호</v>
      </c>
      <c r="H393" s="109"/>
      <c r="I393" s="69" t="str">
        <f>VLOOKUP(I370,내용[],42,FALSE)</f>
        <v>506호</v>
      </c>
      <c r="J393" s="109"/>
      <c r="K393" s="69" t="str">
        <f>VLOOKUP(K370,내용[],42,FALSE)</f>
        <v>506호</v>
      </c>
      <c r="L393" s="109"/>
    </row>
    <row r="394" spans="1:12" s="70" customFormat="1" ht="32.25" customHeight="1" x14ac:dyDescent="0.15">
      <c r="A394" s="104" t="str">
        <f>자료!$K$9</f>
        <v>8교시</v>
      </c>
      <c r="B394" s="104" t="str">
        <f>자료!$K$8</f>
        <v>17:10 ~ 18:00</v>
      </c>
      <c r="C394" s="69" t="str">
        <f>VLOOKUP(C370,내용[],11,FALSE)&amp;" : "&amp;VLOOKUP(C370,내용[],19,FALSE)</f>
        <v xml:space="preserve">프로그래밍언어 기초 및 활용 : </v>
      </c>
      <c r="D394" s="107" t="str">
        <f>VLOOKUP(C370,내용[],35,FALSE)</f>
        <v>박석호</v>
      </c>
      <c r="E394" s="69" t="str">
        <f>VLOOKUP(E370,내용[],11,FALSE)&amp;" : "&amp;VLOOKUP(E370,내용[],19,FALSE)</f>
        <v xml:space="preserve">프로그래밍언어 기초 및 활용 : </v>
      </c>
      <c r="F394" s="107" t="str">
        <f>VLOOKUP(E370,내용[],35,FALSE)</f>
        <v>박석호</v>
      </c>
      <c r="G394" s="69" t="str">
        <f>VLOOKUP(G370,내용[],11,FALSE)&amp;" : "&amp;VLOOKUP(G370,내용[],19,FALSE)</f>
        <v xml:space="preserve">프로그래밍언어 기초 및 활용 : </v>
      </c>
      <c r="H394" s="107" t="str">
        <f>VLOOKUP(G370,내용[],35,FALSE)</f>
        <v>박석호</v>
      </c>
      <c r="I394" s="69" t="str">
        <f>VLOOKUP(I370,내용[],11,FALSE)&amp;" : "&amp;VLOOKUP(I370,내용[],19,FALSE)</f>
        <v xml:space="preserve">프로그래밍언어 기초 및 활용 : </v>
      </c>
      <c r="J394" s="107" t="str">
        <f>VLOOKUP(I370,내용[],35,FALSE)</f>
        <v>박석호</v>
      </c>
      <c r="K394" s="101" t="str">
        <f>VLOOKUP(K370,내용[],11,FALSE)&amp;" : "&amp;VLOOKUP(K370,내용[],19,FALSE)</f>
        <v xml:space="preserve">프로그래밍언어 기초 및 활용 : </v>
      </c>
      <c r="L394" s="107" t="str">
        <f>VLOOKUP(K370,내용[],35,FALSE)</f>
        <v>박석호</v>
      </c>
    </row>
    <row r="395" spans="1:12" ht="45" customHeight="1" x14ac:dyDescent="0.15">
      <c r="A395" s="105"/>
      <c r="B395" s="105"/>
      <c r="C395" s="69" t="str">
        <f>VLOOKUP(C370,내용[],27,FALSE)</f>
        <v>프로그래</v>
      </c>
      <c r="D395" s="108"/>
      <c r="E395" s="69" t="str">
        <f>VLOOKUP(E370,내용[],27,FALSE)</f>
        <v>프로그래</v>
      </c>
      <c r="F395" s="108"/>
      <c r="G395" s="69" t="str">
        <f>VLOOKUP(G370,내용[],27,FALSE)</f>
        <v>프로그래</v>
      </c>
      <c r="H395" s="108"/>
      <c r="I395" s="69" t="str">
        <f>VLOOKUP(I370,내용[],27,FALSE)</f>
        <v>프로그래</v>
      </c>
      <c r="J395" s="108"/>
      <c r="K395" s="101" t="str">
        <f>VLOOKUP(K370,내용[],27,FALSE)</f>
        <v>프로그래</v>
      </c>
      <c r="L395" s="108"/>
    </row>
    <row r="396" spans="1:12" ht="12.75" customHeight="1" x14ac:dyDescent="0.15">
      <c r="A396" s="106"/>
      <c r="B396" s="106"/>
      <c r="C396" s="69" t="str">
        <f>VLOOKUP(C370,내용[],43,FALSE)</f>
        <v>506호</v>
      </c>
      <c r="D396" s="109"/>
      <c r="E396" s="69" t="str">
        <f>VLOOKUP(E370,내용[],43,FALSE)</f>
        <v>506호</v>
      </c>
      <c r="F396" s="109"/>
      <c r="G396" s="69" t="str">
        <f>VLOOKUP(G370,내용[],43,FALSE)</f>
        <v>506호</v>
      </c>
      <c r="H396" s="109"/>
      <c r="I396" s="69" t="str">
        <f>VLOOKUP(I370,내용[],43,FALSE)</f>
        <v>506호</v>
      </c>
      <c r="J396" s="109"/>
      <c r="K396" s="69" t="str">
        <f>VLOOKUP(K370,내용[],43,FALSE)</f>
        <v>506호</v>
      </c>
      <c r="L396" s="109"/>
    </row>
    <row r="397" spans="1:12" ht="6" customHeight="1" x14ac:dyDescent="0.15">
      <c r="A397" s="58"/>
      <c r="C397" s="59"/>
      <c r="D397" s="60"/>
      <c r="E397" s="59"/>
      <c r="G397" s="61"/>
      <c r="H397" s="60"/>
      <c r="I397" s="59"/>
      <c r="K397" s="59"/>
      <c r="L397" s="60"/>
    </row>
    <row r="398" spans="1:12" ht="6" customHeight="1" x14ac:dyDescent="0.15">
      <c r="C398" s="59"/>
      <c r="D398" s="60"/>
      <c r="E398" s="59"/>
      <c r="G398" s="61"/>
      <c r="H398" s="60"/>
      <c r="I398" s="59"/>
      <c r="K398" s="59"/>
      <c r="L398" s="60"/>
    </row>
    <row r="399" spans="1:12" ht="21" customHeight="1" x14ac:dyDescent="0.15">
      <c r="A399" s="113" t="str">
        <f>자료!$A$3</f>
        <v>풀스택 개발자양성과정(프론트앤드&amp;백앤드)(2회차)</v>
      </c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</row>
    <row r="400" spans="1:12" ht="6" customHeight="1" x14ac:dyDescent="0.15">
      <c r="C400" s="59"/>
      <c r="D400" s="60"/>
      <c r="E400" s="59"/>
      <c r="G400" s="61"/>
      <c r="H400" s="60"/>
      <c r="I400" s="59"/>
      <c r="K400" s="59"/>
      <c r="L400" s="60"/>
    </row>
    <row r="401" spans="1:12" ht="12" x14ac:dyDescent="0.15">
      <c r="A401" s="114" t="str">
        <f>자료!$A$5</f>
        <v xml:space="preserve">훈련기간: </v>
      </c>
      <c r="B401" s="114"/>
      <c r="C401" s="62" t="str">
        <f>자료!$D$5</f>
        <v>2020-10-20 ~ 2021-04-01</v>
      </c>
      <c r="D401" s="60"/>
      <c r="E401" s="59"/>
      <c r="F401" s="63"/>
      <c r="G401" s="61" t="str">
        <f>자료!$I$5</f>
        <v>(연수시간: 900시간)</v>
      </c>
      <c r="H401" s="60"/>
      <c r="I401" s="59"/>
      <c r="K401" s="59"/>
      <c r="L401" s="60"/>
    </row>
    <row r="402" spans="1:12" ht="12" x14ac:dyDescent="0.15">
      <c r="A402" s="114" t="str">
        <f>자료!$A$6</f>
        <v xml:space="preserve">훈련강사: </v>
      </c>
      <c r="B402" s="114"/>
      <c r="C402" s="59" t="str">
        <f t="shared" ref="C402" si="64">D406</f>
        <v>박석호</v>
      </c>
      <c r="D402" s="60"/>
      <c r="E402" s="59"/>
      <c r="G402" s="61"/>
      <c r="H402" s="60"/>
      <c r="I402" s="64"/>
      <c r="J402" s="65"/>
      <c r="K402" s="64"/>
      <c r="L402" s="60"/>
    </row>
    <row r="403" spans="1:12" ht="13.5" customHeight="1" x14ac:dyDescent="0.15">
      <c r="A403" s="66"/>
      <c r="B403" s="66"/>
      <c r="C403" s="110">
        <f t="shared" ref="C403" si="65">C370+5</f>
        <v>61</v>
      </c>
      <c r="D403" s="110"/>
      <c r="E403" s="110">
        <f t="shared" ref="E403" si="66">C403+1</f>
        <v>62</v>
      </c>
      <c r="F403" s="110"/>
      <c r="G403" s="110">
        <f t="shared" ref="G403" si="67">E403+1</f>
        <v>63</v>
      </c>
      <c r="H403" s="110"/>
      <c r="I403" s="110">
        <f t="shared" ref="I403" si="68">G403+1</f>
        <v>64</v>
      </c>
      <c r="J403" s="110"/>
      <c r="K403" s="110">
        <f t="shared" ref="K403" si="69">I403+1</f>
        <v>65</v>
      </c>
      <c r="L403" s="110"/>
    </row>
    <row r="404" spans="1:12" s="68" customFormat="1" ht="13.5" customHeight="1" x14ac:dyDescent="0.15">
      <c r="A404" s="67"/>
      <c r="B404" s="67"/>
      <c r="C404" s="111">
        <f>VLOOKUP(C403,내용[],44,FALSE)</f>
        <v>44210</v>
      </c>
      <c r="D404" s="111"/>
      <c r="E404" s="111">
        <f>VLOOKUP(E403,내용[],44,FALSE)</f>
        <v>44211</v>
      </c>
      <c r="F404" s="111"/>
      <c r="G404" s="111">
        <f>VLOOKUP(G403,내용[],44,FALSE)</f>
        <v>44214</v>
      </c>
      <c r="H404" s="111"/>
      <c r="I404" s="111">
        <f>VLOOKUP(I403,내용[],44,FALSE)</f>
        <v>44215</v>
      </c>
      <c r="J404" s="111"/>
      <c r="K404" s="111">
        <f>VLOOKUP(K403,내용[],44,FALSE)</f>
        <v>44216</v>
      </c>
      <c r="L404" s="111"/>
    </row>
    <row r="405" spans="1:12" s="82" customFormat="1" ht="13.5" customHeight="1" x14ac:dyDescent="0.15">
      <c r="A405" s="66"/>
      <c r="B405" s="66"/>
      <c r="C405" s="116">
        <f>VLOOKUP(C403,내용[],2,FALSE)</f>
        <v>8</v>
      </c>
      <c r="D405" s="117"/>
      <c r="E405" s="116">
        <f>VLOOKUP(E403,내용[],2,FALSE)</f>
        <v>8</v>
      </c>
      <c r="F405" s="117"/>
      <c r="G405" s="116">
        <f>VLOOKUP(G403,내용[],2,FALSE)</f>
        <v>8</v>
      </c>
      <c r="H405" s="117"/>
      <c r="I405" s="116">
        <f>VLOOKUP(I403,내용[],2,FALSE)</f>
        <v>8</v>
      </c>
      <c r="J405" s="117"/>
      <c r="K405" s="116">
        <f>VLOOKUP(K403,내용[],2,FALSE)</f>
        <v>8</v>
      </c>
      <c r="L405" s="117"/>
    </row>
    <row r="406" spans="1:12" s="70" customFormat="1" ht="32.25" customHeight="1" x14ac:dyDescent="0.15">
      <c r="A406" s="104" t="str">
        <f>자료!$D$9</f>
        <v>1교시</v>
      </c>
      <c r="B406" s="104" t="str">
        <f>자료!$D$8</f>
        <v>09:30 ~ 10:20</v>
      </c>
      <c r="C406" s="69" t="str">
        <f>VLOOKUP(C403,내용[],4,FALSE)&amp;" : "&amp;VLOOKUP(C403,내용[],12,FALSE)</f>
        <v xml:space="preserve">프로그래밍언어 기초 및 활용 : </v>
      </c>
      <c r="D406" s="107" t="str">
        <f>VLOOKUP(C403,내용[],28,FALSE)</f>
        <v>박석호</v>
      </c>
      <c r="E406" s="69" t="str">
        <f>VLOOKUP(E403,내용[],4,FALSE)&amp;" : "&amp;VLOOKUP(E403,내용[],12,FALSE)</f>
        <v xml:space="preserve">프로그래밍언어 기초 및 활용 : </v>
      </c>
      <c r="F406" s="107" t="str">
        <f>VLOOKUP(E403,내용[],28,FALSE)</f>
        <v>박석호</v>
      </c>
      <c r="G406" s="69" t="str">
        <f>VLOOKUP(G403,내용[],4,FALSE)&amp;" : "&amp;VLOOKUP(G403,내용[],12,FALSE)</f>
        <v xml:space="preserve">프로그래밍언어 기초 및 활용 : </v>
      </c>
      <c r="H406" s="107" t="str">
        <f>VLOOKUP(G403,내용[],28,FALSE)</f>
        <v>박석호</v>
      </c>
      <c r="I406" s="69" t="str">
        <f>VLOOKUP(I403,내용[],4,FALSE)&amp;" : "&amp;VLOOKUP(I403,내용[],12,FALSE)</f>
        <v xml:space="preserve">프로그래밍언어 기초 및 활용 : </v>
      </c>
      <c r="J406" s="107" t="str">
        <f>VLOOKUP(I403,내용[],28,FALSE)</f>
        <v>박석호</v>
      </c>
      <c r="K406" s="69" t="str">
        <f>VLOOKUP(K403,내용[],4,FALSE)&amp;" : "&amp;VLOOKUP(K403,내용[],12,FALSE)</f>
        <v xml:space="preserve">프로그래밍언어 기초 및 활용 : </v>
      </c>
      <c r="L406" s="107" t="str">
        <f>VLOOKUP(K403,내용[],28,FALSE)</f>
        <v>박석호</v>
      </c>
    </row>
    <row r="407" spans="1:12" ht="45" customHeight="1" x14ac:dyDescent="0.15">
      <c r="A407" s="105"/>
      <c r="B407" s="105"/>
      <c r="C407" s="69" t="str">
        <f>VLOOKUP(C403,내용[],20,FALSE)</f>
        <v>응용SW 기초기술 활용</v>
      </c>
      <c r="D407" s="108"/>
      <c r="E407" s="69" t="str">
        <f>VLOOKUP(E403,내용[],20,FALSE)</f>
        <v>응용SW 기초기술 활용</v>
      </c>
      <c r="F407" s="108"/>
      <c r="G407" s="69" t="str">
        <f>VLOOKUP(G403,내용[],20,FALSE)</f>
        <v>응용SW 기초기술 활용</v>
      </c>
      <c r="H407" s="108"/>
      <c r="I407" s="69" t="str">
        <f>VLOOKUP(I403,내용[],20,FALSE)</f>
        <v>응용SW 기초기술 활용</v>
      </c>
      <c r="J407" s="108"/>
      <c r="K407" s="69" t="str">
        <f>VLOOKUP(K403,내용[],20,FALSE)</f>
        <v>응용SW 기초기술 활용</v>
      </c>
      <c r="L407" s="108"/>
    </row>
    <row r="408" spans="1:12" ht="12.75" customHeight="1" x14ac:dyDescent="0.15">
      <c r="A408" s="106"/>
      <c r="B408" s="106"/>
      <c r="C408" s="69" t="str">
        <f>VLOOKUP(C403,내용[],36,FALSE)</f>
        <v>506호</v>
      </c>
      <c r="D408" s="109"/>
      <c r="E408" s="69" t="str">
        <f>VLOOKUP(E403,내용[],36,FALSE)</f>
        <v>506호</v>
      </c>
      <c r="F408" s="109"/>
      <c r="G408" s="69" t="str">
        <f>VLOOKUP(G403,내용[],36,FALSE)</f>
        <v>506호</v>
      </c>
      <c r="H408" s="109"/>
      <c r="I408" s="69" t="str">
        <f>VLOOKUP(I403,내용[],36,FALSE)</f>
        <v>506호</v>
      </c>
      <c r="J408" s="109"/>
      <c r="K408" s="69" t="str">
        <f>VLOOKUP(K403,내용[],36,FALSE)</f>
        <v>506호</v>
      </c>
      <c r="L408" s="109"/>
    </row>
    <row r="409" spans="1:12" s="70" customFormat="1" ht="32.25" customHeight="1" x14ac:dyDescent="0.15">
      <c r="A409" s="104" t="str">
        <f>자료!$E$9</f>
        <v>2교시</v>
      </c>
      <c r="B409" s="104" t="str">
        <f>자료!$E$8</f>
        <v>10:30 ~ 11:20</v>
      </c>
      <c r="C409" s="69" t="str">
        <f>VLOOKUP(C403,내용[],5,FALSE)&amp;" : "&amp;VLOOKUP(C403,내용[],13,FALSE)</f>
        <v xml:space="preserve">프로그래밍언어 기초 및 활용 : </v>
      </c>
      <c r="D409" s="107" t="str">
        <f>VLOOKUP(C403,내용[],29,FALSE)</f>
        <v>박석호</v>
      </c>
      <c r="E409" s="69" t="str">
        <f>VLOOKUP(E403,내용[],5,FALSE)&amp;" : "&amp;VLOOKUP(E403,내용[],13,FALSE)</f>
        <v xml:space="preserve">프로그래밍언어 기초 및 활용 : </v>
      </c>
      <c r="F409" s="107" t="str">
        <f>VLOOKUP(E403,내용[],29,FALSE)</f>
        <v>박석호</v>
      </c>
      <c r="G409" s="69" t="str">
        <f>VLOOKUP(G403,내용[],5,FALSE)&amp;" : "&amp;VLOOKUP(G403,내용[],13,FALSE)</f>
        <v xml:space="preserve">프로그래밍언어 기초 및 활용 : </v>
      </c>
      <c r="H409" s="107" t="str">
        <f>VLOOKUP(G403,내용[],29,FALSE)</f>
        <v>박석호</v>
      </c>
      <c r="I409" s="69" t="str">
        <f>VLOOKUP(I403,내용[],5,FALSE)&amp;" : "&amp;VLOOKUP(I403,내용[],13,FALSE)</f>
        <v xml:space="preserve">프로그래밍언어 기초 및 활용 : </v>
      </c>
      <c r="J409" s="107" t="str">
        <f>VLOOKUP(I403,내용[],29,FALSE)</f>
        <v>박석호</v>
      </c>
      <c r="K409" s="69" t="str">
        <f>VLOOKUP(K403,내용[],5,FALSE)&amp;" : "&amp;VLOOKUP(K403,내용[],13,FALSE)</f>
        <v xml:space="preserve">프로그래밍언어 기초 및 활용 : </v>
      </c>
      <c r="L409" s="107" t="str">
        <f>VLOOKUP(K403,내용[],29,FALSE)</f>
        <v>박석호</v>
      </c>
    </row>
    <row r="410" spans="1:12" ht="45" customHeight="1" x14ac:dyDescent="0.15">
      <c r="A410" s="105"/>
      <c r="B410" s="105"/>
      <c r="C410" s="69" t="str">
        <f>VLOOKUP(C403,내용[],21,FALSE)</f>
        <v>응용SW 기초기술 활용</v>
      </c>
      <c r="D410" s="108"/>
      <c r="E410" s="69" t="str">
        <f>VLOOKUP(E403,내용[],21,FALSE)</f>
        <v>응용SW 기초기술 활용</v>
      </c>
      <c r="F410" s="108"/>
      <c r="G410" s="69" t="str">
        <f>VLOOKUP(G403,내용[],21,FALSE)</f>
        <v>응용SW 기초기술 활용</v>
      </c>
      <c r="H410" s="108"/>
      <c r="I410" s="69" t="str">
        <f>VLOOKUP(I403,내용[],21,FALSE)</f>
        <v>응용SW 기초기술 활용</v>
      </c>
      <c r="J410" s="108"/>
      <c r="K410" s="69" t="str">
        <f>VLOOKUP(K403,내용[],21,FALSE)</f>
        <v>응용SW 기초기술 활용</v>
      </c>
      <c r="L410" s="108"/>
    </row>
    <row r="411" spans="1:12" ht="12.75" customHeight="1" x14ac:dyDescent="0.15">
      <c r="A411" s="106"/>
      <c r="B411" s="106"/>
      <c r="C411" s="69" t="str">
        <f>VLOOKUP(C403,내용[],37,FALSE)</f>
        <v>506호</v>
      </c>
      <c r="D411" s="109"/>
      <c r="E411" s="69" t="str">
        <f>VLOOKUP(E403,내용[],37,FALSE)</f>
        <v>506호</v>
      </c>
      <c r="F411" s="109"/>
      <c r="G411" s="69" t="str">
        <f>VLOOKUP(G403,내용[],37,FALSE)</f>
        <v>506호</v>
      </c>
      <c r="H411" s="109"/>
      <c r="I411" s="69" t="str">
        <f>VLOOKUP(I403,내용[],37,FALSE)</f>
        <v>506호</v>
      </c>
      <c r="J411" s="109"/>
      <c r="K411" s="69" t="str">
        <f>VLOOKUP(K403,내용[],37,FALSE)</f>
        <v>506호</v>
      </c>
      <c r="L411" s="109"/>
    </row>
    <row r="412" spans="1:12" s="70" customFormat="1" ht="32.25" customHeight="1" x14ac:dyDescent="0.15">
      <c r="A412" s="104" t="str">
        <f>자료!$F$9</f>
        <v>3교시</v>
      </c>
      <c r="B412" s="104" t="str">
        <f>자료!$F$8</f>
        <v>11:30 ~ 12:20</v>
      </c>
      <c r="C412" s="69" t="str">
        <f>VLOOKUP(C403,내용[],6,FALSE)&amp;" : "&amp;VLOOKUP(C403,내용[],14,FALSE)</f>
        <v xml:space="preserve">프로그래밍언어 기초 및 활용 : </v>
      </c>
      <c r="D412" s="107" t="str">
        <f>VLOOKUP(C403,내용[],30,FALSE)</f>
        <v>박석호</v>
      </c>
      <c r="E412" s="69" t="str">
        <f>VLOOKUP(E403,내용[],6,FALSE)&amp;" : "&amp;VLOOKUP(E403,내용[],14,FALSE)</f>
        <v xml:space="preserve">프로그래밍언어 기초 및 활용 : </v>
      </c>
      <c r="F412" s="107" t="str">
        <f>VLOOKUP(E403,내용[],30,FALSE)</f>
        <v>박석호</v>
      </c>
      <c r="G412" s="69" t="str">
        <f>VLOOKUP(G403,내용[],6,FALSE)&amp;" : "&amp;VLOOKUP(G403,내용[],14,FALSE)</f>
        <v xml:space="preserve">프로그래밍언어 기초 및 활용 : </v>
      </c>
      <c r="H412" s="107" t="str">
        <f>VLOOKUP(G403,내용[],30,FALSE)</f>
        <v>박석호</v>
      </c>
      <c r="I412" s="69" t="str">
        <f>VLOOKUP(I403,내용[],6,FALSE)&amp;" : "&amp;VLOOKUP(I403,내용[],14,FALSE)</f>
        <v xml:space="preserve">프로그래밍언어 기초 및 활용 : </v>
      </c>
      <c r="J412" s="107" t="str">
        <f>VLOOKUP(I403,내용[],30,FALSE)</f>
        <v>박석호</v>
      </c>
      <c r="K412" s="69" t="str">
        <f>VLOOKUP(K403,내용[],6,FALSE)&amp;" : "&amp;VLOOKUP(K403,내용[],14,FALSE)</f>
        <v xml:space="preserve">프로그래밍언어 기초 및 활용 : </v>
      </c>
      <c r="L412" s="107" t="str">
        <f>VLOOKUP(K403,내용[],30,FALSE)</f>
        <v>박석호</v>
      </c>
    </row>
    <row r="413" spans="1:12" ht="45" customHeight="1" x14ac:dyDescent="0.15">
      <c r="A413" s="105"/>
      <c r="B413" s="105"/>
      <c r="C413" s="69" t="str">
        <f>VLOOKUP(C403,내용[],22,FALSE)</f>
        <v>응용SW 기초기술 활용</v>
      </c>
      <c r="D413" s="108"/>
      <c r="E413" s="69" t="str">
        <f>VLOOKUP(E403,내용[],22,FALSE)</f>
        <v>응용SW 기초기술 활용</v>
      </c>
      <c r="F413" s="108"/>
      <c r="G413" s="69" t="str">
        <f>VLOOKUP(G403,내용[],22,FALSE)</f>
        <v>응용SW 기초기술 활용</v>
      </c>
      <c r="H413" s="108"/>
      <c r="I413" s="69" t="str">
        <f>VLOOKUP(I403,내용[],22,FALSE)</f>
        <v>응용SW 기초기술 활용</v>
      </c>
      <c r="J413" s="108"/>
      <c r="K413" s="69" t="str">
        <f>VLOOKUP(K403,내용[],22,FALSE)</f>
        <v>응용SW 기초기술 활용</v>
      </c>
      <c r="L413" s="108"/>
    </row>
    <row r="414" spans="1:12" ht="12.75" customHeight="1" x14ac:dyDescent="0.15">
      <c r="A414" s="106"/>
      <c r="B414" s="106"/>
      <c r="C414" s="69" t="str">
        <f>VLOOKUP(C403,내용[],38,FALSE)</f>
        <v>506호</v>
      </c>
      <c r="D414" s="109"/>
      <c r="E414" s="69" t="str">
        <f>VLOOKUP(E403,내용[],38,FALSE)</f>
        <v>506호</v>
      </c>
      <c r="F414" s="109"/>
      <c r="G414" s="69" t="str">
        <f>VLOOKUP(G403,내용[],38,FALSE)</f>
        <v>506호</v>
      </c>
      <c r="H414" s="109"/>
      <c r="I414" s="69" t="str">
        <f>VLOOKUP(I403,내용[],38,FALSE)</f>
        <v>506호</v>
      </c>
      <c r="J414" s="109"/>
      <c r="K414" s="69" t="str">
        <f>VLOOKUP(K403,내용[],38,FALSE)</f>
        <v>506호</v>
      </c>
      <c r="L414" s="109"/>
    </row>
    <row r="415" spans="1:12" s="70" customFormat="1" ht="32.25" customHeight="1" x14ac:dyDescent="0.15">
      <c r="A415" s="104" t="str">
        <f>자료!$G$9</f>
        <v>4교시</v>
      </c>
      <c r="B415" s="104" t="str">
        <f>자료!$G$8</f>
        <v>12:30 ~ 13:20</v>
      </c>
      <c r="C415" s="69" t="str">
        <f>VLOOKUP(C403,내용[],7,FALSE)&amp;" : "&amp;VLOOKUP(C403,내용[],15,FALSE)</f>
        <v xml:space="preserve">프로그래밍언어 기초 및 활용 : </v>
      </c>
      <c r="D415" s="107" t="str">
        <f>VLOOKUP(C403,내용[],31,FALSE)</f>
        <v>박석호</v>
      </c>
      <c r="E415" s="69" t="str">
        <f>VLOOKUP(E403,내용[],7,FALSE)&amp;" : "&amp;VLOOKUP(E403,내용[],15,FALSE)</f>
        <v xml:space="preserve">프로그래밍언어 기초 및 활용 : </v>
      </c>
      <c r="F415" s="107" t="str">
        <f>VLOOKUP(E403,내용[],31,FALSE)</f>
        <v>박석호</v>
      </c>
      <c r="G415" s="69" t="str">
        <f>VLOOKUP(G403,내용[],7,FALSE)&amp;" : "&amp;VLOOKUP(G403,내용[],15,FALSE)</f>
        <v xml:space="preserve">프로그래밍언어 기초 및 활용 : </v>
      </c>
      <c r="H415" s="107" t="str">
        <f>VLOOKUP(G403,내용[],31,FALSE)</f>
        <v>박석호</v>
      </c>
      <c r="I415" s="69" t="str">
        <f>VLOOKUP(I403,내용[],7,FALSE)&amp;" : "&amp;VLOOKUP(I403,내용[],15,FALSE)</f>
        <v xml:space="preserve">프로그래밍언어 기초 및 활용 : </v>
      </c>
      <c r="J415" s="107" t="str">
        <f>VLOOKUP(I403,내용[],31,FALSE)</f>
        <v>박석호</v>
      </c>
      <c r="K415" s="69" t="str">
        <f>VLOOKUP(K403,내용[],7,FALSE)&amp;" : "&amp;VLOOKUP(K403,내용[],15,FALSE)</f>
        <v xml:space="preserve">프로그래밍언어 기초 및 활용 : </v>
      </c>
      <c r="L415" s="107" t="str">
        <f>VLOOKUP(K403,내용[],31,FALSE)</f>
        <v>박석호</v>
      </c>
    </row>
    <row r="416" spans="1:12" ht="45" customHeight="1" x14ac:dyDescent="0.15">
      <c r="A416" s="105"/>
      <c r="B416" s="105"/>
      <c r="C416" s="69" t="str">
        <f>VLOOKUP(C403,내용[],23,FALSE)</f>
        <v>응용SW 기초기술 활용</v>
      </c>
      <c r="D416" s="108"/>
      <c r="E416" s="69" t="str">
        <f>VLOOKUP(E403,내용[],23,FALSE)</f>
        <v>응용SW 기초기술 활용</v>
      </c>
      <c r="F416" s="108"/>
      <c r="G416" s="69" t="str">
        <f>VLOOKUP(G403,내용[],23,FALSE)</f>
        <v>응용SW 기초기술 활용</v>
      </c>
      <c r="H416" s="108"/>
      <c r="I416" s="69" t="str">
        <f>VLOOKUP(I403,내용[],23,FALSE)</f>
        <v>응용SW 기초기술 활용</v>
      </c>
      <c r="J416" s="108"/>
      <c r="K416" s="69" t="str">
        <f>VLOOKUP(K403,내용[],23,FALSE)</f>
        <v>응용SW 기초기술 활용</v>
      </c>
      <c r="L416" s="108"/>
    </row>
    <row r="417" spans="1:12" ht="12.75" customHeight="1" x14ac:dyDescent="0.15">
      <c r="A417" s="106"/>
      <c r="B417" s="106"/>
      <c r="C417" s="69" t="str">
        <f>VLOOKUP(C403,내용[],39,FALSE)</f>
        <v>506호</v>
      </c>
      <c r="D417" s="109"/>
      <c r="E417" s="69" t="str">
        <f>VLOOKUP(E403,내용[],39,FALSE)</f>
        <v>506호</v>
      </c>
      <c r="F417" s="109"/>
      <c r="G417" s="69" t="str">
        <f>VLOOKUP(G403,내용[],39,FALSE)</f>
        <v>506호</v>
      </c>
      <c r="H417" s="109"/>
      <c r="I417" s="69" t="str">
        <f>VLOOKUP(I403,내용[],39,FALSE)</f>
        <v>506호</v>
      </c>
      <c r="J417" s="109"/>
      <c r="K417" s="69" t="str">
        <f>VLOOKUP(K403,내용[],39,FALSE)</f>
        <v>506호</v>
      </c>
      <c r="L417" s="109"/>
    </row>
    <row r="418" spans="1:12" s="70" customFormat="1" ht="32.25" customHeight="1" x14ac:dyDescent="0.15">
      <c r="A418" s="104" t="str">
        <f>자료!$H$9</f>
        <v>5교시</v>
      </c>
      <c r="B418" s="104" t="str">
        <f>자료!$H$8</f>
        <v>14:10 ~ 15:00</v>
      </c>
      <c r="C418" s="69" t="str">
        <f>VLOOKUP(C403,내용[],8,FALSE)&amp;" : "&amp;VLOOKUP(C403,내용[],16,FALSE)</f>
        <v xml:space="preserve">프로그래밍언어 기초 및 활용 : </v>
      </c>
      <c r="D418" s="107" t="str">
        <f>VLOOKUP(C403,내용[],32,FALSE)</f>
        <v>박석호</v>
      </c>
      <c r="E418" s="69" t="str">
        <f>VLOOKUP(E403,내용[],8,FALSE)&amp;" : "&amp;VLOOKUP(E403,내용[],16,FALSE)</f>
        <v xml:space="preserve">프로그래밍언어 기초 및 활용 : </v>
      </c>
      <c r="F418" s="107" t="str">
        <f>VLOOKUP(E403,내용[],32,FALSE)</f>
        <v>박석호</v>
      </c>
      <c r="G418" s="69" t="str">
        <f>VLOOKUP(G403,내용[],8,FALSE)&amp;" : "&amp;VLOOKUP(G403,내용[],16,FALSE)</f>
        <v xml:space="preserve">프로그래밍언어 기초 및 활용 : </v>
      </c>
      <c r="H418" s="107" t="str">
        <f>VLOOKUP(G403,내용[],32,FALSE)</f>
        <v>박석호</v>
      </c>
      <c r="I418" s="69" t="str">
        <f>VLOOKUP(I403,내용[],8,FALSE)&amp;" : "&amp;VLOOKUP(I403,내용[],16,FALSE)</f>
        <v xml:space="preserve">프로그래밍언어 기초 및 활용 : </v>
      </c>
      <c r="J418" s="107" t="str">
        <f>VLOOKUP(I403,내용[],32,FALSE)</f>
        <v>박석호</v>
      </c>
      <c r="K418" s="69" t="str">
        <f>VLOOKUP(K403,내용[],8,FALSE)&amp;" : "&amp;VLOOKUP(K403,내용[],16,FALSE)</f>
        <v xml:space="preserve">프로그래밍언어 기초 및 활용 : </v>
      </c>
      <c r="L418" s="107" t="str">
        <f>VLOOKUP(K403,내용[],32,FALSE)</f>
        <v>박석호</v>
      </c>
    </row>
    <row r="419" spans="1:12" ht="45" customHeight="1" x14ac:dyDescent="0.15">
      <c r="A419" s="105"/>
      <c r="B419" s="105"/>
      <c r="C419" s="69" t="str">
        <f>VLOOKUP(C403,내용[],24,FALSE)</f>
        <v>응용SW 기초기술 활용</v>
      </c>
      <c r="D419" s="108"/>
      <c r="E419" s="69" t="str">
        <f>VLOOKUP(E403,내용[],24,FALSE)</f>
        <v>응용SW 기초기술 활용</v>
      </c>
      <c r="F419" s="108"/>
      <c r="G419" s="69" t="str">
        <f>VLOOKUP(G403,내용[],24,FALSE)</f>
        <v>응용SW 기초기술 활용</v>
      </c>
      <c r="H419" s="108"/>
      <c r="I419" s="69" t="str">
        <f>VLOOKUP(I403,내용[],24,FALSE)</f>
        <v>응용SW 기초기술 활용</v>
      </c>
      <c r="J419" s="108"/>
      <c r="K419" s="69" t="str">
        <f>VLOOKUP(K403,내용[],24,FALSE)</f>
        <v>응용SW 기초기술 활용</v>
      </c>
      <c r="L419" s="108"/>
    </row>
    <row r="420" spans="1:12" ht="12.75" customHeight="1" x14ac:dyDescent="0.15">
      <c r="A420" s="106"/>
      <c r="B420" s="106"/>
      <c r="C420" s="69" t="str">
        <f>VLOOKUP(C403,내용[],40,FALSE)</f>
        <v>506호</v>
      </c>
      <c r="D420" s="109"/>
      <c r="E420" s="69" t="str">
        <f>VLOOKUP(E403,내용[],40,FALSE)</f>
        <v>506호</v>
      </c>
      <c r="F420" s="109"/>
      <c r="G420" s="69" t="str">
        <f>VLOOKUP(G403,내용[],40,FALSE)</f>
        <v>506호</v>
      </c>
      <c r="H420" s="109"/>
      <c r="I420" s="69" t="str">
        <f>VLOOKUP(I403,내용[],40,FALSE)</f>
        <v>506호</v>
      </c>
      <c r="J420" s="109"/>
      <c r="K420" s="69" t="str">
        <f>VLOOKUP(K403,내용[],40,FALSE)</f>
        <v>506호</v>
      </c>
      <c r="L420" s="109"/>
    </row>
    <row r="421" spans="1:12" s="70" customFormat="1" ht="32.25" customHeight="1" x14ac:dyDescent="0.15">
      <c r="A421" s="104" t="str">
        <f>자료!$I$9</f>
        <v>6교시</v>
      </c>
      <c r="B421" s="104" t="str">
        <f>자료!$I$8</f>
        <v>15:10 ~ 16:00</v>
      </c>
      <c r="C421" s="69" t="str">
        <f>VLOOKUP(C403,내용[],9,FALSE)&amp;" : "&amp;VLOOKUP(C403,내용[],17,FALSE)</f>
        <v xml:space="preserve">프로그래밍언어 기초 및 활용 : </v>
      </c>
      <c r="D421" s="107" t="str">
        <f>VLOOKUP(C403,내용[],33,FALSE)</f>
        <v>박석호</v>
      </c>
      <c r="E421" s="69" t="str">
        <f>VLOOKUP(E403,내용[],9,FALSE)&amp;" : "&amp;VLOOKUP(E403,내용[],17,FALSE)</f>
        <v xml:space="preserve">프로그래밍언어 기초 및 활용 : </v>
      </c>
      <c r="F421" s="107" t="str">
        <f>VLOOKUP(E403,내용[],33,FALSE)</f>
        <v>박석호</v>
      </c>
      <c r="G421" s="69" t="str">
        <f>VLOOKUP(G403,내용[],9,FALSE)&amp;" : "&amp;VLOOKUP(G403,내용[],17,FALSE)</f>
        <v xml:space="preserve">프로그래밍언어 기초 및 활용 : </v>
      </c>
      <c r="H421" s="107" t="str">
        <f>VLOOKUP(G403,내용[],33,FALSE)</f>
        <v>박석호</v>
      </c>
      <c r="I421" s="69" t="str">
        <f>VLOOKUP(I403,내용[],9,FALSE)&amp;" : "&amp;VLOOKUP(I403,내용[],17,FALSE)</f>
        <v xml:space="preserve">프로그래밍언어 기초 및 활용 : </v>
      </c>
      <c r="J421" s="107" t="str">
        <f>VLOOKUP(I403,내용[],33,FALSE)</f>
        <v>박석호</v>
      </c>
      <c r="K421" s="69" t="str">
        <f>VLOOKUP(K403,내용[],9,FALSE)&amp;" : "&amp;VLOOKUP(K403,내용[],17,FALSE)</f>
        <v xml:space="preserve">프로그래밍언어 기초 및 활용 : </v>
      </c>
      <c r="L421" s="107" t="str">
        <f>VLOOKUP(K403,내용[],33,FALSE)</f>
        <v>박석호</v>
      </c>
    </row>
    <row r="422" spans="1:12" ht="45" customHeight="1" x14ac:dyDescent="0.15">
      <c r="A422" s="105"/>
      <c r="B422" s="105"/>
      <c r="C422" s="69" t="str">
        <f>VLOOKUP(C403,내용[],25,FALSE)</f>
        <v>응용SW 기초기술 활용</v>
      </c>
      <c r="D422" s="108"/>
      <c r="E422" s="69" t="str">
        <f>VLOOKUP(E403,내용[],25,FALSE)</f>
        <v>응용SW 기초기술 활용</v>
      </c>
      <c r="F422" s="108"/>
      <c r="G422" s="69" t="str">
        <f>VLOOKUP(G403,내용[],25,FALSE)</f>
        <v>응용SW 기초기술 활용</v>
      </c>
      <c r="H422" s="108"/>
      <c r="I422" s="69" t="str">
        <f>VLOOKUP(I403,내용[],25,FALSE)</f>
        <v>응용SW 기초기술 활용</v>
      </c>
      <c r="J422" s="108"/>
      <c r="K422" s="69" t="str">
        <f>VLOOKUP(K403,내용[],25,FALSE)</f>
        <v>응용SW 기초기술 활용</v>
      </c>
      <c r="L422" s="108"/>
    </row>
    <row r="423" spans="1:12" ht="12.75" customHeight="1" x14ac:dyDescent="0.15">
      <c r="A423" s="106"/>
      <c r="B423" s="106"/>
      <c r="C423" s="69" t="str">
        <f>VLOOKUP(C403,내용[],41,FALSE)</f>
        <v>506호</v>
      </c>
      <c r="D423" s="109"/>
      <c r="E423" s="69" t="str">
        <f>VLOOKUP(E403,내용[],41,FALSE)</f>
        <v>506호</v>
      </c>
      <c r="F423" s="109"/>
      <c r="G423" s="69" t="str">
        <f>VLOOKUP(G403,내용[],41,FALSE)</f>
        <v>506호</v>
      </c>
      <c r="H423" s="109"/>
      <c r="I423" s="69" t="str">
        <f>VLOOKUP(I403,내용[],41,FALSE)</f>
        <v>506호</v>
      </c>
      <c r="J423" s="109"/>
      <c r="K423" s="69" t="str">
        <f>VLOOKUP(K403,내용[],41,FALSE)</f>
        <v>506호</v>
      </c>
      <c r="L423" s="109"/>
    </row>
    <row r="424" spans="1:12" s="70" customFormat="1" ht="32.25" customHeight="1" x14ac:dyDescent="0.15">
      <c r="A424" s="104" t="str">
        <f>자료!$J$9</f>
        <v>7교시</v>
      </c>
      <c r="B424" s="104" t="str">
        <f>자료!$J$8</f>
        <v>16:10 ~ 17:00</v>
      </c>
      <c r="C424" s="69" t="str">
        <f>VLOOKUP(C403,내용[],10,FALSE)&amp;" : "&amp;VLOOKUP(C403,내용[],18,FALSE)</f>
        <v xml:space="preserve">프로그래밍언어 기초 및 활용 : </v>
      </c>
      <c r="D424" s="107" t="str">
        <f>VLOOKUP(C403,내용[],34,FALSE)</f>
        <v>박석호</v>
      </c>
      <c r="E424" s="69" t="str">
        <f>VLOOKUP(E403,내용[],10,FALSE)&amp;" : "&amp;VLOOKUP(E403,내용[],18,FALSE)</f>
        <v xml:space="preserve">프로그래밍언어 기초 및 활용 : </v>
      </c>
      <c r="F424" s="107" t="str">
        <f>VLOOKUP(E403,내용[],34,FALSE)</f>
        <v>박석호</v>
      </c>
      <c r="G424" s="69" t="str">
        <f>VLOOKUP(G403,내용[],10,FALSE)&amp;" : "&amp;VLOOKUP(G403,내용[],18,FALSE)</f>
        <v xml:space="preserve">프로그래밍언어 기초 및 활용 : </v>
      </c>
      <c r="H424" s="107" t="str">
        <f>VLOOKUP(G403,내용[],34,FALSE)</f>
        <v>박석호</v>
      </c>
      <c r="I424" s="69" t="str">
        <f>VLOOKUP(I403,내용[],10,FALSE)&amp;" : "&amp;VLOOKUP(I403,내용[],18,FALSE)</f>
        <v xml:space="preserve">프로그래밍언어 기초 및 활용 : </v>
      </c>
      <c r="J424" s="107" t="str">
        <f>VLOOKUP(I403,내용[],34,FALSE)</f>
        <v>박석호</v>
      </c>
      <c r="K424" s="69" t="str">
        <f>VLOOKUP(K403,내용[],10,FALSE)&amp;" : "&amp;VLOOKUP(K403,내용[],18,FALSE)</f>
        <v xml:space="preserve">프로그래밍언어 기초 및 활용 : </v>
      </c>
      <c r="L424" s="107" t="str">
        <f>VLOOKUP(K403,내용[],34,FALSE)</f>
        <v>박석호</v>
      </c>
    </row>
    <row r="425" spans="1:12" ht="45" customHeight="1" x14ac:dyDescent="0.15">
      <c r="A425" s="105"/>
      <c r="B425" s="105"/>
      <c r="C425" s="69" t="str">
        <f>VLOOKUP(C403,내용[],26,FALSE)</f>
        <v>응용SW 기초기술 활용</v>
      </c>
      <c r="D425" s="108"/>
      <c r="E425" s="69" t="str">
        <f>VLOOKUP(E403,내용[],26,FALSE)</f>
        <v>응용SW 기초기술 활용</v>
      </c>
      <c r="F425" s="108"/>
      <c r="G425" s="69" t="str">
        <f>VLOOKUP(G403,내용[],26,FALSE)</f>
        <v>응용SW 기초기술 활용</v>
      </c>
      <c r="H425" s="108"/>
      <c r="I425" s="69" t="str">
        <f>VLOOKUP(I403,내용[],26,FALSE)</f>
        <v>응용SW 기초기술 활용</v>
      </c>
      <c r="J425" s="108"/>
      <c r="K425" s="69" t="str">
        <f>VLOOKUP(K403,내용[],26,FALSE)</f>
        <v>응용SW 기초기술 활용</v>
      </c>
      <c r="L425" s="108"/>
    </row>
    <row r="426" spans="1:12" ht="12.75" customHeight="1" x14ac:dyDescent="0.15">
      <c r="A426" s="106"/>
      <c r="B426" s="106"/>
      <c r="C426" s="69" t="str">
        <f>VLOOKUP(C403,내용[],42,FALSE)</f>
        <v>506호</v>
      </c>
      <c r="D426" s="109"/>
      <c r="E426" s="69" t="str">
        <f>VLOOKUP(E403,내용[],42,FALSE)</f>
        <v>506호</v>
      </c>
      <c r="F426" s="109"/>
      <c r="G426" s="69" t="str">
        <f>VLOOKUP(G403,내용[],42,FALSE)</f>
        <v>506호</v>
      </c>
      <c r="H426" s="109"/>
      <c r="I426" s="69" t="str">
        <f>VLOOKUP(I403,내용[],42,FALSE)</f>
        <v>506호</v>
      </c>
      <c r="J426" s="109"/>
      <c r="K426" s="69" t="str">
        <f>VLOOKUP(K403,내용[],42,FALSE)</f>
        <v>506호</v>
      </c>
      <c r="L426" s="109"/>
    </row>
    <row r="427" spans="1:12" s="70" customFormat="1" ht="32.25" customHeight="1" x14ac:dyDescent="0.15">
      <c r="A427" s="104" t="str">
        <f>자료!$K$9</f>
        <v>8교시</v>
      </c>
      <c r="B427" s="104" t="str">
        <f>자료!$K$8</f>
        <v>17:10 ~ 18:00</v>
      </c>
      <c r="C427" s="69" t="str">
        <f>VLOOKUP(C403,내용[],11,FALSE)&amp;" : "&amp;VLOOKUP(C403,내용[],19,FALSE)</f>
        <v xml:space="preserve">프로그래밍언어 기초 및 활용 : </v>
      </c>
      <c r="D427" s="107" t="str">
        <f>VLOOKUP(C403,내용[],35,FALSE)</f>
        <v>박석호</v>
      </c>
      <c r="E427" s="69" t="str">
        <f>VLOOKUP(E403,내용[],11,FALSE)&amp;" : "&amp;VLOOKUP(E403,내용[],19,FALSE)</f>
        <v xml:space="preserve">프로그래밍언어 기초 및 활용 : </v>
      </c>
      <c r="F427" s="107" t="str">
        <f>VLOOKUP(E403,내용[],35,FALSE)</f>
        <v>박석호</v>
      </c>
      <c r="G427" s="69" t="str">
        <f>VLOOKUP(G403,내용[],11,FALSE)&amp;" : "&amp;VLOOKUP(G403,내용[],19,FALSE)</f>
        <v xml:space="preserve">프로그래밍언어 기초 및 활용 : </v>
      </c>
      <c r="H427" s="107" t="str">
        <f>VLOOKUP(G403,내용[],35,FALSE)</f>
        <v>박석호</v>
      </c>
      <c r="I427" s="69" t="str">
        <f>VLOOKUP(I403,내용[],11,FALSE)&amp;" : "&amp;VLOOKUP(I403,내용[],19,FALSE)</f>
        <v xml:space="preserve">프로그래밍언어 기초 및 활용 : </v>
      </c>
      <c r="J427" s="107" t="str">
        <f>VLOOKUP(I403,내용[],35,FALSE)</f>
        <v>박석호</v>
      </c>
      <c r="K427" s="69" t="str">
        <f>VLOOKUP(K403,내용[],11,FALSE)&amp;" : "&amp;VLOOKUP(K403,내용[],19,FALSE)</f>
        <v xml:space="preserve">프로그래밍언어 기초 및 활용 : </v>
      </c>
      <c r="L427" s="107" t="str">
        <f>VLOOKUP(K403,내용[],35,FALSE)</f>
        <v>박석호</v>
      </c>
    </row>
    <row r="428" spans="1:12" ht="45" customHeight="1" x14ac:dyDescent="0.15">
      <c r="A428" s="105"/>
      <c r="B428" s="105"/>
      <c r="C428" s="69" t="str">
        <f>VLOOKUP(C403,내용[],27,FALSE)</f>
        <v>응용SW 기초기술 활용</v>
      </c>
      <c r="D428" s="108"/>
      <c r="E428" s="69" t="str">
        <f>VLOOKUP(E403,내용[],27,FALSE)</f>
        <v>응용SW 기초기술 활용</v>
      </c>
      <c r="F428" s="108"/>
      <c r="G428" s="69" t="str">
        <f>VLOOKUP(G403,내용[],27,FALSE)</f>
        <v>응용SW 기초기술 활용</v>
      </c>
      <c r="H428" s="108"/>
      <c r="I428" s="69" t="str">
        <f>VLOOKUP(I403,내용[],27,FALSE)</f>
        <v>응용SW 기초기술 활용</v>
      </c>
      <c r="J428" s="108"/>
      <c r="K428" s="69" t="str">
        <f>VLOOKUP(K403,내용[],27,FALSE)</f>
        <v>응용SW 기초기술 활용</v>
      </c>
      <c r="L428" s="108"/>
    </row>
    <row r="429" spans="1:12" ht="12.75" customHeight="1" x14ac:dyDescent="0.15">
      <c r="A429" s="106"/>
      <c r="B429" s="106"/>
      <c r="C429" s="69" t="str">
        <f>VLOOKUP(C403,내용[],43,FALSE)</f>
        <v>506호</v>
      </c>
      <c r="D429" s="109"/>
      <c r="E429" s="69" t="str">
        <f>VLOOKUP(E403,내용[],43,FALSE)</f>
        <v>506호</v>
      </c>
      <c r="F429" s="109"/>
      <c r="G429" s="69" t="str">
        <f>VLOOKUP(G403,내용[],43,FALSE)</f>
        <v>506호</v>
      </c>
      <c r="H429" s="109"/>
      <c r="I429" s="69" t="str">
        <f>VLOOKUP(I403,내용[],43,FALSE)</f>
        <v>506호</v>
      </c>
      <c r="J429" s="109"/>
      <c r="K429" s="69" t="str">
        <f>VLOOKUP(K403,내용[],43,FALSE)</f>
        <v>506호</v>
      </c>
      <c r="L429" s="109"/>
    </row>
    <row r="430" spans="1:12" ht="6" customHeight="1" x14ac:dyDescent="0.15">
      <c r="A430" s="58"/>
      <c r="C430" s="59"/>
      <c r="D430" s="60"/>
      <c r="E430" s="59"/>
      <c r="G430" s="61"/>
      <c r="H430" s="60"/>
      <c r="I430" s="59"/>
      <c r="K430" s="59"/>
      <c r="L430" s="60"/>
    </row>
    <row r="431" spans="1:12" ht="6" customHeight="1" x14ac:dyDescent="0.15">
      <c r="C431" s="59"/>
      <c r="D431" s="60"/>
      <c r="E431" s="59"/>
      <c r="G431" s="61"/>
      <c r="H431" s="60"/>
      <c r="I431" s="59"/>
      <c r="K431" s="59"/>
      <c r="L431" s="60"/>
    </row>
    <row r="432" spans="1:12" ht="21" customHeight="1" x14ac:dyDescent="0.15">
      <c r="A432" s="113" t="str">
        <f>자료!$A$3</f>
        <v>풀스택 개발자양성과정(프론트앤드&amp;백앤드)(2회차)</v>
      </c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</row>
    <row r="433" spans="1:12" ht="6" customHeight="1" x14ac:dyDescent="0.15">
      <c r="C433" s="59"/>
      <c r="D433" s="60"/>
      <c r="E433" s="59"/>
      <c r="G433" s="61"/>
      <c r="H433" s="60"/>
      <c r="I433" s="59"/>
      <c r="K433" s="59"/>
      <c r="L433" s="60"/>
    </row>
    <row r="434" spans="1:12" ht="12" x14ac:dyDescent="0.15">
      <c r="A434" s="114" t="str">
        <f>자료!$A$5</f>
        <v xml:space="preserve">훈련기간: </v>
      </c>
      <c r="B434" s="114"/>
      <c r="C434" s="62" t="str">
        <f>자료!$D$5</f>
        <v>2020-10-20 ~ 2021-04-01</v>
      </c>
      <c r="D434" s="60"/>
      <c r="E434" s="59"/>
      <c r="F434" s="63"/>
      <c r="G434" s="61" t="str">
        <f>자료!$I$5</f>
        <v>(연수시간: 900시간)</v>
      </c>
      <c r="H434" s="60"/>
      <c r="I434" s="59"/>
      <c r="K434" s="59"/>
      <c r="L434" s="60"/>
    </row>
    <row r="435" spans="1:12" ht="12" x14ac:dyDescent="0.15">
      <c r="A435" s="114" t="str">
        <f>자료!$A$6</f>
        <v xml:space="preserve">훈련강사: </v>
      </c>
      <c r="B435" s="114"/>
      <c r="C435" s="59" t="str">
        <f t="shared" ref="C435" si="70">D439</f>
        <v>박석호</v>
      </c>
      <c r="D435" s="60"/>
      <c r="E435" s="59"/>
      <c r="G435" s="61"/>
      <c r="H435" s="60"/>
      <c r="I435" s="64"/>
      <c r="J435" s="65"/>
      <c r="K435" s="64"/>
      <c r="L435" s="60"/>
    </row>
    <row r="436" spans="1:12" ht="13.5" customHeight="1" x14ac:dyDescent="0.15">
      <c r="A436" s="66"/>
      <c r="B436" s="66"/>
      <c r="C436" s="110">
        <f t="shared" ref="C436" si="71">C403+5</f>
        <v>66</v>
      </c>
      <c r="D436" s="110"/>
      <c r="E436" s="110">
        <f t="shared" ref="E436" si="72">C436+1</f>
        <v>67</v>
      </c>
      <c r="F436" s="110"/>
      <c r="G436" s="110">
        <f t="shared" ref="G436" si="73">E436+1</f>
        <v>68</v>
      </c>
      <c r="H436" s="110"/>
      <c r="I436" s="110">
        <f t="shared" ref="I436" si="74">G436+1</f>
        <v>69</v>
      </c>
      <c r="J436" s="110"/>
      <c r="K436" s="110">
        <f t="shared" ref="K436" si="75">I436+1</f>
        <v>70</v>
      </c>
      <c r="L436" s="110"/>
    </row>
    <row r="437" spans="1:12" s="68" customFormat="1" ht="13.5" customHeight="1" x14ac:dyDescent="0.15">
      <c r="A437" s="67"/>
      <c r="B437" s="67"/>
      <c r="C437" s="111">
        <f>VLOOKUP(C436,내용[],44,FALSE)</f>
        <v>44217</v>
      </c>
      <c r="D437" s="111"/>
      <c r="E437" s="115">
        <f>VLOOKUP(E436,내용[],44,FALSE)</f>
        <v>44218</v>
      </c>
      <c r="F437" s="115"/>
      <c r="G437" s="111">
        <f>VLOOKUP(G436,내용[],44,FALSE)</f>
        <v>44221</v>
      </c>
      <c r="H437" s="111"/>
      <c r="I437" s="111">
        <f>VLOOKUP(I436,내용[],44,FALSE)</f>
        <v>44222</v>
      </c>
      <c r="J437" s="111"/>
      <c r="K437" s="111">
        <f>VLOOKUP(K436,내용[],44,FALSE)</f>
        <v>44223</v>
      </c>
      <c r="L437" s="111"/>
    </row>
    <row r="438" spans="1:12" s="82" customFormat="1" ht="13.5" customHeight="1" x14ac:dyDescent="0.15">
      <c r="A438" s="66"/>
      <c r="B438" s="66"/>
      <c r="C438" s="116">
        <f>VLOOKUP(C436,내용[],2,FALSE)</f>
        <v>8</v>
      </c>
      <c r="D438" s="117"/>
      <c r="E438" s="116">
        <f>VLOOKUP(E436,내용[],2,FALSE)</f>
        <v>8</v>
      </c>
      <c r="F438" s="117"/>
      <c r="G438" s="116">
        <f>VLOOKUP(G436,내용[],2,FALSE)</f>
        <v>8</v>
      </c>
      <c r="H438" s="117"/>
      <c r="I438" s="116">
        <f>VLOOKUP(I436,내용[],2,FALSE)</f>
        <v>8</v>
      </c>
      <c r="J438" s="117"/>
      <c r="K438" s="116">
        <f>VLOOKUP(K436,내용[],2,FALSE)</f>
        <v>8</v>
      </c>
      <c r="L438" s="117"/>
    </row>
    <row r="439" spans="1:12" s="70" customFormat="1" ht="32.25" customHeight="1" x14ac:dyDescent="0.15">
      <c r="A439" s="104" t="str">
        <f>자료!$D$9</f>
        <v>1교시</v>
      </c>
      <c r="B439" s="104" t="str">
        <f>자료!$D$8</f>
        <v>09:30 ~ 10:20</v>
      </c>
      <c r="C439" s="69" t="str">
        <f>VLOOKUP(C436,내용[],4,FALSE)&amp;" : "&amp;VLOOKUP(C436,내용[],12,FALSE)</f>
        <v xml:space="preserve">프로그래밍언어 기초 및 활용 : </v>
      </c>
      <c r="D439" s="107" t="str">
        <f>VLOOKUP(C436,내용[],28,FALSE)</f>
        <v>박석호</v>
      </c>
      <c r="E439" s="69" t="str">
        <f>VLOOKUP(E436,내용[],4,FALSE)&amp;" : "&amp;VLOOKUP(E436,내용[],12,FALSE)</f>
        <v xml:space="preserve">프로그래밍언어 기초 및 활용 : </v>
      </c>
      <c r="F439" s="107" t="str">
        <f>VLOOKUP(E436,내용[],28,FALSE)</f>
        <v>박석호</v>
      </c>
      <c r="G439" s="69" t="str">
        <f>VLOOKUP(G436,내용[],4,FALSE)&amp;" : "&amp;VLOOKUP(G436,내용[],12,FALSE)</f>
        <v xml:space="preserve">프론트앤드 &amp; 백앤드 구현 및 제작 : </v>
      </c>
      <c r="H439" s="107" t="str">
        <f>VLOOKUP(G436,내용[],28,FALSE)</f>
        <v>박석호</v>
      </c>
      <c r="I439" s="69" t="str">
        <f>VLOOKUP(I436,내용[],4,FALSE)&amp;" : "&amp;VLOOKUP(I436,내용[],12,FALSE)</f>
        <v xml:space="preserve">프론트앤드 &amp; 백앤드 구현 및 제작 : </v>
      </c>
      <c r="J439" s="107" t="str">
        <f>VLOOKUP(I436,내용[],28,FALSE)</f>
        <v>박석호</v>
      </c>
      <c r="K439" s="69" t="str">
        <f>VLOOKUP(K436,내용[],4,FALSE)&amp;" : "&amp;VLOOKUP(K436,내용[],12,FALSE)</f>
        <v xml:space="preserve">프론트앤드 &amp; 백앤드 구현 및 제작 : </v>
      </c>
      <c r="L439" s="107" t="str">
        <f>VLOOKUP(K436,내용[],28,FALSE)</f>
        <v>박석호</v>
      </c>
    </row>
    <row r="440" spans="1:12" ht="45" customHeight="1" x14ac:dyDescent="0.15">
      <c r="A440" s="105"/>
      <c r="B440" s="105"/>
      <c r="C440" s="69" t="str">
        <f>VLOOKUP(C436,내용[],20,FALSE)</f>
        <v>응용SW 기초기술 활용</v>
      </c>
      <c r="D440" s="108"/>
      <c r="E440" s="69" t="str">
        <f>VLOOKUP(E436,내용[],20,FALSE)</f>
        <v>응용SW 기초기술 활용</v>
      </c>
      <c r="F440" s="108"/>
      <c r="G440" s="69" t="str">
        <f>VLOOKUP(G436,내용[],20,FALSE)</f>
        <v>서버프로그램 구현</v>
      </c>
      <c r="H440" s="108"/>
      <c r="I440" s="69" t="str">
        <f>VLOOKUP(I436,내용[],20,FALSE)</f>
        <v>서버프로그램 구현</v>
      </c>
      <c r="J440" s="108"/>
      <c r="K440" s="69" t="str">
        <f>VLOOKUP(K436,내용[],20,FALSE)</f>
        <v>서버프로그램 구현</v>
      </c>
      <c r="L440" s="108"/>
    </row>
    <row r="441" spans="1:12" ht="12.75" customHeight="1" x14ac:dyDescent="0.15">
      <c r="A441" s="106"/>
      <c r="B441" s="106"/>
      <c r="C441" s="69" t="str">
        <f>VLOOKUP(C436,내용[],36,FALSE)</f>
        <v>506호</v>
      </c>
      <c r="D441" s="109"/>
      <c r="E441" s="69" t="str">
        <f>VLOOKUP(E436,내용[],36,FALSE)</f>
        <v>506호</v>
      </c>
      <c r="F441" s="109"/>
      <c r="G441" s="69" t="str">
        <f>VLOOKUP(G436,내용[],36,FALSE)</f>
        <v>506호</v>
      </c>
      <c r="H441" s="109"/>
      <c r="I441" s="69" t="str">
        <f>VLOOKUP(I436,내용[],36,FALSE)</f>
        <v>506호</v>
      </c>
      <c r="J441" s="109"/>
      <c r="K441" s="69" t="str">
        <f>VLOOKUP(K436,내용[],36,FALSE)</f>
        <v>506호</v>
      </c>
      <c r="L441" s="109"/>
    </row>
    <row r="442" spans="1:12" s="70" customFormat="1" ht="32.25" customHeight="1" x14ac:dyDescent="0.15">
      <c r="A442" s="104" t="str">
        <f>자료!$E$9</f>
        <v>2교시</v>
      </c>
      <c r="B442" s="104" t="str">
        <f>자료!$E$8</f>
        <v>10:30 ~ 11:20</v>
      </c>
      <c r="C442" s="69" t="str">
        <f>VLOOKUP(C436,내용[],5,FALSE)&amp;" : "&amp;VLOOKUP(C436,내용[],13,FALSE)</f>
        <v xml:space="preserve">프로그래밍언어 기초 및 활용 : </v>
      </c>
      <c r="D442" s="107" t="str">
        <f>VLOOKUP(C436,내용[],29,FALSE)</f>
        <v>박석호</v>
      </c>
      <c r="E442" s="101" t="str">
        <f>VLOOKUP(E436,내용[],5,FALSE)&amp;" : "&amp;VLOOKUP(E436,내용[],13,FALSE)</f>
        <v xml:space="preserve">프로그래밍언어 기초 및 활용 : </v>
      </c>
      <c r="F442" s="107" t="str">
        <f>VLOOKUP(E436,내용[],29,FALSE)</f>
        <v>박석호</v>
      </c>
      <c r="G442" s="69" t="str">
        <f>VLOOKUP(G436,내용[],5,FALSE)&amp;" : "&amp;VLOOKUP(G436,내용[],13,FALSE)</f>
        <v xml:space="preserve">프론트앤드 &amp; 백앤드 구현 및 제작 : </v>
      </c>
      <c r="H442" s="107" t="str">
        <f>VLOOKUP(G436,내용[],29,FALSE)</f>
        <v>박석호</v>
      </c>
      <c r="I442" s="69" t="str">
        <f>VLOOKUP(I436,내용[],5,FALSE)&amp;" : "&amp;VLOOKUP(I436,내용[],13,FALSE)</f>
        <v xml:space="preserve">프론트앤드 &amp; 백앤드 구현 및 제작 : </v>
      </c>
      <c r="J442" s="107" t="str">
        <f>VLOOKUP(I436,내용[],29,FALSE)</f>
        <v>박석호</v>
      </c>
      <c r="K442" s="69" t="str">
        <f>VLOOKUP(K436,내용[],5,FALSE)&amp;" : "&amp;VLOOKUP(K436,내용[],13,FALSE)</f>
        <v xml:space="preserve">프론트앤드 &amp; 백앤드 구현 및 제작 : </v>
      </c>
      <c r="L442" s="107" t="str">
        <f>VLOOKUP(K436,내용[],29,FALSE)</f>
        <v>박석호</v>
      </c>
    </row>
    <row r="443" spans="1:12" ht="45" customHeight="1" x14ac:dyDescent="0.15">
      <c r="A443" s="105"/>
      <c r="B443" s="105"/>
      <c r="C443" s="69" t="str">
        <f>VLOOKUP(C436,내용[],21,FALSE)</f>
        <v>응용SW 기초기술 활용</v>
      </c>
      <c r="D443" s="108"/>
      <c r="E443" s="101" t="str">
        <f>VLOOKUP(E436,내용[],21,FALSE)</f>
        <v>응용SW 기초기술 활용</v>
      </c>
      <c r="F443" s="108"/>
      <c r="G443" s="69" t="str">
        <f>VLOOKUP(G436,내용[],21,FALSE)</f>
        <v>서버프로그램 구현</v>
      </c>
      <c r="H443" s="108"/>
      <c r="I443" s="69" t="str">
        <f>VLOOKUP(I436,내용[],21,FALSE)</f>
        <v>서버프로그램 구현</v>
      </c>
      <c r="J443" s="108"/>
      <c r="K443" s="69" t="str">
        <f>VLOOKUP(K436,내용[],21,FALSE)</f>
        <v>서버프로그램 구현</v>
      </c>
      <c r="L443" s="108"/>
    </row>
    <row r="444" spans="1:12" ht="12.75" customHeight="1" x14ac:dyDescent="0.15">
      <c r="A444" s="106"/>
      <c r="B444" s="106"/>
      <c r="C444" s="69" t="str">
        <f>VLOOKUP(C436,내용[],37,FALSE)</f>
        <v>506호</v>
      </c>
      <c r="D444" s="109"/>
      <c r="E444" s="101" t="str">
        <f>VLOOKUP(E436,내용[],37,FALSE)</f>
        <v>506호</v>
      </c>
      <c r="F444" s="109"/>
      <c r="G444" s="69" t="str">
        <f>VLOOKUP(G436,내용[],37,FALSE)</f>
        <v>506호</v>
      </c>
      <c r="H444" s="109"/>
      <c r="I444" s="69" t="str">
        <f>VLOOKUP(I436,내용[],37,FALSE)</f>
        <v>506호</v>
      </c>
      <c r="J444" s="109"/>
      <c r="K444" s="69" t="str">
        <f>VLOOKUP(K436,내용[],37,FALSE)</f>
        <v>506호</v>
      </c>
      <c r="L444" s="109"/>
    </row>
    <row r="445" spans="1:12" s="70" customFormat="1" ht="32.25" customHeight="1" x14ac:dyDescent="0.15">
      <c r="A445" s="104" t="str">
        <f>자료!$F$9</f>
        <v>3교시</v>
      </c>
      <c r="B445" s="104" t="str">
        <f>자료!$F$8</f>
        <v>11:30 ~ 12:20</v>
      </c>
      <c r="C445" s="69" t="str">
        <f>VLOOKUP(C436,내용[],6,FALSE)&amp;" : "&amp;VLOOKUP(C436,내용[],14,FALSE)</f>
        <v xml:space="preserve">프로그래밍언어 기초 및 활용 : </v>
      </c>
      <c r="D445" s="107" t="str">
        <f>VLOOKUP(C436,내용[],30,FALSE)</f>
        <v>박석호</v>
      </c>
      <c r="E445" s="69" t="str">
        <f>VLOOKUP(E436,내용[],6,FALSE)&amp;" : "&amp;VLOOKUP(E436,내용[],14,FALSE)</f>
        <v xml:space="preserve">프론트앤드 &amp; 백앤드 구현 및 제작 : </v>
      </c>
      <c r="F445" s="107" t="str">
        <f>VLOOKUP(E436,내용[],30,FALSE)</f>
        <v>박석호</v>
      </c>
      <c r="G445" s="69" t="str">
        <f>VLOOKUP(G436,내용[],6,FALSE)&amp;" : "&amp;VLOOKUP(G436,내용[],14,FALSE)</f>
        <v xml:space="preserve">프론트앤드 &amp; 백앤드 구현 및 제작 : </v>
      </c>
      <c r="H445" s="107" t="str">
        <f>VLOOKUP(G436,내용[],30,FALSE)</f>
        <v>박석호</v>
      </c>
      <c r="I445" s="69" t="str">
        <f>VLOOKUP(I436,내용[],6,FALSE)&amp;" : "&amp;VLOOKUP(I436,내용[],14,FALSE)</f>
        <v xml:space="preserve">프론트앤드 &amp; 백앤드 구현 및 제작 : </v>
      </c>
      <c r="J445" s="107" t="str">
        <f>VLOOKUP(I436,내용[],30,FALSE)</f>
        <v>박석호</v>
      </c>
      <c r="K445" s="69" t="str">
        <f>VLOOKUP(K436,내용[],6,FALSE)&amp;" : "&amp;VLOOKUP(K436,내용[],14,FALSE)</f>
        <v xml:space="preserve">프론트앤드 &amp; 백앤드 구현 및 제작 : </v>
      </c>
      <c r="L445" s="107" t="str">
        <f>VLOOKUP(K436,내용[],30,FALSE)</f>
        <v>박석호</v>
      </c>
    </row>
    <row r="446" spans="1:12" ht="45" customHeight="1" x14ac:dyDescent="0.15">
      <c r="A446" s="105"/>
      <c r="B446" s="105"/>
      <c r="C446" s="69" t="str">
        <f>VLOOKUP(C436,내용[],22,FALSE)</f>
        <v>응용SW 기초기술 활용</v>
      </c>
      <c r="D446" s="108"/>
      <c r="E446" s="69" t="str">
        <f>VLOOKUP(E436,내용[],22,FALSE)</f>
        <v>서버프로그램 구현</v>
      </c>
      <c r="F446" s="108"/>
      <c r="G446" s="69" t="str">
        <f>VLOOKUP(G436,내용[],22,FALSE)</f>
        <v>서버프로그램 구현</v>
      </c>
      <c r="H446" s="108"/>
      <c r="I446" s="69" t="str">
        <f>VLOOKUP(I436,내용[],22,FALSE)</f>
        <v>서버프로그램 구현</v>
      </c>
      <c r="J446" s="108"/>
      <c r="K446" s="69" t="str">
        <f>VLOOKUP(K436,내용[],22,FALSE)</f>
        <v>서버프로그램 구현</v>
      </c>
      <c r="L446" s="108"/>
    </row>
    <row r="447" spans="1:12" ht="12.75" customHeight="1" x14ac:dyDescent="0.15">
      <c r="A447" s="106"/>
      <c r="B447" s="106"/>
      <c r="C447" s="69" t="str">
        <f>VLOOKUP(C436,내용[],38,FALSE)</f>
        <v>506호</v>
      </c>
      <c r="D447" s="109"/>
      <c r="E447" s="69" t="str">
        <f>VLOOKUP(E436,내용[],38,FALSE)</f>
        <v>506호</v>
      </c>
      <c r="F447" s="109"/>
      <c r="G447" s="69" t="str">
        <f>VLOOKUP(G436,내용[],38,FALSE)</f>
        <v>506호</v>
      </c>
      <c r="H447" s="109"/>
      <c r="I447" s="69" t="str">
        <f>VLOOKUP(I436,내용[],38,FALSE)</f>
        <v>506호</v>
      </c>
      <c r="J447" s="109"/>
      <c r="K447" s="69" t="str">
        <f>VLOOKUP(K436,내용[],38,FALSE)</f>
        <v>506호</v>
      </c>
      <c r="L447" s="109"/>
    </row>
    <row r="448" spans="1:12" s="70" customFormat="1" ht="32.25" customHeight="1" x14ac:dyDescent="0.15">
      <c r="A448" s="104" t="str">
        <f>자료!$G$9</f>
        <v>4교시</v>
      </c>
      <c r="B448" s="104" t="str">
        <f>자료!$G$8</f>
        <v>12:30 ~ 13:20</v>
      </c>
      <c r="C448" s="69" t="str">
        <f>VLOOKUP(C436,내용[],7,FALSE)&amp;" : "&amp;VLOOKUP(C436,내용[],15,FALSE)</f>
        <v xml:space="preserve">프로그래밍언어 기초 및 활용 : </v>
      </c>
      <c r="D448" s="107" t="str">
        <f>VLOOKUP(C436,내용[],31,FALSE)</f>
        <v>박석호</v>
      </c>
      <c r="E448" s="69" t="str">
        <f>VLOOKUP(E436,내용[],7,FALSE)&amp;" : "&amp;VLOOKUP(E436,내용[],15,FALSE)</f>
        <v xml:space="preserve">프론트앤드 &amp; 백앤드 구현 및 제작 : </v>
      </c>
      <c r="F448" s="107" t="str">
        <f>VLOOKUP(E436,내용[],31,FALSE)</f>
        <v>박석호</v>
      </c>
      <c r="G448" s="69" t="str">
        <f>VLOOKUP(G436,내용[],7,FALSE)&amp;" : "&amp;VLOOKUP(G436,내용[],15,FALSE)</f>
        <v xml:space="preserve">프론트앤드 &amp; 백앤드 구현 및 제작 : </v>
      </c>
      <c r="H448" s="107" t="str">
        <f>VLOOKUP(G436,내용[],31,FALSE)</f>
        <v>박석호</v>
      </c>
      <c r="I448" s="69" t="str">
        <f>VLOOKUP(I436,내용[],7,FALSE)&amp;" : "&amp;VLOOKUP(I436,내용[],15,FALSE)</f>
        <v xml:space="preserve">프론트앤드 &amp; 백앤드 구현 및 제작 : </v>
      </c>
      <c r="J448" s="107" t="str">
        <f>VLOOKUP(I436,내용[],31,FALSE)</f>
        <v>박석호</v>
      </c>
      <c r="K448" s="69" t="str">
        <f>VLOOKUP(K436,내용[],7,FALSE)&amp;" : "&amp;VLOOKUP(K436,내용[],15,FALSE)</f>
        <v xml:space="preserve">프론트앤드 &amp; 백앤드 구현 및 제작 : </v>
      </c>
      <c r="L448" s="107" t="str">
        <f>VLOOKUP(K436,내용[],31,FALSE)</f>
        <v>박석호</v>
      </c>
    </row>
    <row r="449" spans="1:12" ht="45" customHeight="1" x14ac:dyDescent="0.15">
      <c r="A449" s="105"/>
      <c r="B449" s="105"/>
      <c r="C449" s="69" t="str">
        <f>VLOOKUP(C436,내용[],23,FALSE)</f>
        <v>응용SW 기초기술 활용</v>
      </c>
      <c r="D449" s="108"/>
      <c r="E449" s="69" t="str">
        <f>VLOOKUP(E436,내용[],23,FALSE)</f>
        <v>서버프로그램 구현</v>
      </c>
      <c r="F449" s="108"/>
      <c r="G449" s="69" t="str">
        <f>VLOOKUP(G436,내용[],23,FALSE)</f>
        <v>서버프로그램 구현</v>
      </c>
      <c r="H449" s="108"/>
      <c r="I449" s="69" t="str">
        <f>VLOOKUP(I436,내용[],23,FALSE)</f>
        <v>서버프로그램 구현</v>
      </c>
      <c r="J449" s="108"/>
      <c r="K449" s="69" t="str">
        <f>VLOOKUP(K436,내용[],23,FALSE)</f>
        <v>서버프로그램 구현</v>
      </c>
      <c r="L449" s="108"/>
    </row>
    <row r="450" spans="1:12" ht="12.75" customHeight="1" x14ac:dyDescent="0.15">
      <c r="A450" s="106"/>
      <c r="B450" s="106"/>
      <c r="C450" s="69" t="str">
        <f>VLOOKUP(C436,내용[],39,FALSE)</f>
        <v>506호</v>
      </c>
      <c r="D450" s="109"/>
      <c r="E450" s="69" t="str">
        <f>VLOOKUP(E436,내용[],39,FALSE)</f>
        <v>506호</v>
      </c>
      <c r="F450" s="109"/>
      <c r="G450" s="69" t="str">
        <f>VLOOKUP(G436,내용[],39,FALSE)</f>
        <v>506호</v>
      </c>
      <c r="H450" s="109"/>
      <c r="I450" s="69" t="str">
        <f>VLOOKUP(I436,내용[],39,FALSE)</f>
        <v>506호</v>
      </c>
      <c r="J450" s="109"/>
      <c r="K450" s="69" t="str">
        <f>VLOOKUP(K436,내용[],39,FALSE)</f>
        <v>506호</v>
      </c>
      <c r="L450" s="109"/>
    </row>
    <row r="451" spans="1:12" s="70" customFormat="1" ht="32.25" customHeight="1" x14ac:dyDescent="0.15">
      <c r="A451" s="104" t="str">
        <f>자료!$H$9</f>
        <v>5교시</v>
      </c>
      <c r="B451" s="104" t="str">
        <f>자료!$H$8</f>
        <v>14:10 ~ 15:00</v>
      </c>
      <c r="C451" s="69" t="str">
        <f>VLOOKUP(C436,내용[],8,FALSE)&amp;" : "&amp;VLOOKUP(C436,내용[],16,FALSE)</f>
        <v xml:space="preserve">프로그래밍언어 기초 및 활용 : </v>
      </c>
      <c r="D451" s="107" t="str">
        <f>VLOOKUP(C436,내용[],32,FALSE)</f>
        <v>박석호</v>
      </c>
      <c r="E451" s="69" t="str">
        <f>VLOOKUP(E436,내용[],8,FALSE)&amp;" : "&amp;VLOOKUP(E436,내용[],16,FALSE)</f>
        <v xml:space="preserve">프론트앤드 &amp; 백앤드 구현 및 제작 : </v>
      </c>
      <c r="F451" s="107" t="str">
        <f>VLOOKUP(E436,내용[],32,FALSE)</f>
        <v>박석호</v>
      </c>
      <c r="G451" s="69" t="str">
        <f>VLOOKUP(G436,내용[],8,FALSE)&amp;" : "&amp;VLOOKUP(G436,내용[],16,FALSE)</f>
        <v xml:space="preserve">프론트앤드 &amp; 백앤드 구현 및 제작 : </v>
      </c>
      <c r="H451" s="107" t="str">
        <f>VLOOKUP(G436,내용[],32,FALSE)</f>
        <v>박석호</v>
      </c>
      <c r="I451" s="69" t="str">
        <f>VLOOKUP(I436,내용[],8,FALSE)&amp;" : "&amp;VLOOKUP(I436,내용[],16,FALSE)</f>
        <v xml:space="preserve">프론트앤드 &amp; 백앤드 구현 및 제작 : </v>
      </c>
      <c r="J451" s="107" t="str">
        <f>VLOOKUP(I436,내용[],32,FALSE)</f>
        <v>박석호</v>
      </c>
      <c r="K451" s="69" t="str">
        <f>VLOOKUP(K436,내용[],8,FALSE)&amp;" : "&amp;VLOOKUP(K436,내용[],16,FALSE)</f>
        <v xml:space="preserve">프론트앤드 &amp; 백앤드 구현 및 제작 : </v>
      </c>
      <c r="L451" s="107" t="str">
        <f>VLOOKUP(K436,내용[],32,FALSE)</f>
        <v>박석호</v>
      </c>
    </row>
    <row r="452" spans="1:12" ht="45" customHeight="1" x14ac:dyDescent="0.15">
      <c r="A452" s="105"/>
      <c r="B452" s="105"/>
      <c r="C452" s="69" t="str">
        <f>VLOOKUP(C436,내용[],24,FALSE)</f>
        <v>응용SW 기초기술 활용</v>
      </c>
      <c r="D452" s="108"/>
      <c r="E452" s="69" t="str">
        <f>VLOOKUP(E436,내용[],24,FALSE)</f>
        <v>서버프로그램 구현</v>
      </c>
      <c r="F452" s="108"/>
      <c r="G452" s="69" t="str">
        <f>VLOOKUP(G436,내용[],24,FALSE)</f>
        <v>서버프로그램 구현</v>
      </c>
      <c r="H452" s="108"/>
      <c r="I452" s="69" t="str">
        <f>VLOOKUP(I436,내용[],24,FALSE)</f>
        <v>서버프로그램 구현</v>
      </c>
      <c r="J452" s="108"/>
      <c r="K452" s="69" t="str">
        <f>VLOOKUP(K436,내용[],24,FALSE)</f>
        <v>서버프로그램 구현</v>
      </c>
      <c r="L452" s="108"/>
    </row>
    <row r="453" spans="1:12" ht="12.75" customHeight="1" x14ac:dyDescent="0.15">
      <c r="A453" s="106"/>
      <c r="B453" s="106"/>
      <c r="C453" s="69" t="str">
        <f>VLOOKUP(C436,내용[],40,FALSE)</f>
        <v>506호</v>
      </c>
      <c r="D453" s="109"/>
      <c r="E453" s="69" t="str">
        <f>VLOOKUP(E436,내용[],40,FALSE)</f>
        <v>506호</v>
      </c>
      <c r="F453" s="109"/>
      <c r="G453" s="69" t="str">
        <f>VLOOKUP(G436,내용[],40,FALSE)</f>
        <v>506호</v>
      </c>
      <c r="H453" s="109"/>
      <c r="I453" s="69" t="str">
        <f>VLOOKUP(I436,내용[],40,FALSE)</f>
        <v>506호</v>
      </c>
      <c r="J453" s="109"/>
      <c r="K453" s="69" t="str">
        <f>VLOOKUP(K436,내용[],40,FALSE)</f>
        <v>506호</v>
      </c>
      <c r="L453" s="109"/>
    </row>
    <row r="454" spans="1:12" s="70" customFormat="1" ht="32.25" customHeight="1" x14ac:dyDescent="0.15">
      <c r="A454" s="104" t="str">
        <f>자료!$I$9</f>
        <v>6교시</v>
      </c>
      <c r="B454" s="104" t="str">
        <f>자료!$I$8</f>
        <v>15:10 ~ 16:00</v>
      </c>
      <c r="C454" s="69" t="str">
        <f>VLOOKUP(C436,내용[],9,FALSE)&amp;" : "&amp;VLOOKUP(C436,내용[],17,FALSE)</f>
        <v xml:space="preserve">프로그래밍언어 기초 및 활용 : </v>
      </c>
      <c r="D454" s="107" t="str">
        <f>VLOOKUP(C436,내용[],33,FALSE)</f>
        <v>박석호</v>
      </c>
      <c r="E454" s="69" t="str">
        <f>VLOOKUP(E436,내용[],9,FALSE)&amp;" : "&amp;VLOOKUP(E436,내용[],17,FALSE)</f>
        <v xml:space="preserve">프론트앤드 &amp; 백앤드 구현 및 제작 : </v>
      </c>
      <c r="F454" s="107" t="str">
        <f>VLOOKUP(E436,내용[],33,FALSE)</f>
        <v>박석호</v>
      </c>
      <c r="G454" s="69" t="str">
        <f>VLOOKUP(G436,내용[],9,FALSE)&amp;" : "&amp;VLOOKUP(G436,내용[],17,FALSE)</f>
        <v xml:space="preserve">프론트앤드 &amp; 백앤드 구현 및 제작 : </v>
      </c>
      <c r="H454" s="107" t="str">
        <f>VLOOKUP(G436,내용[],33,FALSE)</f>
        <v>박석호</v>
      </c>
      <c r="I454" s="69" t="str">
        <f>VLOOKUP(I436,내용[],9,FALSE)&amp;" : "&amp;VLOOKUP(I436,내용[],17,FALSE)</f>
        <v xml:space="preserve">프론트앤드 &amp; 백앤드 구현 및 제작 : </v>
      </c>
      <c r="J454" s="107" t="str">
        <f>VLOOKUP(I436,내용[],33,FALSE)</f>
        <v>박석호</v>
      </c>
      <c r="K454" s="69" t="str">
        <f>VLOOKUP(K436,내용[],9,FALSE)&amp;" : "&amp;VLOOKUP(K436,내용[],17,FALSE)</f>
        <v xml:space="preserve">프론트앤드 &amp; 백앤드 구현 및 제작 : </v>
      </c>
      <c r="L454" s="107" t="str">
        <f>VLOOKUP(K436,내용[],33,FALSE)</f>
        <v>박석호</v>
      </c>
    </row>
    <row r="455" spans="1:12" ht="45" customHeight="1" x14ac:dyDescent="0.15">
      <c r="A455" s="105"/>
      <c r="B455" s="105"/>
      <c r="C455" s="69" t="str">
        <f>VLOOKUP(C436,내용[],25,FALSE)</f>
        <v>응용SW 기초기술 활용</v>
      </c>
      <c r="D455" s="108"/>
      <c r="E455" s="69" t="str">
        <f>VLOOKUP(E436,내용[],25,FALSE)</f>
        <v>서버프로그램 구현</v>
      </c>
      <c r="F455" s="108"/>
      <c r="G455" s="69" t="str">
        <f>VLOOKUP(G436,내용[],25,FALSE)</f>
        <v>서버프로그램 구현</v>
      </c>
      <c r="H455" s="108"/>
      <c r="I455" s="69" t="str">
        <f>VLOOKUP(I436,내용[],25,FALSE)</f>
        <v>서버프로그램 구현</v>
      </c>
      <c r="J455" s="108"/>
      <c r="K455" s="69" t="str">
        <f>VLOOKUP(K436,내용[],25,FALSE)</f>
        <v>서버프로그램 구현</v>
      </c>
      <c r="L455" s="108"/>
    </row>
    <row r="456" spans="1:12" ht="12.75" customHeight="1" x14ac:dyDescent="0.15">
      <c r="A456" s="106"/>
      <c r="B456" s="106"/>
      <c r="C456" s="69" t="str">
        <f>VLOOKUP(C436,내용[],41,FALSE)</f>
        <v>506호</v>
      </c>
      <c r="D456" s="109"/>
      <c r="E456" s="69" t="str">
        <f>VLOOKUP(E436,내용[],41,FALSE)</f>
        <v>506호</v>
      </c>
      <c r="F456" s="109"/>
      <c r="G456" s="69" t="str">
        <f>VLOOKUP(G436,내용[],41,FALSE)</f>
        <v>506호</v>
      </c>
      <c r="H456" s="109"/>
      <c r="I456" s="69" t="str">
        <f>VLOOKUP(I436,내용[],41,FALSE)</f>
        <v>506호</v>
      </c>
      <c r="J456" s="109"/>
      <c r="K456" s="69" t="str">
        <f>VLOOKUP(K436,내용[],41,FALSE)</f>
        <v>506호</v>
      </c>
      <c r="L456" s="109"/>
    </row>
    <row r="457" spans="1:12" s="70" customFormat="1" ht="32.25" customHeight="1" x14ac:dyDescent="0.15">
      <c r="A457" s="104" t="str">
        <f>자료!$J$9</f>
        <v>7교시</v>
      </c>
      <c r="B457" s="104" t="str">
        <f>자료!$J$8</f>
        <v>16:10 ~ 17:00</v>
      </c>
      <c r="C457" s="69" t="str">
        <f>VLOOKUP(C436,내용[],10,FALSE)&amp;" : "&amp;VLOOKUP(C436,내용[],18,FALSE)</f>
        <v xml:space="preserve">프로그래밍언어 기초 및 활용 : </v>
      </c>
      <c r="D457" s="107" t="str">
        <f>VLOOKUP(C436,내용[],34,FALSE)</f>
        <v>박석호</v>
      </c>
      <c r="E457" s="69" t="str">
        <f>VLOOKUP(E436,내용[],10,FALSE)&amp;" : "&amp;VLOOKUP(E436,내용[],18,FALSE)</f>
        <v xml:space="preserve">프론트앤드 &amp; 백앤드 구현 및 제작 : </v>
      </c>
      <c r="F457" s="107" t="str">
        <f>VLOOKUP(E436,내용[],34,FALSE)</f>
        <v>박석호</v>
      </c>
      <c r="G457" s="69" t="str">
        <f>VLOOKUP(G436,내용[],10,FALSE)&amp;" : "&amp;VLOOKUP(G436,내용[],18,FALSE)</f>
        <v xml:space="preserve">프론트앤드 &amp; 백앤드 구현 및 제작 : </v>
      </c>
      <c r="H457" s="107" t="str">
        <f>VLOOKUP(G436,내용[],34,FALSE)</f>
        <v>박석호</v>
      </c>
      <c r="I457" s="69" t="str">
        <f>VLOOKUP(I436,내용[],10,FALSE)&amp;" : "&amp;VLOOKUP(I436,내용[],18,FALSE)</f>
        <v xml:space="preserve">프론트앤드 &amp; 백앤드 구현 및 제작 : </v>
      </c>
      <c r="J457" s="107" t="str">
        <f>VLOOKUP(I436,내용[],34,FALSE)</f>
        <v>박석호</v>
      </c>
      <c r="K457" s="69" t="str">
        <f>VLOOKUP(K436,내용[],10,FALSE)&amp;" : "&amp;VLOOKUP(K436,내용[],18,FALSE)</f>
        <v xml:space="preserve">프론트앤드 &amp; 백앤드 구현 및 제작 : </v>
      </c>
      <c r="L457" s="107" t="str">
        <f>VLOOKUP(K436,내용[],34,FALSE)</f>
        <v>박석호</v>
      </c>
    </row>
    <row r="458" spans="1:12" ht="45" customHeight="1" x14ac:dyDescent="0.15">
      <c r="A458" s="105"/>
      <c r="B458" s="105"/>
      <c r="C458" s="69" t="str">
        <f>VLOOKUP(C436,내용[],26,FALSE)</f>
        <v>응용SW 기초기술 활용</v>
      </c>
      <c r="D458" s="108"/>
      <c r="E458" s="69" t="str">
        <f>VLOOKUP(E436,내용[],26,FALSE)</f>
        <v>서버프로그램 구현</v>
      </c>
      <c r="F458" s="108"/>
      <c r="G458" s="69" t="str">
        <f>VLOOKUP(G436,내용[],26,FALSE)</f>
        <v>서버프로그램 구현</v>
      </c>
      <c r="H458" s="108"/>
      <c r="I458" s="69" t="str">
        <f>VLOOKUP(I436,내용[],26,FALSE)</f>
        <v>서버프로그램 구현</v>
      </c>
      <c r="J458" s="108"/>
      <c r="K458" s="69" t="str">
        <f>VLOOKUP(K436,내용[],26,FALSE)</f>
        <v>서버프로그램 구현</v>
      </c>
      <c r="L458" s="108"/>
    </row>
    <row r="459" spans="1:12" ht="12.75" customHeight="1" x14ac:dyDescent="0.15">
      <c r="A459" s="106"/>
      <c r="B459" s="106"/>
      <c r="C459" s="69" t="str">
        <f>VLOOKUP(C436,내용[],42,FALSE)</f>
        <v>506호</v>
      </c>
      <c r="D459" s="109"/>
      <c r="E459" s="69" t="str">
        <f>VLOOKUP(E436,내용[],42,FALSE)</f>
        <v>506호</v>
      </c>
      <c r="F459" s="109"/>
      <c r="G459" s="69" t="str">
        <f>VLOOKUP(G436,내용[],42,FALSE)</f>
        <v>506호</v>
      </c>
      <c r="H459" s="109"/>
      <c r="I459" s="69" t="str">
        <f>VLOOKUP(I436,내용[],42,FALSE)</f>
        <v>506호</v>
      </c>
      <c r="J459" s="109"/>
      <c r="K459" s="69" t="str">
        <f>VLOOKUP(K436,내용[],42,FALSE)</f>
        <v>506호</v>
      </c>
      <c r="L459" s="109"/>
    </row>
    <row r="460" spans="1:12" s="70" customFormat="1" ht="32.25" customHeight="1" x14ac:dyDescent="0.15">
      <c r="A460" s="104" t="str">
        <f>자료!$K$9</f>
        <v>8교시</v>
      </c>
      <c r="B460" s="104" t="str">
        <f>자료!$K$8</f>
        <v>17:10 ~ 18:00</v>
      </c>
      <c r="C460" s="69" t="str">
        <f>VLOOKUP(C436,내용[],11,FALSE)&amp;" : "&amp;VLOOKUP(C436,내용[],19,FALSE)</f>
        <v xml:space="preserve">프로그래밍언어 기초 및 활용 : </v>
      </c>
      <c r="D460" s="107" t="str">
        <f>VLOOKUP(C436,내용[],35,FALSE)</f>
        <v>박석호</v>
      </c>
      <c r="E460" s="69" t="str">
        <f>VLOOKUP(E436,내용[],11,FALSE)&amp;" : "&amp;VLOOKUP(E436,내용[],19,FALSE)</f>
        <v xml:space="preserve">프론트앤드 &amp; 백앤드 구현 및 제작 : </v>
      </c>
      <c r="F460" s="107" t="str">
        <f>VLOOKUP(E436,내용[],35,FALSE)</f>
        <v>박석호</v>
      </c>
      <c r="G460" s="69" t="str">
        <f>VLOOKUP(G436,내용[],11,FALSE)&amp;" : "&amp;VLOOKUP(G436,내용[],19,FALSE)</f>
        <v xml:space="preserve">프론트앤드 &amp; 백앤드 구현 및 제작 : </v>
      </c>
      <c r="H460" s="107" t="str">
        <f>VLOOKUP(G436,내용[],35,FALSE)</f>
        <v>박석호</v>
      </c>
      <c r="I460" s="69" t="str">
        <f>VLOOKUP(I436,내용[],11,FALSE)&amp;" : "&amp;VLOOKUP(I436,내용[],19,FALSE)</f>
        <v xml:space="preserve">프론트앤드 &amp; 백앤드 구현 및 제작 : </v>
      </c>
      <c r="J460" s="107" t="str">
        <f>VLOOKUP(I436,내용[],35,FALSE)</f>
        <v>박석호</v>
      </c>
      <c r="K460" s="69" t="str">
        <f>VLOOKUP(K436,내용[],11,FALSE)&amp;" : "&amp;VLOOKUP(K436,내용[],19,FALSE)</f>
        <v xml:space="preserve">프론트앤드 &amp; 백앤드 구현 및 제작 : </v>
      </c>
      <c r="L460" s="107" t="str">
        <f>VLOOKUP(K436,내용[],35,FALSE)</f>
        <v>박석호</v>
      </c>
    </row>
    <row r="461" spans="1:12" ht="45" customHeight="1" x14ac:dyDescent="0.15">
      <c r="A461" s="105"/>
      <c r="B461" s="105"/>
      <c r="C461" s="69" t="str">
        <f>VLOOKUP(C436,내용[],27,FALSE)</f>
        <v>응용SW 기초기술 활용</v>
      </c>
      <c r="D461" s="108"/>
      <c r="E461" s="69" t="str">
        <f>VLOOKUP(E436,내용[],27,FALSE)</f>
        <v>서버프로그램 구현</v>
      </c>
      <c r="F461" s="108"/>
      <c r="G461" s="69" t="str">
        <f>VLOOKUP(G436,내용[],27,FALSE)</f>
        <v>서버프로그램 구현</v>
      </c>
      <c r="H461" s="108"/>
      <c r="I461" s="69" t="str">
        <f>VLOOKUP(I436,내용[],27,FALSE)</f>
        <v>서버프로그램 구현</v>
      </c>
      <c r="J461" s="108"/>
      <c r="K461" s="69" t="str">
        <f>VLOOKUP(K436,내용[],27,FALSE)</f>
        <v>서버프로그램 구현</v>
      </c>
      <c r="L461" s="108"/>
    </row>
    <row r="462" spans="1:12" ht="12.75" customHeight="1" x14ac:dyDescent="0.15">
      <c r="A462" s="106"/>
      <c r="B462" s="106"/>
      <c r="C462" s="69" t="str">
        <f>VLOOKUP(C436,내용[],43,FALSE)</f>
        <v>506호</v>
      </c>
      <c r="D462" s="109"/>
      <c r="E462" s="69" t="str">
        <f>VLOOKUP(E436,내용[],43,FALSE)</f>
        <v>506호</v>
      </c>
      <c r="F462" s="109"/>
      <c r="G462" s="69" t="str">
        <f>VLOOKUP(G436,내용[],43,FALSE)</f>
        <v>506호</v>
      </c>
      <c r="H462" s="109"/>
      <c r="I462" s="69" t="str">
        <f>VLOOKUP(I436,내용[],43,FALSE)</f>
        <v>506호</v>
      </c>
      <c r="J462" s="109"/>
      <c r="K462" s="69" t="str">
        <f>VLOOKUP(K436,내용[],43,FALSE)</f>
        <v>506호</v>
      </c>
      <c r="L462" s="109"/>
    </row>
    <row r="463" spans="1:12" ht="6" customHeight="1" x14ac:dyDescent="0.15">
      <c r="A463" s="58"/>
      <c r="C463" s="59"/>
      <c r="D463" s="60"/>
      <c r="E463" s="59"/>
      <c r="G463" s="61"/>
      <c r="H463" s="60"/>
      <c r="I463" s="59"/>
      <c r="K463" s="59"/>
      <c r="L463" s="60"/>
    </row>
    <row r="464" spans="1:12" ht="6" customHeight="1" x14ac:dyDescent="0.15">
      <c r="C464" s="59"/>
      <c r="D464" s="60"/>
      <c r="E464" s="59"/>
      <c r="G464" s="61"/>
      <c r="H464" s="60"/>
      <c r="I464" s="59"/>
      <c r="K464" s="59"/>
      <c r="L464" s="60"/>
    </row>
    <row r="465" spans="1:12" ht="21" customHeight="1" x14ac:dyDescent="0.15">
      <c r="A465" s="113" t="str">
        <f>자료!$A$3</f>
        <v>풀스택 개발자양성과정(프론트앤드&amp;백앤드)(2회차)</v>
      </c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</row>
    <row r="466" spans="1:12" ht="6" customHeight="1" x14ac:dyDescent="0.15">
      <c r="C466" s="59"/>
      <c r="D466" s="60"/>
      <c r="E466" s="59"/>
      <c r="G466" s="61"/>
      <c r="H466" s="60"/>
      <c r="I466" s="59"/>
      <c r="K466" s="59"/>
      <c r="L466" s="60"/>
    </row>
    <row r="467" spans="1:12" ht="12" x14ac:dyDescent="0.15">
      <c r="A467" s="114" t="str">
        <f>자료!$A$5</f>
        <v xml:space="preserve">훈련기간: </v>
      </c>
      <c r="B467" s="114"/>
      <c r="C467" s="62" t="str">
        <f>자료!$D$5</f>
        <v>2020-10-20 ~ 2021-04-01</v>
      </c>
      <c r="D467" s="60"/>
      <c r="E467" s="59"/>
      <c r="F467" s="63"/>
      <c r="G467" s="61" t="str">
        <f>자료!$I$5</f>
        <v>(연수시간: 900시간)</v>
      </c>
      <c r="H467" s="60"/>
      <c r="I467" s="59"/>
      <c r="K467" s="59"/>
      <c r="L467" s="60"/>
    </row>
    <row r="468" spans="1:12" ht="12" x14ac:dyDescent="0.15">
      <c r="A468" s="114" t="str">
        <f>자료!$A$6</f>
        <v xml:space="preserve">훈련강사: </v>
      </c>
      <c r="B468" s="114"/>
      <c r="C468" s="59" t="str">
        <f t="shared" ref="C468" si="76">D472</f>
        <v>박석호</v>
      </c>
      <c r="D468" s="60"/>
      <c r="E468" s="59"/>
      <c r="G468" s="61"/>
      <c r="H468" s="60"/>
      <c r="I468" s="64"/>
      <c r="J468" s="65"/>
      <c r="K468" s="64"/>
      <c r="L468" s="60"/>
    </row>
    <row r="469" spans="1:12" ht="13.5" customHeight="1" x14ac:dyDescent="0.15">
      <c r="A469" s="66"/>
      <c r="B469" s="66"/>
      <c r="C469" s="110">
        <f t="shared" ref="C469" si="77">C436+5</f>
        <v>71</v>
      </c>
      <c r="D469" s="110"/>
      <c r="E469" s="110">
        <f t="shared" ref="E469" si="78">C469+1</f>
        <v>72</v>
      </c>
      <c r="F469" s="110"/>
      <c r="G469" s="110">
        <f t="shared" ref="G469" si="79">E469+1</f>
        <v>73</v>
      </c>
      <c r="H469" s="110"/>
      <c r="I469" s="110">
        <f t="shared" ref="I469" si="80">G469+1</f>
        <v>74</v>
      </c>
      <c r="J469" s="110"/>
      <c r="K469" s="110">
        <f t="shared" ref="K469" si="81">I469+1</f>
        <v>75</v>
      </c>
      <c r="L469" s="110"/>
    </row>
    <row r="470" spans="1:12" s="68" customFormat="1" ht="13.5" customHeight="1" x14ac:dyDescent="0.15">
      <c r="A470" s="67"/>
      <c r="B470" s="67"/>
      <c r="C470" s="111">
        <f>VLOOKUP(C469,내용[],44,FALSE)</f>
        <v>44224</v>
      </c>
      <c r="D470" s="111"/>
      <c r="E470" s="111">
        <f>VLOOKUP(E469,내용[],44,FALSE)</f>
        <v>44225</v>
      </c>
      <c r="F470" s="111"/>
      <c r="G470" s="111">
        <f>VLOOKUP(G469,내용[],44,FALSE)</f>
        <v>44228</v>
      </c>
      <c r="H470" s="111"/>
      <c r="I470" s="115">
        <f>VLOOKUP(I469,내용[],44,FALSE)</f>
        <v>44229</v>
      </c>
      <c r="J470" s="115"/>
      <c r="K470" s="111">
        <f>VLOOKUP(K469,내용[],44,FALSE)</f>
        <v>44230</v>
      </c>
      <c r="L470" s="111"/>
    </row>
    <row r="471" spans="1:12" ht="13.5" customHeight="1" x14ac:dyDescent="0.15">
      <c r="A471" s="66"/>
      <c r="B471" s="66"/>
      <c r="C471" s="112">
        <f>VLOOKUP(C$40,내용[],2,FALSE)</f>
        <v>8</v>
      </c>
      <c r="D471" s="112"/>
      <c r="E471" s="112">
        <f>VLOOKUP(E$40,내용[],2,FALSE)</f>
        <v>8</v>
      </c>
      <c r="F471" s="112"/>
      <c r="G471" s="112">
        <f>VLOOKUP(G$40,내용[],2,FALSE)</f>
        <v>8</v>
      </c>
      <c r="H471" s="112"/>
      <c r="I471" s="112">
        <f>VLOOKUP(I$40,내용[],2,FALSE)</f>
        <v>8</v>
      </c>
      <c r="J471" s="112"/>
      <c r="K471" s="112">
        <f>VLOOKUP(K$40,내용[],2,FALSE)</f>
        <v>8</v>
      </c>
      <c r="L471" s="112"/>
    </row>
    <row r="472" spans="1:12" s="70" customFormat="1" ht="32.25" customHeight="1" x14ac:dyDescent="0.15">
      <c r="A472" s="104" t="str">
        <f>자료!$D$9</f>
        <v>1교시</v>
      </c>
      <c r="B472" s="104" t="str">
        <f>자료!$D$8</f>
        <v>09:30 ~ 10:20</v>
      </c>
      <c r="C472" s="69" t="str">
        <f>VLOOKUP(C469,내용[],4,FALSE)&amp;" : "&amp;VLOOKUP(C469,내용[],12,FALSE)</f>
        <v xml:space="preserve">프론트앤드 &amp; 백앤드 구현 및 제작 : </v>
      </c>
      <c r="D472" s="107" t="str">
        <f>VLOOKUP(C469,내용[],28,FALSE)</f>
        <v>박석호</v>
      </c>
      <c r="E472" s="69" t="str">
        <f>VLOOKUP(E469,내용[],4,FALSE)&amp;" : "&amp;VLOOKUP(E469,내용[],12,FALSE)</f>
        <v xml:space="preserve">프론트앤드 &amp; 백앤드 구현 및 제작 : </v>
      </c>
      <c r="F472" s="107" t="str">
        <f>VLOOKUP(E469,내용[],28,FALSE)</f>
        <v>박석호</v>
      </c>
      <c r="G472" s="69" t="str">
        <f>VLOOKUP(G469,내용[],4,FALSE)&amp;" : "&amp;VLOOKUP(G469,내용[],12,FALSE)</f>
        <v xml:space="preserve">프론트앤드 &amp; 백앤드 구현 및 제작 : </v>
      </c>
      <c r="H472" s="107" t="str">
        <f>VLOOKUP(G469,내용[],28,FALSE)</f>
        <v>박석호</v>
      </c>
      <c r="I472" s="69" t="str">
        <f>VLOOKUP(I469,내용[],4,FALSE)&amp;" : "&amp;VLOOKUP(I469,내용[],12,FALSE)</f>
        <v xml:space="preserve">프론트앤드 &amp; 백앤드 구현 및 제작 : </v>
      </c>
      <c r="J472" s="107" t="str">
        <f>VLOOKUP(I469,내용[],28,FALSE)</f>
        <v>박석호</v>
      </c>
      <c r="K472" s="69" t="str">
        <f>VLOOKUP(K469,내용[],4,FALSE)&amp;" : "&amp;VLOOKUP(K469,내용[],12,FALSE)</f>
        <v xml:space="preserve">프론트앤드 &amp; 백앤드 구현 및 제작 : </v>
      </c>
      <c r="L472" s="107" t="str">
        <f>VLOOKUP(K469,내용[],28,FALSE)</f>
        <v>박석호</v>
      </c>
    </row>
    <row r="473" spans="1:12" ht="45" customHeight="1" x14ac:dyDescent="0.15">
      <c r="A473" s="105"/>
      <c r="B473" s="105"/>
      <c r="C473" s="69" t="str">
        <f>VLOOKUP(C469,내용[],20,FALSE)</f>
        <v>서버프로그램 구현</v>
      </c>
      <c r="D473" s="108"/>
      <c r="E473" s="69" t="str">
        <f>VLOOKUP(E469,내용[],20,FALSE)</f>
        <v>서버프로그램 구현</v>
      </c>
      <c r="F473" s="108"/>
      <c r="G473" s="69" t="str">
        <f>VLOOKUP(G469,내용[],20,FALSE)</f>
        <v>서버프로그램 구현</v>
      </c>
      <c r="H473" s="108"/>
      <c r="I473" s="69" t="str">
        <f>VLOOKUP(I469,내용[],20,FALSE)</f>
        <v>서버프로그램 구현</v>
      </c>
      <c r="J473" s="108"/>
      <c r="K473" s="69" t="str">
        <f>VLOOKUP(K469,내용[],20,FALSE)</f>
        <v>애플리케이션 설계</v>
      </c>
      <c r="L473" s="108"/>
    </row>
    <row r="474" spans="1:12" ht="12.75" customHeight="1" x14ac:dyDescent="0.15">
      <c r="A474" s="106"/>
      <c r="B474" s="106"/>
      <c r="C474" s="69" t="str">
        <f>VLOOKUP(C469,내용[],36,FALSE)</f>
        <v>506호</v>
      </c>
      <c r="D474" s="109"/>
      <c r="E474" s="69" t="str">
        <f>VLOOKUP(E469,내용[],36,FALSE)</f>
        <v>506호</v>
      </c>
      <c r="F474" s="109"/>
      <c r="G474" s="69" t="str">
        <f>VLOOKUP(G469,내용[],36,FALSE)</f>
        <v>506호</v>
      </c>
      <c r="H474" s="109"/>
      <c r="I474" s="69" t="str">
        <f>VLOOKUP(I469,내용[],36,FALSE)</f>
        <v>506호</v>
      </c>
      <c r="J474" s="109"/>
      <c r="K474" s="69" t="str">
        <f>VLOOKUP(K469,내용[],36,FALSE)</f>
        <v>506호</v>
      </c>
      <c r="L474" s="109"/>
    </row>
    <row r="475" spans="1:12" s="70" customFormat="1" ht="32.25" customHeight="1" x14ac:dyDescent="0.15">
      <c r="A475" s="104" t="str">
        <f>자료!$E$9</f>
        <v>2교시</v>
      </c>
      <c r="B475" s="104" t="str">
        <f>자료!$E$8</f>
        <v>10:30 ~ 11:20</v>
      </c>
      <c r="C475" s="69" t="str">
        <f>VLOOKUP(C469,내용[],5,FALSE)&amp;" : "&amp;VLOOKUP(C469,내용[],13,FALSE)</f>
        <v xml:space="preserve">프론트앤드 &amp; 백앤드 구현 및 제작 : </v>
      </c>
      <c r="D475" s="107" t="str">
        <f>VLOOKUP(C469,내용[],29,FALSE)</f>
        <v>박석호</v>
      </c>
      <c r="E475" s="69" t="str">
        <f>VLOOKUP(E469,내용[],5,FALSE)&amp;" : "&amp;VLOOKUP(E469,내용[],13,FALSE)</f>
        <v xml:space="preserve">프론트앤드 &amp; 백앤드 구현 및 제작 : </v>
      </c>
      <c r="F475" s="107" t="str">
        <f>VLOOKUP(E469,내용[],29,FALSE)</f>
        <v>박석호</v>
      </c>
      <c r="G475" s="69" t="str">
        <f>VLOOKUP(G469,내용[],5,FALSE)&amp;" : "&amp;VLOOKUP(G469,내용[],13,FALSE)</f>
        <v xml:space="preserve">프론트앤드 &amp; 백앤드 구현 및 제작 : </v>
      </c>
      <c r="H475" s="107" t="str">
        <f>VLOOKUP(G469,내용[],29,FALSE)</f>
        <v>박석호</v>
      </c>
      <c r="I475" s="69" t="str">
        <f>VLOOKUP(I469,내용[],5,FALSE)&amp;" : "&amp;VLOOKUP(I469,내용[],13,FALSE)</f>
        <v xml:space="preserve">프론트앤드 &amp; 백앤드 구현 및 제작 : </v>
      </c>
      <c r="J475" s="107" t="str">
        <f>VLOOKUP(I469,내용[],29,FALSE)</f>
        <v>박석호</v>
      </c>
      <c r="K475" s="69" t="str">
        <f>VLOOKUP(K469,내용[],5,FALSE)&amp;" : "&amp;VLOOKUP(K469,내용[],13,FALSE)</f>
        <v xml:space="preserve">프론트앤드 &amp; 백앤드 구현 및 제작 : </v>
      </c>
      <c r="L475" s="107" t="str">
        <f>VLOOKUP(K469,내용[],29,FALSE)</f>
        <v>박석호</v>
      </c>
    </row>
    <row r="476" spans="1:12" ht="45" customHeight="1" x14ac:dyDescent="0.15">
      <c r="A476" s="105"/>
      <c r="B476" s="105"/>
      <c r="C476" s="69" t="str">
        <f>VLOOKUP(C469,내용[],21,FALSE)</f>
        <v>서버프로그램 구현</v>
      </c>
      <c r="D476" s="108"/>
      <c r="E476" s="69" t="str">
        <f>VLOOKUP(E469,내용[],21,FALSE)</f>
        <v>서버프로그램 구현</v>
      </c>
      <c r="F476" s="108"/>
      <c r="G476" s="69" t="str">
        <f>VLOOKUP(G469,내용[],21,FALSE)</f>
        <v>서버프로그램 구현</v>
      </c>
      <c r="H476" s="108"/>
      <c r="I476" s="69" t="str">
        <f>VLOOKUP(I469,내용[],21,FALSE)</f>
        <v>서버프로그램 구현</v>
      </c>
      <c r="J476" s="108"/>
      <c r="K476" s="69" t="str">
        <f>VLOOKUP(K469,내용[],21,FALSE)</f>
        <v>애플리케이션 설계</v>
      </c>
      <c r="L476" s="108"/>
    </row>
    <row r="477" spans="1:12" ht="12.75" customHeight="1" x14ac:dyDescent="0.15">
      <c r="A477" s="106"/>
      <c r="B477" s="106"/>
      <c r="C477" s="69" t="str">
        <f>VLOOKUP(C469,내용[],37,FALSE)</f>
        <v>506호</v>
      </c>
      <c r="D477" s="109"/>
      <c r="E477" s="69" t="str">
        <f>VLOOKUP(E469,내용[],37,FALSE)</f>
        <v>506호</v>
      </c>
      <c r="F477" s="109"/>
      <c r="G477" s="69" t="str">
        <f>VLOOKUP(G469,내용[],37,FALSE)</f>
        <v>506호</v>
      </c>
      <c r="H477" s="109"/>
      <c r="I477" s="69" t="str">
        <f>VLOOKUP(I469,내용[],37,FALSE)</f>
        <v>506호</v>
      </c>
      <c r="J477" s="109"/>
      <c r="K477" s="69" t="str">
        <f>VLOOKUP(K469,내용[],37,FALSE)</f>
        <v>506호</v>
      </c>
      <c r="L477" s="109"/>
    </row>
    <row r="478" spans="1:12" s="70" customFormat="1" ht="32.25" customHeight="1" x14ac:dyDescent="0.15">
      <c r="A478" s="104" t="str">
        <f>자료!$F$9</f>
        <v>3교시</v>
      </c>
      <c r="B478" s="104" t="str">
        <f>자료!$F$8</f>
        <v>11:30 ~ 12:20</v>
      </c>
      <c r="C478" s="69" t="str">
        <f>VLOOKUP(C469,내용[],6,FALSE)&amp;" : "&amp;VLOOKUP(C469,내용[],14,FALSE)</f>
        <v xml:space="preserve">프론트앤드 &amp; 백앤드 구현 및 제작 : </v>
      </c>
      <c r="D478" s="107" t="str">
        <f>VLOOKUP(C469,내용[],30,FALSE)</f>
        <v>박석호</v>
      </c>
      <c r="E478" s="69" t="str">
        <f>VLOOKUP(E469,내용[],6,FALSE)&amp;" : "&amp;VLOOKUP(E469,내용[],14,FALSE)</f>
        <v xml:space="preserve">프론트앤드 &amp; 백앤드 구현 및 제작 : </v>
      </c>
      <c r="F478" s="107" t="str">
        <f>VLOOKUP(E469,내용[],30,FALSE)</f>
        <v>박석호</v>
      </c>
      <c r="G478" s="69" t="str">
        <f>VLOOKUP(G469,내용[],6,FALSE)&amp;" : "&amp;VLOOKUP(G469,내용[],14,FALSE)</f>
        <v xml:space="preserve">프론트앤드 &amp; 백앤드 구현 및 제작 : </v>
      </c>
      <c r="H478" s="107" t="str">
        <f>VLOOKUP(G469,내용[],30,FALSE)</f>
        <v>박석호</v>
      </c>
      <c r="I478" s="69" t="str">
        <f>VLOOKUP(I469,내용[],6,FALSE)&amp;" : "&amp;VLOOKUP(I469,내용[],14,FALSE)</f>
        <v xml:space="preserve">프론트앤드 &amp; 백앤드 구현 및 제작 : </v>
      </c>
      <c r="J478" s="107" t="str">
        <f>VLOOKUP(I469,내용[],30,FALSE)</f>
        <v>박석호</v>
      </c>
      <c r="K478" s="69" t="str">
        <f>VLOOKUP(K469,내용[],6,FALSE)&amp;" : "&amp;VLOOKUP(K469,내용[],14,FALSE)</f>
        <v xml:space="preserve">프론트앤드 &amp; 백앤드 구현 및 제작 : </v>
      </c>
      <c r="L478" s="107" t="str">
        <f>VLOOKUP(K469,내용[],30,FALSE)</f>
        <v>박석호</v>
      </c>
    </row>
    <row r="479" spans="1:12" ht="45" customHeight="1" x14ac:dyDescent="0.15">
      <c r="A479" s="105"/>
      <c r="B479" s="105"/>
      <c r="C479" s="69" t="str">
        <f>VLOOKUP(C469,내용[],22,FALSE)</f>
        <v>서버프로그램 구현</v>
      </c>
      <c r="D479" s="108"/>
      <c r="E479" s="69" t="str">
        <f>VLOOKUP(E469,내용[],22,FALSE)</f>
        <v>서버프로그램 구현</v>
      </c>
      <c r="F479" s="108"/>
      <c r="G479" s="69" t="str">
        <f>VLOOKUP(G469,내용[],22,FALSE)</f>
        <v>서버프로그램 구현</v>
      </c>
      <c r="H479" s="108"/>
      <c r="I479" s="69" t="str">
        <f>VLOOKUP(I469,내용[],22,FALSE)</f>
        <v>서버프로그램 구현</v>
      </c>
      <c r="J479" s="108"/>
      <c r="K479" s="69" t="str">
        <f>VLOOKUP(K469,내용[],22,FALSE)</f>
        <v>애플리케이션 설계</v>
      </c>
      <c r="L479" s="108"/>
    </row>
    <row r="480" spans="1:12" ht="12.75" customHeight="1" x14ac:dyDescent="0.15">
      <c r="A480" s="106"/>
      <c r="B480" s="106"/>
      <c r="C480" s="69" t="str">
        <f>VLOOKUP(C469,내용[],38,FALSE)</f>
        <v>506호</v>
      </c>
      <c r="D480" s="109"/>
      <c r="E480" s="69" t="str">
        <f>VLOOKUP(E469,내용[],38,FALSE)</f>
        <v>506호</v>
      </c>
      <c r="F480" s="109"/>
      <c r="G480" s="69" t="str">
        <f>VLOOKUP(G469,내용[],38,FALSE)</f>
        <v>506호</v>
      </c>
      <c r="H480" s="109"/>
      <c r="I480" s="69" t="str">
        <f>VLOOKUP(I469,내용[],38,FALSE)</f>
        <v>506호</v>
      </c>
      <c r="J480" s="109"/>
      <c r="K480" s="69" t="str">
        <f>VLOOKUP(K469,내용[],38,FALSE)</f>
        <v>506호</v>
      </c>
      <c r="L480" s="109"/>
    </row>
    <row r="481" spans="1:12" s="70" customFormat="1" ht="32.25" customHeight="1" x14ac:dyDescent="0.15">
      <c r="A481" s="104" t="str">
        <f>자료!$G$9</f>
        <v>4교시</v>
      </c>
      <c r="B481" s="104" t="str">
        <f>자료!$G$8</f>
        <v>12:30 ~ 13:20</v>
      </c>
      <c r="C481" s="69" t="str">
        <f>VLOOKUP(C469,내용[],7,FALSE)&amp;" : "&amp;VLOOKUP(C469,내용[],15,FALSE)</f>
        <v xml:space="preserve">프론트앤드 &amp; 백앤드 구현 및 제작 : </v>
      </c>
      <c r="D481" s="107" t="str">
        <f>VLOOKUP(C469,내용[],31,FALSE)</f>
        <v>박석호</v>
      </c>
      <c r="E481" s="69" t="str">
        <f>VLOOKUP(E469,내용[],7,FALSE)&amp;" : "&amp;VLOOKUP(E469,내용[],15,FALSE)</f>
        <v xml:space="preserve">프론트앤드 &amp; 백앤드 구현 및 제작 : </v>
      </c>
      <c r="F481" s="107" t="str">
        <f>VLOOKUP(E469,내용[],31,FALSE)</f>
        <v>박석호</v>
      </c>
      <c r="G481" s="69" t="str">
        <f>VLOOKUP(G469,내용[],7,FALSE)&amp;" : "&amp;VLOOKUP(G469,내용[],15,FALSE)</f>
        <v xml:space="preserve">프론트앤드 &amp; 백앤드 구현 및 제작 : </v>
      </c>
      <c r="H481" s="107" t="str">
        <f>VLOOKUP(G469,내용[],31,FALSE)</f>
        <v>박석호</v>
      </c>
      <c r="I481" s="69" t="str">
        <f>VLOOKUP(I469,내용[],7,FALSE)&amp;" : "&amp;VLOOKUP(I469,내용[],15,FALSE)</f>
        <v xml:space="preserve">프론트앤드 &amp; 백앤드 구현 및 제작 : </v>
      </c>
      <c r="J481" s="107" t="str">
        <f>VLOOKUP(I469,내용[],31,FALSE)</f>
        <v>박석호</v>
      </c>
      <c r="K481" s="69" t="str">
        <f>VLOOKUP(K469,내용[],7,FALSE)&amp;" : "&amp;VLOOKUP(K469,내용[],15,FALSE)</f>
        <v xml:space="preserve">프론트앤드 &amp; 백앤드 구현 및 제작 : </v>
      </c>
      <c r="L481" s="107" t="str">
        <f>VLOOKUP(K469,내용[],31,FALSE)</f>
        <v>박석호</v>
      </c>
    </row>
    <row r="482" spans="1:12" ht="45" customHeight="1" x14ac:dyDescent="0.15">
      <c r="A482" s="105"/>
      <c r="B482" s="105"/>
      <c r="C482" s="69" t="str">
        <f>VLOOKUP(C469,내용[],23,FALSE)</f>
        <v>서버프로그램 구현</v>
      </c>
      <c r="D482" s="108"/>
      <c r="E482" s="69" t="str">
        <f>VLOOKUP(E469,내용[],23,FALSE)</f>
        <v>서버프로그램 구현</v>
      </c>
      <c r="F482" s="108"/>
      <c r="G482" s="69" t="str">
        <f>VLOOKUP(G469,내용[],23,FALSE)</f>
        <v>서버프로그램 구현</v>
      </c>
      <c r="H482" s="108"/>
      <c r="I482" s="69" t="str">
        <f>VLOOKUP(I469,내용[],23,FALSE)</f>
        <v>서버프로그램 구현</v>
      </c>
      <c r="J482" s="108"/>
      <c r="K482" s="69" t="str">
        <f>VLOOKUP(K469,내용[],23,FALSE)</f>
        <v>애플리케이션 설계</v>
      </c>
      <c r="L482" s="108"/>
    </row>
    <row r="483" spans="1:12" ht="12.75" customHeight="1" x14ac:dyDescent="0.15">
      <c r="A483" s="106"/>
      <c r="B483" s="106"/>
      <c r="C483" s="69" t="str">
        <f>VLOOKUP(C469,내용[],39,FALSE)</f>
        <v>506호</v>
      </c>
      <c r="D483" s="109"/>
      <c r="E483" s="69" t="str">
        <f>VLOOKUP(E469,내용[],39,FALSE)</f>
        <v>506호</v>
      </c>
      <c r="F483" s="109"/>
      <c r="G483" s="69" t="str">
        <f>VLOOKUP(G469,내용[],39,FALSE)</f>
        <v>506호</v>
      </c>
      <c r="H483" s="109"/>
      <c r="I483" s="69" t="str">
        <f>VLOOKUP(I469,내용[],39,FALSE)</f>
        <v>506호</v>
      </c>
      <c r="J483" s="109"/>
      <c r="K483" s="69" t="str">
        <f>VLOOKUP(K469,내용[],39,FALSE)</f>
        <v>506호</v>
      </c>
      <c r="L483" s="109"/>
    </row>
    <row r="484" spans="1:12" s="70" customFormat="1" ht="32.25" customHeight="1" x14ac:dyDescent="0.15">
      <c r="A484" s="104" t="str">
        <f>자료!$H$9</f>
        <v>5교시</v>
      </c>
      <c r="B484" s="104" t="str">
        <f>자료!$H$8</f>
        <v>14:10 ~ 15:00</v>
      </c>
      <c r="C484" s="69" t="str">
        <f>VLOOKUP(C469,내용[],8,FALSE)&amp;" : "&amp;VLOOKUP(C469,내용[],16,FALSE)</f>
        <v xml:space="preserve">프론트앤드 &amp; 백앤드 구현 및 제작 : </v>
      </c>
      <c r="D484" s="107" t="str">
        <f>VLOOKUP(C469,내용[],32,FALSE)</f>
        <v>박석호</v>
      </c>
      <c r="E484" s="69" t="str">
        <f>VLOOKUP(E469,내용[],8,FALSE)&amp;" : "&amp;VLOOKUP(E469,내용[],16,FALSE)</f>
        <v xml:space="preserve">프론트앤드 &amp; 백앤드 구현 및 제작 : </v>
      </c>
      <c r="F484" s="107" t="str">
        <f>VLOOKUP(E469,내용[],32,FALSE)</f>
        <v>박석호</v>
      </c>
      <c r="G484" s="69" t="str">
        <f>VLOOKUP(G469,내용[],8,FALSE)&amp;" : "&amp;VLOOKUP(G469,내용[],16,FALSE)</f>
        <v xml:space="preserve">프론트앤드 &amp; 백앤드 구현 및 제작 : </v>
      </c>
      <c r="H484" s="107" t="str">
        <f>VLOOKUP(G469,내용[],32,FALSE)</f>
        <v>박석호</v>
      </c>
      <c r="I484" s="69" t="str">
        <f>VLOOKUP(I469,내용[],8,FALSE)&amp;" : "&amp;VLOOKUP(I469,내용[],16,FALSE)</f>
        <v xml:space="preserve">프론트앤드 &amp; 백앤드 구현 및 제작 : </v>
      </c>
      <c r="J484" s="107" t="str">
        <f>VLOOKUP(I469,내용[],32,FALSE)</f>
        <v>박석호</v>
      </c>
      <c r="K484" s="69" t="str">
        <f>VLOOKUP(K469,내용[],8,FALSE)&amp;" : "&amp;VLOOKUP(K469,내용[],16,FALSE)</f>
        <v xml:space="preserve">프론트앤드 &amp; 백앤드 구현 및 제작 : </v>
      </c>
      <c r="L484" s="107" t="str">
        <f>VLOOKUP(K469,내용[],32,FALSE)</f>
        <v>박석호</v>
      </c>
    </row>
    <row r="485" spans="1:12" ht="45" customHeight="1" x14ac:dyDescent="0.15">
      <c r="A485" s="105"/>
      <c r="B485" s="105"/>
      <c r="C485" s="69" t="str">
        <f>VLOOKUP(C469,내용[],24,FALSE)</f>
        <v>서버프로그램 구현</v>
      </c>
      <c r="D485" s="108"/>
      <c r="E485" s="69" t="str">
        <f>VLOOKUP(E469,내용[],24,FALSE)</f>
        <v>서버프로그램 구현</v>
      </c>
      <c r="F485" s="108"/>
      <c r="G485" s="69" t="str">
        <f>VLOOKUP(G469,내용[],24,FALSE)</f>
        <v>서버프로그램 구현</v>
      </c>
      <c r="H485" s="108"/>
      <c r="I485" s="69" t="str">
        <f>VLOOKUP(I469,내용[],24,FALSE)</f>
        <v>서버프로그램 구현</v>
      </c>
      <c r="J485" s="108"/>
      <c r="K485" s="69" t="str">
        <f>VLOOKUP(K469,내용[],24,FALSE)</f>
        <v>애플리케이션 설계</v>
      </c>
      <c r="L485" s="108"/>
    </row>
    <row r="486" spans="1:12" ht="12.75" customHeight="1" x14ac:dyDescent="0.15">
      <c r="A486" s="106"/>
      <c r="B486" s="106"/>
      <c r="C486" s="69" t="str">
        <f>VLOOKUP(C469,내용[],40,FALSE)</f>
        <v>506호</v>
      </c>
      <c r="D486" s="109"/>
      <c r="E486" s="69" t="str">
        <f>VLOOKUP(E469,내용[],40,FALSE)</f>
        <v>506호</v>
      </c>
      <c r="F486" s="109"/>
      <c r="G486" s="69" t="str">
        <f>VLOOKUP(G469,내용[],40,FALSE)</f>
        <v>506호</v>
      </c>
      <c r="H486" s="109"/>
      <c r="I486" s="69" t="str">
        <f>VLOOKUP(I469,내용[],40,FALSE)</f>
        <v>506호</v>
      </c>
      <c r="J486" s="109"/>
      <c r="K486" s="69" t="str">
        <f>VLOOKUP(K469,내용[],40,FALSE)</f>
        <v>506호</v>
      </c>
      <c r="L486" s="109"/>
    </row>
    <row r="487" spans="1:12" s="70" customFormat="1" ht="32.25" customHeight="1" x14ac:dyDescent="0.15">
      <c r="A487" s="104" t="str">
        <f>자료!$I$9</f>
        <v>6교시</v>
      </c>
      <c r="B487" s="104" t="str">
        <f>자료!$I$8</f>
        <v>15:10 ~ 16:00</v>
      </c>
      <c r="C487" s="69" t="str">
        <f>VLOOKUP(C469,내용[],9,FALSE)&amp;" : "&amp;VLOOKUP(C469,내용[],17,FALSE)</f>
        <v xml:space="preserve">프론트앤드 &amp; 백앤드 구현 및 제작 : </v>
      </c>
      <c r="D487" s="107" t="str">
        <f>VLOOKUP(C469,내용[],33,FALSE)</f>
        <v>박석호</v>
      </c>
      <c r="E487" s="69" t="str">
        <f>VLOOKUP(E469,내용[],9,FALSE)&amp;" : "&amp;VLOOKUP(E469,내용[],17,FALSE)</f>
        <v xml:space="preserve">프론트앤드 &amp; 백앤드 구현 및 제작 : </v>
      </c>
      <c r="F487" s="107" t="str">
        <f>VLOOKUP(E469,내용[],33,FALSE)</f>
        <v>박석호</v>
      </c>
      <c r="G487" s="69" t="str">
        <f>VLOOKUP(G469,내용[],9,FALSE)&amp;" : "&amp;VLOOKUP(G469,내용[],17,FALSE)</f>
        <v xml:space="preserve">프론트앤드 &amp; 백앤드 구현 및 제작 : </v>
      </c>
      <c r="H487" s="107" t="str">
        <f>VLOOKUP(G469,내용[],33,FALSE)</f>
        <v>박석호</v>
      </c>
      <c r="I487" s="101" t="str">
        <f>VLOOKUP(I469,내용[],9,FALSE)&amp;" : "&amp;VLOOKUP(I469,내용[],17,FALSE)</f>
        <v xml:space="preserve">프론트앤드 &amp; 백앤드 구현 및 제작 : </v>
      </c>
      <c r="J487" s="107" t="str">
        <f>VLOOKUP(I469,내용[],33,FALSE)</f>
        <v>박석호</v>
      </c>
      <c r="K487" s="69" t="str">
        <f>VLOOKUP(K469,내용[],9,FALSE)&amp;" : "&amp;VLOOKUP(K469,내용[],17,FALSE)</f>
        <v xml:space="preserve">프론트앤드 &amp; 백앤드 구현 및 제작 : </v>
      </c>
      <c r="L487" s="107" t="str">
        <f>VLOOKUP(K469,내용[],33,FALSE)</f>
        <v>박석호</v>
      </c>
    </row>
    <row r="488" spans="1:12" ht="45" customHeight="1" x14ac:dyDescent="0.15">
      <c r="A488" s="105"/>
      <c r="B488" s="105"/>
      <c r="C488" s="69" t="str">
        <f>VLOOKUP(C469,내용[],25,FALSE)</f>
        <v>서버프로그램 구현</v>
      </c>
      <c r="D488" s="108"/>
      <c r="E488" s="69" t="str">
        <f>VLOOKUP(E469,내용[],25,FALSE)</f>
        <v>서버프로그램 구현</v>
      </c>
      <c r="F488" s="108"/>
      <c r="G488" s="69" t="str">
        <f>VLOOKUP(G469,내용[],25,FALSE)</f>
        <v>서버프로그램 구현</v>
      </c>
      <c r="H488" s="108"/>
      <c r="I488" s="101" t="str">
        <f>VLOOKUP(I469,내용[],25,FALSE)</f>
        <v>서버프로그램 구현</v>
      </c>
      <c r="J488" s="108"/>
      <c r="K488" s="69" t="str">
        <f>VLOOKUP(K469,내용[],25,FALSE)</f>
        <v>애플리케이션 설계</v>
      </c>
      <c r="L488" s="108"/>
    </row>
    <row r="489" spans="1:12" ht="12.75" customHeight="1" x14ac:dyDescent="0.15">
      <c r="A489" s="106"/>
      <c r="B489" s="106"/>
      <c r="C489" s="69" t="str">
        <f>VLOOKUP(C469,내용[],41,FALSE)</f>
        <v>506호</v>
      </c>
      <c r="D489" s="109"/>
      <c r="E489" s="69" t="str">
        <f>VLOOKUP(E469,내용[],41,FALSE)</f>
        <v>506호</v>
      </c>
      <c r="F489" s="109"/>
      <c r="G489" s="69" t="str">
        <f>VLOOKUP(G469,내용[],41,FALSE)</f>
        <v>506호</v>
      </c>
      <c r="H489" s="109"/>
      <c r="I489" s="69" t="str">
        <f>VLOOKUP(I469,내용[],41,FALSE)</f>
        <v>506호</v>
      </c>
      <c r="J489" s="109"/>
      <c r="K489" s="69" t="str">
        <f>VLOOKUP(K469,내용[],41,FALSE)</f>
        <v>506호</v>
      </c>
      <c r="L489" s="109"/>
    </row>
    <row r="490" spans="1:12" s="70" customFormat="1" ht="32.25" customHeight="1" x14ac:dyDescent="0.15">
      <c r="A490" s="104" t="str">
        <f>자료!$J$9</f>
        <v>7교시</v>
      </c>
      <c r="B490" s="104" t="str">
        <f>자료!$J$8</f>
        <v>16:10 ~ 17:00</v>
      </c>
      <c r="C490" s="69" t="str">
        <f>VLOOKUP(C469,내용[],10,FALSE)&amp;" : "&amp;VLOOKUP(C469,내용[],18,FALSE)</f>
        <v xml:space="preserve">프론트앤드 &amp; 백앤드 구현 및 제작 : </v>
      </c>
      <c r="D490" s="107" t="str">
        <f>VLOOKUP(C469,내용[],34,FALSE)</f>
        <v>박석호</v>
      </c>
      <c r="E490" s="69" t="str">
        <f>VLOOKUP(E469,내용[],10,FALSE)&amp;" : "&amp;VLOOKUP(E469,내용[],18,FALSE)</f>
        <v xml:space="preserve">프론트앤드 &amp; 백앤드 구현 및 제작 : </v>
      </c>
      <c r="F490" s="107" t="str">
        <f>VLOOKUP(E469,내용[],34,FALSE)</f>
        <v>박석호</v>
      </c>
      <c r="G490" s="69" t="str">
        <f>VLOOKUP(G469,내용[],10,FALSE)&amp;" : "&amp;VLOOKUP(G469,내용[],18,FALSE)</f>
        <v xml:space="preserve">프론트앤드 &amp; 백앤드 구현 및 제작 : </v>
      </c>
      <c r="H490" s="107" t="str">
        <f>VLOOKUP(G469,내용[],34,FALSE)</f>
        <v>박석호</v>
      </c>
      <c r="I490" s="69" t="str">
        <f>VLOOKUP(I469,내용[],10,FALSE)&amp;" : "&amp;VLOOKUP(I469,내용[],18,FALSE)</f>
        <v xml:space="preserve">프론트앤드 &amp; 백앤드 구현 및 제작 : </v>
      </c>
      <c r="J490" s="107" t="str">
        <f>VLOOKUP(I469,내용[],34,FALSE)</f>
        <v>박석호</v>
      </c>
      <c r="K490" s="69" t="str">
        <f>VLOOKUP(K469,내용[],10,FALSE)&amp;" : "&amp;VLOOKUP(K469,내용[],18,FALSE)</f>
        <v xml:space="preserve">프론트앤드 &amp; 백앤드 구현 및 제작 : </v>
      </c>
      <c r="L490" s="107" t="str">
        <f>VLOOKUP(K469,내용[],34,FALSE)</f>
        <v>박석호</v>
      </c>
    </row>
    <row r="491" spans="1:12" ht="45" customHeight="1" x14ac:dyDescent="0.15">
      <c r="A491" s="105"/>
      <c r="B491" s="105"/>
      <c r="C491" s="69" t="str">
        <f>VLOOKUP(C469,내용[],26,FALSE)</f>
        <v>서버프로그램 구현</v>
      </c>
      <c r="D491" s="108"/>
      <c r="E491" s="69" t="str">
        <f>VLOOKUP(E469,내용[],26,FALSE)</f>
        <v>서버프로그램 구현</v>
      </c>
      <c r="F491" s="108"/>
      <c r="G491" s="69" t="str">
        <f>VLOOKUP(G469,내용[],26,FALSE)</f>
        <v>서버프로그램 구현</v>
      </c>
      <c r="H491" s="108"/>
      <c r="I491" s="69" t="str">
        <f>VLOOKUP(I469,내용[],26,FALSE)</f>
        <v>애플리케이션 설계</v>
      </c>
      <c r="J491" s="108"/>
      <c r="K491" s="69" t="str">
        <f>VLOOKUP(K469,내용[],26,FALSE)</f>
        <v>애플리케이션 설계</v>
      </c>
      <c r="L491" s="108"/>
    </row>
    <row r="492" spans="1:12" ht="12.75" customHeight="1" x14ac:dyDescent="0.15">
      <c r="A492" s="106"/>
      <c r="B492" s="106"/>
      <c r="C492" s="69" t="str">
        <f>VLOOKUP(C469,내용[],42,FALSE)</f>
        <v>506호</v>
      </c>
      <c r="D492" s="109"/>
      <c r="E492" s="69" t="str">
        <f>VLOOKUP(E469,내용[],42,FALSE)</f>
        <v>506호</v>
      </c>
      <c r="F492" s="109"/>
      <c r="G492" s="69" t="str">
        <f>VLOOKUP(G469,내용[],42,FALSE)</f>
        <v>506호</v>
      </c>
      <c r="H492" s="109"/>
      <c r="I492" s="69" t="str">
        <f>VLOOKUP(I469,내용[],42,FALSE)</f>
        <v>506호</v>
      </c>
      <c r="J492" s="109"/>
      <c r="K492" s="69" t="str">
        <f>VLOOKUP(K469,내용[],42,FALSE)</f>
        <v>506호</v>
      </c>
      <c r="L492" s="109"/>
    </row>
    <row r="493" spans="1:12" s="70" customFormat="1" ht="32.25" customHeight="1" x14ac:dyDescent="0.15">
      <c r="A493" s="104" t="str">
        <f>자료!$K$9</f>
        <v>8교시</v>
      </c>
      <c r="B493" s="104" t="str">
        <f>자료!$K$8</f>
        <v>17:10 ~ 18:00</v>
      </c>
      <c r="C493" s="69" t="str">
        <f>VLOOKUP(C469,내용[],11,FALSE)&amp;" : "&amp;VLOOKUP(C469,내용[],19,FALSE)</f>
        <v xml:space="preserve">프론트앤드 &amp; 백앤드 구현 및 제작 : </v>
      </c>
      <c r="D493" s="107" t="str">
        <f>VLOOKUP(C469,내용[],35,FALSE)</f>
        <v>박석호</v>
      </c>
      <c r="E493" s="69" t="str">
        <f>VLOOKUP(E469,내용[],11,FALSE)&amp;" : "&amp;VLOOKUP(E469,내용[],19,FALSE)</f>
        <v xml:space="preserve">프론트앤드 &amp; 백앤드 구현 및 제작 : </v>
      </c>
      <c r="F493" s="107" t="str">
        <f>VLOOKUP(E469,내용[],35,FALSE)</f>
        <v>박석호</v>
      </c>
      <c r="G493" s="69" t="str">
        <f>VLOOKUP(G469,내용[],11,FALSE)&amp;" : "&amp;VLOOKUP(G469,내용[],19,FALSE)</f>
        <v xml:space="preserve">프론트앤드 &amp; 백앤드 구현 및 제작 : </v>
      </c>
      <c r="H493" s="107" t="str">
        <f>VLOOKUP(G469,내용[],35,FALSE)</f>
        <v>박석호</v>
      </c>
      <c r="I493" s="69" t="str">
        <f>VLOOKUP(I469,내용[],11,FALSE)&amp;" : "&amp;VLOOKUP(I469,내용[],19,FALSE)</f>
        <v xml:space="preserve">프론트앤드 &amp; 백앤드 구현 및 제작 : </v>
      </c>
      <c r="J493" s="107" t="str">
        <f>VLOOKUP(I469,내용[],35,FALSE)</f>
        <v>박석호</v>
      </c>
      <c r="K493" s="69" t="str">
        <f>VLOOKUP(K469,내용[],11,FALSE)&amp;" : "&amp;VLOOKUP(K469,내용[],19,FALSE)</f>
        <v xml:space="preserve">프론트앤드 &amp; 백앤드 구현 및 제작 : </v>
      </c>
      <c r="L493" s="107" t="str">
        <f>VLOOKUP(K469,내용[],35,FALSE)</f>
        <v>박석호</v>
      </c>
    </row>
    <row r="494" spans="1:12" ht="45" customHeight="1" x14ac:dyDescent="0.15">
      <c r="A494" s="105"/>
      <c r="B494" s="105"/>
      <c r="C494" s="69" t="str">
        <f>VLOOKUP(C469,내용[],27,FALSE)</f>
        <v>서버프로그램 구현</v>
      </c>
      <c r="D494" s="108"/>
      <c r="E494" s="69" t="str">
        <f>VLOOKUP(E469,내용[],27,FALSE)</f>
        <v>서버프로그램 구현</v>
      </c>
      <c r="F494" s="108"/>
      <c r="G494" s="69" t="str">
        <f>VLOOKUP(G469,내용[],27,FALSE)</f>
        <v>서버프로그램 구현</v>
      </c>
      <c r="H494" s="108"/>
      <c r="I494" s="69" t="str">
        <f>VLOOKUP(I469,내용[],27,FALSE)</f>
        <v>애플리케이션 설계</v>
      </c>
      <c r="J494" s="108"/>
      <c r="K494" s="69" t="str">
        <f>VLOOKUP(K469,내용[],27,FALSE)</f>
        <v>애플리케이션 설계</v>
      </c>
      <c r="L494" s="108"/>
    </row>
    <row r="495" spans="1:12" ht="12.75" customHeight="1" x14ac:dyDescent="0.15">
      <c r="A495" s="106"/>
      <c r="B495" s="106"/>
      <c r="C495" s="69" t="str">
        <f>VLOOKUP(C469,내용[],43,FALSE)</f>
        <v>506호</v>
      </c>
      <c r="D495" s="109"/>
      <c r="E495" s="69" t="str">
        <f>VLOOKUP(E469,내용[],43,FALSE)</f>
        <v>506호</v>
      </c>
      <c r="F495" s="109"/>
      <c r="G495" s="69" t="str">
        <f>VLOOKUP(G469,내용[],43,FALSE)</f>
        <v>506호</v>
      </c>
      <c r="H495" s="109"/>
      <c r="I495" s="69" t="str">
        <f>VLOOKUP(I469,내용[],43,FALSE)</f>
        <v>506호</v>
      </c>
      <c r="J495" s="109"/>
      <c r="K495" s="69" t="str">
        <f>VLOOKUP(K469,내용[],43,FALSE)</f>
        <v>506호</v>
      </c>
      <c r="L495" s="109"/>
    </row>
    <row r="496" spans="1:12" ht="6" customHeight="1" x14ac:dyDescent="0.15">
      <c r="A496" s="58"/>
      <c r="C496" s="59"/>
      <c r="D496" s="60"/>
      <c r="E496" s="59"/>
      <c r="G496" s="61"/>
      <c r="H496" s="60"/>
      <c r="I496" s="59"/>
      <c r="K496" s="59"/>
      <c r="L496" s="60"/>
    </row>
    <row r="497" spans="1:12" ht="6" customHeight="1" x14ac:dyDescent="0.15">
      <c r="C497" s="59"/>
      <c r="D497" s="60"/>
      <c r="E497" s="59"/>
      <c r="G497" s="61"/>
      <c r="H497" s="60"/>
      <c r="I497" s="59"/>
      <c r="K497" s="59"/>
      <c r="L497" s="60"/>
    </row>
    <row r="498" spans="1:12" ht="21" customHeight="1" x14ac:dyDescent="0.15">
      <c r="A498" s="113" t="str">
        <f>자료!$A$3</f>
        <v>풀스택 개발자양성과정(프론트앤드&amp;백앤드)(2회차)</v>
      </c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</row>
    <row r="499" spans="1:12" ht="6" customHeight="1" x14ac:dyDescent="0.15">
      <c r="C499" s="59"/>
      <c r="D499" s="60"/>
      <c r="E499" s="59"/>
      <c r="G499" s="61"/>
      <c r="H499" s="60"/>
      <c r="I499" s="59"/>
      <c r="K499" s="59"/>
      <c r="L499" s="60"/>
    </row>
    <row r="500" spans="1:12" ht="12" x14ac:dyDescent="0.15">
      <c r="A500" s="114" t="str">
        <f>자료!$A$5</f>
        <v xml:space="preserve">훈련기간: </v>
      </c>
      <c r="B500" s="114"/>
      <c r="C500" s="62" t="str">
        <f>자료!$D$5</f>
        <v>2020-10-20 ~ 2021-04-01</v>
      </c>
      <c r="D500" s="60"/>
      <c r="E500" s="59"/>
      <c r="F500" s="63"/>
      <c r="G500" s="61" t="str">
        <f>자료!$I$5</f>
        <v>(연수시간: 900시간)</v>
      </c>
      <c r="H500" s="60"/>
      <c r="I500" s="59"/>
      <c r="K500" s="59"/>
      <c r="L500" s="60"/>
    </row>
    <row r="501" spans="1:12" ht="12" x14ac:dyDescent="0.15">
      <c r="A501" s="114" t="str">
        <f>자료!$A$6</f>
        <v xml:space="preserve">훈련강사: </v>
      </c>
      <c r="B501" s="114"/>
      <c r="C501" s="59" t="str">
        <f t="shared" ref="C501" si="82">D505</f>
        <v>박석호</v>
      </c>
      <c r="D501" s="60"/>
      <c r="E501" s="59"/>
      <c r="G501" s="61"/>
      <c r="H501" s="60"/>
      <c r="I501" s="64"/>
      <c r="J501" s="65"/>
      <c r="K501" s="64"/>
      <c r="L501" s="60"/>
    </row>
    <row r="502" spans="1:12" ht="13.5" customHeight="1" x14ac:dyDescent="0.15">
      <c r="A502" s="66"/>
      <c r="B502" s="66"/>
      <c r="C502" s="110">
        <f t="shared" ref="C502" si="83">C469+5</f>
        <v>76</v>
      </c>
      <c r="D502" s="110"/>
      <c r="E502" s="110">
        <f t="shared" ref="E502" si="84">C502+1</f>
        <v>77</v>
      </c>
      <c r="F502" s="110"/>
      <c r="G502" s="110">
        <f t="shared" ref="G502" si="85">E502+1</f>
        <v>78</v>
      </c>
      <c r="H502" s="110"/>
      <c r="I502" s="110">
        <f t="shared" ref="I502" si="86">G502+1</f>
        <v>79</v>
      </c>
      <c r="J502" s="110"/>
      <c r="K502" s="110">
        <f t="shared" ref="K502" si="87">I502+1</f>
        <v>80</v>
      </c>
      <c r="L502" s="110"/>
    </row>
    <row r="503" spans="1:12" s="68" customFormat="1" ht="13.5" customHeight="1" x14ac:dyDescent="0.15">
      <c r="A503" s="67"/>
      <c r="B503" s="67"/>
      <c r="C503" s="111">
        <f>VLOOKUP(C502,내용[],44,FALSE)</f>
        <v>44231</v>
      </c>
      <c r="D503" s="111"/>
      <c r="E503" s="111">
        <f>VLOOKUP(E502,내용[],44,FALSE)</f>
        <v>44232</v>
      </c>
      <c r="F503" s="111"/>
      <c r="G503" s="111">
        <f>VLOOKUP(G502,내용[],44,FALSE)</f>
        <v>44235</v>
      </c>
      <c r="H503" s="111"/>
      <c r="I503" s="115">
        <f>VLOOKUP(I502,내용[],44,FALSE)</f>
        <v>44236</v>
      </c>
      <c r="J503" s="115"/>
      <c r="K503" s="111">
        <f>VLOOKUP(K502,내용[],44,FALSE)</f>
        <v>44237</v>
      </c>
      <c r="L503" s="111"/>
    </row>
    <row r="504" spans="1:12" ht="13.5" customHeight="1" x14ac:dyDescent="0.15">
      <c r="A504" s="66"/>
      <c r="B504" s="66"/>
      <c r="C504" s="112">
        <f>VLOOKUP(C$40,내용[],2,FALSE)</f>
        <v>8</v>
      </c>
      <c r="D504" s="112"/>
      <c r="E504" s="112">
        <f>VLOOKUP(E$40,내용[],2,FALSE)</f>
        <v>8</v>
      </c>
      <c r="F504" s="112"/>
      <c r="G504" s="112">
        <f>VLOOKUP(G$40,내용[],2,FALSE)</f>
        <v>8</v>
      </c>
      <c r="H504" s="112"/>
      <c r="I504" s="112">
        <f>VLOOKUP(I$40,내용[],2,FALSE)</f>
        <v>8</v>
      </c>
      <c r="J504" s="112"/>
      <c r="K504" s="112">
        <f>VLOOKUP(K$40,내용[],2,FALSE)</f>
        <v>8</v>
      </c>
      <c r="L504" s="112"/>
    </row>
    <row r="505" spans="1:12" s="70" customFormat="1" ht="32.25" customHeight="1" x14ac:dyDescent="0.15">
      <c r="A505" s="104" t="str">
        <f>자료!$D$9</f>
        <v>1교시</v>
      </c>
      <c r="B505" s="104" t="str">
        <f>자료!$D$8</f>
        <v>09:30 ~ 10:20</v>
      </c>
      <c r="C505" s="69" t="str">
        <f>VLOOKUP(C502,내용[],4,FALSE)&amp;" : "&amp;VLOOKUP(C502,내용[],12,FALSE)</f>
        <v xml:space="preserve">프론트앤드 &amp; 백앤드 구현 및 제작 : </v>
      </c>
      <c r="D505" s="107" t="str">
        <f>VLOOKUP(C502,내용[],28,FALSE)</f>
        <v>박석호</v>
      </c>
      <c r="E505" s="69" t="str">
        <f>VLOOKUP(E502,내용[],4,FALSE)&amp;" : "&amp;VLOOKUP(E502,내용[],12,FALSE)</f>
        <v xml:space="preserve">프론트앤드 &amp; 백앤드 구현 및 제작 : </v>
      </c>
      <c r="F505" s="107" t="str">
        <f>VLOOKUP(E502,내용[],28,FALSE)</f>
        <v>박석호</v>
      </c>
      <c r="G505" s="69" t="str">
        <f>VLOOKUP(G502,내용[],4,FALSE)&amp;" : "&amp;VLOOKUP(G502,내용[],12,FALSE)</f>
        <v xml:space="preserve">프론트앤드 &amp; 백앤드 구현 및 제작 : </v>
      </c>
      <c r="H505" s="107" t="str">
        <f>VLOOKUP(G502,내용[],28,FALSE)</f>
        <v>박석호</v>
      </c>
      <c r="I505" s="69" t="str">
        <f>VLOOKUP(I502,내용[],4,FALSE)&amp;" : "&amp;VLOOKUP(I502,내용[],12,FALSE)</f>
        <v xml:space="preserve">프론트앤드 &amp; 백앤드 구현 및 제작 : </v>
      </c>
      <c r="J505" s="107" t="str">
        <f>VLOOKUP(I502,내용[],28,FALSE)</f>
        <v>박석호</v>
      </c>
      <c r="K505" s="69" t="str">
        <f>VLOOKUP(K502,내용[],4,FALSE)&amp;" : "&amp;VLOOKUP(K502,내용[],12,FALSE)</f>
        <v xml:space="preserve">프론트앤드 &amp; 백앤드 구현 및 제작 : </v>
      </c>
      <c r="L505" s="107" t="str">
        <f>VLOOKUP(K502,내용[],28,FALSE)</f>
        <v>박석호</v>
      </c>
    </row>
    <row r="506" spans="1:12" ht="45" customHeight="1" x14ac:dyDescent="0.15">
      <c r="A506" s="105"/>
      <c r="B506" s="105"/>
      <c r="C506" s="69" t="str">
        <f>VLOOKUP(C502,내용[],20,FALSE)</f>
        <v>애플리케이션 설계</v>
      </c>
      <c r="D506" s="108"/>
      <c r="E506" s="69" t="str">
        <f>VLOOKUP(E502,내용[],20,FALSE)</f>
        <v>애플리케이션 설계</v>
      </c>
      <c r="F506" s="108"/>
      <c r="G506" s="69" t="str">
        <f>VLOOKUP(G502,내용[],20,FALSE)</f>
        <v>애플리케이션 설계</v>
      </c>
      <c r="H506" s="108"/>
      <c r="I506" s="69" t="str">
        <f>VLOOKUP(I502,내용[],20,FALSE)</f>
        <v>애플리케이션 설계</v>
      </c>
      <c r="J506" s="108"/>
      <c r="K506" s="69" t="str">
        <f>VLOOKUP(K502,내용[],20,FALSE)</f>
        <v>인터페이스 구현</v>
      </c>
      <c r="L506" s="108"/>
    </row>
    <row r="507" spans="1:12" ht="12.75" customHeight="1" x14ac:dyDescent="0.15">
      <c r="A507" s="106"/>
      <c r="B507" s="106"/>
      <c r="C507" s="69" t="str">
        <f>VLOOKUP(C502,내용[],36,FALSE)</f>
        <v>506호</v>
      </c>
      <c r="D507" s="109"/>
      <c r="E507" s="69" t="str">
        <f>VLOOKUP(E502,내용[],36,FALSE)</f>
        <v>506호</v>
      </c>
      <c r="F507" s="109"/>
      <c r="G507" s="69" t="str">
        <f>VLOOKUP(G502,내용[],36,FALSE)</f>
        <v>506호</v>
      </c>
      <c r="H507" s="109"/>
      <c r="I507" s="69" t="str">
        <f>VLOOKUP(I502,내용[],36,FALSE)</f>
        <v>506호</v>
      </c>
      <c r="J507" s="109"/>
      <c r="K507" s="69" t="str">
        <f>VLOOKUP(K502,내용[],36,FALSE)</f>
        <v>506호</v>
      </c>
      <c r="L507" s="109"/>
    </row>
    <row r="508" spans="1:12" s="70" customFormat="1" ht="32.25" customHeight="1" x14ac:dyDescent="0.15">
      <c r="A508" s="104" t="str">
        <f>자료!$E$9</f>
        <v>2교시</v>
      </c>
      <c r="B508" s="104" t="str">
        <f>자료!$E$8</f>
        <v>10:30 ~ 11:20</v>
      </c>
      <c r="C508" s="69" t="str">
        <f>VLOOKUP(C502,내용[],5,FALSE)&amp;" : "&amp;VLOOKUP(C502,내용[],13,FALSE)</f>
        <v xml:space="preserve">프론트앤드 &amp; 백앤드 구현 및 제작 : </v>
      </c>
      <c r="D508" s="107" t="str">
        <f>VLOOKUP(C502,내용[],29,FALSE)</f>
        <v>박석호</v>
      </c>
      <c r="E508" s="69" t="str">
        <f>VLOOKUP(E502,내용[],5,FALSE)&amp;" : "&amp;VLOOKUP(E502,내용[],13,FALSE)</f>
        <v xml:space="preserve">프론트앤드 &amp; 백앤드 구현 및 제작 : </v>
      </c>
      <c r="F508" s="107" t="str">
        <f>VLOOKUP(E502,내용[],29,FALSE)</f>
        <v>박석호</v>
      </c>
      <c r="G508" s="69" t="str">
        <f>VLOOKUP(G502,내용[],5,FALSE)&amp;" : "&amp;VLOOKUP(G502,내용[],13,FALSE)</f>
        <v xml:space="preserve">프론트앤드 &amp; 백앤드 구현 및 제작 : </v>
      </c>
      <c r="H508" s="107" t="str">
        <f>VLOOKUP(G502,내용[],29,FALSE)</f>
        <v>박석호</v>
      </c>
      <c r="I508" s="69" t="str">
        <f>VLOOKUP(I502,내용[],5,FALSE)&amp;" : "&amp;VLOOKUP(I502,내용[],13,FALSE)</f>
        <v xml:space="preserve">프론트앤드 &amp; 백앤드 구현 및 제작 : </v>
      </c>
      <c r="J508" s="107" t="str">
        <f>VLOOKUP(I502,내용[],29,FALSE)</f>
        <v>박석호</v>
      </c>
      <c r="K508" s="69" t="str">
        <f>VLOOKUP(K502,내용[],5,FALSE)&amp;" : "&amp;VLOOKUP(K502,내용[],13,FALSE)</f>
        <v xml:space="preserve">프론트앤드 &amp; 백앤드 구현 및 제작 : </v>
      </c>
      <c r="L508" s="107" t="str">
        <f>VLOOKUP(K502,내용[],29,FALSE)</f>
        <v>박석호</v>
      </c>
    </row>
    <row r="509" spans="1:12" ht="45" customHeight="1" x14ac:dyDescent="0.15">
      <c r="A509" s="105"/>
      <c r="B509" s="105"/>
      <c r="C509" s="69" t="str">
        <f>VLOOKUP(C502,내용[],21,FALSE)</f>
        <v>애플리케이션 설계</v>
      </c>
      <c r="D509" s="108"/>
      <c r="E509" s="69" t="str">
        <f>VLOOKUP(E502,내용[],21,FALSE)</f>
        <v>애플리케이션 설계</v>
      </c>
      <c r="F509" s="108"/>
      <c r="G509" s="69" t="str">
        <f>VLOOKUP(G502,내용[],21,FALSE)</f>
        <v>애플리케이션 설계</v>
      </c>
      <c r="H509" s="108"/>
      <c r="I509" s="69" t="str">
        <f>VLOOKUP(I502,내용[],21,FALSE)</f>
        <v>애플리케이션 설계</v>
      </c>
      <c r="J509" s="108"/>
      <c r="K509" s="69" t="str">
        <f>VLOOKUP(K502,내용[],21,FALSE)</f>
        <v>인터페이스 구현</v>
      </c>
      <c r="L509" s="108"/>
    </row>
    <row r="510" spans="1:12" ht="12.75" customHeight="1" x14ac:dyDescent="0.15">
      <c r="A510" s="106"/>
      <c r="B510" s="106"/>
      <c r="C510" s="69" t="str">
        <f>VLOOKUP(C502,내용[],37,FALSE)</f>
        <v>506호</v>
      </c>
      <c r="D510" s="109"/>
      <c r="E510" s="69" t="str">
        <f>VLOOKUP(E502,내용[],37,FALSE)</f>
        <v>506호</v>
      </c>
      <c r="F510" s="109"/>
      <c r="G510" s="69" t="str">
        <f>VLOOKUP(G502,내용[],37,FALSE)</f>
        <v>506호</v>
      </c>
      <c r="H510" s="109"/>
      <c r="I510" s="69" t="str">
        <f>VLOOKUP(I502,내용[],37,FALSE)</f>
        <v>506호</v>
      </c>
      <c r="J510" s="109"/>
      <c r="K510" s="69" t="str">
        <f>VLOOKUP(K502,내용[],37,FALSE)</f>
        <v>506호</v>
      </c>
      <c r="L510" s="109"/>
    </row>
    <row r="511" spans="1:12" s="70" customFormat="1" ht="32.25" customHeight="1" x14ac:dyDescent="0.15">
      <c r="A511" s="104" t="str">
        <f>자료!$F$9</f>
        <v>3교시</v>
      </c>
      <c r="B511" s="104" t="str">
        <f>자료!$F$8</f>
        <v>11:30 ~ 12:20</v>
      </c>
      <c r="C511" s="69" t="str">
        <f>VLOOKUP(C502,내용[],6,FALSE)&amp;" : "&amp;VLOOKUP(C502,내용[],14,FALSE)</f>
        <v xml:space="preserve">프론트앤드 &amp; 백앤드 구현 및 제작 : </v>
      </c>
      <c r="D511" s="107" t="str">
        <f>VLOOKUP(C502,내용[],30,FALSE)</f>
        <v>박석호</v>
      </c>
      <c r="E511" s="69" t="str">
        <f>VLOOKUP(E502,내용[],6,FALSE)&amp;" : "&amp;VLOOKUP(E502,내용[],14,FALSE)</f>
        <v xml:space="preserve">프론트앤드 &amp; 백앤드 구현 및 제작 : </v>
      </c>
      <c r="F511" s="107" t="str">
        <f>VLOOKUP(E502,내용[],30,FALSE)</f>
        <v>박석호</v>
      </c>
      <c r="G511" s="69" t="str">
        <f>VLOOKUP(G502,내용[],6,FALSE)&amp;" : "&amp;VLOOKUP(G502,내용[],14,FALSE)</f>
        <v xml:space="preserve">프론트앤드 &amp; 백앤드 구현 및 제작 : </v>
      </c>
      <c r="H511" s="107" t="str">
        <f>VLOOKUP(G502,내용[],30,FALSE)</f>
        <v>박석호</v>
      </c>
      <c r="I511" s="69" t="str">
        <f>VLOOKUP(I502,내용[],6,FALSE)&amp;" : "&amp;VLOOKUP(I502,내용[],14,FALSE)</f>
        <v xml:space="preserve">프론트앤드 &amp; 백앤드 구현 및 제작 : </v>
      </c>
      <c r="J511" s="107" t="str">
        <f>VLOOKUP(I502,내용[],30,FALSE)</f>
        <v>박석호</v>
      </c>
      <c r="K511" s="69" t="str">
        <f>VLOOKUP(K502,내용[],6,FALSE)&amp;" : "&amp;VLOOKUP(K502,내용[],14,FALSE)</f>
        <v xml:space="preserve">프론트앤드 &amp; 백앤드 구현 및 제작 : </v>
      </c>
      <c r="L511" s="107" t="str">
        <f>VLOOKUP(K502,내용[],30,FALSE)</f>
        <v>박석호</v>
      </c>
    </row>
    <row r="512" spans="1:12" ht="45" customHeight="1" x14ac:dyDescent="0.15">
      <c r="A512" s="105"/>
      <c r="B512" s="105"/>
      <c r="C512" s="69" t="str">
        <f>VLOOKUP(C502,내용[],22,FALSE)</f>
        <v>애플리케이션 설계</v>
      </c>
      <c r="D512" s="108"/>
      <c r="E512" s="69" t="str">
        <f>VLOOKUP(E502,내용[],22,FALSE)</f>
        <v>애플리케이션 설계</v>
      </c>
      <c r="F512" s="108"/>
      <c r="G512" s="69" t="str">
        <f>VLOOKUP(G502,내용[],22,FALSE)</f>
        <v>애플리케이션 설계</v>
      </c>
      <c r="H512" s="108"/>
      <c r="I512" s="69" t="str">
        <f>VLOOKUP(I502,내용[],22,FALSE)</f>
        <v>애플리케이션 설계</v>
      </c>
      <c r="J512" s="108"/>
      <c r="K512" s="69" t="str">
        <f>VLOOKUP(K502,내용[],22,FALSE)</f>
        <v>인터페이스 구현</v>
      </c>
      <c r="L512" s="108"/>
    </row>
    <row r="513" spans="1:12" ht="12.75" customHeight="1" x14ac:dyDescent="0.15">
      <c r="A513" s="106"/>
      <c r="B513" s="106"/>
      <c r="C513" s="69" t="str">
        <f>VLOOKUP(C502,내용[],38,FALSE)</f>
        <v>506호</v>
      </c>
      <c r="D513" s="109"/>
      <c r="E513" s="69" t="str">
        <f>VLOOKUP(E502,내용[],38,FALSE)</f>
        <v>506호</v>
      </c>
      <c r="F513" s="109"/>
      <c r="G513" s="69" t="str">
        <f>VLOOKUP(G502,내용[],38,FALSE)</f>
        <v>506호</v>
      </c>
      <c r="H513" s="109"/>
      <c r="I513" s="69" t="str">
        <f>VLOOKUP(I502,내용[],38,FALSE)</f>
        <v>506호</v>
      </c>
      <c r="J513" s="109"/>
      <c r="K513" s="69" t="str">
        <f>VLOOKUP(K502,내용[],38,FALSE)</f>
        <v>506호</v>
      </c>
      <c r="L513" s="109"/>
    </row>
    <row r="514" spans="1:12" s="70" customFormat="1" ht="32.25" customHeight="1" x14ac:dyDescent="0.15">
      <c r="A514" s="104" t="str">
        <f>자료!$G$9</f>
        <v>4교시</v>
      </c>
      <c r="B514" s="104" t="str">
        <f>자료!$G$8</f>
        <v>12:30 ~ 13:20</v>
      </c>
      <c r="C514" s="69" t="str">
        <f>VLOOKUP(C502,내용[],7,FALSE)&amp;" : "&amp;VLOOKUP(C502,내용[],15,FALSE)</f>
        <v xml:space="preserve">프론트앤드 &amp; 백앤드 구현 및 제작 : </v>
      </c>
      <c r="D514" s="107" t="str">
        <f>VLOOKUP(C502,내용[],31,FALSE)</f>
        <v>박석호</v>
      </c>
      <c r="E514" s="69" t="str">
        <f>VLOOKUP(E502,내용[],7,FALSE)&amp;" : "&amp;VLOOKUP(E502,내용[],15,FALSE)</f>
        <v xml:space="preserve">프론트앤드 &amp; 백앤드 구현 및 제작 : </v>
      </c>
      <c r="F514" s="107" t="str">
        <f>VLOOKUP(E502,내용[],31,FALSE)</f>
        <v>박석호</v>
      </c>
      <c r="G514" s="69" t="str">
        <f>VLOOKUP(G502,내용[],7,FALSE)&amp;" : "&amp;VLOOKUP(G502,내용[],15,FALSE)</f>
        <v xml:space="preserve">프론트앤드 &amp; 백앤드 구현 및 제작 : </v>
      </c>
      <c r="H514" s="107" t="str">
        <f>VLOOKUP(G502,내용[],31,FALSE)</f>
        <v>박석호</v>
      </c>
      <c r="I514" s="69" t="str">
        <f>VLOOKUP(I502,내용[],7,FALSE)&amp;" : "&amp;VLOOKUP(I502,내용[],15,FALSE)</f>
        <v xml:space="preserve">프론트앤드 &amp; 백앤드 구현 및 제작 : </v>
      </c>
      <c r="J514" s="107" t="str">
        <f>VLOOKUP(I502,내용[],31,FALSE)</f>
        <v>박석호</v>
      </c>
      <c r="K514" s="69" t="str">
        <f>VLOOKUP(K502,내용[],7,FALSE)&amp;" : "&amp;VLOOKUP(K502,내용[],15,FALSE)</f>
        <v xml:space="preserve">프론트앤드 &amp; 백앤드 구현 및 제작 : </v>
      </c>
      <c r="L514" s="107" t="str">
        <f>VLOOKUP(K502,내용[],31,FALSE)</f>
        <v>박석호</v>
      </c>
    </row>
    <row r="515" spans="1:12" ht="45" customHeight="1" x14ac:dyDescent="0.15">
      <c r="A515" s="105"/>
      <c r="B515" s="105"/>
      <c r="C515" s="69" t="str">
        <f>VLOOKUP(C502,내용[],23,FALSE)</f>
        <v>애플리케이션 설계</v>
      </c>
      <c r="D515" s="108"/>
      <c r="E515" s="69" t="str">
        <f>VLOOKUP(E502,내용[],23,FALSE)</f>
        <v>애플리케이션 설계</v>
      </c>
      <c r="F515" s="108"/>
      <c r="G515" s="69" t="str">
        <f>VLOOKUP(G502,내용[],23,FALSE)</f>
        <v>애플리케이션 설계</v>
      </c>
      <c r="H515" s="108"/>
      <c r="I515" s="69" t="str">
        <f>VLOOKUP(I502,내용[],23,FALSE)</f>
        <v>애플리케이션 설계</v>
      </c>
      <c r="J515" s="108"/>
      <c r="K515" s="69" t="str">
        <f>VLOOKUP(K502,내용[],23,FALSE)</f>
        <v>인터페이스 구현</v>
      </c>
      <c r="L515" s="108"/>
    </row>
    <row r="516" spans="1:12" ht="12.75" customHeight="1" x14ac:dyDescent="0.15">
      <c r="A516" s="106"/>
      <c r="B516" s="106"/>
      <c r="C516" s="69" t="str">
        <f>VLOOKUP(C502,내용[],39,FALSE)</f>
        <v>506호</v>
      </c>
      <c r="D516" s="109"/>
      <c r="E516" s="69" t="str">
        <f>VLOOKUP(E502,내용[],39,FALSE)</f>
        <v>506호</v>
      </c>
      <c r="F516" s="109"/>
      <c r="G516" s="69" t="str">
        <f>VLOOKUP(G502,내용[],39,FALSE)</f>
        <v>506호</v>
      </c>
      <c r="H516" s="109"/>
      <c r="I516" s="69" t="str">
        <f>VLOOKUP(I502,내용[],39,FALSE)</f>
        <v>506호</v>
      </c>
      <c r="J516" s="109"/>
      <c r="K516" s="69" t="str">
        <f>VLOOKUP(K502,내용[],39,FALSE)</f>
        <v>506호</v>
      </c>
      <c r="L516" s="109"/>
    </row>
    <row r="517" spans="1:12" s="70" customFormat="1" ht="32.25" customHeight="1" x14ac:dyDescent="0.15">
      <c r="A517" s="104" t="str">
        <f>자료!$H$9</f>
        <v>5교시</v>
      </c>
      <c r="B517" s="104" t="str">
        <f>자료!$H$8</f>
        <v>14:10 ~ 15:00</v>
      </c>
      <c r="C517" s="69" t="str">
        <f>VLOOKUP(C502,내용[],8,FALSE)&amp;" : "&amp;VLOOKUP(C502,내용[],16,FALSE)</f>
        <v xml:space="preserve">프론트앤드 &amp; 백앤드 구현 및 제작 : </v>
      </c>
      <c r="D517" s="107" t="str">
        <f>VLOOKUP(C502,내용[],32,FALSE)</f>
        <v>박석호</v>
      </c>
      <c r="E517" s="69" t="str">
        <f>VLOOKUP(E502,내용[],8,FALSE)&amp;" : "&amp;VLOOKUP(E502,내용[],16,FALSE)</f>
        <v xml:space="preserve">프론트앤드 &amp; 백앤드 구현 및 제작 : </v>
      </c>
      <c r="F517" s="107" t="str">
        <f>VLOOKUP(E502,내용[],32,FALSE)</f>
        <v>박석호</v>
      </c>
      <c r="G517" s="69" t="str">
        <f>VLOOKUP(G502,내용[],8,FALSE)&amp;" : "&amp;VLOOKUP(G502,내용[],16,FALSE)</f>
        <v xml:space="preserve">프론트앤드 &amp; 백앤드 구현 및 제작 : </v>
      </c>
      <c r="H517" s="107" t="str">
        <f>VLOOKUP(G502,내용[],32,FALSE)</f>
        <v>박석호</v>
      </c>
      <c r="I517" s="69" t="str">
        <f>VLOOKUP(I502,내용[],8,FALSE)&amp;" : "&amp;VLOOKUP(I502,내용[],16,FALSE)</f>
        <v xml:space="preserve">프론트앤드 &amp; 백앤드 구현 및 제작 : </v>
      </c>
      <c r="J517" s="107" t="str">
        <f>VLOOKUP(I502,내용[],32,FALSE)</f>
        <v>박석호</v>
      </c>
      <c r="K517" s="69" t="str">
        <f>VLOOKUP(K502,내용[],8,FALSE)&amp;" : "&amp;VLOOKUP(K502,내용[],16,FALSE)</f>
        <v xml:space="preserve">프론트앤드 &amp; 백앤드 구현 및 제작 : </v>
      </c>
      <c r="L517" s="107" t="str">
        <f>VLOOKUP(K502,내용[],32,FALSE)</f>
        <v>박석호</v>
      </c>
    </row>
    <row r="518" spans="1:12" ht="45" customHeight="1" x14ac:dyDescent="0.15">
      <c r="A518" s="105"/>
      <c r="B518" s="105"/>
      <c r="C518" s="69" t="str">
        <f>VLOOKUP(C502,내용[],24,FALSE)</f>
        <v>애플리케이션 설계</v>
      </c>
      <c r="D518" s="108"/>
      <c r="E518" s="69" t="str">
        <f>VLOOKUP(E502,내용[],24,FALSE)</f>
        <v>애플리케이션 설계</v>
      </c>
      <c r="F518" s="108"/>
      <c r="G518" s="69" t="str">
        <f>VLOOKUP(G502,내용[],24,FALSE)</f>
        <v>애플리케이션 설계</v>
      </c>
      <c r="H518" s="108"/>
      <c r="I518" s="69" t="str">
        <f>VLOOKUP(I502,내용[],24,FALSE)</f>
        <v>애플리케이션 설계</v>
      </c>
      <c r="J518" s="108"/>
      <c r="K518" s="69" t="str">
        <f>VLOOKUP(K502,내용[],24,FALSE)</f>
        <v>인터페이스 구현</v>
      </c>
      <c r="L518" s="108"/>
    </row>
    <row r="519" spans="1:12" ht="12.75" customHeight="1" x14ac:dyDescent="0.15">
      <c r="A519" s="106"/>
      <c r="B519" s="106"/>
      <c r="C519" s="69" t="str">
        <f>VLOOKUP(C502,내용[],40,FALSE)</f>
        <v>506호</v>
      </c>
      <c r="D519" s="109"/>
      <c r="E519" s="69" t="str">
        <f>VLOOKUP(E502,내용[],40,FALSE)</f>
        <v>506호</v>
      </c>
      <c r="F519" s="109"/>
      <c r="G519" s="69" t="str">
        <f>VLOOKUP(G502,내용[],40,FALSE)</f>
        <v>506호</v>
      </c>
      <c r="H519" s="109"/>
      <c r="I519" s="69" t="str">
        <f>VLOOKUP(I502,내용[],40,FALSE)</f>
        <v>506호</v>
      </c>
      <c r="J519" s="109"/>
      <c r="K519" s="69" t="str">
        <f>VLOOKUP(K502,내용[],40,FALSE)</f>
        <v>506호</v>
      </c>
      <c r="L519" s="109"/>
    </row>
    <row r="520" spans="1:12" s="70" customFormat="1" ht="32.25" customHeight="1" x14ac:dyDescent="0.15">
      <c r="A520" s="104" t="str">
        <f>자료!$I$9</f>
        <v>6교시</v>
      </c>
      <c r="B520" s="104" t="str">
        <f>자료!$I$8</f>
        <v>15:10 ~ 16:00</v>
      </c>
      <c r="C520" s="69" t="str">
        <f>VLOOKUP(C502,내용[],9,FALSE)&amp;" : "&amp;VLOOKUP(C502,내용[],17,FALSE)</f>
        <v xml:space="preserve">프론트앤드 &amp; 백앤드 구현 및 제작 : </v>
      </c>
      <c r="D520" s="107" t="str">
        <f>VLOOKUP(C502,내용[],33,FALSE)</f>
        <v>박석호</v>
      </c>
      <c r="E520" s="69" t="str">
        <f>VLOOKUP(E502,내용[],9,FALSE)&amp;" : "&amp;VLOOKUP(E502,내용[],17,FALSE)</f>
        <v xml:space="preserve">프론트앤드 &amp; 백앤드 구현 및 제작 : </v>
      </c>
      <c r="F520" s="107" t="str">
        <f>VLOOKUP(E502,내용[],33,FALSE)</f>
        <v>박석호</v>
      </c>
      <c r="G520" s="69" t="str">
        <f>VLOOKUP(G502,내용[],9,FALSE)&amp;" : "&amp;VLOOKUP(G502,내용[],17,FALSE)</f>
        <v xml:space="preserve">프론트앤드 &amp; 백앤드 구현 및 제작 : </v>
      </c>
      <c r="H520" s="107" t="str">
        <f>VLOOKUP(G502,내용[],33,FALSE)</f>
        <v>박석호</v>
      </c>
      <c r="I520" s="101" t="str">
        <f>VLOOKUP(I502,내용[],9,FALSE)&amp;" : "&amp;VLOOKUP(I502,내용[],17,FALSE)</f>
        <v xml:space="preserve">프론트앤드 &amp; 백앤드 구현 및 제작 : </v>
      </c>
      <c r="J520" s="107" t="str">
        <f>VLOOKUP(I502,내용[],33,FALSE)</f>
        <v>박석호</v>
      </c>
      <c r="K520" s="69" t="str">
        <f>VLOOKUP(K502,내용[],9,FALSE)&amp;" : "&amp;VLOOKUP(K502,내용[],17,FALSE)</f>
        <v xml:space="preserve">프론트앤드 &amp; 백앤드 구현 및 제작 : </v>
      </c>
      <c r="L520" s="107" t="str">
        <f>VLOOKUP(K502,내용[],33,FALSE)</f>
        <v>박석호</v>
      </c>
    </row>
    <row r="521" spans="1:12" ht="45" customHeight="1" x14ac:dyDescent="0.15">
      <c r="A521" s="105"/>
      <c r="B521" s="105"/>
      <c r="C521" s="69" t="str">
        <f>VLOOKUP(C502,내용[],25,FALSE)</f>
        <v>애플리케이션 설계</v>
      </c>
      <c r="D521" s="108"/>
      <c r="E521" s="69" t="str">
        <f>VLOOKUP(E502,내용[],25,FALSE)</f>
        <v>애플리케이션 설계</v>
      </c>
      <c r="F521" s="108"/>
      <c r="G521" s="69" t="str">
        <f>VLOOKUP(G502,내용[],25,FALSE)</f>
        <v>애플리케이션 설계</v>
      </c>
      <c r="H521" s="108"/>
      <c r="I521" s="101" t="str">
        <f>VLOOKUP(I502,내용[],25,FALSE)</f>
        <v>애플리케이션 설계</v>
      </c>
      <c r="J521" s="108"/>
      <c r="K521" s="69" t="str">
        <f>VLOOKUP(K502,내용[],25,FALSE)</f>
        <v>인터페이스 구현</v>
      </c>
      <c r="L521" s="108"/>
    </row>
    <row r="522" spans="1:12" ht="12.75" customHeight="1" x14ac:dyDescent="0.15">
      <c r="A522" s="106"/>
      <c r="B522" s="106"/>
      <c r="C522" s="69" t="str">
        <f>VLOOKUP(C502,내용[],41,FALSE)</f>
        <v>506호</v>
      </c>
      <c r="D522" s="109"/>
      <c r="E522" s="69" t="str">
        <f>VLOOKUP(E502,내용[],41,FALSE)</f>
        <v>506호</v>
      </c>
      <c r="F522" s="109"/>
      <c r="G522" s="69" t="str">
        <f>VLOOKUP(G502,내용[],41,FALSE)</f>
        <v>506호</v>
      </c>
      <c r="H522" s="109"/>
      <c r="I522" s="69" t="str">
        <f>VLOOKUP(I502,내용[],41,FALSE)</f>
        <v>506호</v>
      </c>
      <c r="J522" s="109"/>
      <c r="K522" s="69" t="str">
        <f>VLOOKUP(K502,내용[],41,FALSE)</f>
        <v>506호</v>
      </c>
      <c r="L522" s="109"/>
    </row>
    <row r="523" spans="1:12" s="70" customFormat="1" ht="32.25" customHeight="1" x14ac:dyDescent="0.15">
      <c r="A523" s="104" t="str">
        <f>자료!$J$9</f>
        <v>7교시</v>
      </c>
      <c r="B523" s="104" t="str">
        <f>자료!$J$8</f>
        <v>16:10 ~ 17:00</v>
      </c>
      <c r="C523" s="69" t="str">
        <f>VLOOKUP(C502,내용[],10,FALSE)&amp;" : "&amp;VLOOKUP(C502,내용[],18,FALSE)</f>
        <v xml:space="preserve">프론트앤드 &amp; 백앤드 구현 및 제작 : </v>
      </c>
      <c r="D523" s="107" t="str">
        <f>VLOOKUP(C502,내용[],34,FALSE)</f>
        <v>박석호</v>
      </c>
      <c r="E523" s="69" t="str">
        <f>VLOOKUP(E502,내용[],10,FALSE)&amp;" : "&amp;VLOOKUP(E502,내용[],18,FALSE)</f>
        <v xml:space="preserve">프론트앤드 &amp; 백앤드 구현 및 제작 : </v>
      </c>
      <c r="F523" s="107" t="str">
        <f>VLOOKUP(E502,내용[],34,FALSE)</f>
        <v>박석호</v>
      </c>
      <c r="G523" s="69" t="str">
        <f>VLOOKUP(G502,내용[],10,FALSE)&amp;" : "&amp;VLOOKUP(G502,내용[],18,FALSE)</f>
        <v xml:space="preserve">프론트앤드 &amp; 백앤드 구현 및 제작 : </v>
      </c>
      <c r="H523" s="107" t="str">
        <f>VLOOKUP(G502,내용[],34,FALSE)</f>
        <v>박석호</v>
      </c>
      <c r="I523" s="69" t="str">
        <f>VLOOKUP(I502,내용[],10,FALSE)&amp;" : "&amp;VLOOKUP(I502,내용[],18,FALSE)</f>
        <v xml:space="preserve">프론트앤드 &amp; 백앤드 구현 및 제작 : </v>
      </c>
      <c r="J523" s="107" t="str">
        <f>VLOOKUP(I502,내용[],34,FALSE)</f>
        <v>박석호</v>
      </c>
      <c r="K523" s="69" t="str">
        <f>VLOOKUP(K502,내용[],10,FALSE)&amp;" : "&amp;VLOOKUP(K502,내용[],18,FALSE)</f>
        <v xml:space="preserve">프론트앤드 &amp; 백앤드 구현 및 제작 : </v>
      </c>
      <c r="L523" s="107" t="str">
        <f>VLOOKUP(K502,내용[],34,FALSE)</f>
        <v>박석호</v>
      </c>
    </row>
    <row r="524" spans="1:12" ht="45" customHeight="1" x14ac:dyDescent="0.15">
      <c r="A524" s="105"/>
      <c r="B524" s="105"/>
      <c r="C524" s="69" t="str">
        <f>VLOOKUP(C502,내용[],26,FALSE)</f>
        <v>애플리케이션 설계</v>
      </c>
      <c r="D524" s="108"/>
      <c r="E524" s="69" t="str">
        <f>VLOOKUP(E502,내용[],26,FALSE)</f>
        <v>애플리케이션 설계</v>
      </c>
      <c r="F524" s="108"/>
      <c r="G524" s="69" t="str">
        <f>VLOOKUP(G502,내용[],26,FALSE)</f>
        <v>애플리케이션 설계</v>
      </c>
      <c r="H524" s="108"/>
      <c r="I524" s="69" t="str">
        <f>VLOOKUP(I502,내용[],26,FALSE)</f>
        <v>인터페이스 구현</v>
      </c>
      <c r="J524" s="108"/>
      <c r="K524" s="69" t="str">
        <f>VLOOKUP(K502,내용[],26,FALSE)</f>
        <v>인터페이스 구현</v>
      </c>
      <c r="L524" s="108"/>
    </row>
    <row r="525" spans="1:12" ht="12.75" customHeight="1" x14ac:dyDescent="0.15">
      <c r="A525" s="106"/>
      <c r="B525" s="106"/>
      <c r="C525" s="69" t="str">
        <f>VLOOKUP(C502,내용[],42,FALSE)</f>
        <v>506호</v>
      </c>
      <c r="D525" s="109"/>
      <c r="E525" s="69" t="str">
        <f>VLOOKUP(E502,내용[],42,FALSE)</f>
        <v>506호</v>
      </c>
      <c r="F525" s="109"/>
      <c r="G525" s="69" t="str">
        <f>VLOOKUP(G502,내용[],42,FALSE)</f>
        <v>506호</v>
      </c>
      <c r="H525" s="109"/>
      <c r="I525" s="69" t="str">
        <f>VLOOKUP(I502,내용[],42,FALSE)</f>
        <v>506호</v>
      </c>
      <c r="J525" s="109"/>
      <c r="K525" s="69" t="str">
        <f>VLOOKUP(K502,내용[],42,FALSE)</f>
        <v>506호</v>
      </c>
      <c r="L525" s="109"/>
    </row>
    <row r="526" spans="1:12" s="70" customFormat="1" ht="32.25" customHeight="1" x14ac:dyDescent="0.15">
      <c r="A526" s="104" t="str">
        <f>자료!$K$9</f>
        <v>8교시</v>
      </c>
      <c r="B526" s="104" t="str">
        <f>자료!$K$8</f>
        <v>17:10 ~ 18:00</v>
      </c>
      <c r="C526" s="69" t="str">
        <f>VLOOKUP(C502,내용[],11,FALSE)&amp;" : "&amp;VLOOKUP(C502,내용[],19,FALSE)</f>
        <v xml:space="preserve">프론트앤드 &amp; 백앤드 구현 및 제작 : </v>
      </c>
      <c r="D526" s="107" t="str">
        <f>VLOOKUP(C502,내용[],35,FALSE)</f>
        <v>박석호</v>
      </c>
      <c r="E526" s="69" t="str">
        <f>VLOOKUP(E502,내용[],11,FALSE)&amp;" : "&amp;VLOOKUP(E502,내용[],19,FALSE)</f>
        <v xml:space="preserve">프론트앤드 &amp; 백앤드 구현 및 제작 : </v>
      </c>
      <c r="F526" s="107" t="str">
        <f>VLOOKUP(E502,내용[],35,FALSE)</f>
        <v>박석호</v>
      </c>
      <c r="G526" s="69" t="str">
        <f>VLOOKUP(G502,내용[],11,FALSE)&amp;" : "&amp;VLOOKUP(G502,내용[],19,FALSE)</f>
        <v xml:space="preserve">프론트앤드 &amp; 백앤드 구현 및 제작 : </v>
      </c>
      <c r="H526" s="107" t="str">
        <f>VLOOKUP(G502,내용[],35,FALSE)</f>
        <v>박석호</v>
      </c>
      <c r="I526" s="69" t="str">
        <f>VLOOKUP(I502,내용[],11,FALSE)&amp;" : "&amp;VLOOKUP(I502,내용[],19,FALSE)</f>
        <v xml:space="preserve">프론트앤드 &amp; 백앤드 구현 및 제작 : </v>
      </c>
      <c r="J526" s="107" t="str">
        <f>VLOOKUP(I502,내용[],35,FALSE)</f>
        <v>박석호</v>
      </c>
      <c r="K526" s="69" t="str">
        <f>VLOOKUP(K502,내용[],11,FALSE)&amp;" : "&amp;VLOOKUP(K502,내용[],19,FALSE)</f>
        <v xml:space="preserve">프론트앤드 &amp; 백앤드 구현 및 제작 : </v>
      </c>
      <c r="L526" s="107" t="str">
        <f>VLOOKUP(K502,내용[],35,FALSE)</f>
        <v>박석호</v>
      </c>
    </row>
    <row r="527" spans="1:12" ht="45" customHeight="1" x14ac:dyDescent="0.15">
      <c r="A527" s="105"/>
      <c r="B527" s="105"/>
      <c r="C527" s="69" t="str">
        <f>VLOOKUP(C502,내용[],27,FALSE)</f>
        <v>애플리케이션 설계</v>
      </c>
      <c r="D527" s="108"/>
      <c r="E527" s="69" t="str">
        <f>VLOOKUP(E502,내용[],27,FALSE)</f>
        <v>애플리케이션 설계</v>
      </c>
      <c r="F527" s="108"/>
      <c r="G527" s="69" t="str">
        <f>VLOOKUP(G502,내용[],27,FALSE)</f>
        <v>애플리케이션 설계</v>
      </c>
      <c r="H527" s="108"/>
      <c r="I527" s="69" t="str">
        <f>VLOOKUP(I502,내용[],27,FALSE)</f>
        <v>인터페이스 구현</v>
      </c>
      <c r="J527" s="108"/>
      <c r="K527" s="69" t="str">
        <f>VLOOKUP(K502,내용[],27,FALSE)</f>
        <v>인터페이스 구현</v>
      </c>
      <c r="L527" s="108"/>
    </row>
    <row r="528" spans="1:12" ht="12.75" customHeight="1" x14ac:dyDescent="0.15">
      <c r="A528" s="106"/>
      <c r="B528" s="106"/>
      <c r="C528" s="69" t="str">
        <f>VLOOKUP(C502,내용[],43,FALSE)</f>
        <v>506호</v>
      </c>
      <c r="D528" s="109"/>
      <c r="E528" s="69" t="str">
        <f>VLOOKUP(E502,내용[],43,FALSE)</f>
        <v>506호</v>
      </c>
      <c r="F528" s="109"/>
      <c r="G528" s="69" t="str">
        <f>VLOOKUP(G502,내용[],43,FALSE)</f>
        <v>506호</v>
      </c>
      <c r="H528" s="109"/>
      <c r="I528" s="69" t="str">
        <f>VLOOKUP(I502,내용[],43,FALSE)</f>
        <v>506호</v>
      </c>
      <c r="J528" s="109"/>
      <c r="K528" s="69" t="str">
        <f>VLOOKUP(K502,내용[],43,FALSE)</f>
        <v>506호</v>
      </c>
      <c r="L528" s="109"/>
    </row>
    <row r="529" spans="1:12" ht="6" customHeight="1" x14ac:dyDescent="0.15">
      <c r="A529" s="58"/>
      <c r="C529" s="59"/>
      <c r="D529" s="60"/>
      <c r="E529" s="59"/>
      <c r="G529" s="61"/>
      <c r="H529" s="60"/>
      <c r="I529" s="59"/>
      <c r="K529" s="59"/>
      <c r="L529" s="60"/>
    </row>
    <row r="530" spans="1:12" ht="6" customHeight="1" x14ac:dyDescent="0.15">
      <c r="C530" s="59"/>
      <c r="D530" s="60"/>
      <c r="E530" s="59"/>
      <c r="G530" s="61"/>
      <c r="H530" s="60"/>
      <c r="I530" s="59"/>
      <c r="K530" s="59"/>
      <c r="L530" s="60"/>
    </row>
    <row r="531" spans="1:12" s="78" customFormat="1" ht="21" customHeight="1" x14ac:dyDescent="0.15">
      <c r="A531" s="113" t="str">
        <f>자료!$A$3</f>
        <v>풀스택 개발자양성과정(프론트앤드&amp;백앤드)(2회차)</v>
      </c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</row>
    <row r="532" spans="1:12" s="78" customFormat="1" ht="6" customHeight="1" x14ac:dyDescent="0.15">
      <c r="D532" s="60"/>
      <c r="F532" s="60"/>
      <c r="G532" s="61"/>
      <c r="H532" s="60"/>
      <c r="J532" s="60"/>
      <c r="L532" s="60"/>
    </row>
    <row r="533" spans="1:12" s="78" customFormat="1" ht="12" x14ac:dyDescent="0.15">
      <c r="A533" s="114" t="str">
        <f>자료!$A$5</f>
        <v xml:space="preserve">훈련기간: </v>
      </c>
      <c r="B533" s="114"/>
      <c r="C533" s="62" t="str">
        <f>자료!$D$5</f>
        <v>2020-10-20 ~ 2021-04-01</v>
      </c>
      <c r="D533" s="60"/>
      <c r="F533" s="63"/>
      <c r="G533" s="61" t="str">
        <f>자료!$I$5</f>
        <v>(연수시간: 900시간)</v>
      </c>
      <c r="H533" s="60"/>
      <c r="J533" s="60"/>
      <c r="L533" s="60"/>
    </row>
    <row r="534" spans="1:12" s="78" customFormat="1" ht="12" x14ac:dyDescent="0.15">
      <c r="A534" s="114" t="str">
        <f>자료!$A$6</f>
        <v xml:space="preserve">훈련강사: </v>
      </c>
      <c r="B534" s="114"/>
      <c r="C534" s="78" t="str">
        <f t="shared" ref="C534" si="88">D538</f>
        <v>박석호</v>
      </c>
      <c r="D534" s="60"/>
      <c r="F534" s="60"/>
      <c r="G534" s="61"/>
      <c r="H534" s="60"/>
      <c r="I534" s="64"/>
      <c r="J534" s="65"/>
      <c r="K534" s="64"/>
      <c r="L534" s="60"/>
    </row>
    <row r="535" spans="1:12" s="78" customFormat="1" ht="13.5" customHeight="1" x14ac:dyDescent="0.15">
      <c r="A535" s="66"/>
      <c r="B535" s="66"/>
      <c r="C535" s="110">
        <f t="shared" ref="C535" si="89">C502+5</f>
        <v>81</v>
      </c>
      <c r="D535" s="110"/>
      <c r="E535" s="110">
        <f t="shared" ref="E535" si="90">C535+1</f>
        <v>82</v>
      </c>
      <c r="F535" s="110"/>
      <c r="G535" s="110">
        <f t="shared" ref="G535" si="91">E535+1</f>
        <v>83</v>
      </c>
      <c r="H535" s="110"/>
      <c r="I535" s="110">
        <f t="shared" ref="I535" si="92">G535+1</f>
        <v>84</v>
      </c>
      <c r="J535" s="110"/>
      <c r="K535" s="110">
        <f t="shared" ref="K535" si="93">I535+1</f>
        <v>85</v>
      </c>
      <c r="L535" s="110"/>
    </row>
    <row r="536" spans="1:12" s="68" customFormat="1" ht="13.5" customHeight="1" x14ac:dyDescent="0.15">
      <c r="A536" s="77"/>
      <c r="B536" s="77"/>
      <c r="C536" s="111">
        <f>VLOOKUP(C535,내용[],44,FALSE)</f>
        <v>44242</v>
      </c>
      <c r="D536" s="111"/>
      <c r="E536" s="111">
        <f>VLOOKUP(E535,내용[],44,FALSE)</f>
        <v>44243</v>
      </c>
      <c r="F536" s="111"/>
      <c r="G536" s="111">
        <f>VLOOKUP(G535,내용[],44,FALSE)</f>
        <v>44244</v>
      </c>
      <c r="H536" s="111"/>
      <c r="I536" s="115">
        <f>VLOOKUP(I535,내용[],44,FALSE)</f>
        <v>44245</v>
      </c>
      <c r="J536" s="115"/>
      <c r="K536" s="111">
        <f>VLOOKUP(K535,내용[],44,FALSE)</f>
        <v>44246</v>
      </c>
      <c r="L536" s="111"/>
    </row>
    <row r="537" spans="1:12" s="78" customFormat="1" ht="13.5" customHeight="1" x14ac:dyDescent="0.15">
      <c r="A537" s="66"/>
      <c r="B537" s="66"/>
      <c r="C537" s="112">
        <f>VLOOKUP(C$40,내용[],2,FALSE)</f>
        <v>8</v>
      </c>
      <c r="D537" s="112"/>
      <c r="E537" s="112">
        <f>VLOOKUP(E$40,내용[],2,FALSE)</f>
        <v>8</v>
      </c>
      <c r="F537" s="112"/>
      <c r="G537" s="112">
        <f>VLOOKUP(G$40,내용[],2,FALSE)</f>
        <v>8</v>
      </c>
      <c r="H537" s="112"/>
      <c r="I537" s="112">
        <f>VLOOKUP(I$40,내용[],2,FALSE)</f>
        <v>8</v>
      </c>
      <c r="J537" s="112"/>
      <c r="K537" s="112">
        <f>VLOOKUP(K$40,내용[],2,FALSE)</f>
        <v>8</v>
      </c>
      <c r="L537" s="112"/>
    </row>
    <row r="538" spans="1:12" s="70" customFormat="1" ht="32.25" customHeight="1" x14ac:dyDescent="0.15">
      <c r="A538" s="104" t="str">
        <f>자료!$D$9</f>
        <v>1교시</v>
      </c>
      <c r="B538" s="104" t="str">
        <f>자료!$D$8</f>
        <v>09:30 ~ 10:20</v>
      </c>
      <c r="C538" s="69" t="str">
        <f>VLOOKUP(C535,내용[],4,FALSE)&amp;" : "&amp;VLOOKUP(C535,내용[],12,FALSE)</f>
        <v xml:space="preserve">프론트앤드 &amp; 백앤드 구현 및 제작 : </v>
      </c>
      <c r="D538" s="107" t="str">
        <f>VLOOKUP(C535,내용[],28,FALSE)</f>
        <v>박석호</v>
      </c>
      <c r="E538" s="69" t="str">
        <f>VLOOKUP(E535,내용[],4,FALSE)&amp;" : "&amp;VLOOKUP(E535,내용[],12,FALSE)</f>
        <v xml:space="preserve">프론트앤드 &amp; 백앤드 구현 및 제작 : </v>
      </c>
      <c r="F538" s="107" t="str">
        <f>VLOOKUP(E535,내용[],28,FALSE)</f>
        <v>박석호</v>
      </c>
      <c r="G538" s="69" t="str">
        <f>VLOOKUP(G535,내용[],4,FALSE)&amp;" : "&amp;VLOOKUP(G535,내용[],12,FALSE)</f>
        <v xml:space="preserve">프론트앤드 &amp; 백앤드 구현 및 제작 : </v>
      </c>
      <c r="H538" s="107" t="str">
        <f>VLOOKUP(G535,내용[],28,FALSE)</f>
        <v>박석호</v>
      </c>
      <c r="I538" s="69" t="str">
        <f>VLOOKUP(I535,내용[],4,FALSE)&amp;" : "&amp;VLOOKUP(I535,내용[],12,FALSE)</f>
        <v xml:space="preserve">프론트앤드 &amp; 백앤드 구현 및 제작 : </v>
      </c>
      <c r="J538" s="107" t="str">
        <f>VLOOKUP(I535,내용[],28,FALSE)</f>
        <v>박석호</v>
      </c>
      <c r="K538" s="69" t="str">
        <f>VLOOKUP(K535,내용[],4,FALSE)&amp;" : "&amp;VLOOKUP(K535,내용[],12,FALSE)</f>
        <v xml:space="preserve">프론트앤드 &amp; 백앤드 구현 및 제작 : </v>
      </c>
      <c r="L538" s="107" t="str">
        <f>VLOOKUP(K535,내용[],28,FALSE)</f>
        <v>박석호</v>
      </c>
    </row>
    <row r="539" spans="1:12" s="78" customFormat="1" ht="45" customHeight="1" x14ac:dyDescent="0.15">
      <c r="A539" s="105"/>
      <c r="B539" s="105"/>
      <c r="C539" s="69" t="str">
        <f>VLOOKUP(C535,내용[],20,FALSE)</f>
        <v>인터페이스 구현</v>
      </c>
      <c r="D539" s="108"/>
      <c r="E539" s="69" t="str">
        <f>VLOOKUP(E535,내용[],20,FALSE)</f>
        <v>인터페이스 구현</v>
      </c>
      <c r="F539" s="108"/>
      <c r="G539" s="69" t="str">
        <f>VLOOKUP(G535,내용[],20,FALSE)</f>
        <v>인터페이스 구현</v>
      </c>
      <c r="H539" s="108"/>
      <c r="I539" s="69" t="str">
        <f>VLOOKUP(I535,내용[],20,FALSE)</f>
        <v>인터페이스 구현</v>
      </c>
      <c r="J539" s="108"/>
      <c r="K539" s="69" t="str">
        <f>VLOOKUP(K535,내용[],20,FALSE)</f>
        <v>SQL활용</v>
      </c>
      <c r="L539" s="108"/>
    </row>
    <row r="540" spans="1:12" s="78" customFormat="1" ht="12.75" customHeight="1" x14ac:dyDescent="0.15">
      <c r="A540" s="106"/>
      <c r="B540" s="106"/>
      <c r="C540" s="69" t="str">
        <f>VLOOKUP(C535,내용[],36,FALSE)</f>
        <v>506호</v>
      </c>
      <c r="D540" s="109"/>
      <c r="E540" s="69" t="str">
        <f>VLOOKUP(E535,내용[],36,FALSE)</f>
        <v>506호</v>
      </c>
      <c r="F540" s="109"/>
      <c r="G540" s="69" t="str">
        <f>VLOOKUP(G535,내용[],36,FALSE)</f>
        <v>506호</v>
      </c>
      <c r="H540" s="109"/>
      <c r="I540" s="69" t="str">
        <f>VLOOKUP(I535,내용[],36,FALSE)</f>
        <v>506호</v>
      </c>
      <c r="J540" s="109"/>
      <c r="K540" s="69" t="str">
        <f>VLOOKUP(K535,내용[],36,FALSE)</f>
        <v>506호</v>
      </c>
      <c r="L540" s="109"/>
    </row>
    <row r="541" spans="1:12" s="70" customFormat="1" ht="32.25" customHeight="1" x14ac:dyDescent="0.15">
      <c r="A541" s="104" t="str">
        <f>자료!$E$9</f>
        <v>2교시</v>
      </c>
      <c r="B541" s="104" t="str">
        <f>자료!$E$8</f>
        <v>10:30 ~ 11:20</v>
      </c>
      <c r="C541" s="69" t="str">
        <f>VLOOKUP(C535,내용[],5,FALSE)&amp;" : "&amp;VLOOKUP(C535,내용[],13,FALSE)</f>
        <v xml:space="preserve">프론트앤드 &amp; 백앤드 구현 및 제작 : </v>
      </c>
      <c r="D541" s="107" t="str">
        <f>VLOOKUP(C535,내용[],29,FALSE)</f>
        <v>박석호</v>
      </c>
      <c r="E541" s="69" t="str">
        <f>VLOOKUP(E535,내용[],5,FALSE)&amp;" : "&amp;VLOOKUP(E535,내용[],13,FALSE)</f>
        <v xml:space="preserve">프론트앤드 &amp; 백앤드 구현 및 제작 : </v>
      </c>
      <c r="F541" s="107" t="str">
        <f>VLOOKUP(E535,내용[],29,FALSE)</f>
        <v>박석호</v>
      </c>
      <c r="G541" s="69" t="str">
        <f>VLOOKUP(G535,내용[],5,FALSE)&amp;" : "&amp;VLOOKUP(G535,내용[],13,FALSE)</f>
        <v xml:space="preserve">프론트앤드 &amp; 백앤드 구현 및 제작 : </v>
      </c>
      <c r="H541" s="107" t="str">
        <f>VLOOKUP(G535,내용[],29,FALSE)</f>
        <v>박석호</v>
      </c>
      <c r="I541" s="69" t="str">
        <f>VLOOKUP(I535,내용[],5,FALSE)&amp;" : "&amp;VLOOKUP(I535,내용[],13,FALSE)</f>
        <v xml:space="preserve">프론트앤드 &amp; 백앤드 구현 및 제작 : </v>
      </c>
      <c r="J541" s="107" t="str">
        <f>VLOOKUP(I535,내용[],29,FALSE)</f>
        <v>박석호</v>
      </c>
      <c r="K541" s="69" t="str">
        <f>VLOOKUP(K535,내용[],5,FALSE)&amp;" : "&amp;VLOOKUP(K535,내용[],13,FALSE)</f>
        <v xml:space="preserve">프론트앤드 &amp; 백앤드 구현 및 제작 : </v>
      </c>
      <c r="L541" s="107" t="str">
        <f>VLOOKUP(K535,내용[],29,FALSE)</f>
        <v>박석호</v>
      </c>
    </row>
    <row r="542" spans="1:12" s="78" customFormat="1" ht="45" customHeight="1" x14ac:dyDescent="0.15">
      <c r="A542" s="105"/>
      <c r="B542" s="105"/>
      <c r="C542" s="69" t="str">
        <f>VLOOKUP(C535,내용[],21,FALSE)</f>
        <v>인터페이스 구현</v>
      </c>
      <c r="D542" s="108"/>
      <c r="E542" s="69" t="str">
        <f>VLOOKUP(E535,내용[],21,FALSE)</f>
        <v>인터페이스 구현</v>
      </c>
      <c r="F542" s="108"/>
      <c r="G542" s="69" t="str">
        <f>VLOOKUP(G535,내용[],21,FALSE)</f>
        <v>인터페이스 구현</v>
      </c>
      <c r="H542" s="108"/>
      <c r="I542" s="69" t="str">
        <f>VLOOKUP(I535,내용[],21,FALSE)</f>
        <v>인터페이스 구현</v>
      </c>
      <c r="J542" s="108"/>
      <c r="K542" s="69" t="str">
        <f>VLOOKUP(K535,내용[],21,FALSE)</f>
        <v>SQL활용</v>
      </c>
      <c r="L542" s="108"/>
    </row>
    <row r="543" spans="1:12" s="78" customFormat="1" ht="12.75" customHeight="1" x14ac:dyDescent="0.15">
      <c r="A543" s="106"/>
      <c r="B543" s="106"/>
      <c r="C543" s="69" t="str">
        <f>VLOOKUP(C535,내용[],37,FALSE)</f>
        <v>506호</v>
      </c>
      <c r="D543" s="109"/>
      <c r="E543" s="69" t="str">
        <f>VLOOKUP(E535,내용[],37,FALSE)</f>
        <v>506호</v>
      </c>
      <c r="F543" s="109"/>
      <c r="G543" s="69" t="str">
        <f>VLOOKUP(G535,내용[],37,FALSE)</f>
        <v>506호</v>
      </c>
      <c r="H543" s="109"/>
      <c r="I543" s="69" t="str">
        <f>VLOOKUP(I535,내용[],37,FALSE)</f>
        <v>506호</v>
      </c>
      <c r="J543" s="109"/>
      <c r="K543" s="69" t="str">
        <f>VLOOKUP(K535,내용[],37,FALSE)</f>
        <v>506호</v>
      </c>
      <c r="L543" s="109"/>
    </row>
    <row r="544" spans="1:12" s="70" customFormat="1" ht="32.25" customHeight="1" x14ac:dyDescent="0.15">
      <c r="A544" s="104" t="str">
        <f>자료!$F$9</f>
        <v>3교시</v>
      </c>
      <c r="B544" s="104" t="str">
        <f>자료!$F$8</f>
        <v>11:30 ~ 12:20</v>
      </c>
      <c r="C544" s="69" t="str">
        <f>VLOOKUP(C535,내용[],6,FALSE)&amp;" : "&amp;VLOOKUP(C535,내용[],14,FALSE)</f>
        <v xml:space="preserve">프론트앤드 &amp; 백앤드 구현 및 제작 : </v>
      </c>
      <c r="D544" s="107" t="str">
        <f>VLOOKUP(C535,내용[],30,FALSE)</f>
        <v>박석호</v>
      </c>
      <c r="E544" s="69" t="str">
        <f>VLOOKUP(E535,내용[],6,FALSE)&amp;" : "&amp;VLOOKUP(E535,내용[],14,FALSE)</f>
        <v xml:space="preserve">프론트앤드 &amp; 백앤드 구현 및 제작 : </v>
      </c>
      <c r="F544" s="107" t="str">
        <f>VLOOKUP(E535,내용[],30,FALSE)</f>
        <v>박석호</v>
      </c>
      <c r="G544" s="69" t="str">
        <f>VLOOKUP(G535,내용[],6,FALSE)&amp;" : "&amp;VLOOKUP(G535,내용[],14,FALSE)</f>
        <v xml:space="preserve">프론트앤드 &amp; 백앤드 구현 및 제작 : </v>
      </c>
      <c r="H544" s="107" t="str">
        <f>VLOOKUP(G535,내용[],30,FALSE)</f>
        <v>박석호</v>
      </c>
      <c r="I544" s="69" t="str">
        <f>VLOOKUP(I535,내용[],6,FALSE)&amp;" : "&amp;VLOOKUP(I535,내용[],14,FALSE)</f>
        <v xml:space="preserve">프론트앤드 &amp; 백앤드 구현 및 제작 : </v>
      </c>
      <c r="J544" s="107" t="str">
        <f>VLOOKUP(I535,내용[],30,FALSE)</f>
        <v>박석호</v>
      </c>
      <c r="K544" s="69" t="str">
        <f>VLOOKUP(K535,내용[],6,FALSE)&amp;" : "&amp;VLOOKUP(K535,내용[],14,FALSE)</f>
        <v xml:space="preserve">프론트앤드 &amp; 백앤드 구현 및 제작 : </v>
      </c>
      <c r="L544" s="107" t="str">
        <f>VLOOKUP(K535,내용[],30,FALSE)</f>
        <v>박석호</v>
      </c>
    </row>
    <row r="545" spans="1:12" s="78" customFormat="1" ht="45" customHeight="1" x14ac:dyDescent="0.15">
      <c r="A545" s="105"/>
      <c r="B545" s="105"/>
      <c r="C545" s="69" t="str">
        <f>VLOOKUP(C535,내용[],22,FALSE)</f>
        <v>인터페이스 구현</v>
      </c>
      <c r="D545" s="108"/>
      <c r="E545" s="69" t="str">
        <f>VLOOKUP(E535,내용[],22,FALSE)</f>
        <v>인터페이스 구현</v>
      </c>
      <c r="F545" s="108"/>
      <c r="G545" s="69" t="str">
        <f>VLOOKUP(G535,내용[],22,FALSE)</f>
        <v>인터페이스 구현</v>
      </c>
      <c r="H545" s="108"/>
      <c r="I545" s="69" t="str">
        <f>VLOOKUP(I535,내용[],22,FALSE)</f>
        <v>인터페이스 구현</v>
      </c>
      <c r="J545" s="108"/>
      <c r="K545" s="69" t="str">
        <f>VLOOKUP(K535,내용[],22,FALSE)</f>
        <v>SQL활용</v>
      </c>
      <c r="L545" s="108"/>
    </row>
    <row r="546" spans="1:12" s="78" customFormat="1" ht="12.75" customHeight="1" x14ac:dyDescent="0.15">
      <c r="A546" s="106"/>
      <c r="B546" s="106"/>
      <c r="C546" s="69" t="str">
        <f>VLOOKUP(C535,내용[],38,FALSE)</f>
        <v>506호</v>
      </c>
      <c r="D546" s="109"/>
      <c r="E546" s="69" t="str">
        <f>VLOOKUP(E535,내용[],38,FALSE)</f>
        <v>506호</v>
      </c>
      <c r="F546" s="109"/>
      <c r="G546" s="69" t="str">
        <f>VLOOKUP(G535,내용[],38,FALSE)</f>
        <v>506호</v>
      </c>
      <c r="H546" s="109"/>
      <c r="I546" s="69" t="str">
        <f>VLOOKUP(I535,내용[],38,FALSE)</f>
        <v>506호</v>
      </c>
      <c r="J546" s="109"/>
      <c r="K546" s="69" t="str">
        <f>VLOOKUP(K535,내용[],38,FALSE)</f>
        <v>506호</v>
      </c>
      <c r="L546" s="109"/>
    </row>
    <row r="547" spans="1:12" s="70" customFormat="1" ht="32.25" customHeight="1" x14ac:dyDescent="0.15">
      <c r="A547" s="104" t="str">
        <f>자료!$G$9</f>
        <v>4교시</v>
      </c>
      <c r="B547" s="104" t="str">
        <f>자료!$G$8</f>
        <v>12:30 ~ 13:20</v>
      </c>
      <c r="C547" s="69" t="str">
        <f>VLOOKUP(C535,내용[],7,FALSE)&amp;" : "&amp;VLOOKUP(C535,내용[],15,FALSE)</f>
        <v xml:space="preserve">프론트앤드 &amp; 백앤드 구현 및 제작 : </v>
      </c>
      <c r="D547" s="107" t="str">
        <f>VLOOKUP(C535,내용[],31,FALSE)</f>
        <v>박석호</v>
      </c>
      <c r="E547" s="69" t="str">
        <f>VLOOKUP(E535,내용[],7,FALSE)&amp;" : "&amp;VLOOKUP(E535,내용[],15,FALSE)</f>
        <v xml:space="preserve">프론트앤드 &amp; 백앤드 구현 및 제작 : </v>
      </c>
      <c r="F547" s="107" t="str">
        <f>VLOOKUP(E535,내용[],31,FALSE)</f>
        <v>박석호</v>
      </c>
      <c r="G547" s="69" t="str">
        <f>VLOOKUP(G535,내용[],7,FALSE)&amp;" : "&amp;VLOOKUP(G535,내용[],15,FALSE)</f>
        <v xml:space="preserve">프론트앤드 &amp; 백앤드 구현 및 제작 : </v>
      </c>
      <c r="H547" s="107" t="str">
        <f>VLOOKUP(G535,내용[],31,FALSE)</f>
        <v>박석호</v>
      </c>
      <c r="I547" s="69" t="str">
        <f>VLOOKUP(I535,내용[],7,FALSE)&amp;" : "&amp;VLOOKUP(I535,내용[],15,FALSE)</f>
        <v xml:space="preserve">프론트앤드 &amp; 백앤드 구현 및 제작 : </v>
      </c>
      <c r="J547" s="107" t="str">
        <f>VLOOKUP(I535,내용[],31,FALSE)</f>
        <v>박석호</v>
      </c>
      <c r="K547" s="69" t="str">
        <f>VLOOKUP(K535,내용[],7,FALSE)&amp;" : "&amp;VLOOKUP(K535,내용[],15,FALSE)</f>
        <v xml:space="preserve">프론트앤드 &amp; 백앤드 구현 및 제작 : </v>
      </c>
      <c r="L547" s="107" t="str">
        <f>VLOOKUP(K535,내용[],31,FALSE)</f>
        <v>박석호</v>
      </c>
    </row>
    <row r="548" spans="1:12" s="78" customFormat="1" ht="45" customHeight="1" x14ac:dyDescent="0.15">
      <c r="A548" s="105"/>
      <c r="B548" s="105"/>
      <c r="C548" s="69" t="str">
        <f>VLOOKUP(C535,내용[],23,FALSE)</f>
        <v>인터페이스 구현</v>
      </c>
      <c r="D548" s="108"/>
      <c r="E548" s="69" t="str">
        <f>VLOOKUP(E535,내용[],23,FALSE)</f>
        <v>인터페이스 구현</v>
      </c>
      <c r="F548" s="108"/>
      <c r="G548" s="69" t="str">
        <f>VLOOKUP(G535,내용[],23,FALSE)</f>
        <v>인터페이스 구현</v>
      </c>
      <c r="H548" s="108"/>
      <c r="I548" s="69" t="str">
        <f>VLOOKUP(I535,내용[],23,FALSE)</f>
        <v>인터페이스 구현</v>
      </c>
      <c r="J548" s="108"/>
      <c r="K548" s="69" t="str">
        <f>VLOOKUP(K535,내용[],23,FALSE)</f>
        <v>SQL활용</v>
      </c>
      <c r="L548" s="108"/>
    </row>
    <row r="549" spans="1:12" s="78" customFormat="1" ht="12.75" customHeight="1" x14ac:dyDescent="0.15">
      <c r="A549" s="106"/>
      <c r="B549" s="106"/>
      <c r="C549" s="69" t="str">
        <f>VLOOKUP(C535,내용[],39,FALSE)</f>
        <v>506호</v>
      </c>
      <c r="D549" s="109"/>
      <c r="E549" s="69" t="str">
        <f>VLOOKUP(E535,내용[],39,FALSE)</f>
        <v>506호</v>
      </c>
      <c r="F549" s="109"/>
      <c r="G549" s="69" t="str">
        <f>VLOOKUP(G535,내용[],39,FALSE)</f>
        <v>506호</v>
      </c>
      <c r="H549" s="109"/>
      <c r="I549" s="69" t="str">
        <f>VLOOKUP(I535,내용[],39,FALSE)</f>
        <v>506호</v>
      </c>
      <c r="J549" s="109"/>
      <c r="K549" s="69" t="str">
        <f>VLOOKUP(K535,내용[],39,FALSE)</f>
        <v>506호</v>
      </c>
      <c r="L549" s="109"/>
    </row>
    <row r="550" spans="1:12" s="70" customFormat="1" ht="32.25" customHeight="1" x14ac:dyDescent="0.15">
      <c r="A550" s="104" t="str">
        <f>자료!$H$9</f>
        <v>5교시</v>
      </c>
      <c r="B550" s="104" t="str">
        <f>자료!$H$8</f>
        <v>14:10 ~ 15:00</v>
      </c>
      <c r="C550" s="69" t="str">
        <f>VLOOKUP(C535,내용[],8,FALSE)&amp;" : "&amp;VLOOKUP(C535,내용[],16,FALSE)</f>
        <v xml:space="preserve">프론트앤드 &amp; 백앤드 구현 및 제작 : </v>
      </c>
      <c r="D550" s="107" t="str">
        <f>VLOOKUP(C535,내용[],32,FALSE)</f>
        <v>박석호</v>
      </c>
      <c r="E550" s="69" t="str">
        <f>VLOOKUP(E535,내용[],8,FALSE)&amp;" : "&amp;VLOOKUP(E535,내용[],16,FALSE)</f>
        <v xml:space="preserve">프론트앤드 &amp; 백앤드 구현 및 제작 : </v>
      </c>
      <c r="F550" s="107" t="str">
        <f>VLOOKUP(E535,내용[],32,FALSE)</f>
        <v>박석호</v>
      </c>
      <c r="G550" s="69" t="str">
        <f>VLOOKUP(G535,내용[],8,FALSE)&amp;" : "&amp;VLOOKUP(G535,내용[],16,FALSE)</f>
        <v xml:space="preserve">프론트앤드 &amp; 백앤드 구현 및 제작 : </v>
      </c>
      <c r="H550" s="107" t="str">
        <f>VLOOKUP(G535,내용[],32,FALSE)</f>
        <v>박석호</v>
      </c>
      <c r="I550" s="69" t="str">
        <f>VLOOKUP(I535,내용[],8,FALSE)&amp;" : "&amp;VLOOKUP(I535,내용[],16,FALSE)</f>
        <v xml:space="preserve">프론트앤드 &amp; 백앤드 구현 및 제작 : </v>
      </c>
      <c r="J550" s="107" t="str">
        <f>VLOOKUP(I535,내용[],32,FALSE)</f>
        <v>박석호</v>
      </c>
      <c r="K550" s="69" t="str">
        <f>VLOOKUP(K535,내용[],8,FALSE)&amp;" : "&amp;VLOOKUP(K535,내용[],16,FALSE)</f>
        <v xml:space="preserve">프론트앤드 &amp; 백앤드 구현 및 제작 : </v>
      </c>
      <c r="L550" s="107" t="str">
        <f>VLOOKUP(K535,내용[],32,FALSE)</f>
        <v>박석호</v>
      </c>
    </row>
    <row r="551" spans="1:12" s="78" customFormat="1" ht="45" customHeight="1" x14ac:dyDescent="0.15">
      <c r="A551" s="105"/>
      <c r="B551" s="105"/>
      <c r="C551" s="69" t="str">
        <f>VLOOKUP(C535,내용[],24,FALSE)</f>
        <v>인터페이스 구현</v>
      </c>
      <c r="D551" s="108"/>
      <c r="E551" s="69" t="str">
        <f>VLOOKUP(E535,내용[],24,FALSE)</f>
        <v>인터페이스 구현</v>
      </c>
      <c r="F551" s="108"/>
      <c r="G551" s="69" t="str">
        <f>VLOOKUP(G535,내용[],24,FALSE)</f>
        <v>인터페이스 구현</v>
      </c>
      <c r="H551" s="108"/>
      <c r="I551" s="69" t="str">
        <f>VLOOKUP(I535,내용[],24,FALSE)</f>
        <v>인터페이스 구현</v>
      </c>
      <c r="J551" s="108"/>
      <c r="K551" s="69" t="str">
        <f>VLOOKUP(K535,내용[],24,FALSE)</f>
        <v>SQL활용</v>
      </c>
      <c r="L551" s="108"/>
    </row>
    <row r="552" spans="1:12" s="78" customFormat="1" ht="12.75" customHeight="1" x14ac:dyDescent="0.15">
      <c r="A552" s="106"/>
      <c r="B552" s="106"/>
      <c r="C552" s="69" t="str">
        <f>VLOOKUP(C535,내용[],40,FALSE)</f>
        <v>506호</v>
      </c>
      <c r="D552" s="109"/>
      <c r="E552" s="69" t="str">
        <f>VLOOKUP(E535,내용[],40,FALSE)</f>
        <v>506호</v>
      </c>
      <c r="F552" s="109"/>
      <c r="G552" s="69" t="str">
        <f>VLOOKUP(G535,내용[],40,FALSE)</f>
        <v>506호</v>
      </c>
      <c r="H552" s="109"/>
      <c r="I552" s="69" t="str">
        <f>VLOOKUP(I535,내용[],40,FALSE)</f>
        <v>506호</v>
      </c>
      <c r="J552" s="109"/>
      <c r="K552" s="69" t="str">
        <f>VLOOKUP(K535,내용[],40,FALSE)</f>
        <v>506호</v>
      </c>
      <c r="L552" s="109"/>
    </row>
    <row r="553" spans="1:12" s="70" customFormat="1" ht="32.25" customHeight="1" x14ac:dyDescent="0.15">
      <c r="A553" s="104" t="str">
        <f>자료!$I$9</f>
        <v>6교시</v>
      </c>
      <c r="B553" s="104" t="str">
        <f>자료!$I$8</f>
        <v>15:10 ~ 16:00</v>
      </c>
      <c r="C553" s="69" t="str">
        <f>VLOOKUP(C535,내용[],9,FALSE)&amp;" : "&amp;VLOOKUP(C535,내용[],17,FALSE)</f>
        <v xml:space="preserve">프론트앤드 &amp; 백앤드 구현 및 제작 : </v>
      </c>
      <c r="D553" s="107" t="str">
        <f>VLOOKUP(C535,내용[],33,FALSE)</f>
        <v>박석호</v>
      </c>
      <c r="E553" s="69" t="str">
        <f>VLOOKUP(E535,내용[],9,FALSE)&amp;" : "&amp;VLOOKUP(E535,내용[],17,FALSE)</f>
        <v xml:space="preserve">프론트앤드 &amp; 백앤드 구현 및 제작 : </v>
      </c>
      <c r="F553" s="107" t="str">
        <f>VLOOKUP(E535,내용[],33,FALSE)</f>
        <v>박석호</v>
      </c>
      <c r="G553" s="69" t="str">
        <f>VLOOKUP(G535,내용[],9,FALSE)&amp;" : "&amp;VLOOKUP(G535,내용[],17,FALSE)</f>
        <v xml:space="preserve">프론트앤드 &amp; 백앤드 구현 및 제작 : </v>
      </c>
      <c r="H553" s="107" t="str">
        <f>VLOOKUP(G535,내용[],33,FALSE)</f>
        <v>박석호</v>
      </c>
      <c r="I553" s="101" t="str">
        <f>VLOOKUP(I535,내용[],9,FALSE)&amp;" : "&amp;VLOOKUP(I535,내용[],17,FALSE)</f>
        <v xml:space="preserve">프론트앤드 &amp; 백앤드 구현 및 제작 : </v>
      </c>
      <c r="J553" s="107" t="str">
        <f>VLOOKUP(I535,내용[],33,FALSE)</f>
        <v>박석호</v>
      </c>
      <c r="K553" s="69" t="str">
        <f>VLOOKUP(K535,내용[],9,FALSE)&amp;" : "&amp;VLOOKUP(K535,내용[],17,FALSE)</f>
        <v xml:space="preserve">프론트앤드 &amp; 백앤드 구현 및 제작 : </v>
      </c>
      <c r="L553" s="107" t="str">
        <f>VLOOKUP(K535,내용[],33,FALSE)</f>
        <v>박석호</v>
      </c>
    </row>
    <row r="554" spans="1:12" s="78" customFormat="1" ht="45" customHeight="1" x14ac:dyDescent="0.15">
      <c r="A554" s="105"/>
      <c r="B554" s="105"/>
      <c r="C554" s="69" t="str">
        <f>VLOOKUP(C535,내용[],25,FALSE)</f>
        <v>인터페이스 구현</v>
      </c>
      <c r="D554" s="108"/>
      <c r="E554" s="69" t="str">
        <f>VLOOKUP(E535,내용[],25,FALSE)</f>
        <v>인터페이스 구현</v>
      </c>
      <c r="F554" s="108"/>
      <c r="G554" s="69" t="str">
        <f>VLOOKUP(G535,내용[],25,FALSE)</f>
        <v>인터페이스 구현</v>
      </c>
      <c r="H554" s="108"/>
      <c r="I554" s="101" t="str">
        <f>VLOOKUP(I535,내용[],25,FALSE)</f>
        <v>인터페이스 구현</v>
      </c>
      <c r="J554" s="108"/>
      <c r="K554" s="69" t="str">
        <f>VLOOKUP(K535,내용[],25,FALSE)</f>
        <v>SQL활용</v>
      </c>
      <c r="L554" s="108"/>
    </row>
    <row r="555" spans="1:12" s="78" customFormat="1" ht="12.75" customHeight="1" x14ac:dyDescent="0.15">
      <c r="A555" s="106"/>
      <c r="B555" s="106"/>
      <c r="C555" s="69" t="str">
        <f>VLOOKUP(C535,내용[],41,FALSE)</f>
        <v>506호</v>
      </c>
      <c r="D555" s="109"/>
      <c r="E555" s="69" t="str">
        <f>VLOOKUP(E535,내용[],41,FALSE)</f>
        <v>506호</v>
      </c>
      <c r="F555" s="109"/>
      <c r="G555" s="69" t="str">
        <f>VLOOKUP(G535,내용[],41,FALSE)</f>
        <v>506호</v>
      </c>
      <c r="H555" s="109"/>
      <c r="I555" s="69" t="str">
        <f>VLOOKUP(I535,내용[],41,FALSE)</f>
        <v>506호</v>
      </c>
      <c r="J555" s="109"/>
      <c r="K555" s="69" t="str">
        <f>VLOOKUP(K535,내용[],41,FALSE)</f>
        <v>506호</v>
      </c>
      <c r="L555" s="109"/>
    </row>
    <row r="556" spans="1:12" s="70" customFormat="1" ht="32.25" customHeight="1" x14ac:dyDescent="0.15">
      <c r="A556" s="104" t="str">
        <f>자료!$J$9</f>
        <v>7교시</v>
      </c>
      <c r="B556" s="104" t="str">
        <f>자료!$J$8</f>
        <v>16:10 ~ 17:00</v>
      </c>
      <c r="C556" s="69" t="str">
        <f>VLOOKUP(C535,내용[],10,FALSE)&amp;" : "&amp;VLOOKUP(C535,내용[],18,FALSE)</f>
        <v xml:space="preserve">프론트앤드 &amp; 백앤드 구현 및 제작 : </v>
      </c>
      <c r="D556" s="107" t="str">
        <f>VLOOKUP(C535,내용[],34,FALSE)</f>
        <v>박석호</v>
      </c>
      <c r="E556" s="69" t="str">
        <f>VLOOKUP(E535,내용[],10,FALSE)&amp;" : "&amp;VLOOKUP(E535,내용[],18,FALSE)</f>
        <v xml:space="preserve">프론트앤드 &amp; 백앤드 구현 및 제작 : </v>
      </c>
      <c r="F556" s="107" t="str">
        <f>VLOOKUP(E535,내용[],34,FALSE)</f>
        <v>박석호</v>
      </c>
      <c r="G556" s="69" t="str">
        <f>VLOOKUP(G535,내용[],10,FALSE)&amp;" : "&amp;VLOOKUP(G535,내용[],18,FALSE)</f>
        <v xml:space="preserve">프론트앤드 &amp; 백앤드 구현 및 제작 : </v>
      </c>
      <c r="H556" s="107" t="str">
        <f>VLOOKUP(G535,내용[],34,FALSE)</f>
        <v>박석호</v>
      </c>
      <c r="I556" s="69" t="str">
        <f>VLOOKUP(I535,내용[],10,FALSE)&amp;" : "&amp;VLOOKUP(I535,내용[],18,FALSE)</f>
        <v xml:space="preserve">프론트앤드 &amp; 백앤드 구현 및 제작 : </v>
      </c>
      <c r="J556" s="107" t="str">
        <f>VLOOKUP(I535,내용[],34,FALSE)</f>
        <v>박석호</v>
      </c>
      <c r="K556" s="69" t="str">
        <f>VLOOKUP(K535,내용[],10,FALSE)&amp;" : "&amp;VLOOKUP(K535,내용[],18,FALSE)</f>
        <v xml:space="preserve">프론트앤드 &amp; 백앤드 구현 및 제작 : </v>
      </c>
      <c r="L556" s="107" t="str">
        <f>VLOOKUP(K535,내용[],34,FALSE)</f>
        <v>박석호</v>
      </c>
    </row>
    <row r="557" spans="1:12" s="78" customFormat="1" ht="45" customHeight="1" x14ac:dyDescent="0.15">
      <c r="A557" s="105"/>
      <c r="B557" s="105"/>
      <c r="C557" s="69" t="str">
        <f>VLOOKUP(C535,내용[],26,FALSE)</f>
        <v>인터페이스 구현</v>
      </c>
      <c r="D557" s="108"/>
      <c r="E557" s="69" t="str">
        <f>VLOOKUP(E535,내용[],26,FALSE)</f>
        <v>인터페이스 구현</v>
      </c>
      <c r="F557" s="108"/>
      <c r="G557" s="69" t="str">
        <f>VLOOKUP(G535,내용[],26,FALSE)</f>
        <v>인터페이스 구현</v>
      </c>
      <c r="H557" s="108"/>
      <c r="I557" s="69" t="str">
        <f>VLOOKUP(I535,내용[],26,FALSE)</f>
        <v>SQL활용</v>
      </c>
      <c r="J557" s="108"/>
      <c r="K557" s="69" t="str">
        <f>VLOOKUP(K535,내용[],26,FALSE)</f>
        <v>SQL활용</v>
      </c>
      <c r="L557" s="108"/>
    </row>
    <row r="558" spans="1:12" s="78" customFormat="1" ht="12.75" customHeight="1" x14ac:dyDescent="0.15">
      <c r="A558" s="106"/>
      <c r="B558" s="106"/>
      <c r="C558" s="69" t="str">
        <f>VLOOKUP(C535,내용[],42,FALSE)</f>
        <v>506호</v>
      </c>
      <c r="D558" s="109"/>
      <c r="E558" s="69" t="str">
        <f>VLOOKUP(E535,내용[],42,FALSE)</f>
        <v>506호</v>
      </c>
      <c r="F558" s="109"/>
      <c r="G558" s="69" t="str">
        <f>VLOOKUP(G535,내용[],42,FALSE)</f>
        <v>506호</v>
      </c>
      <c r="H558" s="109"/>
      <c r="I558" s="69" t="str">
        <f>VLOOKUP(I535,내용[],42,FALSE)</f>
        <v>506호</v>
      </c>
      <c r="J558" s="109"/>
      <c r="K558" s="69" t="str">
        <f>VLOOKUP(K535,내용[],42,FALSE)</f>
        <v>506호</v>
      </c>
      <c r="L558" s="109"/>
    </row>
    <row r="559" spans="1:12" s="70" customFormat="1" ht="32.25" customHeight="1" x14ac:dyDescent="0.15">
      <c r="A559" s="104" t="str">
        <f>자료!$K$9</f>
        <v>8교시</v>
      </c>
      <c r="B559" s="104" t="str">
        <f>자료!$K$8</f>
        <v>17:10 ~ 18:00</v>
      </c>
      <c r="C559" s="69" t="str">
        <f>VLOOKUP(C535,내용[],11,FALSE)&amp;" : "&amp;VLOOKUP(C535,내용[],19,FALSE)</f>
        <v xml:space="preserve">프론트앤드 &amp; 백앤드 구현 및 제작 : </v>
      </c>
      <c r="D559" s="107" t="str">
        <f>VLOOKUP(C535,내용[],35,FALSE)</f>
        <v>박석호</v>
      </c>
      <c r="E559" s="69" t="str">
        <f>VLOOKUP(E535,내용[],11,FALSE)&amp;" : "&amp;VLOOKUP(E535,내용[],19,FALSE)</f>
        <v xml:space="preserve">프론트앤드 &amp; 백앤드 구현 및 제작 : </v>
      </c>
      <c r="F559" s="107" t="str">
        <f>VLOOKUP(E535,내용[],35,FALSE)</f>
        <v>박석호</v>
      </c>
      <c r="G559" s="69" t="str">
        <f>VLOOKUP(G535,내용[],11,FALSE)&amp;" : "&amp;VLOOKUP(G535,내용[],19,FALSE)</f>
        <v xml:space="preserve">프론트앤드 &amp; 백앤드 구현 및 제작 : </v>
      </c>
      <c r="H559" s="107" t="str">
        <f>VLOOKUP(G535,내용[],35,FALSE)</f>
        <v>박석호</v>
      </c>
      <c r="I559" s="69" t="str">
        <f>VLOOKUP(I535,내용[],11,FALSE)&amp;" : "&amp;VLOOKUP(I535,내용[],19,FALSE)</f>
        <v xml:space="preserve">프론트앤드 &amp; 백앤드 구현 및 제작 : </v>
      </c>
      <c r="J559" s="107" t="str">
        <f>VLOOKUP(I535,내용[],35,FALSE)</f>
        <v>박석호</v>
      </c>
      <c r="K559" s="69" t="str">
        <f>VLOOKUP(K535,내용[],11,FALSE)&amp;" : "&amp;VLOOKUP(K535,내용[],19,FALSE)</f>
        <v xml:space="preserve">프론트앤드 &amp; 백앤드 구현 및 제작 : </v>
      </c>
      <c r="L559" s="107" t="str">
        <f>VLOOKUP(K535,내용[],35,FALSE)</f>
        <v>박석호</v>
      </c>
    </row>
    <row r="560" spans="1:12" s="78" customFormat="1" ht="45" customHeight="1" x14ac:dyDescent="0.15">
      <c r="A560" s="105"/>
      <c r="B560" s="105"/>
      <c r="C560" s="69" t="str">
        <f>VLOOKUP(C535,내용[],27,FALSE)</f>
        <v>인터페이스 구현</v>
      </c>
      <c r="D560" s="108"/>
      <c r="E560" s="69" t="str">
        <f>VLOOKUP(E535,내용[],27,FALSE)</f>
        <v>인터페이스 구현</v>
      </c>
      <c r="F560" s="108"/>
      <c r="G560" s="69" t="str">
        <f>VLOOKUP(G535,내용[],27,FALSE)</f>
        <v>인터페이스 구현</v>
      </c>
      <c r="H560" s="108"/>
      <c r="I560" s="69" t="str">
        <f>VLOOKUP(I535,내용[],27,FALSE)</f>
        <v>SQL활용</v>
      </c>
      <c r="J560" s="108"/>
      <c r="K560" s="69" t="str">
        <f>VLOOKUP(K535,내용[],27,FALSE)</f>
        <v>SQL활용</v>
      </c>
      <c r="L560" s="108"/>
    </row>
    <row r="561" spans="1:12" s="78" customFormat="1" ht="12.75" customHeight="1" x14ac:dyDescent="0.15">
      <c r="A561" s="106"/>
      <c r="B561" s="106"/>
      <c r="C561" s="69" t="str">
        <f>VLOOKUP(C535,내용[],43,FALSE)</f>
        <v>506호</v>
      </c>
      <c r="D561" s="109"/>
      <c r="E561" s="69" t="str">
        <f>VLOOKUP(E535,내용[],43,FALSE)</f>
        <v>506호</v>
      </c>
      <c r="F561" s="109"/>
      <c r="G561" s="69" t="str">
        <f>VLOOKUP(G535,내용[],43,FALSE)</f>
        <v>506호</v>
      </c>
      <c r="H561" s="109"/>
      <c r="I561" s="69" t="str">
        <f>VLOOKUP(I535,내용[],43,FALSE)</f>
        <v>506호</v>
      </c>
      <c r="J561" s="109"/>
      <c r="K561" s="69" t="str">
        <f>VLOOKUP(K535,내용[],43,FALSE)</f>
        <v>506호</v>
      </c>
      <c r="L561" s="109"/>
    </row>
    <row r="562" spans="1:12" s="78" customFormat="1" ht="6" customHeight="1" x14ac:dyDescent="0.15">
      <c r="A562" s="58"/>
      <c r="D562" s="60"/>
      <c r="F562" s="60"/>
      <c r="G562" s="61"/>
      <c r="H562" s="60"/>
      <c r="J562" s="60"/>
      <c r="L562" s="60"/>
    </row>
    <row r="563" spans="1:12" s="78" customFormat="1" ht="6" customHeight="1" x14ac:dyDescent="0.15">
      <c r="D563" s="60"/>
      <c r="F563" s="60"/>
      <c r="G563" s="61"/>
      <c r="H563" s="60"/>
      <c r="J563" s="60"/>
      <c r="L563" s="60"/>
    </row>
    <row r="564" spans="1:12" s="78" customFormat="1" ht="21" customHeight="1" x14ac:dyDescent="0.15">
      <c r="A564" s="113" t="str">
        <f>자료!$A$3</f>
        <v>풀스택 개발자양성과정(프론트앤드&amp;백앤드)(2회차)</v>
      </c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</row>
    <row r="565" spans="1:12" s="78" customFormat="1" ht="6" customHeight="1" x14ac:dyDescent="0.15">
      <c r="D565" s="60"/>
      <c r="F565" s="60"/>
      <c r="G565" s="61"/>
      <c r="H565" s="60"/>
      <c r="J565" s="60"/>
      <c r="L565" s="60"/>
    </row>
    <row r="566" spans="1:12" s="78" customFormat="1" ht="12" x14ac:dyDescent="0.15">
      <c r="A566" s="114" t="str">
        <f>자료!$A$5</f>
        <v xml:space="preserve">훈련기간: </v>
      </c>
      <c r="B566" s="114"/>
      <c r="C566" s="62" t="str">
        <f>자료!$D$5</f>
        <v>2020-10-20 ~ 2021-04-01</v>
      </c>
      <c r="D566" s="60"/>
      <c r="F566" s="63"/>
      <c r="G566" s="61" t="str">
        <f>자료!$I$5</f>
        <v>(연수시간: 900시간)</v>
      </c>
      <c r="H566" s="60"/>
      <c r="J566" s="60"/>
      <c r="L566" s="60"/>
    </row>
    <row r="567" spans="1:12" s="78" customFormat="1" ht="12" x14ac:dyDescent="0.15">
      <c r="A567" s="114" t="str">
        <f>자료!$A$6</f>
        <v xml:space="preserve">훈련강사: </v>
      </c>
      <c r="B567" s="114"/>
      <c r="C567" s="78" t="str">
        <f t="shared" ref="C567" si="94">D571</f>
        <v>박석호</v>
      </c>
      <c r="D567" s="60"/>
      <c r="F567" s="60"/>
      <c r="G567" s="61"/>
      <c r="H567" s="60"/>
      <c r="I567" s="64"/>
      <c r="J567" s="65"/>
      <c r="K567" s="64"/>
      <c r="L567" s="60"/>
    </row>
    <row r="568" spans="1:12" s="78" customFormat="1" ht="13.5" customHeight="1" x14ac:dyDescent="0.15">
      <c r="A568" s="66"/>
      <c r="B568" s="66"/>
      <c r="C568" s="110">
        <f t="shared" ref="C568" si="95">C535+5</f>
        <v>86</v>
      </c>
      <c r="D568" s="110"/>
      <c r="E568" s="110">
        <f t="shared" ref="E568" si="96">C568+1</f>
        <v>87</v>
      </c>
      <c r="F568" s="110"/>
      <c r="G568" s="110">
        <f t="shared" ref="G568" si="97">E568+1</f>
        <v>88</v>
      </c>
      <c r="H568" s="110"/>
      <c r="I568" s="110">
        <f t="shared" ref="I568" si="98">G568+1</f>
        <v>89</v>
      </c>
      <c r="J568" s="110"/>
      <c r="K568" s="110">
        <f t="shared" ref="K568" si="99">I568+1</f>
        <v>90</v>
      </c>
      <c r="L568" s="110"/>
    </row>
    <row r="569" spans="1:12" s="68" customFormat="1" ht="13.5" customHeight="1" x14ac:dyDescent="0.15">
      <c r="A569" s="77"/>
      <c r="B569" s="77"/>
      <c r="C569" s="111">
        <f>VLOOKUP(C568,내용[],44,FALSE)</f>
        <v>44249</v>
      </c>
      <c r="D569" s="111"/>
      <c r="E569" s="111">
        <f>VLOOKUP(E568,내용[],44,FALSE)</f>
        <v>44250</v>
      </c>
      <c r="F569" s="111"/>
      <c r="G569" s="115">
        <f>VLOOKUP(G568,내용[],44,FALSE)</f>
        <v>44251</v>
      </c>
      <c r="H569" s="115"/>
      <c r="I569" s="111">
        <f>VLOOKUP(I568,내용[],44,FALSE)</f>
        <v>44252</v>
      </c>
      <c r="J569" s="111"/>
      <c r="K569" s="111">
        <f>VLOOKUP(K568,내용[],44,FALSE)</f>
        <v>44253</v>
      </c>
      <c r="L569" s="111"/>
    </row>
    <row r="570" spans="1:12" s="78" customFormat="1" ht="13.5" customHeight="1" x14ac:dyDescent="0.15">
      <c r="A570" s="66"/>
      <c r="B570" s="66"/>
      <c r="C570" s="112">
        <f>VLOOKUP(C$40,내용[],2,FALSE)</f>
        <v>8</v>
      </c>
      <c r="D570" s="112"/>
      <c r="E570" s="112">
        <f>VLOOKUP(E$40,내용[],2,FALSE)</f>
        <v>8</v>
      </c>
      <c r="F570" s="112"/>
      <c r="G570" s="112">
        <f>VLOOKUP(G$40,내용[],2,FALSE)</f>
        <v>8</v>
      </c>
      <c r="H570" s="112"/>
      <c r="I570" s="112">
        <f>VLOOKUP(I$40,내용[],2,FALSE)</f>
        <v>8</v>
      </c>
      <c r="J570" s="112"/>
      <c r="K570" s="112">
        <f>VLOOKUP(K$40,내용[],2,FALSE)</f>
        <v>8</v>
      </c>
      <c r="L570" s="112"/>
    </row>
    <row r="571" spans="1:12" s="70" customFormat="1" ht="32.25" customHeight="1" x14ac:dyDescent="0.15">
      <c r="A571" s="104" t="str">
        <f>자료!$D$9</f>
        <v>1교시</v>
      </c>
      <c r="B571" s="104" t="str">
        <f>자료!$D$8</f>
        <v>09:30 ~ 10:20</v>
      </c>
      <c r="C571" s="69" t="str">
        <f>VLOOKUP(C568,내용[],4,FALSE)&amp;" : "&amp;VLOOKUP(C568,내용[],12,FALSE)</f>
        <v xml:space="preserve">프론트앤드 &amp; 백앤드 구현 및 제작 : </v>
      </c>
      <c r="D571" s="107" t="str">
        <f>VLOOKUP(C568,내용[],28,FALSE)</f>
        <v>박석호</v>
      </c>
      <c r="E571" s="69" t="str">
        <f>VLOOKUP(E568,내용[],4,FALSE)&amp;" : "&amp;VLOOKUP(E568,내용[],12,FALSE)</f>
        <v xml:space="preserve">프론트앤드 &amp; 백앤드 구현 및 제작 : </v>
      </c>
      <c r="F571" s="107" t="str">
        <f>VLOOKUP(E568,내용[],28,FALSE)</f>
        <v>박석호</v>
      </c>
      <c r="G571" s="69" t="str">
        <f>VLOOKUP(G568,내용[],4,FALSE)&amp;" : "&amp;VLOOKUP(G568,내용[],12,FALSE)</f>
        <v xml:space="preserve">프론트앤드 &amp; 백앤드 구현 및 제작 : </v>
      </c>
      <c r="H571" s="107" t="str">
        <f>VLOOKUP(G568,내용[],28,FALSE)</f>
        <v>박석호</v>
      </c>
      <c r="I571" s="69" t="str">
        <f>VLOOKUP(I568,내용[],4,FALSE)&amp;" : "&amp;VLOOKUP(I568,내용[],12,FALSE)</f>
        <v xml:space="preserve">프론트앤드 &amp; 백앤드 구현 및 제작 : </v>
      </c>
      <c r="J571" s="107" t="str">
        <f>VLOOKUP(I568,내용[],28,FALSE)</f>
        <v>박석호</v>
      </c>
      <c r="K571" s="69" t="str">
        <f>VLOOKUP(K568,내용[],4,FALSE)&amp;" : "&amp;VLOOKUP(K568,내용[],12,FALSE)</f>
        <v xml:space="preserve">프론트앤드 &amp; 백앤드 구현 및 제작 : </v>
      </c>
      <c r="L571" s="107" t="str">
        <f>VLOOKUP(K568,내용[],28,FALSE)</f>
        <v>박석호</v>
      </c>
    </row>
    <row r="572" spans="1:12" s="78" customFormat="1" ht="45" customHeight="1" x14ac:dyDescent="0.15">
      <c r="A572" s="105"/>
      <c r="B572" s="105"/>
      <c r="C572" s="69" t="str">
        <f>VLOOKUP(C568,내용[],20,FALSE)</f>
        <v>SQL활용</v>
      </c>
      <c r="D572" s="108"/>
      <c r="E572" s="69" t="str">
        <f>VLOOKUP(E568,내용[],20,FALSE)</f>
        <v>SQL활용</v>
      </c>
      <c r="F572" s="108"/>
      <c r="G572" s="69" t="str">
        <f>VLOOKUP(G568,내용[],20,FALSE)</f>
        <v>SQL활용</v>
      </c>
      <c r="H572" s="108"/>
      <c r="I572" s="69" t="str">
        <f>VLOOKUP(I568,내용[],20,FALSE)</f>
        <v>네트워크 프로그래밍 구현</v>
      </c>
      <c r="J572" s="108"/>
      <c r="K572" s="69" t="str">
        <f>VLOOKUP(K568,내용[],20,FALSE)</f>
        <v>네트워크 프로그래밍 구현</v>
      </c>
      <c r="L572" s="108"/>
    </row>
    <row r="573" spans="1:12" s="78" customFormat="1" ht="12.75" customHeight="1" x14ac:dyDescent="0.15">
      <c r="A573" s="106"/>
      <c r="B573" s="106"/>
      <c r="C573" s="69" t="str">
        <f>VLOOKUP(C568,내용[],36,FALSE)</f>
        <v>506호</v>
      </c>
      <c r="D573" s="109"/>
      <c r="E573" s="69" t="str">
        <f>VLOOKUP(E568,내용[],36,FALSE)</f>
        <v>506호</v>
      </c>
      <c r="F573" s="109"/>
      <c r="G573" s="69" t="str">
        <f>VLOOKUP(G568,내용[],36,FALSE)</f>
        <v>506호</v>
      </c>
      <c r="H573" s="109"/>
      <c r="I573" s="69" t="str">
        <f>VLOOKUP(I568,내용[],36,FALSE)</f>
        <v>506호</v>
      </c>
      <c r="J573" s="109"/>
      <c r="K573" s="69" t="str">
        <f>VLOOKUP(K568,내용[],36,FALSE)</f>
        <v>506호</v>
      </c>
      <c r="L573" s="109"/>
    </row>
    <row r="574" spans="1:12" s="70" customFormat="1" ht="32.25" customHeight="1" x14ac:dyDescent="0.15">
      <c r="A574" s="104" t="str">
        <f>자료!$E$9</f>
        <v>2교시</v>
      </c>
      <c r="B574" s="104" t="str">
        <f>자료!$E$8</f>
        <v>10:30 ~ 11:20</v>
      </c>
      <c r="C574" s="69" t="str">
        <f>VLOOKUP(C568,내용[],5,FALSE)&amp;" : "&amp;VLOOKUP(C568,내용[],13,FALSE)</f>
        <v xml:space="preserve">프론트앤드 &amp; 백앤드 구현 및 제작 : </v>
      </c>
      <c r="D574" s="107" t="str">
        <f>VLOOKUP(C568,내용[],29,FALSE)</f>
        <v>박석호</v>
      </c>
      <c r="E574" s="69" t="str">
        <f>VLOOKUP(E568,내용[],5,FALSE)&amp;" : "&amp;VLOOKUP(E568,내용[],13,FALSE)</f>
        <v xml:space="preserve">프론트앤드 &amp; 백앤드 구현 및 제작 : </v>
      </c>
      <c r="F574" s="107" t="str">
        <f>VLOOKUP(E568,내용[],29,FALSE)</f>
        <v>박석호</v>
      </c>
      <c r="G574" s="69" t="str">
        <f>VLOOKUP(G568,내용[],5,FALSE)&amp;" : "&amp;VLOOKUP(G568,내용[],13,FALSE)</f>
        <v xml:space="preserve">프론트앤드 &amp; 백앤드 구현 및 제작 : </v>
      </c>
      <c r="H574" s="107" t="str">
        <f>VLOOKUP(G568,내용[],29,FALSE)</f>
        <v>박석호</v>
      </c>
      <c r="I574" s="69" t="str">
        <f>VLOOKUP(I568,내용[],5,FALSE)&amp;" : "&amp;VLOOKUP(I568,내용[],13,FALSE)</f>
        <v xml:space="preserve">프론트앤드 &amp; 백앤드 구현 및 제작 : </v>
      </c>
      <c r="J574" s="107" t="str">
        <f>VLOOKUP(I568,내용[],29,FALSE)</f>
        <v>박석호</v>
      </c>
      <c r="K574" s="69" t="str">
        <f>VLOOKUP(K568,내용[],5,FALSE)&amp;" : "&amp;VLOOKUP(K568,내용[],13,FALSE)</f>
        <v xml:space="preserve">프론트앤드 &amp; 백앤드 구현 및 제작 : </v>
      </c>
      <c r="L574" s="107" t="str">
        <f>VLOOKUP(K568,내용[],29,FALSE)</f>
        <v>박석호</v>
      </c>
    </row>
    <row r="575" spans="1:12" s="78" customFormat="1" ht="45" customHeight="1" x14ac:dyDescent="0.15">
      <c r="A575" s="105"/>
      <c r="B575" s="105"/>
      <c r="C575" s="69" t="str">
        <f>VLOOKUP(C568,내용[],21,FALSE)</f>
        <v>SQL활용</v>
      </c>
      <c r="D575" s="108"/>
      <c r="E575" s="69" t="str">
        <f>VLOOKUP(E568,내용[],21,FALSE)</f>
        <v>SQL활용</v>
      </c>
      <c r="F575" s="108"/>
      <c r="G575" s="69" t="str">
        <f>VLOOKUP(G568,내용[],21,FALSE)</f>
        <v>SQL활용</v>
      </c>
      <c r="H575" s="108"/>
      <c r="I575" s="69" t="str">
        <f>VLOOKUP(I568,내용[],21,FALSE)</f>
        <v>네트워크 프로그래밍 구현</v>
      </c>
      <c r="J575" s="108"/>
      <c r="K575" s="69" t="str">
        <f>VLOOKUP(K568,내용[],21,FALSE)</f>
        <v>네트워크 프로그래밍 구현</v>
      </c>
      <c r="L575" s="108"/>
    </row>
    <row r="576" spans="1:12" s="78" customFormat="1" ht="12.75" customHeight="1" x14ac:dyDescent="0.15">
      <c r="A576" s="106"/>
      <c r="B576" s="106"/>
      <c r="C576" s="69" t="str">
        <f>VLOOKUP(C568,내용[],37,FALSE)</f>
        <v>506호</v>
      </c>
      <c r="D576" s="109"/>
      <c r="E576" s="69" t="str">
        <f>VLOOKUP(E568,내용[],37,FALSE)</f>
        <v>506호</v>
      </c>
      <c r="F576" s="109"/>
      <c r="G576" s="69" t="str">
        <f>VLOOKUP(G568,내용[],37,FALSE)</f>
        <v>506호</v>
      </c>
      <c r="H576" s="109"/>
      <c r="I576" s="69" t="str">
        <f>VLOOKUP(I568,내용[],37,FALSE)</f>
        <v>506호</v>
      </c>
      <c r="J576" s="109"/>
      <c r="K576" s="69" t="str">
        <f>VLOOKUP(K568,내용[],37,FALSE)</f>
        <v>506호</v>
      </c>
      <c r="L576" s="109"/>
    </row>
    <row r="577" spans="1:12" s="70" customFormat="1" ht="32.25" customHeight="1" x14ac:dyDescent="0.15">
      <c r="A577" s="104" t="str">
        <f>자료!$F$9</f>
        <v>3교시</v>
      </c>
      <c r="B577" s="104" t="str">
        <f>자료!$F$8</f>
        <v>11:30 ~ 12:20</v>
      </c>
      <c r="C577" s="69" t="str">
        <f>VLOOKUP(C568,내용[],6,FALSE)&amp;" : "&amp;VLOOKUP(C568,내용[],14,FALSE)</f>
        <v xml:space="preserve">프론트앤드 &amp; 백앤드 구현 및 제작 : </v>
      </c>
      <c r="D577" s="107" t="str">
        <f>VLOOKUP(C568,내용[],30,FALSE)</f>
        <v>박석호</v>
      </c>
      <c r="E577" s="69" t="str">
        <f>VLOOKUP(E568,내용[],6,FALSE)&amp;" : "&amp;VLOOKUP(E568,내용[],14,FALSE)</f>
        <v xml:space="preserve">프론트앤드 &amp; 백앤드 구현 및 제작 : </v>
      </c>
      <c r="F577" s="107" t="str">
        <f>VLOOKUP(E568,내용[],30,FALSE)</f>
        <v>박석호</v>
      </c>
      <c r="G577" s="69" t="str">
        <f>VLOOKUP(G568,내용[],6,FALSE)&amp;" : "&amp;VLOOKUP(G568,내용[],14,FALSE)</f>
        <v xml:space="preserve">프론트앤드 &amp; 백앤드 구현 및 제작 : </v>
      </c>
      <c r="H577" s="107" t="str">
        <f>VLOOKUP(G568,내용[],30,FALSE)</f>
        <v>박석호</v>
      </c>
      <c r="I577" s="69" t="str">
        <f>VLOOKUP(I568,내용[],6,FALSE)&amp;" : "&amp;VLOOKUP(I568,내용[],14,FALSE)</f>
        <v xml:space="preserve">프론트앤드 &amp; 백앤드 구현 및 제작 : </v>
      </c>
      <c r="J577" s="107" t="str">
        <f>VLOOKUP(I568,내용[],30,FALSE)</f>
        <v>박석호</v>
      </c>
      <c r="K577" s="69" t="str">
        <f>VLOOKUP(K568,내용[],6,FALSE)&amp;" : "&amp;VLOOKUP(K568,내용[],14,FALSE)</f>
        <v xml:space="preserve">프론트앤드 &amp; 백앤드 구현 및 제작 : </v>
      </c>
      <c r="L577" s="107" t="str">
        <f>VLOOKUP(K568,내용[],30,FALSE)</f>
        <v>박석호</v>
      </c>
    </row>
    <row r="578" spans="1:12" s="78" customFormat="1" ht="45" customHeight="1" x14ac:dyDescent="0.15">
      <c r="A578" s="105"/>
      <c r="B578" s="105"/>
      <c r="C578" s="69" t="str">
        <f>VLOOKUP(C568,내용[],22,FALSE)</f>
        <v>SQL활용</v>
      </c>
      <c r="D578" s="108"/>
      <c r="E578" s="69" t="str">
        <f>VLOOKUP(E568,내용[],22,FALSE)</f>
        <v>SQL활용</v>
      </c>
      <c r="F578" s="108"/>
      <c r="G578" s="69" t="str">
        <f>VLOOKUP(G568,내용[],22,FALSE)</f>
        <v>SQL활용</v>
      </c>
      <c r="H578" s="108"/>
      <c r="I578" s="69" t="str">
        <f>VLOOKUP(I568,내용[],22,FALSE)</f>
        <v>네트워크 프로그래밍 구현</v>
      </c>
      <c r="J578" s="108"/>
      <c r="K578" s="69" t="str">
        <f>VLOOKUP(K568,내용[],22,FALSE)</f>
        <v>네트워크 프로그래밍 구현</v>
      </c>
      <c r="L578" s="108"/>
    </row>
    <row r="579" spans="1:12" s="78" customFormat="1" ht="12.75" customHeight="1" x14ac:dyDescent="0.15">
      <c r="A579" s="106"/>
      <c r="B579" s="106"/>
      <c r="C579" s="69" t="str">
        <f>VLOOKUP(C568,내용[],38,FALSE)</f>
        <v>506호</v>
      </c>
      <c r="D579" s="109"/>
      <c r="E579" s="69" t="str">
        <f>VLOOKUP(E568,내용[],38,FALSE)</f>
        <v>506호</v>
      </c>
      <c r="F579" s="109"/>
      <c r="G579" s="69" t="str">
        <f>VLOOKUP(G568,내용[],38,FALSE)</f>
        <v>506호</v>
      </c>
      <c r="H579" s="109"/>
      <c r="I579" s="69" t="str">
        <f>VLOOKUP(I568,내용[],38,FALSE)</f>
        <v>506호</v>
      </c>
      <c r="J579" s="109"/>
      <c r="K579" s="69" t="str">
        <f>VLOOKUP(K568,내용[],38,FALSE)</f>
        <v>506호</v>
      </c>
      <c r="L579" s="109"/>
    </row>
    <row r="580" spans="1:12" s="70" customFormat="1" ht="32.25" customHeight="1" x14ac:dyDescent="0.15">
      <c r="A580" s="104" t="str">
        <f>자료!$G$9</f>
        <v>4교시</v>
      </c>
      <c r="B580" s="104" t="str">
        <f>자료!$G$8</f>
        <v>12:30 ~ 13:20</v>
      </c>
      <c r="C580" s="69" t="str">
        <f>VLOOKUP(C568,내용[],7,FALSE)&amp;" : "&amp;VLOOKUP(C568,내용[],15,FALSE)</f>
        <v xml:space="preserve">프론트앤드 &amp; 백앤드 구현 및 제작 : </v>
      </c>
      <c r="D580" s="107" t="str">
        <f>VLOOKUP(C568,내용[],31,FALSE)</f>
        <v>박석호</v>
      </c>
      <c r="E580" s="69" t="str">
        <f>VLOOKUP(E568,내용[],7,FALSE)&amp;" : "&amp;VLOOKUP(E568,내용[],15,FALSE)</f>
        <v xml:space="preserve">프론트앤드 &amp; 백앤드 구현 및 제작 : </v>
      </c>
      <c r="F580" s="107" t="str">
        <f>VLOOKUP(E568,내용[],31,FALSE)</f>
        <v>박석호</v>
      </c>
      <c r="G580" s="101" t="str">
        <f>VLOOKUP(G568,내용[],7,FALSE)&amp;" : "&amp;VLOOKUP(G568,내용[],15,FALSE)</f>
        <v xml:space="preserve">프론트앤드 &amp; 백앤드 구현 및 제작 : </v>
      </c>
      <c r="H580" s="107" t="str">
        <f>VLOOKUP(G568,내용[],31,FALSE)</f>
        <v>박석호</v>
      </c>
      <c r="I580" s="69" t="str">
        <f>VLOOKUP(I568,내용[],7,FALSE)&amp;" : "&amp;VLOOKUP(I568,내용[],15,FALSE)</f>
        <v xml:space="preserve">프론트앤드 &amp; 백앤드 구현 및 제작 : </v>
      </c>
      <c r="J580" s="107" t="str">
        <f>VLOOKUP(I568,내용[],31,FALSE)</f>
        <v>박석호</v>
      </c>
      <c r="K580" s="69" t="str">
        <f>VLOOKUP(K568,내용[],7,FALSE)&amp;" : "&amp;VLOOKUP(K568,내용[],15,FALSE)</f>
        <v xml:space="preserve">프론트앤드 &amp; 백앤드 구현 및 제작 : </v>
      </c>
      <c r="L580" s="107" t="str">
        <f>VLOOKUP(K568,내용[],31,FALSE)</f>
        <v>박석호</v>
      </c>
    </row>
    <row r="581" spans="1:12" s="78" customFormat="1" ht="45" customHeight="1" x14ac:dyDescent="0.15">
      <c r="A581" s="105"/>
      <c r="B581" s="105"/>
      <c r="C581" s="69" t="str">
        <f>VLOOKUP(C568,내용[],23,FALSE)</f>
        <v>SQL활용</v>
      </c>
      <c r="D581" s="108"/>
      <c r="E581" s="69" t="str">
        <f>VLOOKUP(E568,내용[],23,FALSE)</f>
        <v>SQL활용</v>
      </c>
      <c r="F581" s="108"/>
      <c r="G581" s="101" t="str">
        <f>VLOOKUP(G568,내용[],23,FALSE)</f>
        <v>SQL활용</v>
      </c>
      <c r="H581" s="108"/>
      <c r="I581" s="69" t="str">
        <f>VLOOKUP(I568,내용[],23,FALSE)</f>
        <v>네트워크 프로그래밍 구현</v>
      </c>
      <c r="J581" s="108"/>
      <c r="K581" s="69" t="str">
        <f>VLOOKUP(K568,내용[],23,FALSE)</f>
        <v>네트워크 프로그래밍 구현</v>
      </c>
      <c r="L581" s="108"/>
    </row>
    <row r="582" spans="1:12" s="78" customFormat="1" ht="12.75" customHeight="1" x14ac:dyDescent="0.15">
      <c r="A582" s="106"/>
      <c r="B582" s="106"/>
      <c r="C582" s="69" t="str">
        <f>VLOOKUP(C568,내용[],39,FALSE)</f>
        <v>506호</v>
      </c>
      <c r="D582" s="109"/>
      <c r="E582" s="69" t="str">
        <f>VLOOKUP(E568,내용[],39,FALSE)</f>
        <v>506호</v>
      </c>
      <c r="F582" s="109"/>
      <c r="G582" s="69" t="str">
        <f>VLOOKUP(G568,내용[],39,FALSE)</f>
        <v>506호</v>
      </c>
      <c r="H582" s="109"/>
      <c r="I582" s="69" t="str">
        <f>VLOOKUP(I568,내용[],39,FALSE)</f>
        <v>506호</v>
      </c>
      <c r="J582" s="109"/>
      <c r="K582" s="69" t="str">
        <f>VLOOKUP(K568,내용[],39,FALSE)</f>
        <v>506호</v>
      </c>
      <c r="L582" s="109"/>
    </row>
    <row r="583" spans="1:12" s="70" customFormat="1" ht="32.25" customHeight="1" x14ac:dyDescent="0.15">
      <c r="A583" s="104" t="str">
        <f>자료!$H$9</f>
        <v>5교시</v>
      </c>
      <c r="B583" s="104" t="str">
        <f>자료!$H$8</f>
        <v>14:10 ~ 15:00</v>
      </c>
      <c r="C583" s="69" t="str">
        <f>VLOOKUP(C568,내용[],8,FALSE)&amp;" : "&amp;VLOOKUP(C568,내용[],16,FALSE)</f>
        <v xml:space="preserve">프론트앤드 &amp; 백앤드 구현 및 제작 : </v>
      </c>
      <c r="D583" s="107" t="str">
        <f>VLOOKUP(C568,내용[],32,FALSE)</f>
        <v>박석호</v>
      </c>
      <c r="E583" s="69" t="str">
        <f>VLOOKUP(E568,내용[],8,FALSE)&amp;" : "&amp;VLOOKUP(E568,내용[],16,FALSE)</f>
        <v xml:space="preserve">프론트앤드 &amp; 백앤드 구현 및 제작 : </v>
      </c>
      <c r="F583" s="107" t="str">
        <f>VLOOKUP(E568,내용[],32,FALSE)</f>
        <v>박석호</v>
      </c>
      <c r="G583" s="69" t="str">
        <f>VLOOKUP(G568,내용[],8,FALSE)&amp;" : "&amp;VLOOKUP(G568,내용[],16,FALSE)</f>
        <v xml:space="preserve">프론트앤드 &amp; 백앤드 구현 및 제작 : </v>
      </c>
      <c r="H583" s="107" t="str">
        <f>VLOOKUP(G568,내용[],32,FALSE)</f>
        <v>박석호</v>
      </c>
      <c r="I583" s="69" t="str">
        <f>VLOOKUP(I568,내용[],8,FALSE)&amp;" : "&amp;VLOOKUP(I568,내용[],16,FALSE)</f>
        <v xml:space="preserve">프론트앤드 &amp; 백앤드 구현 및 제작 : </v>
      </c>
      <c r="J583" s="107" t="str">
        <f>VLOOKUP(I568,내용[],32,FALSE)</f>
        <v>박석호</v>
      </c>
      <c r="K583" s="69" t="str">
        <f>VLOOKUP(K568,내용[],8,FALSE)&amp;" : "&amp;VLOOKUP(K568,내용[],16,FALSE)</f>
        <v xml:space="preserve">프론트앤드 &amp; 백앤드 구현 및 제작 : </v>
      </c>
      <c r="L583" s="107" t="str">
        <f>VLOOKUP(K568,내용[],32,FALSE)</f>
        <v>박석호</v>
      </c>
    </row>
    <row r="584" spans="1:12" s="78" customFormat="1" ht="45" customHeight="1" x14ac:dyDescent="0.15">
      <c r="A584" s="105"/>
      <c r="B584" s="105"/>
      <c r="C584" s="69" t="str">
        <f>VLOOKUP(C568,내용[],24,FALSE)</f>
        <v>SQL활용</v>
      </c>
      <c r="D584" s="108"/>
      <c r="E584" s="69" t="str">
        <f>VLOOKUP(E568,내용[],24,FALSE)</f>
        <v>SQL활용</v>
      </c>
      <c r="F584" s="108"/>
      <c r="G584" s="69" t="str">
        <f>VLOOKUP(G568,내용[],24,FALSE)</f>
        <v>네트워크 프로그래밍 구현</v>
      </c>
      <c r="H584" s="108"/>
      <c r="I584" s="69" t="str">
        <f>VLOOKUP(I568,내용[],24,FALSE)</f>
        <v>네트워크 프로그래밍 구현</v>
      </c>
      <c r="J584" s="108"/>
      <c r="K584" s="69" t="str">
        <f>VLOOKUP(K568,내용[],24,FALSE)</f>
        <v>네트워크 프로그래밍 구현</v>
      </c>
      <c r="L584" s="108"/>
    </row>
    <row r="585" spans="1:12" s="78" customFormat="1" ht="12.75" customHeight="1" x14ac:dyDescent="0.15">
      <c r="A585" s="106"/>
      <c r="B585" s="106"/>
      <c r="C585" s="69" t="str">
        <f>VLOOKUP(C568,내용[],40,FALSE)</f>
        <v>506호</v>
      </c>
      <c r="D585" s="109"/>
      <c r="E585" s="69" t="str">
        <f>VLOOKUP(E568,내용[],40,FALSE)</f>
        <v>506호</v>
      </c>
      <c r="F585" s="109"/>
      <c r="G585" s="69" t="str">
        <f>VLOOKUP(G568,내용[],40,FALSE)</f>
        <v>506호</v>
      </c>
      <c r="H585" s="109"/>
      <c r="I585" s="69" t="str">
        <f>VLOOKUP(I568,내용[],40,FALSE)</f>
        <v>506호</v>
      </c>
      <c r="J585" s="109"/>
      <c r="K585" s="69" t="str">
        <f>VLOOKUP(K568,내용[],40,FALSE)</f>
        <v>506호</v>
      </c>
      <c r="L585" s="109"/>
    </row>
    <row r="586" spans="1:12" s="70" customFormat="1" ht="32.25" customHeight="1" x14ac:dyDescent="0.15">
      <c r="A586" s="104" t="str">
        <f>자료!$I$9</f>
        <v>6교시</v>
      </c>
      <c r="B586" s="104" t="str">
        <f>자료!$I$8</f>
        <v>15:10 ~ 16:00</v>
      </c>
      <c r="C586" s="69" t="str">
        <f>VLOOKUP(C568,내용[],9,FALSE)&amp;" : "&amp;VLOOKUP(C568,내용[],17,FALSE)</f>
        <v xml:space="preserve">프론트앤드 &amp; 백앤드 구현 및 제작 : </v>
      </c>
      <c r="D586" s="107" t="str">
        <f>VLOOKUP(C568,내용[],33,FALSE)</f>
        <v>박석호</v>
      </c>
      <c r="E586" s="69" t="str">
        <f>VLOOKUP(E568,내용[],9,FALSE)&amp;" : "&amp;VLOOKUP(E568,내용[],17,FALSE)</f>
        <v xml:space="preserve">프론트앤드 &amp; 백앤드 구현 및 제작 : </v>
      </c>
      <c r="F586" s="107" t="str">
        <f>VLOOKUP(E568,내용[],33,FALSE)</f>
        <v>박석호</v>
      </c>
      <c r="G586" s="69" t="str">
        <f>VLOOKUP(G568,내용[],9,FALSE)&amp;" : "&amp;VLOOKUP(G568,내용[],17,FALSE)</f>
        <v xml:space="preserve">프론트앤드 &amp; 백앤드 구현 및 제작 : </v>
      </c>
      <c r="H586" s="107" t="str">
        <f>VLOOKUP(G568,내용[],33,FALSE)</f>
        <v>박석호</v>
      </c>
      <c r="I586" s="69" t="str">
        <f>VLOOKUP(I568,내용[],9,FALSE)&amp;" : "&amp;VLOOKUP(I568,내용[],17,FALSE)</f>
        <v xml:space="preserve">프론트앤드 &amp; 백앤드 구현 및 제작 : </v>
      </c>
      <c r="J586" s="107" t="str">
        <f>VLOOKUP(I568,내용[],33,FALSE)</f>
        <v>박석호</v>
      </c>
      <c r="K586" s="69" t="str">
        <f>VLOOKUP(K568,내용[],9,FALSE)&amp;" : "&amp;VLOOKUP(K568,내용[],17,FALSE)</f>
        <v xml:space="preserve">프론트앤드 &amp; 백앤드 구현 및 제작 : </v>
      </c>
      <c r="L586" s="107" t="str">
        <f>VLOOKUP(K568,내용[],33,FALSE)</f>
        <v>박석호</v>
      </c>
    </row>
    <row r="587" spans="1:12" s="78" customFormat="1" ht="45" customHeight="1" x14ac:dyDescent="0.15">
      <c r="A587" s="105"/>
      <c r="B587" s="105"/>
      <c r="C587" s="69" t="str">
        <f>VLOOKUP(C568,내용[],25,FALSE)</f>
        <v>SQL활용</v>
      </c>
      <c r="D587" s="108"/>
      <c r="E587" s="69" t="str">
        <f>VLOOKUP(E568,내용[],25,FALSE)</f>
        <v>SQL활용</v>
      </c>
      <c r="F587" s="108"/>
      <c r="G587" s="69" t="str">
        <f>VLOOKUP(G568,내용[],25,FALSE)</f>
        <v>네트워크 프로그래밍 구현</v>
      </c>
      <c r="H587" s="108"/>
      <c r="I587" s="69" t="str">
        <f>VLOOKUP(I568,내용[],25,FALSE)</f>
        <v>네트워크 프로그래밍 구현</v>
      </c>
      <c r="J587" s="108"/>
      <c r="K587" s="69" t="str">
        <f>VLOOKUP(K568,내용[],25,FALSE)</f>
        <v>네트워크 프로그래밍 구현</v>
      </c>
      <c r="L587" s="108"/>
    </row>
    <row r="588" spans="1:12" s="78" customFormat="1" ht="12.75" customHeight="1" x14ac:dyDescent="0.15">
      <c r="A588" s="106"/>
      <c r="B588" s="106"/>
      <c r="C588" s="69" t="str">
        <f>VLOOKUP(C568,내용[],41,FALSE)</f>
        <v>506호</v>
      </c>
      <c r="D588" s="109"/>
      <c r="E588" s="69" t="str">
        <f>VLOOKUP(E568,내용[],41,FALSE)</f>
        <v>506호</v>
      </c>
      <c r="F588" s="109"/>
      <c r="G588" s="69" t="str">
        <f>VLOOKUP(G568,내용[],41,FALSE)</f>
        <v>506호</v>
      </c>
      <c r="H588" s="109"/>
      <c r="I588" s="69" t="str">
        <f>VLOOKUP(I568,내용[],41,FALSE)</f>
        <v>506호</v>
      </c>
      <c r="J588" s="109"/>
      <c r="K588" s="69" t="str">
        <f>VLOOKUP(K568,내용[],41,FALSE)</f>
        <v>506호</v>
      </c>
      <c r="L588" s="109"/>
    </row>
    <row r="589" spans="1:12" s="70" customFormat="1" ht="32.25" customHeight="1" x14ac:dyDescent="0.15">
      <c r="A589" s="104" t="str">
        <f>자료!$J$9</f>
        <v>7교시</v>
      </c>
      <c r="B589" s="104" t="str">
        <f>자료!$J$8</f>
        <v>16:10 ~ 17:00</v>
      </c>
      <c r="C589" s="69" t="str">
        <f>VLOOKUP(C568,내용[],10,FALSE)&amp;" : "&amp;VLOOKUP(C568,내용[],18,FALSE)</f>
        <v xml:space="preserve">프론트앤드 &amp; 백앤드 구현 및 제작 : </v>
      </c>
      <c r="D589" s="107" t="str">
        <f>VLOOKUP(C568,내용[],34,FALSE)</f>
        <v>박석호</v>
      </c>
      <c r="E589" s="69" t="str">
        <f>VLOOKUP(E568,내용[],10,FALSE)&amp;" : "&amp;VLOOKUP(E568,내용[],18,FALSE)</f>
        <v xml:space="preserve">프론트앤드 &amp; 백앤드 구현 및 제작 : </v>
      </c>
      <c r="F589" s="107" t="str">
        <f>VLOOKUP(E568,내용[],34,FALSE)</f>
        <v>박석호</v>
      </c>
      <c r="G589" s="69" t="str">
        <f>VLOOKUP(G568,내용[],10,FALSE)&amp;" : "&amp;VLOOKUP(G568,내용[],18,FALSE)</f>
        <v xml:space="preserve">프론트앤드 &amp; 백앤드 구현 및 제작 : </v>
      </c>
      <c r="H589" s="107" t="str">
        <f>VLOOKUP(G568,내용[],34,FALSE)</f>
        <v>박석호</v>
      </c>
      <c r="I589" s="69" t="str">
        <f>VLOOKUP(I568,내용[],10,FALSE)&amp;" : "&amp;VLOOKUP(I568,내용[],18,FALSE)</f>
        <v xml:space="preserve">프론트앤드 &amp; 백앤드 구현 및 제작 : </v>
      </c>
      <c r="J589" s="107" t="str">
        <f>VLOOKUP(I568,내용[],34,FALSE)</f>
        <v>박석호</v>
      </c>
      <c r="K589" s="69" t="str">
        <f>VLOOKUP(K568,내용[],10,FALSE)&amp;" : "&amp;VLOOKUP(K568,내용[],18,FALSE)</f>
        <v xml:space="preserve">프론트앤드 &amp; 백앤드 구현 및 제작 : </v>
      </c>
      <c r="L589" s="107" t="str">
        <f>VLOOKUP(K568,내용[],34,FALSE)</f>
        <v>박석호</v>
      </c>
    </row>
    <row r="590" spans="1:12" s="78" customFormat="1" ht="45" customHeight="1" x14ac:dyDescent="0.15">
      <c r="A590" s="105"/>
      <c r="B590" s="105"/>
      <c r="C590" s="69" t="str">
        <f>VLOOKUP(C568,내용[],26,FALSE)</f>
        <v>SQL활용</v>
      </c>
      <c r="D590" s="108"/>
      <c r="E590" s="69" t="str">
        <f>VLOOKUP(E568,내용[],26,FALSE)</f>
        <v>SQL활용</v>
      </c>
      <c r="F590" s="108"/>
      <c r="G590" s="69" t="str">
        <f>VLOOKUP(G568,내용[],26,FALSE)</f>
        <v>네트워크 프로그래밍 구현</v>
      </c>
      <c r="H590" s="108"/>
      <c r="I590" s="69" t="str">
        <f>VLOOKUP(I568,내용[],26,FALSE)</f>
        <v>네트워크 프로그래밍 구현</v>
      </c>
      <c r="J590" s="108"/>
      <c r="K590" s="69" t="str">
        <f>VLOOKUP(K568,내용[],26,FALSE)</f>
        <v>네트워크 프로그래밍 구현</v>
      </c>
      <c r="L590" s="108"/>
    </row>
    <row r="591" spans="1:12" s="78" customFormat="1" ht="12.75" customHeight="1" x14ac:dyDescent="0.15">
      <c r="A591" s="106"/>
      <c r="B591" s="106"/>
      <c r="C591" s="69" t="str">
        <f>VLOOKUP(C568,내용[],42,FALSE)</f>
        <v>506호</v>
      </c>
      <c r="D591" s="109"/>
      <c r="E591" s="69" t="str">
        <f>VLOOKUP(E568,내용[],42,FALSE)</f>
        <v>506호</v>
      </c>
      <c r="F591" s="109"/>
      <c r="G591" s="69" t="str">
        <f>VLOOKUP(G568,내용[],42,FALSE)</f>
        <v>506호</v>
      </c>
      <c r="H591" s="109"/>
      <c r="I591" s="69" t="str">
        <f>VLOOKUP(I568,내용[],42,FALSE)</f>
        <v>506호</v>
      </c>
      <c r="J591" s="109"/>
      <c r="K591" s="69" t="str">
        <f>VLOOKUP(K568,내용[],42,FALSE)</f>
        <v>506호</v>
      </c>
      <c r="L591" s="109"/>
    </row>
    <row r="592" spans="1:12" s="70" customFormat="1" ht="32.25" customHeight="1" x14ac:dyDescent="0.15">
      <c r="A592" s="104" t="str">
        <f>자료!$K$9</f>
        <v>8교시</v>
      </c>
      <c r="B592" s="104" t="str">
        <f>자료!$K$8</f>
        <v>17:10 ~ 18:00</v>
      </c>
      <c r="C592" s="69" t="str">
        <f>VLOOKUP(C568,내용[],11,FALSE)&amp;" : "&amp;VLOOKUP(C568,내용[],19,FALSE)</f>
        <v xml:space="preserve">프론트앤드 &amp; 백앤드 구현 및 제작 : </v>
      </c>
      <c r="D592" s="107" t="str">
        <f>VLOOKUP(C568,내용[],35,FALSE)</f>
        <v>박석호</v>
      </c>
      <c r="E592" s="69" t="str">
        <f>VLOOKUP(E568,내용[],11,FALSE)&amp;" : "&amp;VLOOKUP(E568,내용[],19,FALSE)</f>
        <v xml:space="preserve">프론트앤드 &amp; 백앤드 구현 및 제작 : </v>
      </c>
      <c r="F592" s="107" t="str">
        <f>VLOOKUP(E568,내용[],35,FALSE)</f>
        <v>박석호</v>
      </c>
      <c r="G592" s="69" t="str">
        <f>VLOOKUP(G568,내용[],11,FALSE)&amp;" : "&amp;VLOOKUP(G568,내용[],19,FALSE)</f>
        <v xml:space="preserve">프론트앤드 &amp; 백앤드 구현 및 제작 : </v>
      </c>
      <c r="H592" s="107" t="str">
        <f>VLOOKUP(G568,내용[],35,FALSE)</f>
        <v>박석호</v>
      </c>
      <c r="I592" s="69" t="str">
        <f>VLOOKUP(I568,내용[],11,FALSE)&amp;" : "&amp;VLOOKUP(I568,내용[],19,FALSE)</f>
        <v xml:space="preserve">프론트앤드 &amp; 백앤드 구현 및 제작 : </v>
      </c>
      <c r="J592" s="107" t="str">
        <f>VLOOKUP(I568,내용[],35,FALSE)</f>
        <v>박석호</v>
      </c>
      <c r="K592" s="69" t="str">
        <f>VLOOKUP(K568,내용[],11,FALSE)&amp;" : "&amp;VLOOKUP(K568,내용[],19,FALSE)</f>
        <v xml:space="preserve">프론트앤드 &amp; 백앤드 구현 및 제작 : </v>
      </c>
      <c r="L592" s="107" t="str">
        <f>VLOOKUP(K568,내용[],35,FALSE)</f>
        <v>박석호</v>
      </c>
    </row>
    <row r="593" spans="1:12" s="78" customFormat="1" ht="45" customHeight="1" x14ac:dyDescent="0.15">
      <c r="A593" s="105"/>
      <c r="B593" s="105"/>
      <c r="C593" s="69" t="str">
        <f>VLOOKUP(C568,내용[],27,FALSE)</f>
        <v>SQL활용</v>
      </c>
      <c r="D593" s="108"/>
      <c r="E593" s="69" t="str">
        <f>VLOOKUP(E568,내용[],27,FALSE)</f>
        <v>SQL활용</v>
      </c>
      <c r="F593" s="108"/>
      <c r="G593" s="69" t="str">
        <f>VLOOKUP(G568,내용[],27,FALSE)</f>
        <v>네트워크 프로그래밍 구현</v>
      </c>
      <c r="H593" s="108"/>
      <c r="I593" s="69" t="str">
        <f>VLOOKUP(I568,내용[],27,FALSE)</f>
        <v>네트워크 프로그래밍 구현</v>
      </c>
      <c r="J593" s="108"/>
      <c r="K593" s="69" t="str">
        <f>VLOOKUP(K568,내용[],27,FALSE)</f>
        <v>네트워크 프로그래밍 구현</v>
      </c>
      <c r="L593" s="108"/>
    </row>
    <row r="594" spans="1:12" s="78" customFormat="1" ht="12.75" customHeight="1" x14ac:dyDescent="0.15">
      <c r="A594" s="106"/>
      <c r="B594" s="106"/>
      <c r="C594" s="69" t="str">
        <f>VLOOKUP(C568,내용[],43,FALSE)</f>
        <v>506호</v>
      </c>
      <c r="D594" s="109"/>
      <c r="E594" s="69" t="str">
        <f>VLOOKUP(E568,내용[],43,FALSE)</f>
        <v>506호</v>
      </c>
      <c r="F594" s="109"/>
      <c r="G594" s="69" t="str">
        <f>VLOOKUP(G568,내용[],43,FALSE)</f>
        <v>506호</v>
      </c>
      <c r="H594" s="109"/>
      <c r="I594" s="69" t="str">
        <f>VLOOKUP(I568,내용[],43,FALSE)</f>
        <v>506호</v>
      </c>
      <c r="J594" s="109"/>
      <c r="K594" s="69" t="str">
        <f>VLOOKUP(K568,내용[],43,FALSE)</f>
        <v>506호</v>
      </c>
      <c r="L594" s="109"/>
    </row>
    <row r="595" spans="1:12" s="78" customFormat="1" ht="6" customHeight="1" x14ac:dyDescent="0.15">
      <c r="A595" s="58"/>
      <c r="D595" s="60"/>
      <c r="F595" s="60"/>
      <c r="G595" s="61"/>
      <c r="H595" s="60"/>
      <c r="J595" s="60"/>
      <c r="L595" s="60"/>
    </row>
    <row r="596" spans="1:12" s="78" customFormat="1" ht="6" customHeight="1" x14ac:dyDescent="0.15">
      <c r="D596" s="60"/>
      <c r="F596" s="60"/>
      <c r="G596" s="61"/>
      <c r="H596" s="60"/>
      <c r="J596" s="60"/>
      <c r="L596" s="60"/>
    </row>
    <row r="597" spans="1:12" s="78" customFormat="1" ht="21" customHeight="1" x14ac:dyDescent="0.15">
      <c r="A597" s="113" t="str">
        <f>자료!$A$3</f>
        <v>풀스택 개발자양성과정(프론트앤드&amp;백앤드)(2회차)</v>
      </c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</row>
    <row r="598" spans="1:12" s="78" customFormat="1" ht="6" customHeight="1" x14ac:dyDescent="0.15">
      <c r="D598" s="60"/>
      <c r="F598" s="60"/>
      <c r="G598" s="61"/>
      <c r="H598" s="60"/>
      <c r="J598" s="60"/>
      <c r="L598" s="60"/>
    </row>
    <row r="599" spans="1:12" s="78" customFormat="1" ht="12" x14ac:dyDescent="0.15">
      <c r="A599" s="114" t="str">
        <f>자료!$A$5</f>
        <v xml:space="preserve">훈련기간: </v>
      </c>
      <c r="B599" s="114"/>
      <c r="C599" s="62" t="str">
        <f>자료!$D$5</f>
        <v>2020-10-20 ~ 2021-04-01</v>
      </c>
      <c r="D599" s="60"/>
      <c r="F599" s="63"/>
      <c r="G599" s="61" t="str">
        <f>자료!$I$5</f>
        <v>(연수시간: 900시간)</v>
      </c>
      <c r="H599" s="60"/>
      <c r="J599" s="60"/>
      <c r="L599" s="60"/>
    </row>
    <row r="600" spans="1:12" s="78" customFormat="1" ht="12" x14ac:dyDescent="0.15">
      <c r="A600" s="114" t="str">
        <f>자료!$A$6</f>
        <v xml:space="preserve">훈련강사: </v>
      </c>
      <c r="B600" s="114"/>
      <c r="C600" s="78" t="str">
        <f t="shared" ref="C600" si="100">D604</f>
        <v>박석호</v>
      </c>
      <c r="D600" s="60"/>
      <c r="F600" s="60"/>
      <c r="G600" s="61"/>
      <c r="H600" s="60"/>
      <c r="I600" s="64"/>
      <c r="J600" s="65"/>
      <c r="K600" s="64"/>
      <c r="L600" s="60"/>
    </row>
    <row r="601" spans="1:12" s="78" customFormat="1" ht="13.5" customHeight="1" x14ac:dyDescent="0.15">
      <c r="A601" s="66"/>
      <c r="B601" s="66"/>
      <c r="C601" s="110">
        <f t="shared" ref="C601" si="101">C568+5</f>
        <v>91</v>
      </c>
      <c r="D601" s="110"/>
      <c r="E601" s="110">
        <f t="shared" ref="E601" si="102">C601+1</f>
        <v>92</v>
      </c>
      <c r="F601" s="110"/>
      <c r="G601" s="110">
        <f t="shared" ref="G601" si="103">E601+1</f>
        <v>93</v>
      </c>
      <c r="H601" s="110"/>
      <c r="I601" s="110">
        <f t="shared" ref="I601" si="104">G601+1</f>
        <v>94</v>
      </c>
      <c r="J601" s="110"/>
      <c r="K601" s="110">
        <f t="shared" ref="K601" si="105">I601+1</f>
        <v>95</v>
      </c>
      <c r="L601" s="110"/>
    </row>
    <row r="602" spans="1:12" s="68" customFormat="1" ht="13.5" customHeight="1" x14ac:dyDescent="0.15">
      <c r="A602" s="77"/>
      <c r="B602" s="77"/>
      <c r="C602" s="111">
        <f>VLOOKUP(C601,내용[],44,FALSE)</f>
        <v>44257</v>
      </c>
      <c r="D602" s="111"/>
      <c r="E602" s="111">
        <f>VLOOKUP(E601,내용[],44,FALSE)</f>
        <v>44258</v>
      </c>
      <c r="F602" s="111"/>
      <c r="G602" s="115">
        <f>VLOOKUP(G601,내용[],44,FALSE)</f>
        <v>44259</v>
      </c>
      <c r="H602" s="115"/>
      <c r="I602" s="111">
        <f>VLOOKUP(I601,내용[],44,FALSE)</f>
        <v>44260</v>
      </c>
      <c r="J602" s="111"/>
      <c r="K602" s="111">
        <f>VLOOKUP(K601,내용[],44,FALSE)</f>
        <v>44263</v>
      </c>
      <c r="L602" s="111"/>
    </row>
    <row r="603" spans="1:12" s="78" customFormat="1" ht="13.5" customHeight="1" x14ac:dyDescent="0.15">
      <c r="A603" s="66"/>
      <c r="B603" s="66"/>
      <c r="C603" s="112">
        <f>VLOOKUP(C$40,내용[],2,FALSE)</f>
        <v>8</v>
      </c>
      <c r="D603" s="112"/>
      <c r="E603" s="112">
        <f>VLOOKUP(E$40,내용[],2,FALSE)</f>
        <v>8</v>
      </c>
      <c r="F603" s="112"/>
      <c r="G603" s="112">
        <f>VLOOKUP(G$40,내용[],2,FALSE)</f>
        <v>8</v>
      </c>
      <c r="H603" s="112"/>
      <c r="I603" s="112">
        <f>VLOOKUP(I$40,내용[],2,FALSE)</f>
        <v>8</v>
      </c>
      <c r="J603" s="112"/>
      <c r="K603" s="112">
        <f>VLOOKUP(K$40,내용[],2,FALSE)</f>
        <v>8</v>
      </c>
      <c r="L603" s="112"/>
    </row>
    <row r="604" spans="1:12" s="70" customFormat="1" ht="32.25" customHeight="1" x14ac:dyDescent="0.15">
      <c r="A604" s="104" t="str">
        <f>자료!$D$9</f>
        <v>1교시</v>
      </c>
      <c r="B604" s="104" t="str">
        <f>자료!$D$8</f>
        <v>09:30 ~ 10:20</v>
      </c>
      <c r="C604" s="69" t="str">
        <f>VLOOKUP(C601,내용[],4,FALSE)&amp;" : "&amp;VLOOKUP(C601,내용[],12,FALSE)</f>
        <v xml:space="preserve">프론트앤드 &amp; 백앤드 구현 및 제작 : </v>
      </c>
      <c r="D604" s="107" t="str">
        <f>VLOOKUP(C601,내용[],28,FALSE)</f>
        <v>박석호</v>
      </c>
      <c r="E604" s="69" t="str">
        <f>VLOOKUP(E601,내용[],4,FALSE)&amp;" : "&amp;VLOOKUP(E601,내용[],12,FALSE)</f>
        <v xml:space="preserve">프론트앤드 &amp; 백앤드 구현 및 제작 : </v>
      </c>
      <c r="F604" s="107" t="str">
        <f>VLOOKUP(E601,내용[],28,FALSE)</f>
        <v>박석호</v>
      </c>
      <c r="G604" s="69" t="str">
        <f>VLOOKUP(G601,내용[],4,FALSE)&amp;" : "&amp;VLOOKUP(G601,내용[],12,FALSE)</f>
        <v xml:space="preserve">프론트앤드 &amp; 백앤드 구현 및 제작 : </v>
      </c>
      <c r="H604" s="107" t="str">
        <f>VLOOKUP(G601,내용[],28,FALSE)</f>
        <v>박석호</v>
      </c>
      <c r="I604" s="69" t="str">
        <f>VLOOKUP(I601,내용[],4,FALSE)&amp;" : "&amp;VLOOKUP(I601,내용[],12,FALSE)</f>
        <v xml:space="preserve">프론트앤드 &amp; 백앤드 구현 및 제작 : </v>
      </c>
      <c r="J604" s="107" t="str">
        <f>VLOOKUP(I601,내용[],28,FALSE)</f>
        <v>박석호</v>
      </c>
      <c r="K604" s="69" t="str">
        <f>VLOOKUP(K601,내용[],4,FALSE)&amp;" : "&amp;VLOOKUP(K601,내용[],12,FALSE)</f>
        <v xml:space="preserve">프론트앤드 &amp; 백앤드 구현 및 제작 : </v>
      </c>
      <c r="L604" s="107" t="str">
        <f>VLOOKUP(K601,내용[],28,FALSE)</f>
        <v>박석호</v>
      </c>
    </row>
    <row r="605" spans="1:12" s="78" customFormat="1" ht="45" customHeight="1" x14ac:dyDescent="0.15">
      <c r="A605" s="105"/>
      <c r="B605" s="105"/>
      <c r="C605" s="69" t="str">
        <f>VLOOKUP(C601,내용[],20,FALSE)</f>
        <v>네트워크 프로그래밍 구현</v>
      </c>
      <c r="D605" s="108"/>
      <c r="E605" s="69" t="str">
        <f>VLOOKUP(E601,내용[],20,FALSE)</f>
        <v>네트워크 프로그래밍 구현</v>
      </c>
      <c r="F605" s="108"/>
      <c r="G605" s="69" t="str">
        <f>VLOOKUP(G601,내용[],20,FALSE)</f>
        <v>네트워크 프로그래밍 구현</v>
      </c>
      <c r="H605" s="108"/>
      <c r="I605" s="69" t="str">
        <f>VLOOKUP(I601,내용[],20,FALSE)</f>
        <v>애플리케이션 테스트 수행</v>
      </c>
      <c r="J605" s="108"/>
      <c r="K605" s="69" t="str">
        <f>VLOOKUP(K601,내용[],20,FALSE)</f>
        <v>애플리케이션 테스트 수행</v>
      </c>
      <c r="L605" s="108"/>
    </row>
    <row r="606" spans="1:12" s="78" customFormat="1" ht="12.75" customHeight="1" x14ac:dyDescent="0.15">
      <c r="A606" s="106"/>
      <c r="B606" s="106"/>
      <c r="C606" s="69" t="str">
        <f>VLOOKUP(C601,내용[],36,FALSE)</f>
        <v>506호</v>
      </c>
      <c r="D606" s="109"/>
      <c r="E606" s="69" t="str">
        <f>VLOOKUP(E601,내용[],36,FALSE)</f>
        <v>506호</v>
      </c>
      <c r="F606" s="109"/>
      <c r="G606" s="69" t="str">
        <f>VLOOKUP(G601,내용[],36,FALSE)</f>
        <v>506호</v>
      </c>
      <c r="H606" s="109"/>
      <c r="I606" s="69" t="str">
        <f>VLOOKUP(I601,내용[],36,FALSE)</f>
        <v>506호</v>
      </c>
      <c r="J606" s="109"/>
      <c r="K606" s="69" t="str">
        <f>VLOOKUP(K601,내용[],36,FALSE)</f>
        <v>506호</v>
      </c>
      <c r="L606" s="109"/>
    </row>
    <row r="607" spans="1:12" s="70" customFormat="1" ht="32.25" customHeight="1" x14ac:dyDescent="0.15">
      <c r="A607" s="104" t="str">
        <f>자료!$E$9</f>
        <v>2교시</v>
      </c>
      <c r="B607" s="104" t="str">
        <f>자료!$E$8</f>
        <v>10:30 ~ 11:20</v>
      </c>
      <c r="C607" s="69" t="str">
        <f>VLOOKUP(C601,내용[],5,FALSE)&amp;" : "&amp;VLOOKUP(C601,내용[],13,FALSE)</f>
        <v xml:space="preserve">프론트앤드 &amp; 백앤드 구현 및 제작 : </v>
      </c>
      <c r="D607" s="107" t="str">
        <f>VLOOKUP(C601,내용[],29,FALSE)</f>
        <v>박석호</v>
      </c>
      <c r="E607" s="69" t="str">
        <f>VLOOKUP(E601,내용[],5,FALSE)&amp;" : "&amp;VLOOKUP(E601,내용[],13,FALSE)</f>
        <v xml:space="preserve">프론트앤드 &amp; 백앤드 구현 및 제작 : </v>
      </c>
      <c r="F607" s="107" t="str">
        <f>VLOOKUP(E601,내용[],29,FALSE)</f>
        <v>박석호</v>
      </c>
      <c r="G607" s="69" t="str">
        <f>VLOOKUP(G601,내용[],5,FALSE)&amp;" : "&amp;VLOOKUP(G601,내용[],13,FALSE)</f>
        <v xml:space="preserve">프론트앤드 &amp; 백앤드 구현 및 제작 : </v>
      </c>
      <c r="H607" s="107" t="str">
        <f>VLOOKUP(G601,내용[],29,FALSE)</f>
        <v>박석호</v>
      </c>
      <c r="I607" s="69" t="str">
        <f>VLOOKUP(I601,내용[],5,FALSE)&amp;" : "&amp;VLOOKUP(I601,내용[],13,FALSE)</f>
        <v xml:space="preserve">프론트앤드 &amp; 백앤드 구현 및 제작 : </v>
      </c>
      <c r="J607" s="107" t="str">
        <f>VLOOKUP(I601,내용[],29,FALSE)</f>
        <v>박석호</v>
      </c>
      <c r="K607" s="69" t="str">
        <f>VLOOKUP(K601,내용[],5,FALSE)&amp;" : "&amp;VLOOKUP(K601,내용[],13,FALSE)</f>
        <v xml:space="preserve">프론트앤드 &amp; 백앤드 구현 및 제작 : </v>
      </c>
      <c r="L607" s="107" t="str">
        <f>VLOOKUP(K601,내용[],29,FALSE)</f>
        <v>박석호</v>
      </c>
    </row>
    <row r="608" spans="1:12" s="78" customFormat="1" ht="45" customHeight="1" x14ac:dyDescent="0.15">
      <c r="A608" s="105"/>
      <c r="B608" s="105"/>
      <c r="C608" s="69" t="str">
        <f>VLOOKUP(C601,내용[],21,FALSE)</f>
        <v>네트워크 프로그래밍 구현</v>
      </c>
      <c r="D608" s="108"/>
      <c r="E608" s="69" t="str">
        <f>VLOOKUP(E601,내용[],21,FALSE)</f>
        <v>네트워크 프로그래밍 구현</v>
      </c>
      <c r="F608" s="108"/>
      <c r="G608" s="69" t="str">
        <f>VLOOKUP(G601,내용[],21,FALSE)</f>
        <v>네트워크 프로그래밍 구현</v>
      </c>
      <c r="H608" s="108"/>
      <c r="I608" s="69" t="str">
        <f>VLOOKUP(I601,내용[],21,FALSE)</f>
        <v>애플리케이션 테스트 수행</v>
      </c>
      <c r="J608" s="108"/>
      <c r="K608" s="69" t="str">
        <f>VLOOKUP(K601,내용[],21,FALSE)</f>
        <v>애플리케이션 테스트 수행</v>
      </c>
      <c r="L608" s="108"/>
    </row>
    <row r="609" spans="1:12" s="78" customFormat="1" ht="12.75" customHeight="1" x14ac:dyDescent="0.15">
      <c r="A609" s="106"/>
      <c r="B609" s="106"/>
      <c r="C609" s="69" t="str">
        <f>VLOOKUP(C601,내용[],37,FALSE)</f>
        <v>506호</v>
      </c>
      <c r="D609" s="109"/>
      <c r="E609" s="69" t="str">
        <f>VLOOKUP(E601,내용[],37,FALSE)</f>
        <v>506호</v>
      </c>
      <c r="F609" s="109"/>
      <c r="G609" s="69" t="str">
        <f>VLOOKUP(G601,내용[],37,FALSE)</f>
        <v>506호</v>
      </c>
      <c r="H609" s="109"/>
      <c r="I609" s="69" t="str">
        <f>VLOOKUP(I601,내용[],37,FALSE)</f>
        <v>506호</v>
      </c>
      <c r="J609" s="109"/>
      <c r="K609" s="69" t="str">
        <f>VLOOKUP(K601,내용[],37,FALSE)</f>
        <v>506호</v>
      </c>
      <c r="L609" s="109"/>
    </row>
    <row r="610" spans="1:12" s="70" customFormat="1" ht="32.25" customHeight="1" x14ac:dyDescent="0.15">
      <c r="A610" s="104" t="str">
        <f>자료!$F$9</f>
        <v>3교시</v>
      </c>
      <c r="B610" s="104" t="str">
        <f>자료!$F$8</f>
        <v>11:30 ~ 12:20</v>
      </c>
      <c r="C610" s="69" t="str">
        <f>VLOOKUP(C601,내용[],6,FALSE)&amp;" : "&amp;VLOOKUP(C601,내용[],14,FALSE)</f>
        <v xml:space="preserve">프론트앤드 &amp; 백앤드 구현 및 제작 : </v>
      </c>
      <c r="D610" s="107" t="str">
        <f>VLOOKUP(C601,내용[],30,FALSE)</f>
        <v>박석호</v>
      </c>
      <c r="E610" s="69" t="str">
        <f>VLOOKUP(E601,내용[],6,FALSE)&amp;" : "&amp;VLOOKUP(E601,내용[],14,FALSE)</f>
        <v xml:space="preserve">프론트앤드 &amp; 백앤드 구현 및 제작 : </v>
      </c>
      <c r="F610" s="107" t="str">
        <f>VLOOKUP(E601,내용[],30,FALSE)</f>
        <v>박석호</v>
      </c>
      <c r="G610" s="69" t="str">
        <f>VLOOKUP(G601,내용[],6,FALSE)&amp;" : "&amp;VLOOKUP(G601,내용[],14,FALSE)</f>
        <v xml:space="preserve">프론트앤드 &amp; 백앤드 구현 및 제작 : </v>
      </c>
      <c r="H610" s="107" t="str">
        <f>VLOOKUP(G601,내용[],30,FALSE)</f>
        <v>박석호</v>
      </c>
      <c r="I610" s="69" t="str">
        <f>VLOOKUP(I601,내용[],6,FALSE)&amp;" : "&amp;VLOOKUP(I601,내용[],14,FALSE)</f>
        <v xml:space="preserve">프론트앤드 &amp; 백앤드 구현 및 제작 : </v>
      </c>
      <c r="J610" s="107" t="str">
        <f>VLOOKUP(I601,내용[],30,FALSE)</f>
        <v>박석호</v>
      </c>
      <c r="K610" s="69" t="str">
        <f>VLOOKUP(K601,내용[],6,FALSE)&amp;" : "&amp;VLOOKUP(K601,내용[],14,FALSE)</f>
        <v xml:space="preserve">프론트앤드 &amp; 백앤드 구현 및 제작 : </v>
      </c>
      <c r="L610" s="107" t="str">
        <f>VLOOKUP(K601,내용[],30,FALSE)</f>
        <v>박석호</v>
      </c>
    </row>
    <row r="611" spans="1:12" s="78" customFormat="1" ht="45" customHeight="1" x14ac:dyDescent="0.15">
      <c r="A611" s="105"/>
      <c r="B611" s="105"/>
      <c r="C611" s="69" t="str">
        <f>VLOOKUP(C601,내용[],22,FALSE)</f>
        <v>네트워크 프로그래밍 구현</v>
      </c>
      <c r="D611" s="108"/>
      <c r="E611" s="69" t="str">
        <f>VLOOKUP(E601,내용[],22,FALSE)</f>
        <v>네트워크 프로그래밍 구현</v>
      </c>
      <c r="F611" s="108"/>
      <c r="G611" s="69" t="str">
        <f>VLOOKUP(G601,내용[],22,FALSE)</f>
        <v>네트워크 프로그래밍 구현</v>
      </c>
      <c r="H611" s="108"/>
      <c r="I611" s="69" t="str">
        <f>VLOOKUP(I601,내용[],22,FALSE)</f>
        <v>애플리케이션 테스트 수행</v>
      </c>
      <c r="J611" s="108"/>
      <c r="K611" s="69" t="str">
        <f>VLOOKUP(K601,내용[],22,FALSE)</f>
        <v>애플리케이션 테스트 수행</v>
      </c>
      <c r="L611" s="108"/>
    </row>
    <row r="612" spans="1:12" s="78" customFormat="1" ht="12.75" customHeight="1" x14ac:dyDescent="0.15">
      <c r="A612" s="106"/>
      <c r="B612" s="106"/>
      <c r="C612" s="69" t="str">
        <f>VLOOKUP(C601,내용[],38,FALSE)</f>
        <v>506호</v>
      </c>
      <c r="D612" s="109"/>
      <c r="E612" s="69" t="str">
        <f>VLOOKUP(E601,내용[],38,FALSE)</f>
        <v>506호</v>
      </c>
      <c r="F612" s="109"/>
      <c r="G612" s="69" t="str">
        <f>VLOOKUP(G601,내용[],38,FALSE)</f>
        <v>506호</v>
      </c>
      <c r="H612" s="109"/>
      <c r="I612" s="69" t="str">
        <f>VLOOKUP(I601,내용[],38,FALSE)</f>
        <v>506호</v>
      </c>
      <c r="J612" s="109"/>
      <c r="K612" s="69" t="str">
        <f>VLOOKUP(K601,내용[],38,FALSE)</f>
        <v>506호</v>
      </c>
      <c r="L612" s="109"/>
    </row>
    <row r="613" spans="1:12" s="70" customFormat="1" ht="32.25" customHeight="1" x14ac:dyDescent="0.15">
      <c r="A613" s="104" t="str">
        <f>자료!$G$9</f>
        <v>4교시</v>
      </c>
      <c r="B613" s="104" t="str">
        <f>자료!$G$8</f>
        <v>12:30 ~ 13:20</v>
      </c>
      <c r="C613" s="69" t="str">
        <f>VLOOKUP(C601,내용[],7,FALSE)&amp;" : "&amp;VLOOKUP(C601,내용[],15,FALSE)</f>
        <v xml:space="preserve">프론트앤드 &amp; 백앤드 구현 및 제작 : </v>
      </c>
      <c r="D613" s="107" t="str">
        <f>VLOOKUP(C601,내용[],31,FALSE)</f>
        <v>박석호</v>
      </c>
      <c r="E613" s="69" t="str">
        <f>VLOOKUP(E601,내용[],7,FALSE)&amp;" : "&amp;VLOOKUP(E601,내용[],15,FALSE)</f>
        <v xml:space="preserve">프론트앤드 &amp; 백앤드 구현 및 제작 : </v>
      </c>
      <c r="F613" s="107" t="str">
        <f>VLOOKUP(E601,내용[],31,FALSE)</f>
        <v>박석호</v>
      </c>
      <c r="G613" s="101" t="str">
        <f>VLOOKUP(G601,내용[],7,FALSE)&amp;" : "&amp;VLOOKUP(G601,내용[],15,FALSE)</f>
        <v xml:space="preserve">프론트앤드 &amp; 백앤드 구현 및 제작 : </v>
      </c>
      <c r="H613" s="107" t="str">
        <f>VLOOKUP(G601,내용[],31,FALSE)</f>
        <v>박석호</v>
      </c>
      <c r="I613" s="69" t="str">
        <f>VLOOKUP(I601,내용[],7,FALSE)&amp;" : "&amp;VLOOKUP(I601,내용[],15,FALSE)</f>
        <v xml:space="preserve">프론트앤드 &amp; 백앤드 구현 및 제작 : </v>
      </c>
      <c r="J613" s="107" t="str">
        <f>VLOOKUP(I601,내용[],31,FALSE)</f>
        <v>박석호</v>
      </c>
      <c r="K613" s="69" t="str">
        <f>VLOOKUP(K601,내용[],7,FALSE)&amp;" : "&amp;VLOOKUP(K601,내용[],15,FALSE)</f>
        <v xml:space="preserve">프론트앤드 &amp; 백앤드 구현 및 제작 : </v>
      </c>
      <c r="L613" s="107" t="str">
        <f>VLOOKUP(K601,내용[],31,FALSE)</f>
        <v>박석호</v>
      </c>
    </row>
    <row r="614" spans="1:12" s="78" customFormat="1" ht="45" customHeight="1" x14ac:dyDescent="0.15">
      <c r="A614" s="105"/>
      <c r="B614" s="105"/>
      <c r="C614" s="69" t="str">
        <f>VLOOKUP(C601,내용[],23,FALSE)</f>
        <v>네트워크 프로그래밍 구현</v>
      </c>
      <c r="D614" s="108"/>
      <c r="E614" s="69" t="str">
        <f>VLOOKUP(E601,내용[],23,FALSE)</f>
        <v>네트워크 프로그래밍 구현</v>
      </c>
      <c r="F614" s="108"/>
      <c r="G614" s="101" t="str">
        <f>VLOOKUP(G601,내용[],23,FALSE)</f>
        <v>네트워크 프로그래밍 구현</v>
      </c>
      <c r="H614" s="108"/>
      <c r="I614" s="69" t="str">
        <f>VLOOKUP(I601,내용[],23,FALSE)</f>
        <v>애플리케이션 테스트 수행</v>
      </c>
      <c r="J614" s="108"/>
      <c r="K614" s="69" t="str">
        <f>VLOOKUP(K601,내용[],23,FALSE)</f>
        <v>애플리케이션 테스트 수행</v>
      </c>
      <c r="L614" s="108"/>
    </row>
    <row r="615" spans="1:12" s="78" customFormat="1" ht="12.75" customHeight="1" x14ac:dyDescent="0.15">
      <c r="A615" s="106"/>
      <c r="B615" s="106"/>
      <c r="C615" s="69" t="str">
        <f>VLOOKUP(C601,내용[],39,FALSE)</f>
        <v>506호</v>
      </c>
      <c r="D615" s="109"/>
      <c r="E615" s="69" t="str">
        <f>VLOOKUP(E601,내용[],39,FALSE)</f>
        <v>506호</v>
      </c>
      <c r="F615" s="109"/>
      <c r="G615" s="69" t="str">
        <f>VLOOKUP(G601,내용[],39,FALSE)</f>
        <v>506호</v>
      </c>
      <c r="H615" s="109"/>
      <c r="I615" s="69" t="str">
        <f>VLOOKUP(I601,내용[],39,FALSE)</f>
        <v>506호</v>
      </c>
      <c r="J615" s="109"/>
      <c r="K615" s="69" t="str">
        <f>VLOOKUP(K601,내용[],39,FALSE)</f>
        <v>506호</v>
      </c>
      <c r="L615" s="109"/>
    </row>
    <row r="616" spans="1:12" s="70" customFormat="1" ht="32.25" customHeight="1" x14ac:dyDescent="0.15">
      <c r="A616" s="104" t="str">
        <f>자료!$H$9</f>
        <v>5교시</v>
      </c>
      <c r="B616" s="104" t="str">
        <f>자료!$H$8</f>
        <v>14:10 ~ 15:00</v>
      </c>
      <c r="C616" s="69" t="str">
        <f>VLOOKUP(C601,내용[],8,FALSE)&amp;" : "&amp;VLOOKUP(C601,내용[],16,FALSE)</f>
        <v xml:space="preserve">프론트앤드 &amp; 백앤드 구현 및 제작 : </v>
      </c>
      <c r="D616" s="107" t="str">
        <f>VLOOKUP(C601,내용[],32,FALSE)</f>
        <v>박석호</v>
      </c>
      <c r="E616" s="69" t="str">
        <f>VLOOKUP(E601,내용[],8,FALSE)&amp;" : "&amp;VLOOKUP(E601,내용[],16,FALSE)</f>
        <v xml:space="preserve">프론트앤드 &amp; 백앤드 구현 및 제작 : </v>
      </c>
      <c r="F616" s="107" t="str">
        <f>VLOOKUP(E601,내용[],32,FALSE)</f>
        <v>박석호</v>
      </c>
      <c r="G616" s="69" t="str">
        <f>VLOOKUP(G601,내용[],8,FALSE)&amp;" : "&amp;VLOOKUP(G601,내용[],16,FALSE)</f>
        <v xml:space="preserve">프론트앤드 &amp; 백앤드 구현 및 제작 : </v>
      </c>
      <c r="H616" s="107" t="str">
        <f>VLOOKUP(G601,내용[],32,FALSE)</f>
        <v>박석호</v>
      </c>
      <c r="I616" s="69" t="str">
        <f>VLOOKUP(I601,내용[],8,FALSE)&amp;" : "&amp;VLOOKUP(I601,내용[],16,FALSE)</f>
        <v xml:space="preserve">프론트앤드 &amp; 백앤드 구현 및 제작 : </v>
      </c>
      <c r="J616" s="107" t="str">
        <f>VLOOKUP(I601,내용[],32,FALSE)</f>
        <v>박석호</v>
      </c>
      <c r="K616" s="69" t="str">
        <f>VLOOKUP(K601,내용[],8,FALSE)&amp;" : "&amp;VLOOKUP(K601,내용[],16,FALSE)</f>
        <v xml:space="preserve">프론트앤드 &amp; 백앤드 구현 및 제작 : </v>
      </c>
      <c r="L616" s="107" t="str">
        <f>VLOOKUP(K601,내용[],32,FALSE)</f>
        <v>박석호</v>
      </c>
    </row>
    <row r="617" spans="1:12" s="78" customFormat="1" ht="45" customHeight="1" x14ac:dyDescent="0.15">
      <c r="A617" s="105"/>
      <c r="B617" s="105"/>
      <c r="C617" s="69" t="str">
        <f>VLOOKUP(C601,내용[],24,FALSE)</f>
        <v>네트워크 프로그래밍 구현</v>
      </c>
      <c r="D617" s="108"/>
      <c r="E617" s="69" t="str">
        <f>VLOOKUP(E601,내용[],24,FALSE)</f>
        <v>네트워크 프로그래밍 구현</v>
      </c>
      <c r="F617" s="108"/>
      <c r="G617" s="69" t="str">
        <f>VLOOKUP(G601,내용[],24,FALSE)</f>
        <v>애플리케이션 테스트 수행</v>
      </c>
      <c r="H617" s="108"/>
      <c r="I617" s="69" t="str">
        <f>VLOOKUP(I601,내용[],24,FALSE)</f>
        <v>애플리케이션 테스트 수행</v>
      </c>
      <c r="J617" s="108"/>
      <c r="K617" s="69" t="str">
        <f>VLOOKUP(K601,내용[],24,FALSE)</f>
        <v>애플리케이션 테스트 수행</v>
      </c>
      <c r="L617" s="108"/>
    </row>
    <row r="618" spans="1:12" s="78" customFormat="1" ht="12.75" customHeight="1" x14ac:dyDescent="0.15">
      <c r="A618" s="106"/>
      <c r="B618" s="106"/>
      <c r="C618" s="69" t="str">
        <f>VLOOKUP(C601,내용[],40,FALSE)</f>
        <v>506호</v>
      </c>
      <c r="D618" s="109"/>
      <c r="E618" s="69" t="str">
        <f>VLOOKUP(E601,내용[],40,FALSE)</f>
        <v>506호</v>
      </c>
      <c r="F618" s="109"/>
      <c r="G618" s="69" t="str">
        <f>VLOOKUP(G601,내용[],40,FALSE)</f>
        <v>506호</v>
      </c>
      <c r="H618" s="109"/>
      <c r="I618" s="69" t="str">
        <f>VLOOKUP(I601,내용[],40,FALSE)</f>
        <v>506호</v>
      </c>
      <c r="J618" s="109"/>
      <c r="K618" s="69" t="str">
        <f>VLOOKUP(K601,내용[],40,FALSE)</f>
        <v>506호</v>
      </c>
      <c r="L618" s="109"/>
    </row>
    <row r="619" spans="1:12" s="70" customFormat="1" ht="32.25" customHeight="1" x14ac:dyDescent="0.15">
      <c r="A619" s="104" t="str">
        <f>자료!$I$9</f>
        <v>6교시</v>
      </c>
      <c r="B619" s="104" t="str">
        <f>자료!$I$8</f>
        <v>15:10 ~ 16:00</v>
      </c>
      <c r="C619" s="69" t="str">
        <f>VLOOKUP(C601,내용[],9,FALSE)&amp;" : "&amp;VLOOKUP(C601,내용[],17,FALSE)</f>
        <v xml:space="preserve">프론트앤드 &amp; 백앤드 구현 및 제작 : </v>
      </c>
      <c r="D619" s="107" t="str">
        <f>VLOOKUP(C601,내용[],33,FALSE)</f>
        <v>박석호</v>
      </c>
      <c r="E619" s="69" t="str">
        <f>VLOOKUP(E601,내용[],9,FALSE)&amp;" : "&amp;VLOOKUP(E601,내용[],17,FALSE)</f>
        <v xml:space="preserve">프론트앤드 &amp; 백앤드 구현 및 제작 : </v>
      </c>
      <c r="F619" s="107" t="str">
        <f>VLOOKUP(E601,내용[],33,FALSE)</f>
        <v>박석호</v>
      </c>
      <c r="G619" s="69" t="str">
        <f>VLOOKUP(G601,내용[],9,FALSE)&amp;" : "&amp;VLOOKUP(G601,내용[],17,FALSE)</f>
        <v xml:space="preserve">프론트앤드 &amp; 백앤드 구현 및 제작 : </v>
      </c>
      <c r="H619" s="107" t="str">
        <f>VLOOKUP(G601,내용[],33,FALSE)</f>
        <v>박석호</v>
      </c>
      <c r="I619" s="69" t="str">
        <f>VLOOKUP(I601,내용[],9,FALSE)&amp;" : "&amp;VLOOKUP(I601,내용[],17,FALSE)</f>
        <v xml:space="preserve">프론트앤드 &amp; 백앤드 구현 및 제작 : </v>
      </c>
      <c r="J619" s="107" t="str">
        <f>VLOOKUP(I601,내용[],33,FALSE)</f>
        <v>박석호</v>
      </c>
      <c r="K619" s="69" t="str">
        <f>VLOOKUP(K601,내용[],9,FALSE)&amp;" : "&amp;VLOOKUP(K601,내용[],17,FALSE)</f>
        <v xml:space="preserve">프론트앤드 &amp; 백앤드 구현 및 제작 : </v>
      </c>
      <c r="L619" s="107" t="str">
        <f>VLOOKUP(K601,내용[],33,FALSE)</f>
        <v>박석호</v>
      </c>
    </row>
    <row r="620" spans="1:12" s="78" customFormat="1" ht="45" customHeight="1" x14ac:dyDescent="0.15">
      <c r="A620" s="105"/>
      <c r="B620" s="105"/>
      <c r="C620" s="69" t="str">
        <f>VLOOKUP(C601,내용[],25,FALSE)</f>
        <v>네트워크 프로그래밍 구현</v>
      </c>
      <c r="D620" s="108"/>
      <c r="E620" s="69" t="str">
        <f>VLOOKUP(E601,내용[],25,FALSE)</f>
        <v>네트워크 프로그래밍 구현</v>
      </c>
      <c r="F620" s="108"/>
      <c r="G620" s="69" t="str">
        <f>VLOOKUP(G601,내용[],25,FALSE)</f>
        <v>애플리케이션 테스트 수행</v>
      </c>
      <c r="H620" s="108"/>
      <c r="I620" s="69" t="str">
        <f>VLOOKUP(I601,내용[],25,FALSE)</f>
        <v>애플리케이션 테스트 수행</v>
      </c>
      <c r="J620" s="108"/>
      <c r="K620" s="69" t="str">
        <f>VLOOKUP(K601,내용[],25,FALSE)</f>
        <v>애플리케이션 테스트 수행</v>
      </c>
      <c r="L620" s="108"/>
    </row>
    <row r="621" spans="1:12" s="78" customFormat="1" ht="12.75" customHeight="1" x14ac:dyDescent="0.15">
      <c r="A621" s="106"/>
      <c r="B621" s="106"/>
      <c r="C621" s="69" t="str">
        <f>VLOOKUP(C601,내용[],41,FALSE)</f>
        <v>506호</v>
      </c>
      <c r="D621" s="109"/>
      <c r="E621" s="69" t="str">
        <f>VLOOKUP(E601,내용[],41,FALSE)</f>
        <v>506호</v>
      </c>
      <c r="F621" s="109"/>
      <c r="G621" s="69" t="str">
        <f>VLOOKUP(G601,내용[],41,FALSE)</f>
        <v>506호</v>
      </c>
      <c r="H621" s="109"/>
      <c r="I621" s="69" t="str">
        <f>VLOOKUP(I601,내용[],41,FALSE)</f>
        <v>506호</v>
      </c>
      <c r="J621" s="109"/>
      <c r="K621" s="69" t="str">
        <f>VLOOKUP(K601,내용[],41,FALSE)</f>
        <v>506호</v>
      </c>
      <c r="L621" s="109"/>
    </row>
    <row r="622" spans="1:12" s="70" customFormat="1" ht="32.25" customHeight="1" x14ac:dyDescent="0.15">
      <c r="A622" s="104" t="str">
        <f>자료!$J$9</f>
        <v>7교시</v>
      </c>
      <c r="B622" s="104" t="str">
        <f>자료!$J$8</f>
        <v>16:10 ~ 17:00</v>
      </c>
      <c r="C622" s="69" t="str">
        <f>VLOOKUP(C601,내용[],10,FALSE)&amp;" : "&amp;VLOOKUP(C601,내용[],18,FALSE)</f>
        <v xml:space="preserve">프론트앤드 &amp; 백앤드 구현 및 제작 : </v>
      </c>
      <c r="D622" s="107" t="str">
        <f>VLOOKUP(C601,내용[],34,FALSE)</f>
        <v>박석호</v>
      </c>
      <c r="E622" s="69" t="str">
        <f>VLOOKUP(E601,내용[],10,FALSE)&amp;" : "&amp;VLOOKUP(E601,내용[],18,FALSE)</f>
        <v xml:space="preserve">프론트앤드 &amp; 백앤드 구현 및 제작 : </v>
      </c>
      <c r="F622" s="107" t="str">
        <f>VLOOKUP(E601,내용[],34,FALSE)</f>
        <v>박석호</v>
      </c>
      <c r="G622" s="69" t="str">
        <f>VLOOKUP(G601,내용[],10,FALSE)&amp;" : "&amp;VLOOKUP(G601,내용[],18,FALSE)</f>
        <v xml:space="preserve">프론트앤드 &amp; 백앤드 구현 및 제작 : </v>
      </c>
      <c r="H622" s="107" t="str">
        <f>VLOOKUP(G601,내용[],34,FALSE)</f>
        <v>박석호</v>
      </c>
      <c r="I622" s="69" t="str">
        <f>VLOOKUP(I601,내용[],10,FALSE)&amp;" : "&amp;VLOOKUP(I601,내용[],18,FALSE)</f>
        <v xml:space="preserve">프론트앤드 &amp; 백앤드 구현 및 제작 : </v>
      </c>
      <c r="J622" s="107" t="str">
        <f>VLOOKUP(I601,내용[],34,FALSE)</f>
        <v>박석호</v>
      </c>
      <c r="K622" s="69" t="str">
        <f>VLOOKUP(K601,내용[],10,FALSE)&amp;" : "&amp;VLOOKUP(K601,내용[],18,FALSE)</f>
        <v xml:space="preserve">프론트앤드 &amp; 백앤드 구현 및 제작 : </v>
      </c>
      <c r="L622" s="107" t="str">
        <f>VLOOKUP(K601,내용[],34,FALSE)</f>
        <v>박석호</v>
      </c>
    </row>
    <row r="623" spans="1:12" s="78" customFormat="1" ht="45" customHeight="1" x14ac:dyDescent="0.15">
      <c r="A623" s="105"/>
      <c r="B623" s="105"/>
      <c r="C623" s="69" t="str">
        <f>VLOOKUP(C601,내용[],26,FALSE)</f>
        <v>네트워크 프로그래밍 구현</v>
      </c>
      <c r="D623" s="108"/>
      <c r="E623" s="69" t="str">
        <f>VLOOKUP(E601,내용[],26,FALSE)</f>
        <v>네트워크 프로그래밍 구현</v>
      </c>
      <c r="F623" s="108"/>
      <c r="G623" s="69" t="str">
        <f>VLOOKUP(G601,내용[],26,FALSE)</f>
        <v>애플리케이션 테스트 수행</v>
      </c>
      <c r="H623" s="108"/>
      <c r="I623" s="69" t="str">
        <f>VLOOKUP(I601,내용[],26,FALSE)</f>
        <v>애플리케이션 테스트 수행</v>
      </c>
      <c r="J623" s="108"/>
      <c r="K623" s="69" t="str">
        <f>VLOOKUP(K601,내용[],26,FALSE)</f>
        <v>애플리케이션 테스트 수행</v>
      </c>
      <c r="L623" s="108"/>
    </row>
    <row r="624" spans="1:12" s="78" customFormat="1" ht="12.75" customHeight="1" x14ac:dyDescent="0.15">
      <c r="A624" s="106"/>
      <c r="B624" s="106"/>
      <c r="C624" s="69" t="str">
        <f>VLOOKUP(C601,내용[],42,FALSE)</f>
        <v>506호</v>
      </c>
      <c r="D624" s="109"/>
      <c r="E624" s="69" t="str">
        <f>VLOOKUP(E601,내용[],42,FALSE)</f>
        <v>506호</v>
      </c>
      <c r="F624" s="109"/>
      <c r="G624" s="69" t="str">
        <f>VLOOKUP(G601,내용[],42,FALSE)</f>
        <v>506호</v>
      </c>
      <c r="H624" s="109"/>
      <c r="I624" s="69" t="str">
        <f>VLOOKUP(I601,내용[],42,FALSE)</f>
        <v>506호</v>
      </c>
      <c r="J624" s="109"/>
      <c r="K624" s="69" t="str">
        <f>VLOOKUP(K601,내용[],42,FALSE)</f>
        <v>506호</v>
      </c>
      <c r="L624" s="109"/>
    </row>
    <row r="625" spans="1:12" s="70" customFormat="1" ht="32.25" customHeight="1" x14ac:dyDescent="0.15">
      <c r="A625" s="104" t="str">
        <f>자료!$K$9</f>
        <v>8교시</v>
      </c>
      <c r="B625" s="104" t="str">
        <f>자료!$K$8</f>
        <v>17:10 ~ 18:00</v>
      </c>
      <c r="C625" s="69" t="str">
        <f>VLOOKUP(C601,내용[],11,FALSE)&amp;" : "&amp;VLOOKUP(C601,내용[],19,FALSE)</f>
        <v xml:space="preserve">프론트앤드 &amp; 백앤드 구현 및 제작 : </v>
      </c>
      <c r="D625" s="107" t="str">
        <f>VLOOKUP(C601,내용[],35,FALSE)</f>
        <v>박석호</v>
      </c>
      <c r="E625" s="69" t="str">
        <f>VLOOKUP(E601,내용[],11,FALSE)&amp;" : "&amp;VLOOKUP(E601,내용[],19,FALSE)</f>
        <v xml:space="preserve">프론트앤드 &amp; 백앤드 구현 및 제작 : </v>
      </c>
      <c r="F625" s="107" t="str">
        <f>VLOOKUP(E601,내용[],35,FALSE)</f>
        <v>박석호</v>
      </c>
      <c r="G625" s="69" t="str">
        <f>VLOOKUP(G601,내용[],11,FALSE)&amp;" : "&amp;VLOOKUP(G601,내용[],19,FALSE)</f>
        <v xml:space="preserve">프론트앤드 &amp; 백앤드 구현 및 제작 : </v>
      </c>
      <c r="H625" s="107" t="str">
        <f>VLOOKUP(G601,내용[],35,FALSE)</f>
        <v>박석호</v>
      </c>
      <c r="I625" s="69" t="str">
        <f>VLOOKUP(I601,내용[],11,FALSE)&amp;" : "&amp;VLOOKUP(I601,내용[],19,FALSE)</f>
        <v xml:space="preserve">프론트앤드 &amp; 백앤드 구현 및 제작 : </v>
      </c>
      <c r="J625" s="107" t="str">
        <f>VLOOKUP(I601,내용[],35,FALSE)</f>
        <v>박석호</v>
      </c>
      <c r="K625" s="69" t="str">
        <f>VLOOKUP(K601,내용[],11,FALSE)&amp;" : "&amp;VLOOKUP(K601,내용[],19,FALSE)</f>
        <v xml:space="preserve">프론트앤드 &amp; 백앤드 구현 및 제작 : </v>
      </c>
      <c r="L625" s="107" t="str">
        <f>VLOOKUP(K601,내용[],35,FALSE)</f>
        <v>박석호</v>
      </c>
    </row>
    <row r="626" spans="1:12" s="78" customFormat="1" ht="45" customHeight="1" x14ac:dyDescent="0.15">
      <c r="A626" s="105"/>
      <c r="B626" s="105"/>
      <c r="C626" s="69" t="str">
        <f>VLOOKUP(C601,내용[],27,FALSE)</f>
        <v>네트워크 프로그래밍 구현</v>
      </c>
      <c r="D626" s="108"/>
      <c r="E626" s="69" t="str">
        <f>VLOOKUP(E601,내용[],27,FALSE)</f>
        <v>네트워크 프로그래밍 구현</v>
      </c>
      <c r="F626" s="108"/>
      <c r="G626" s="69" t="str">
        <f>VLOOKUP(G601,내용[],27,FALSE)</f>
        <v>애플리케이션 테스트 수행</v>
      </c>
      <c r="H626" s="108"/>
      <c r="I626" s="69" t="str">
        <f>VLOOKUP(I601,내용[],27,FALSE)</f>
        <v>애플리케이션 테스트 수행</v>
      </c>
      <c r="J626" s="108"/>
      <c r="K626" s="69" t="str">
        <f>VLOOKUP(K601,내용[],27,FALSE)</f>
        <v>애플리케이션 테스트 수행</v>
      </c>
      <c r="L626" s="108"/>
    </row>
    <row r="627" spans="1:12" s="78" customFormat="1" ht="12.75" customHeight="1" x14ac:dyDescent="0.15">
      <c r="A627" s="106"/>
      <c r="B627" s="106"/>
      <c r="C627" s="69" t="str">
        <f>VLOOKUP(C601,내용[],43,FALSE)</f>
        <v>506호</v>
      </c>
      <c r="D627" s="109"/>
      <c r="E627" s="69" t="str">
        <f>VLOOKUP(E601,내용[],43,FALSE)</f>
        <v>506호</v>
      </c>
      <c r="F627" s="109"/>
      <c r="G627" s="69" t="str">
        <f>VLOOKUP(G601,내용[],43,FALSE)</f>
        <v>506호</v>
      </c>
      <c r="H627" s="109"/>
      <c r="I627" s="69" t="str">
        <f>VLOOKUP(I601,내용[],43,FALSE)</f>
        <v>506호</v>
      </c>
      <c r="J627" s="109"/>
      <c r="K627" s="69" t="str">
        <f>VLOOKUP(K601,내용[],43,FALSE)</f>
        <v>506호</v>
      </c>
      <c r="L627" s="109"/>
    </row>
    <row r="628" spans="1:12" s="78" customFormat="1" ht="6" customHeight="1" x14ac:dyDescent="0.15">
      <c r="A628" s="58"/>
      <c r="D628" s="60"/>
      <c r="F628" s="60"/>
      <c r="G628" s="61"/>
      <c r="H628" s="60"/>
      <c r="J628" s="60"/>
      <c r="L628" s="60"/>
    </row>
    <row r="629" spans="1:12" s="78" customFormat="1" ht="6" customHeight="1" x14ac:dyDescent="0.15">
      <c r="D629" s="60"/>
      <c r="F629" s="60"/>
      <c r="G629" s="61"/>
      <c r="H629" s="60"/>
      <c r="J629" s="60"/>
      <c r="L629" s="60"/>
    </row>
    <row r="630" spans="1:12" s="78" customFormat="1" ht="21" customHeight="1" x14ac:dyDescent="0.15">
      <c r="A630" s="113" t="str">
        <f>자료!$A$3</f>
        <v>풀스택 개발자양성과정(프론트앤드&amp;백앤드)(2회차)</v>
      </c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</row>
    <row r="631" spans="1:12" s="78" customFormat="1" ht="6" customHeight="1" x14ac:dyDescent="0.15">
      <c r="D631" s="60"/>
      <c r="F631" s="60"/>
      <c r="G631" s="61"/>
      <c r="H631" s="60"/>
      <c r="J631" s="60"/>
      <c r="L631" s="60"/>
    </row>
    <row r="632" spans="1:12" s="78" customFormat="1" ht="12" x14ac:dyDescent="0.15">
      <c r="A632" s="114" t="str">
        <f>자료!$A$5</f>
        <v xml:space="preserve">훈련기간: </v>
      </c>
      <c r="B632" s="114"/>
      <c r="C632" s="62" t="str">
        <f>자료!$D$5</f>
        <v>2020-10-20 ~ 2021-04-01</v>
      </c>
      <c r="D632" s="60"/>
      <c r="F632" s="63"/>
      <c r="G632" s="61" t="str">
        <f>자료!$I$5</f>
        <v>(연수시간: 900시간)</v>
      </c>
      <c r="H632" s="60"/>
      <c r="J632" s="60"/>
      <c r="L632" s="60"/>
    </row>
    <row r="633" spans="1:12" s="78" customFormat="1" ht="12" x14ac:dyDescent="0.15">
      <c r="A633" s="114" t="str">
        <f>자료!$A$6</f>
        <v xml:space="preserve">훈련강사: </v>
      </c>
      <c r="B633" s="114"/>
      <c r="C633" s="78" t="str">
        <f t="shared" ref="C633" si="106">D637</f>
        <v>박석호</v>
      </c>
      <c r="D633" s="60"/>
      <c r="F633" s="60"/>
      <c r="G633" s="61"/>
      <c r="H633" s="60"/>
      <c r="I633" s="64"/>
      <c r="J633" s="65"/>
      <c r="K633" s="64"/>
      <c r="L633" s="60"/>
    </row>
    <row r="634" spans="1:12" s="78" customFormat="1" ht="13.5" customHeight="1" x14ac:dyDescent="0.15">
      <c r="A634" s="66"/>
      <c r="B634" s="66"/>
      <c r="C634" s="110">
        <f t="shared" ref="C634" si="107">C601+5</f>
        <v>96</v>
      </c>
      <c r="D634" s="110"/>
      <c r="E634" s="110">
        <f t="shared" ref="E634" si="108">C634+1</f>
        <v>97</v>
      </c>
      <c r="F634" s="110"/>
      <c r="G634" s="110">
        <f t="shared" ref="G634" si="109">E634+1</f>
        <v>98</v>
      </c>
      <c r="H634" s="110"/>
      <c r="I634" s="110">
        <f t="shared" ref="I634" si="110">G634+1</f>
        <v>99</v>
      </c>
      <c r="J634" s="110"/>
      <c r="K634" s="110">
        <f t="shared" ref="K634" si="111">I634+1</f>
        <v>100</v>
      </c>
      <c r="L634" s="110"/>
    </row>
    <row r="635" spans="1:12" s="68" customFormat="1" ht="13.5" customHeight="1" x14ac:dyDescent="0.15">
      <c r="A635" s="77"/>
      <c r="B635" s="77"/>
      <c r="C635" s="111">
        <f>VLOOKUP(C634,내용[],44,FALSE)</f>
        <v>44264</v>
      </c>
      <c r="D635" s="111"/>
      <c r="E635" s="111">
        <f>VLOOKUP(E634,내용[],44,FALSE)</f>
        <v>44265</v>
      </c>
      <c r="F635" s="111"/>
      <c r="G635" s="115">
        <f>VLOOKUP(G634,내용[],44,FALSE)</f>
        <v>44266</v>
      </c>
      <c r="H635" s="115"/>
      <c r="I635" s="111">
        <f>VLOOKUP(I634,내용[],44,FALSE)</f>
        <v>44267</v>
      </c>
      <c r="J635" s="111"/>
      <c r="K635" s="111">
        <f>VLOOKUP(K634,내용[],44,FALSE)</f>
        <v>44270</v>
      </c>
      <c r="L635" s="111"/>
    </row>
    <row r="636" spans="1:12" s="78" customFormat="1" ht="13.5" customHeight="1" x14ac:dyDescent="0.15">
      <c r="A636" s="66"/>
      <c r="B636" s="66"/>
      <c r="C636" s="112">
        <f>VLOOKUP(C$40,내용[],2,FALSE)</f>
        <v>8</v>
      </c>
      <c r="D636" s="112"/>
      <c r="E636" s="112">
        <f>VLOOKUP(E$40,내용[],2,FALSE)</f>
        <v>8</v>
      </c>
      <c r="F636" s="112"/>
      <c r="G636" s="112">
        <f>VLOOKUP(G$40,내용[],2,FALSE)</f>
        <v>8</v>
      </c>
      <c r="H636" s="112"/>
      <c r="I636" s="112">
        <f>VLOOKUP(I$40,내용[],2,FALSE)</f>
        <v>8</v>
      </c>
      <c r="J636" s="112"/>
      <c r="K636" s="112">
        <f>VLOOKUP(K$40,내용[],2,FALSE)</f>
        <v>8</v>
      </c>
      <c r="L636" s="112"/>
    </row>
    <row r="637" spans="1:12" s="70" customFormat="1" ht="32.25" customHeight="1" x14ac:dyDescent="0.15">
      <c r="A637" s="104" t="str">
        <f>자료!$D$9</f>
        <v>1교시</v>
      </c>
      <c r="B637" s="104" t="str">
        <f>자료!$D$8</f>
        <v>09:30 ~ 10:20</v>
      </c>
      <c r="C637" s="69" t="str">
        <f>VLOOKUP(C634,내용[],4,FALSE)&amp;" : "&amp;VLOOKUP(C634,내용[],12,FALSE)</f>
        <v xml:space="preserve">프론트앤드 &amp; 백앤드 구현 및 제작 : </v>
      </c>
      <c r="D637" s="107" t="str">
        <f>VLOOKUP(C634,내용[],28,FALSE)</f>
        <v>박석호</v>
      </c>
      <c r="E637" s="69" t="str">
        <f>VLOOKUP(E634,내용[],4,FALSE)&amp;" : "&amp;VLOOKUP(E634,내용[],12,FALSE)</f>
        <v xml:space="preserve">프론트앤드 &amp; 백앤드 구현 및 제작 : </v>
      </c>
      <c r="F637" s="107" t="str">
        <f>VLOOKUP(E634,내용[],28,FALSE)</f>
        <v>박석호</v>
      </c>
      <c r="G637" s="69" t="str">
        <f>VLOOKUP(G634,내용[],4,FALSE)&amp;" : "&amp;VLOOKUP(G634,내용[],12,FALSE)</f>
        <v xml:space="preserve">프론트앤드 &amp; 백앤드 구현 및 제작 : </v>
      </c>
      <c r="H637" s="107" t="str">
        <f>VLOOKUP(G634,내용[],28,FALSE)</f>
        <v>박석호</v>
      </c>
      <c r="I637" s="69" t="str">
        <f>VLOOKUP(I634,내용[],4,FALSE)&amp;" : "&amp;VLOOKUP(I634,내용[],12,FALSE)</f>
        <v xml:space="preserve">프론트앤드 &amp; 백앤드 구현 및 제작 : </v>
      </c>
      <c r="J637" s="107" t="str">
        <f>VLOOKUP(I634,내용[],28,FALSE)</f>
        <v>박석호</v>
      </c>
      <c r="K637" s="69" t="str">
        <f>VLOOKUP(K634,내용[],4,FALSE)&amp;" : "&amp;VLOOKUP(K634,내용[],12,FALSE)</f>
        <v xml:space="preserve">프론트앤드 &amp; 백앤드 구현 및 제작 : </v>
      </c>
      <c r="L637" s="107" t="str">
        <f>VLOOKUP(K634,내용[],28,FALSE)</f>
        <v>박석호</v>
      </c>
    </row>
    <row r="638" spans="1:12" s="78" customFormat="1" ht="45" customHeight="1" x14ac:dyDescent="0.15">
      <c r="A638" s="105"/>
      <c r="B638" s="105"/>
      <c r="C638" s="69" t="str">
        <f>VLOOKUP(C634,내용[],20,FALSE)</f>
        <v>애플리케이션 테스트 수행</v>
      </c>
      <c r="D638" s="108"/>
      <c r="E638" s="69" t="str">
        <f>VLOOKUP(E634,내용[],20,FALSE)</f>
        <v>애플리케이션 테스트 수행</v>
      </c>
      <c r="F638" s="108"/>
      <c r="G638" s="69" t="str">
        <f>VLOOKUP(G634,내용[],20,FALSE)</f>
        <v>애플리케이션 테스트 수행</v>
      </c>
      <c r="H638" s="108"/>
      <c r="I638" s="69" t="str">
        <f>VLOOKUP(I634,내용[],20,FALSE)</f>
        <v>임베디드 애플리케이션 구현</v>
      </c>
      <c r="J638" s="108"/>
      <c r="K638" s="69" t="str">
        <f>VLOOKUP(K634,내용[],20,FALSE)</f>
        <v>임베디드 애플리케이션 구현</v>
      </c>
      <c r="L638" s="108"/>
    </row>
    <row r="639" spans="1:12" s="78" customFormat="1" ht="12.75" customHeight="1" x14ac:dyDescent="0.15">
      <c r="A639" s="106"/>
      <c r="B639" s="106"/>
      <c r="C639" s="69" t="str">
        <f>VLOOKUP(C634,내용[],36,FALSE)</f>
        <v>506호</v>
      </c>
      <c r="D639" s="109"/>
      <c r="E639" s="69" t="str">
        <f>VLOOKUP(E634,내용[],36,FALSE)</f>
        <v>506호</v>
      </c>
      <c r="F639" s="109"/>
      <c r="G639" s="69" t="str">
        <f>VLOOKUP(G634,내용[],36,FALSE)</f>
        <v>506호</v>
      </c>
      <c r="H639" s="109"/>
      <c r="I639" s="69" t="str">
        <f>VLOOKUP(I634,내용[],36,FALSE)</f>
        <v>506호</v>
      </c>
      <c r="J639" s="109"/>
      <c r="K639" s="69" t="str">
        <f>VLOOKUP(K634,내용[],36,FALSE)</f>
        <v>506호</v>
      </c>
      <c r="L639" s="109"/>
    </row>
    <row r="640" spans="1:12" s="70" customFormat="1" ht="32.25" customHeight="1" x14ac:dyDescent="0.15">
      <c r="A640" s="104" t="str">
        <f>자료!$E$9</f>
        <v>2교시</v>
      </c>
      <c r="B640" s="104" t="str">
        <f>자료!$E$8</f>
        <v>10:30 ~ 11:20</v>
      </c>
      <c r="C640" s="69" t="str">
        <f>VLOOKUP(C634,내용[],5,FALSE)&amp;" : "&amp;VLOOKUP(C634,내용[],13,FALSE)</f>
        <v xml:space="preserve">프론트앤드 &amp; 백앤드 구현 및 제작 : </v>
      </c>
      <c r="D640" s="107" t="str">
        <f>VLOOKUP(C634,내용[],29,FALSE)</f>
        <v>박석호</v>
      </c>
      <c r="E640" s="69" t="str">
        <f>VLOOKUP(E634,내용[],5,FALSE)&amp;" : "&amp;VLOOKUP(E634,내용[],13,FALSE)</f>
        <v xml:space="preserve">프론트앤드 &amp; 백앤드 구현 및 제작 : </v>
      </c>
      <c r="F640" s="107" t="str">
        <f>VLOOKUP(E634,내용[],29,FALSE)</f>
        <v>박석호</v>
      </c>
      <c r="G640" s="69" t="str">
        <f>VLOOKUP(G634,내용[],5,FALSE)&amp;" : "&amp;VLOOKUP(G634,내용[],13,FALSE)</f>
        <v xml:space="preserve">프론트앤드 &amp; 백앤드 구현 및 제작 : </v>
      </c>
      <c r="H640" s="107" t="str">
        <f>VLOOKUP(G634,내용[],29,FALSE)</f>
        <v>박석호</v>
      </c>
      <c r="I640" s="69" t="str">
        <f>VLOOKUP(I634,내용[],5,FALSE)&amp;" : "&amp;VLOOKUP(I634,내용[],13,FALSE)</f>
        <v xml:space="preserve">프론트앤드 &amp; 백앤드 구현 및 제작 : </v>
      </c>
      <c r="J640" s="107" t="str">
        <f>VLOOKUP(I634,내용[],29,FALSE)</f>
        <v>박석호</v>
      </c>
      <c r="K640" s="69" t="str">
        <f>VLOOKUP(K634,내용[],5,FALSE)&amp;" : "&amp;VLOOKUP(K634,내용[],13,FALSE)</f>
        <v xml:space="preserve">프론트앤드 &amp; 백앤드 구현 및 제작 : </v>
      </c>
      <c r="L640" s="107" t="str">
        <f>VLOOKUP(K634,내용[],29,FALSE)</f>
        <v>박석호</v>
      </c>
    </row>
    <row r="641" spans="1:12" s="78" customFormat="1" ht="45" customHeight="1" x14ac:dyDescent="0.15">
      <c r="A641" s="105"/>
      <c r="B641" s="105"/>
      <c r="C641" s="69" t="str">
        <f>VLOOKUP(C634,내용[],21,FALSE)</f>
        <v>애플리케이션 테스트 수행</v>
      </c>
      <c r="D641" s="108"/>
      <c r="E641" s="69" t="str">
        <f>VLOOKUP(E634,내용[],21,FALSE)</f>
        <v>애플리케이션 테스트 수행</v>
      </c>
      <c r="F641" s="108"/>
      <c r="G641" s="69" t="str">
        <f>VLOOKUP(G634,내용[],21,FALSE)</f>
        <v>애플리케이션 테스트 수행</v>
      </c>
      <c r="H641" s="108"/>
      <c r="I641" s="69" t="str">
        <f>VLOOKUP(I634,내용[],21,FALSE)</f>
        <v>임베디드 애플리케이션 구현</v>
      </c>
      <c r="J641" s="108"/>
      <c r="K641" s="69" t="str">
        <f>VLOOKUP(K634,내용[],21,FALSE)</f>
        <v>임베디드 애플리케이션 구현</v>
      </c>
      <c r="L641" s="108"/>
    </row>
    <row r="642" spans="1:12" s="78" customFormat="1" ht="12.75" customHeight="1" x14ac:dyDescent="0.15">
      <c r="A642" s="106"/>
      <c r="B642" s="106"/>
      <c r="C642" s="69" t="str">
        <f>VLOOKUP(C634,내용[],37,FALSE)</f>
        <v>506호</v>
      </c>
      <c r="D642" s="109"/>
      <c r="E642" s="69" t="str">
        <f>VLOOKUP(E634,내용[],37,FALSE)</f>
        <v>506호</v>
      </c>
      <c r="F642" s="109"/>
      <c r="G642" s="69" t="str">
        <f>VLOOKUP(G634,내용[],37,FALSE)</f>
        <v>506호</v>
      </c>
      <c r="H642" s="109"/>
      <c r="I642" s="69" t="str">
        <f>VLOOKUP(I634,내용[],37,FALSE)</f>
        <v>506호</v>
      </c>
      <c r="J642" s="109"/>
      <c r="K642" s="69" t="str">
        <f>VLOOKUP(K634,내용[],37,FALSE)</f>
        <v>506호</v>
      </c>
      <c r="L642" s="109"/>
    </row>
    <row r="643" spans="1:12" s="70" customFormat="1" ht="32.25" customHeight="1" x14ac:dyDescent="0.15">
      <c r="A643" s="104" t="str">
        <f>자료!$F$9</f>
        <v>3교시</v>
      </c>
      <c r="B643" s="104" t="str">
        <f>자료!$F$8</f>
        <v>11:30 ~ 12:20</v>
      </c>
      <c r="C643" s="69" t="str">
        <f>VLOOKUP(C634,내용[],6,FALSE)&amp;" : "&amp;VLOOKUP(C634,내용[],14,FALSE)</f>
        <v xml:space="preserve">프론트앤드 &amp; 백앤드 구현 및 제작 : </v>
      </c>
      <c r="D643" s="107" t="str">
        <f>VLOOKUP(C634,내용[],30,FALSE)</f>
        <v>박석호</v>
      </c>
      <c r="E643" s="69" t="str">
        <f>VLOOKUP(E634,내용[],6,FALSE)&amp;" : "&amp;VLOOKUP(E634,내용[],14,FALSE)</f>
        <v xml:space="preserve">프론트앤드 &amp; 백앤드 구현 및 제작 : </v>
      </c>
      <c r="F643" s="107" t="str">
        <f>VLOOKUP(E634,내용[],30,FALSE)</f>
        <v>박석호</v>
      </c>
      <c r="G643" s="69" t="str">
        <f>VLOOKUP(G634,내용[],6,FALSE)&amp;" : "&amp;VLOOKUP(G634,내용[],14,FALSE)</f>
        <v xml:space="preserve">프론트앤드 &amp; 백앤드 구현 및 제작 : </v>
      </c>
      <c r="H643" s="107" t="str">
        <f>VLOOKUP(G634,내용[],30,FALSE)</f>
        <v>박석호</v>
      </c>
      <c r="I643" s="69" t="str">
        <f>VLOOKUP(I634,내용[],6,FALSE)&amp;" : "&amp;VLOOKUP(I634,내용[],14,FALSE)</f>
        <v xml:space="preserve">프론트앤드 &amp; 백앤드 구현 및 제작 : </v>
      </c>
      <c r="J643" s="107" t="str">
        <f>VLOOKUP(I634,내용[],30,FALSE)</f>
        <v>박석호</v>
      </c>
      <c r="K643" s="69" t="str">
        <f>VLOOKUP(K634,내용[],6,FALSE)&amp;" : "&amp;VLOOKUP(K634,내용[],14,FALSE)</f>
        <v xml:space="preserve">프론트앤드 &amp; 백앤드 구현 및 제작 : </v>
      </c>
      <c r="L643" s="107" t="str">
        <f>VLOOKUP(K634,내용[],30,FALSE)</f>
        <v>박석호</v>
      </c>
    </row>
    <row r="644" spans="1:12" s="78" customFormat="1" ht="45" customHeight="1" x14ac:dyDescent="0.15">
      <c r="A644" s="105"/>
      <c r="B644" s="105"/>
      <c r="C644" s="69" t="str">
        <f>VLOOKUP(C634,내용[],22,FALSE)</f>
        <v>애플리케이션 테스트 수행</v>
      </c>
      <c r="D644" s="108"/>
      <c r="E644" s="69" t="str">
        <f>VLOOKUP(E634,내용[],22,FALSE)</f>
        <v>애플리케이션 테스트 수행</v>
      </c>
      <c r="F644" s="108"/>
      <c r="G644" s="69" t="str">
        <f>VLOOKUP(G634,내용[],22,FALSE)</f>
        <v>애플리케이션 테스트 수행</v>
      </c>
      <c r="H644" s="108"/>
      <c r="I644" s="69" t="str">
        <f>VLOOKUP(I634,내용[],22,FALSE)</f>
        <v>임베디드 애플리케이션 구현</v>
      </c>
      <c r="J644" s="108"/>
      <c r="K644" s="69" t="str">
        <f>VLOOKUP(K634,내용[],22,FALSE)</f>
        <v>임베디드 애플리케이션 구현</v>
      </c>
      <c r="L644" s="108"/>
    </row>
    <row r="645" spans="1:12" s="78" customFormat="1" ht="12.75" customHeight="1" x14ac:dyDescent="0.15">
      <c r="A645" s="106"/>
      <c r="B645" s="106"/>
      <c r="C645" s="69" t="str">
        <f>VLOOKUP(C634,내용[],38,FALSE)</f>
        <v>506호</v>
      </c>
      <c r="D645" s="109"/>
      <c r="E645" s="69" t="str">
        <f>VLOOKUP(E634,내용[],38,FALSE)</f>
        <v>506호</v>
      </c>
      <c r="F645" s="109"/>
      <c r="G645" s="69" t="str">
        <f>VLOOKUP(G634,내용[],38,FALSE)</f>
        <v>506호</v>
      </c>
      <c r="H645" s="109"/>
      <c r="I645" s="69" t="str">
        <f>VLOOKUP(I634,내용[],38,FALSE)</f>
        <v>506호</v>
      </c>
      <c r="J645" s="109"/>
      <c r="K645" s="69" t="str">
        <f>VLOOKUP(K634,내용[],38,FALSE)</f>
        <v>506호</v>
      </c>
      <c r="L645" s="109"/>
    </row>
    <row r="646" spans="1:12" s="70" customFormat="1" ht="32.25" customHeight="1" x14ac:dyDescent="0.15">
      <c r="A646" s="104" t="str">
        <f>자료!$G$9</f>
        <v>4교시</v>
      </c>
      <c r="B646" s="104" t="str">
        <f>자료!$G$8</f>
        <v>12:30 ~ 13:20</v>
      </c>
      <c r="C646" s="69" t="str">
        <f>VLOOKUP(C634,내용[],7,FALSE)&amp;" : "&amp;VLOOKUP(C634,내용[],15,FALSE)</f>
        <v xml:space="preserve">프론트앤드 &amp; 백앤드 구현 및 제작 : </v>
      </c>
      <c r="D646" s="107" t="str">
        <f>VLOOKUP(C634,내용[],31,FALSE)</f>
        <v>박석호</v>
      </c>
      <c r="E646" s="69" t="str">
        <f>VLOOKUP(E634,내용[],7,FALSE)&amp;" : "&amp;VLOOKUP(E634,내용[],15,FALSE)</f>
        <v xml:space="preserve">프론트앤드 &amp; 백앤드 구현 및 제작 : </v>
      </c>
      <c r="F646" s="107" t="str">
        <f>VLOOKUP(E634,내용[],31,FALSE)</f>
        <v>박석호</v>
      </c>
      <c r="G646" s="101" t="str">
        <f>VLOOKUP(G634,내용[],7,FALSE)&amp;" : "&amp;VLOOKUP(G634,내용[],15,FALSE)</f>
        <v xml:space="preserve">프론트앤드 &amp; 백앤드 구현 및 제작 : </v>
      </c>
      <c r="H646" s="107" t="str">
        <f>VLOOKUP(G634,내용[],31,FALSE)</f>
        <v>박석호</v>
      </c>
      <c r="I646" s="69" t="str">
        <f>VLOOKUP(I634,내용[],7,FALSE)&amp;" : "&amp;VLOOKUP(I634,내용[],15,FALSE)</f>
        <v xml:space="preserve">프론트앤드 &amp; 백앤드 구현 및 제작 : </v>
      </c>
      <c r="J646" s="107" t="str">
        <f>VLOOKUP(I634,내용[],31,FALSE)</f>
        <v>박석호</v>
      </c>
      <c r="K646" s="69" t="str">
        <f>VLOOKUP(K634,내용[],7,FALSE)&amp;" : "&amp;VLOOKUP(K634,내용[],15,FALSE)</f>
        <v xml:space="preserve">프론트앤드 &amp; 백앤드 구현 및 제작 : </v>
      </c>
      <c r="L646" s="107" t="str">
        <f>VLOOKUP(K634,내용[],31,FALSE)</f>
        <v>박석호</v>
      </c>
    </row>
    <row r="647" spans="1:12" s="78" customFormat="1" ht="45" customHeight="1" x14ac:dyDescent="0.15">
      <c r="A647" s="105"/>
      <c r="B647" s="105"/>
      <c r="C647" s="69" t="str">
        <f>VLOOKUP(C634,내용[],23,FALSE)</f>
        <v>애플리케이션 테스트 수행</v>
      </c>
      <c r="D647" s="108"/>
      <c r="E647" s="69" t="str">
        <f>VLOOKUP(E634,내용[],23,FALSE)</f>
        <v>애플리케이션 테스트 수행</v>
      </c>
      <c r="F647" s="108"/>
      <c r="G647" s="101" t="str">
        <f>VLOOKUP(G634,내용[],23,FALSE)</f>
        <v>애플리케이션 테스트 수행</v>
      </c>
      <c r="H647" s="108"/>
      <c r="I647" s="69" t="str">
        <f>VLOOKUP(I634,내용[],23,FALSE)</f>
        <v>임베디드 애플리케이션 구현</v>
      </c>
      <c r="J647" s="108"/>
      <c r="K647" s="69" t="str">
        <f>VLOOKUP(K634,내용[],23,FALSE)</f>
        <v>임베디드 애플리케이션 구현</v>
      </c>
      <c r="L647" s="108"/>
    </row>
    <row r="648" spans="1:12" s="78" customFormat="1" ht="12.75" customHeight="1" x14ac:dyDescent="0.15">
      <c r="A648" s="106"/>
      <c r="B648" s="106"/>
      <c r="C648" s="69" t="str">
        <f>VLOOKUP(C634,내용[],39,FALSE)</f>
        <v>506호</v>
      </c>
      <c r="D648" s="109"/>
      <c r="E648" s="69" t="str">
        <f>VLOOKUP(E634,내용[],39,FALSE)</f>
        <v>506호</v>
      </c>
      <c r="F648" s="109"/>
      <c r="G648" s="69" t="str">
        <f>VLOOKUP(G634,내용[],39,FALSE)</f>
        <v>506호</v>
      </c>
      <c r="H648" s="109"/>
      <c r="I648" s="69" t="str">
        <f>VLOOKUP(I634,내용[],39,FALSE)</f>
        <v>506호</v>
      </c>
      <c r="J648" s="109"/>
      <c r="K648" s="69" t="str">
        <f>VLOOKUP(K634,내용[],39,FALSE)</f>
        <v>506호</v>
      </c>
      <c r="L648" s="109"/>
    </row>
    <row r="649" spans="1:12" s="70" customFormat="1" ht="32.25" customHeight="1" x14ac:dyDescent="0.15">
      <c r="A649" s="104" t="str">
        <f>자료!$H$9</f>
        <v>5교시</v>
      </c>
      <c r="B649" s="104" t="str">
        <f>자료!$H$8</f>
        <v>14:10 ~ 15:00</v>
      </c>
      <c r="C649" s="69" t="str">
        <f>VLOOKUP(C634,내용[],8,FALSE)&amp;" : "&amp;VLOOKUP(C634,내용[],16,FALSE)</f>
        <v xml:space="preserve">프론트앤드 &amp; 백앤드 구현 및 제작 : </v>
      </c>
      <c r="D649" s="107" t="str">
        <f>VLOOKUP(C634,내용[],32,FALSE)</f>
        <v>박석호</v>
      </c>
      <c r="E649" s="69" t="str">
        <f>VLOOKUP(E634,내용[],8,FALSE)&amp;" : "&amp;VLOOKUP(E634,내용[],16,FALSE)</f>
        <v xml:space="preserve">프론트앤드 &amp; 백앤드 구현 및 제작 : </v>
      </c>
      <c r="F649" s="107" t="str">
        <f>VLOOKUP(E634,내용[],32,FALSE)</f>
        <v>박석호</v>
      </c>
      <c r="G649" s="69" t="str">
        <f>VLOOKUP(G634,내용[],8,FALSE)&amp;" : "&amp;VLOOKUP(G634,내용[],16,FALSE)</f>
        <v xml:space="preserve">프론트앤드 &amp; 백앤드 구현 및 제작 : </v>
      </c>
      <c r="H649" s="107" t="str">
        <f>VLOOKUP(G634,내용[],32,FALSE)</f>
        <v>박석호</v>
      </c>
      <c r="I649" s="69" t="str">
        <f>VLOOKUP(I634,내용[],8,FALSE)&amp;" : "&amp;VLOOKUP(I634,내용[],16,FALSE)</f>
        <v xml:space="preserve">프론트앤드 &amp; 백앤드 구현 및 제작 : </v>
      </c>
      <c r="J649" s="107" t="str">
        <f>VLOOKUP(I634,내용[],32,FALSE)</f>
        <v>박석호</v>
      </c>
      <c r="K649" s="69" t="str">
        <f>VLOOKUP(K634,내용[],8,FALSE)&amp;" : "&amp;VLOOKUP(K634,내용[],16,FALSE)</f>
        <v xml:space="preserve">프론트앤드 &amp; 백앤드 구현 및 제작 : </v>
      </c>
      <c r="L649" s="107" t="str">
        <f>VLOOKUP(K634,내용[],32,FALSE)</f>
        <v>박석호</v>
      </c>
    </row>
    <row r="650" spans="1:12" s="78" customFormat="1" ht="45" customHeight="1" x14ac:dyDescent="0.15">
      <c r="A650" s="105"/>
      <c r="B650" s="105"/>
      <c r="C650" s="69" t="str">
        <f>VLOOKUP(C634,내용[],24,FALSE)</f>
        <v>애플리케이션 테스트 수행</v>
      </c>
      <c r="D650" s="108"/>
      <c r="E650" s="69" t="str">
        <f>VLOOKUP(E634,내용[],24,FALSE)</f>
        <v>애플리케이션 테스트 수행</v>
      </c>
      <c r="F650" s="108"/>
      <c r="G650" s="69" t="str">
        <f>VLOOKUP(G634,내용[],24,FALSE)</f>
        <v>임베디드 애플리케이션 구현</v>
      </c>
      <c r="H650" s="108"/>
      <c r="I650" s="69" t="str">
        <f>VLOOKUP(I634,내용[],24,FALSE)</f>
        <v>임베디드 애플리케이션 구현</v>
      </c>
      <c r="J650" s="108"/>
      <c r="K650" s="69" t="str">
        <f>VLOOKUP(K634,내용[],24,FALSE)</f>
        <v>임베디드 애플리케이션 구현</v>
      </c>
      <c r="L650" s="108"/>
    </row>
    <row r="651" spans="1:12" s="78" customFormat="1" ht="12.75" customHeight="1" x14ac:dyDescent="0.15">
      <c r="A651" s="106"/>
      <c r="B651" s="106"/>
      <c r="C651" s="69" t="str">
        <f>VLOOKUP(C634,내용[],40,FALSE)</f>
        <v>506호</v>
      </c>
      <c r="D651" s="109"/>
      <c r="E651" s="69" t="str">
        <f>VLOOKUP(E634,내용[],40,FALSE)</f>
        <v>506호</v>
      </c>
      <c r="F651" s="109"/>
      <c r="G651" s="69" t="str">
        <f>VLOOKUP(G634,내용[],40,FALSE)</f>
        <v>506호</v>
      </c>
      <c r="H651" s="109"/>
      <c r="I651" s="69" t="str">
        <f>VLOOKUP(I634,내용[],40,FALSE)</f>
        <v>506호</v>
      </c>
      <c r="J651" s="109"/>
      <c r="K651" s="69" t="str">
        <f>VLOOKUP(K634,내용[],40,FALSE)</f>
        <v>506호</v>
      </c>
      <c r="L651" s="109"/>
    </row>
    <row r="652" spans="1:12" s="70" customFormat="1" ht="32.25" customHeight="1" x14ac:dyDescent="0.15">
      <c r="A652" s="104" t="str">
        <f>자료!$I$9</f>
        <v>6교시</v>
      </c>
      <c r="B652" s="104" t="str">
        <f>자료!$I$8</f>
        <v>15:10 ~ 16:00</v>
      </c>
      <c r="C652" s="69" t="str">
        <f>VLOOKUP(C634,내용[],9,FALSE)&amp;" : "&amp;VLOOKUP(C634,내용[],17,FALSE)</f>
        <v xml:space="preserve">프론트앤드 &amp; 백앤드 구현 및 제작 : </v>
      </c>
      <c r="D652" s="107" t="str">
        <f>VLOOKUP(C634,내용[],33,FALSE)</f>
        <v>박석호</v>
      </c>
      <c r="E652" s="69" t="str">
        <f>VLOOKUP(E634,내용[],9,FALSE)&amp;" : "&amp;VLOOKUP(E634,내용[],17,FALSE)</f>
        <v xml:space="preserve">프론트앤드 &amp; 백앤드 구현 및 제작 : </v>
      </c>
      <c r="F652" s="107" t="str">
        <f>VLOOKUP(E634,내용[],33,FALSE)</f>
        <v>박석호</v>
      </c>
      <c r="G652" s="69" t="str">
        <f>VLOOKUP(G634,내용[],9,FALSE)&amp;" : "&amp;VLOOKUP(G634,내용[],17,FALSE)</f>
        <v xml:space="preserve">프론트앤드 &amp; 백앤드 구현 및 제작 : </v>
      </c>
      <c r="H652" s="107" t="str">
        <f>VLOOKUP(G634,내용[],33,FALSE)</f>
        <v>박석호</v>
      </c>
      <c r="I652" s="69" t="str">
        <f>VLOOKUP(I634,내용[],9,FALSE)&amp;" : "&amp;VLOOKUP(I634,내용[],17,FALSE)</f>
        <v xml:space="preserve">프론트앤드 &amp; 백앤드 구현 및 제작 : </v>
      </c>
      <c r="J652" s="107" t="str">
        <f>VLOOKUP(I634,내용[],33,FALSE)</f>
        <v>박석호</v>
      </c>
      <c r="K652" s="69" t="str">
        <f>VLOOKUP(K634,내용[],9,FALSE)&amp;" : "&amp;VLOOKUP(K634,내용[],17,FALSE)</f>
        <v xml:space="preserve">프론트앤드 &amp; 백앤드 구현 및 제작 : </v>
      </c>
      <c r="L652" s="107" t="str">
        <f>VLOOKUP(K634,내용[],33,FALSE)</f>
        <v>박석호</v>
      </c>
    </row>
    <row r="653" spans="1:12" s="78" customFormat="1" ht="45" customHeight="1" x14ac:dyDescent="0.15">
      <c r="A653" s="105"/>
      <c r="B653" s="105"/>
      <c r="C653" s="69" t="str">
        <f>VLOOKUP(C634,내용[],25,FALSE)</f>
        <v>애플리케이션 테스트 수행</v>
      </c>
      <c r="D653" s="108"/>
      <c r="E653" s="69" t="str">
        <f>VLOOKUP(E634,내용[],25,FALSE)</f>
        <v>애플리케이션 테스트 수행</v>
      </c>
      <c r="F653" s="108"/>
      <c r="G653" s="69" t="str">
        <f>VLOOKUP(G634,내용[],25,FALSE)</f>
        <v>임베디드 애플리케이션 구현</v>
      </c>
      <c r="H653" s="108"/>
      <c r="I653" s="69" t="str">
        <f>VLOOKUP(I634,내용[],25,FALSE)</f>
        <v>임베디드 애플리케이션 구현</v>
      </c>
      <c r="J653" s="108"/>
      <c r="K653" s="69" t="str">
        <f>VLOOKUP(K634,내용[],25,FALSE)</f>
        <v>임베디드 애플리케이션 구현</v>
      </c>
      <c r="L653" s="108"/>
    </row>
    <row r="654" spans="1:12" s="78" customFormat="1" ht="12.75" customHeight="1" x14ac:dyDescent="0.15">
      <c r="A654" s="106"/>
      <c r="B654" s="106"/>
      <c r="C654" s="69" t="str">
        <f>VLOOKUP(C634,내용[],41,FALSE)</f>
        <v>506호</v>
      </c>
      <c r="D654" s="109"/>
      <c r="E654" s="69" t="str">
        <f>VLOOKUP(E634,내용[],41,FALSE)</f>
        <v>506호</v>
      </c>
      <c r="F654" s="109"/>
      <c r="G654" s="69" t="str">
        <f>VLOOKUP(G634,내용[],41,FALSE)</f>
        <v>506호</v>
      </c>
      <c r="H654" s="109"/>
      <c r="I654" s="69" t="str">
        <f>VLOOKUP(I634,내용[],41,FALSE)</f>
        <v>506호</v>
      </c>
      <c r="J654" s="109"/>
      <c r="K654" s="69" t="str">
        <f>VLOOKUP(K634,내용[],41,FALSE)</f>
        <v>506호</v>
      </c>
      <c r="L654" s="109"/>
    </row>
    <row r="655" spans="1:12" s="70" customFormat="1" ht="32.25" customHeight="1" x14ac:dyDescent="0.15">
      <c r="A655" s="104" t="str">
        <f>자료!$J$9</f>
        <v>7교시</v>
      </c>
      <c r="B655" s="104" t="str">
        <f>자료!$J$8</f>
        <v>16:10 ~ 17:00</v>
      </c>
      <c r="C655" s="69" t="str">
        <f>VLOOKUP(C634,내용[],10,FALSE)&amp;" : "&amp;VLOOKUP(C634,내용[],18,FALSE)</f>
        <v xml:space="preserve">프론트앤드 &amp; 백앤드 구현 및 제작 : </v>
      </c>
      <c r="D655" s="107" t="str">
        <f>VLOOKUP(C634,내용[],34,FALSE)</f>
        <v>박석호</v>
      </c>
      <c r="E655" s="69" t="str">
        <f>VLOOKUP(E634,내용[],10,FALSE)&amp;" : "&amp;VLOOKUP(E634,내용[],18,FALSE)</f>
        <v xml:space="preserve">프론트앤드 &amp; 백앤드 구현 및 제작 : </v>
      </c>
      <c r="F655" s="107" t="str">
        <f>VLOOKUP(E634,내용[],34,FALSE)</f>
        <v>박석호</v>
      </c>
      <c r="G655" s="69" t="str">
        <f>VLOOKUP(G634,내용[],10,FALSE)&amp;" : "&amp;VLOOKUP(G634,내용[],18,FALSE)</f>
        <v xml:space="preserve">프론트앤드 &amp; 백앤드 구현 및 제작 : </v>
      </c>
      <c r="H655" s="107" t="str">
        <f>VLOOKUP(G634,내용[],34,FALSE)</f>
        <v>박석호</v>
      </c>
      <c r="I655" s="69" t="str">
        <f>VLOOKUP(I634,내용[],10,FALSE)&amp;" : "&amp;VLOOKUP(I634,내용[],18,FALSE)</f>
        <v xml:space="preserve">프론트앤드 &amp; 백앤드 구현 및 제작 : </v>
      </c>
      <c r="J655" s="107" t="str">
        <f>VLOOKUP(I634,내용[],34,FALSE)</f>
        <v>박석호</v>
      </c>
      <c r="K655" s="69" t="str">
        <f>VLOOKUP(K634,내용[],10,FALSE)&amp;" : "&amp;VLOOKUP(K634,내용[],18,FALSE)</f>
        <v xml:space="preserve">프론트앤드 &amp; 백앤드 구현 및 제작 : </v>
      </c>
      <c r="L655" s="107" t="str">
        <f>VLOOKUP(K634,내용[],34,FALSE)</f>
        <v>박석호</v>
      </c>
    </row>
    <row r="656" spans="1:12" s="78" customFormat="1" ht="45" customHeight="1" x14ac:dyDescent="0.15">
      <c r="A656" s="105"/>
      <c r="B656" s="105"/>
      <c r="C656" s="69" t="str">
        <f>VLOOKUP(C634,내용[],26,FALSE)</f>
        <v>애플리케이션 테스트 수행</v>
      </c>
      <c r="D656" s="108"/>
      <c r="E656" s="69" t="str">
        <f>VLOOKUP(E634,내용[],26,FALSE)</f>
        <v>애플리케이션 테스트 수행</v>
      </c>
      <c r="F656" s="108"/>
      <c r="G656" s="69" t="str">
        <f>VLOOKUP(G634,내용[],26,FALSE)</f>
        <v>임베디드 애플리케이션 구현</v>
      </c>
      <c r="H656" s="108"/>
      <c r="I656" s="69" t="str">
        <f>VLOOKUP(I634,내용[],26,FALSE)</f>
        <v>임베디드 애플리케이션 구현</v>
      </c>
      <c r="J656" s="108"/>
      <c r="K656" s="69" t="str">
        <f>VLOOKUP(K634,내용[],26,FALSE)</f>
        <v>임베디드 애플리케이션 구현</v>
      </c>
      <c r="L656" s="108"/>
    </row>
    <row r="657" spans="1:12" s="78" customFormat="1" ht="12.75" customHeight="1" x14ac:dyDescent="0.15">
      <c r="A657" s="106"/>
      <c r="B657" s="106"/>
      <c r="C657" s="69" t="str">
        <f>VLOOKUP(C634,내용[],42,FALSE)</f>
        <v>506호</v>
      </c>
      <c r="D657" s="109"/>
      <c r="E657" s="69" t="str">
        <f>VLOOKUP(E634,내용[],42,FALSE)</f>
        <v>506호</v>
      </c>
      <c r="F657" s="109"/>
      <c r="G657" s="69" t="str">
        <f>VLOOKUP(G634,내용[],42,FALSE)</f>
        <v>506호</v>
      </c>
      <c r="H657" s="109"/>
      <c r="I657" s="69" t="str">
        <f>VLOOKUP(I634,내용[],42,FALSE)</f>
        <v>506호</v>
      </c>
      <c r="J657" s="109"/>
      <c r="K657" s="69" t="str">
        <f>VLOOKUP(K634,내용[],42,FALSE)</f>
        <v>506호</v>
      </c>
      <c r="L657" s="109"/>
    </row>
    <row r="658" spans="1:12" s="70" customFormat="1" ht="32.25" customHeight="1" x14ac:dyDescent="0.15">
      <c r="A658" s="104" t="str">
        <f>자료!$K$9</f>
        <v>8교시</v>
      </c>
      <c r="B658" s="104" t="str">
        <f>자료!$K$8</f>
        <v>17:10 ~ 18:00</v>
      </c>
      <c r="C658" s="69" t="str">
        <f>VLOOKUP(C634,내용[],11,FALSE)&amp;" : "&amp;VLOOKUP(C634,내용[],19,FALSE)</f>
        <v xml:space="preserve">프론트앤드 &amp; 백앤드 구현 및 제작 : </v>
      </c>
      <c r="D658" s="107" t="str">
        <f>VLOOKUP(C634,내용[],35,FALSE)</f>
        <v>박석호</v>
      </c>
      <c r="E658" s="69" t="str">
        <f>VLOOKUP(E634,내용[],11,FALSE)&amp;" : "&amp;VLOOKUP(E634,내용[],19,FALSE)</f>
        <v xml:space="preserve">프론트앤드 &amp; 백앤드 구현 및 제작 : </v>
      </c>
      <c r="F658" s="107" t="str">
        <f>VLOOKUP(E634,내용[],35,FALSE)</f>
        <v>박석호</v>
      </c>
      <c r="G658" s="69" t="str">
        <f>VLOOKUP(G634,내용[],11,FALSE)&amp;" : "&amp;VLOOKUP(G634,내용[],19,FALSE)</f>
        <v xml:space="preserve">프론트앤드 &amp; 백앤드 구현 및 제작 : </v>
      </c>
      <c r="H658" s="107" t="str">
        <f>VLOOKUP(G634,내용[],35,FALSE)</f>
        <v>박석호</v>
      </c>
      <c r="I658" s="69" t="str">
        <f>VLOOKUP(I634,내용[],11,FALSE)&amp;" : "&amp;VLOOKUP(I634,내용[],19,FALSE)</f>
        <v xml:space="preserve">프론트앤드 &amp; 백앤드 구현 및 제작 : </v>
      </c>
      <c r="J658" s="107" t="str">
        <f>VLOOKUP(I634,내용[],35,FALSE)</f>
        <v>박석호</v>
      </c>
      <c r="K658" s="69" t="str">
        <f>VLOOKUP(K634,내용[],11,FALSE)&amp;" : "&amp;VLOOKUP(K634,내용[],19,FALSE)</f>
        <v xml:space="preserve">프론트앤드 &amp; 백앤드 구현 및 제작 : </v>
      </c>
      <c r="L658" s="107" t="str">
        <f>VLOOKUP(K634,내용[],35,FALSE)</f>
        <v>박석호</v>
      </c>
    </row>
    <row r="659" spans="1:12" s="78" customFormat="1" ht="45" customHeight="1" x14ac:dyDescent="0.15">
      <c r="A659" s="105"/>
      <c r="B659" s="105"/>
      <c r="C659" s="69" t="str">
        <f>VLOOKUP(C634,내용[],27,FALSE)</f>
        <v>애플리케이션 테스트 수행</v>
      </c>
      <c r="D659" s="108"/>
      <c r="E659" s="69" t="str">
        <f>VLOOKUP(E634,내용[],27,FALSE)</f>
        <v>애플리케이션 테스트 수행</v>
      </c>
      <c r="F659" s="108"/>
      <c r="G659" s="69" t="str">
        <f>VLOOKUP(G634,내용[],27,FALSE)</f>
        <v>임베디드 애플리케이션 구현</v>
      </c>
      <c r="H659" s="108"/>
      <c r="I659" s="69" t="str">
        <f>VLOOKUP(I634,내용[],27,FALSE)</f>
        <v>임베디드 애플리케이션 구현</v>
      </c>
      <c r="J659" s="108"/>
      <c r="K659" s="69" t="str">
        <f>VLOOKUP(K634,내용[],27,FALSE)</f>
        <v>임베디드 애플리케이션 구현</v>
      </c>
      <c r="L659" s="108"/>
    </row>
    <row r="660" spans="1:12" s="78" customFormat="1" ht="12.75" customHeight="1" x14ac:dyDescent="0.15">
      <c r="A660" s="106"/>
      <c r="B660" s="106"/>
      <c r="C660" s="69" t="str">
        <f>VLOOKUP(C634,내용[],43,FALSE)</f>
        <v>506호</v>
      </c>
      <c r="D660" s="109"/>
      <c r="E660" s="69" t="str">
        <f>VLOOKUP(E634,내용[],43,FALSE)</f>
        <v>506호</v>
      </c>
      <c r="F660" s="109"/>
      <c r="G660" s="69" t="str">
        <f>VLOOKUP(G634,내용[],43,FALSE)</f>
        <v>506호</v>
      </c>
      <c r="H660" s="109"/>
      <c r="I660" s="69" t="str">
        <f>VLOOKUP(I634,내용[],43,FALSE)</f>
        <v>506호</v>
      </c>
      <c r="J660" s="109"/>
      <c r="K660" s="69" t="str">
        <f>VLOOKUP(K634,내용[],43,FALSE)</f>
        <v>506호</v>
      </c>
      <c r="L660" s="109"/>
    </row>
    <row r="661" spans="1:12" s="78" customFormat="1" ht="6" customHeight="1" x14ac:dyDescent="0.15">
      <c r="A661" s="58"/>
      <c r="D661" s="60"/>
      <c r="F661" s="60"/>
      <c r="G661" s="61"/>
      <c r="H661" s="60"/>
      <c r="J661" s="60"/>
      <c r="L661" s="60"/>
    </row>
    <row r="662" spans="1:12" s="78" customFormat="1" ht="6" customHeight="1" x14ac:dyDescent="0.15">
      <c r="D662" s="60"/>
      <c r="F662" s="60"/>
      <c r="G662" s="61"/>
      <c r="H662" s="60"/>
      <c r="J662" s="60"/>
      <c r="L662" s="60"/>
    </row>
    <row r="663" spans="1:12" s="84" customFormat="1" ht="21" customHeight="1" x14ac:dyDescent="0.15">
      <c r="A663" s="113" t="str">
        <f>자료!$A$3</f>
        <v>풀스택 개발자양성과정(프론트앤드&amp;백앤드)(2회차)</v>
      </c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</row>
    <row r="664" spans="1:12" s="84" customFormat="1" ht="6" customHeight="1" x14ac:dyDescent="0.15">
      <c r="D664" s="60"/>
      <c r="F664" s="60"/>
      <c r="G664" s="61"/>
      <c r="H664" s="60"/>
      <c r="J664" s="60"/>
      <c r="L664" s="60"/>
    </row>
    <row r="665" spans="1:12" s="84" customFormat="1" ht="12" x14ac:dyDescent="0.15">
      <c r="A665" s="114" t="str">
        <f>자료!$A$5</f>
        <v xml:space="preserve">훈련기간: </v>
      </c>
      <c r="B665" s="114"/>
      <c r="C665" s="62" t="str">
        <f>자료!$D$5</f>
        <v>2020-10-20 ~ 2021-04-01</v>
      </c>
      <c r="D665" s="60"/>
      <c r="F665" s="63"/>
      <c r="G665" s="61" t="str">
        <f>자료!$I$5</f>
        <v>(연수시간: 900시간)</v>
      </c>
      <c r="H665" s="60"/>
      <c r="J665" s="60"/>
      <c r="L665" s="60"/>
    </row>
    <row r="666" spans="1:12" s="84" customFormat="1" ht="12" x14ac:dyDescent="0.15">
      <c r="A666" s="114" t="str">
        <f>자료!$A$6</f>
        <v xml:space="preserve">훈련강사: </v>
      </c>
      <c r="B666" s="114"/>
      <c r="C666" s="84" t="str">
        <f t="shared" ref="C666" si="112">D670</f>
        <v>박석호</v>
      </c>
      <c r="D666" s="60"/>
      <c r="F666" s="60"/>
      <c r="G666" s="61"/>
      <c r="H666" s="60"/>
      <c r="I666" s="64"/>
      <c r="J666" s="65"/>
      <c r="K666" s="64"/>
      <c r="L666" s="60"/>
    </row>
    <row r="667" spans="1:12" s="84" customFormat="1" ht="13.5" customHeight="1" x14ac:dyDescent="0.15">
      <c r="A667" s="66"/>
      <c r="B667" s="66"/>
      <c r="C667" s="110">
        <f t="shared" ref="C667" si="113">C634+5</f>
        <v>101</v>
      </c>
      <c r="D667" s="110"/>
      <c r="E667" s="110">
        <f t="shared" ref="E667" si="114">C667+1</f>
        <v>102</v>
      </c>
      <c r="F667" s="110"/>
      <c r="G667" s="110">
        <f t="shared" ref="G667" si="115">E667+1</f>
        <v>103</v>
      </c>
      <c r="H667" s="110"/>
      <c r="I667" s="110">
        <f t="shared" ref="I667" si="116">G667+1</f>
        <v>104</v>
      </c>
      <c r="J667" s="110"/>
      <c r="K667" s="110">
        <f t="shared" ref="K667" si="117">I667+1</f>
        <v>105</v>
      </c>
      <c r="L667" s="110"/>
    </row>
    <row r="668" spans="1:12" s="68" customFormat="1" ht="13.5" customHeight="1" x14ac:dyDescent="0.15">
      <c r="A668" s="85"/>
      <c r="B668" s="85"/>
      <c r="C668" s="111">
        <f>VLOOKUP(C667,내용[],44,FALSE)</f>
        <v>44271</v>
      </c>
      <c r="D668" s="111"/>
      <c r="E668" s="111">
        <f>VLOOKUP(E667,내용[],44,FALSE)</f>
        <v>44272</v>
      </c>
      <c r="F668" s="111"/>
      <c r="G668" s="115">
        <f>VLOOKUP(G667,내용[],44,FALSE)</f>
        <v>44273</v>
      </c>
      <c r="H668" s="115"/>
      <c r="I668" s="111">
        <f>VLOOKUP(I667,내용[],44,FALSE)</f>
        <v>44274</v>
      </c>
      <c r="J668" s="111"/>
      <c r="K668" s="111">
        <f>VLOOKUP(K667,내용[],44,FALSE)</f>
        <v>44277</v>
      </c>
      <c r="L668" s="111"/>
    </row>
    <row r="669" spans="1:12" s="84" customFormat="1" ht="13.5" customHeight="1" x14ac:dyDescent="0.15">
      <c r="A669" s="66"/>
      <c r="B669" s="66"/>
      <c r="C669" s="112">
        <f>VLOOKUP(C$40,내용[],2,FALSE)</f>
        <v>8</v>
      </c>
      <c r="D669" s="112"/>
      <c r="E669" s="112">
        <f>VLOOKUP(E$40,내용[],2,FALSE)</f>
        <v>8</v>
      </c>
      <c r="F669" s="112"/>
      <c r="G669" s="112">
        <f>VLOOKUP(G$40,내용[],2,FALSE)</f>
        <v>8</v>
      </c>
      <c r="H669" s="112"/>
      <c r="I669" s="112">
        <f>VLOOKUP(I$40,내용[],2,FALSE)</f>
        <v>8</v>
      </c>
      <c r="J669" s="112"/>
      <c r="K669" s="112">
        <f>VLOOKUP(K$40,내용[],2,FALSE)</f>
        <v>8</v>
      </c>
      <c r="L669" s="112"/>
    </row>
    <row r="670" spans="1:12" s="70" customFormat="1" ht="32.25" customHeight="1" x14ac:dyDescent="0.15">
      <c r="A670" s="104" t="str">
        <f>자료!$D$9</f>
        <v>1교시</v>
      </c>
      <c r="B670" s="104" t="str">
        <f>자료!$D$8</f>
        <v>09:30 ~ 10:20</v>
      </c>
      <c r="C670" s="69" t="str">
        <f>VLOOKUP(C667,내용[],4,FALSE)&amp;" : "&amp;VLOOKUP(C667,내용[],12,FALSE)</f>
        <v xml:space="preserve">프론트앤드 &amp; 백앤드 구현 및 제작 : </v>
      </c>
      <c r="D670" s="107" t="str">
        <f>VLOOKUP(C667,내용[],28,FALSE)</f>
        <v>박석호</v>
      </c>
      <c r="E670" s="69" t="str">
        <f>VLOOKUP(E667,내용[],4,FALSE)&amp;" : "&amp;VLOOKUP(E667,내용[],12,FALSE)</f>
        <v xml:space="preserve">프론트앤드 &amp; 백앤드 구현 및 제작 : </v>
      </c>
      <c r="F670" s="107" t="str">
        <f>VLOOKUP(E667,내용[],28,FALSE)</f>
        <v>박석호</v>
      </c>
      <c r="G670" s="69" t="str">
        <f>VLOOKUP(G667,내용[],4,FALSE)&amp;" : "&amp;VLOOKUP(G667,내용[],12,FALSE)</f>
        <v xml:space="preserve">프론트앤드 &amp; 백앤드 구현 및 제작 : </v>
      </c>
      <c r="H670" s="107" t="str">
        <f>VLOOKUP(G667,내용[],28,FALSE)</f>
        <v>박석호</v>
      </c>
      <c r="I670" s="69" t="str">
        <f>VLOOKUP(I667,내용[],4,FALSE)&amp;" : "&amp;VLOOKUP(I667,내용[],12,FALSE)</f>
        <v xml:space="preserve">프론트앤드 &amp; 백앤드 구현 및 제작 : </v>
      </c>
      <c r="J670" s="107" t="str">
        <f>VLOOKUP(I667,내용[],28,FALSE)</f>
        <v>박석호</v>
      </c>
      <c r="K670" s="69" t="str">
        <f>VLOOKUP(K667,내용[],4,FALSE)&amp;" : "&amp;VLOOKUP(K667,내용[],12,FALSE)</f>
        <v xml:space="preserve">프론트앤드 &amp; 백앤드 구현 및 제작 : </v>
      </c>
      <c r="L670" s="107" t="str">
        <f>VLOOKUP(K667,내용[],28,FALSE)</f>
        <v>박석호</v>
      </c>
    </row>
    <row r="671" spans="1:12" s="84" customFormat="1" ht="45" customHeight="1" x14ac:dyDescent="0.15">
      <c r="A671" s="105"/>
      <c r="B671" s="105"/>
      <c r="C671" s="69" t="str">
        <f>VLOOKUP(C667,내용[],20,FALSE)</f>
        <v>임베디드 애플리케이션 구현</v>
      </c>
      <c r="D671" s="108"/>
      <c r="E671" s="69" t="str">
        <f>VLOOKUP(E667,내용[],20,FALSE)</f>
        <v>임베디드 애플리케이션 구현</v>
      </c>
      <c r="F671" s="108"/>
      <c r="G671" s="69" t="str">
        <f>VLOOKUP(G667,내용[],20,FALSE)</f>
        <v>임베디드 애플리케이션 구현</v>
      </c>
      <c r="H671" s="108"/>
      <c r="I671" s="69" t="str">
        <f>VLOOKUP(I667,내용[],20,FALSE)</f>
        <v>디바이스 드라이버 구현</v>
      </c>
      <c r="J671" s="108"/>
      <c r="K671" s="69" t="str">
        <f>VLOOKUP(K667,내용[],20,FALSE)</f>
        <v>디바이스 드라이버 구현</v>
      </c>
      <c r="L671" s="108"/>
    </row>
    <row r="672" spans="1:12" s="84" customFormat="1" ht="12.75" customHeight="1" x14ac:dyDescent="0.15">
      <c r="A672" s="106"/>
      <c r="B672" s="106"/>
      <c r="C672" s="69" t="str">
        <f>VLOOKUP(C667,내용[],36,FALSE)</f>
        <v>506호</v>
      </c>
      <c r="D672" s="109"/>
      <c r="E672" s="69" t="str">
        <f>VLOOKUP(E667,내용[],36,FALSE)</f>
        <v>506호</v>
      </c>
      <c r="F672" s="109"/>
      <c r="G672" s="69" t="str">
        <f>VLOOKUP(G667,내용[],36,FALSE)</f>
        <v>506호</v>
      </c>
      <c r="H672" s="109"/>
      <c r="I672" s="69" t="str">
        <f>VLOOKUP(I667,내용[],36,FALSE)</f>
        <v>506호</v>
      </c>
      <c r="J672" s="109"/>
      <c r="K672" s="69" t="str">
        <f>VLOOKUP(K667,내용[],36,FALSE)</f>
        <v>506호</v>
      </c>
      <c r="L672" s="109"/>
    </row>
    <row r="673" spans="1:12" s="70" customFormat="1" ht="32.25" customHeight="1" x14ac:dyDescent="0.15">
      <c r="A673" s="104" t="str">
        <f>자료!$E$9</f>
        <v>2교시</v>
      </c>
      <c r="B673" s="104" t="str">
        <f>자료!$E$8</f>
        <v>10:30 ~ 11:20</v>
      </c>
      <c r="C673" s="69" t="str">
        <f>VLOOKUP(C667,내용[],5,FALSE)&amp;" : "&amp;VLOOKUP(C667,내용[],13,FALSE)</f>
        <v xml:space="preserve">프론트앤드 &amp; 백앤드 구현 및 제작 : </v>
      </c>
      <c r="D673" s="107" t="str">
        <f>VLOOKUP(C667,내용[],29,FALSE)</f>
        <v>박석호</v>
      </c>
      <c r="E673" s="69" t="str">
        <f>VLOOKUP(E667,내용[],5,FALSE)&amp;" : "&amp;VLOOKUP(E667,내용[],13,FALSE)</f>
        <v xml:space="preserve">프론트앤드 &amp; 백앤드 구현 및 제작 : </v>
      </c>
      <c r="F673" s="107" t="str">
        <f>VLOOKUP(E667,내용[],29,FALSE)</f>
        <v>박석호</v>
      </c>
      <c r="G673" s="69" t="str">
        <f>VLOOKUP(G667,내용[],5,FALSE)&amp;" : "&amp;VLOOKUP(G667,내용[],13,FALSE)</f>
        <v xml:space="preserve">프론트앤드 &amp; 백앤드 구현 및 제작 : </v>
      </c>
      <c r="H673" s="107" t="str">
        <f>VLOOKUP(G667,내용[],29,FALSE)</f>
        <v>박석호</v>
      </c>
      <c r="I673" s="69" t="str">
        <f>VLOOKUP(I667,내용[],5,FALSE)&amp;" : "&amp;VLOOKUP(I667,내용[],13,FALSE)</f>
        <v xml:space="preserve">프론트앤드 &amp; 백앤드 구현 및 제작 : </v>
      </c>
      <c r="J673" s="107" t="str">
        <f>VLOOKUP(I667,내용[],29,FALSE)</f>
        <v>박석호</v>
      </c>
      <c r="K673" s="69" t="str">
        <f>VLOOKUP(K667,내용[],5,FALSE)&amp;" : "&amp;VLOOKUP(K667,내용[],13,FALSE)</f>
        <v xml:space="preserve">프론트앤드 &amp; 백앤드 구현 및 제작 : </v>
      </c>
      <c r="L673" s="107" t="str">
        <f>VLOOKUP(K667,내용[],29,FALSE)</f>
        <v>박석호</v>
      </c>
    </row>
    <row r="674" spans="1:12" s="84" customFormat="1" ht="45" customHeight="1" x14ac:dyDescent="0.15">
      <c r="A674" s="105"/>
      <c r="B674" s="105"/>
      <c r="C674" s="69" t="str">
        <f>VLOOKUP(C667,내용[],21,FALSE)</f>
        <v>임베디드 애플리케이션 구현</v>
      </c>
      <c r="D674" s="108"/>
      <c r="E674" s="69" t="str">
        <f>VLOOKUP(E667,내용[],21,FALSE)</f>
        <v>임베디드 애플리케이션 구현</v>
      </c>
      <c r="F674" s="108"/>
      <c r="G674" s="69" t="str">
        <f>VLOOKUP(G667,내용[],21,FALSE)</f>
        <v>임베디드 애플리케이션 구현</v>
      </c>
      <c r="H674" s="108"/>
      <c r="I674" s="69" t="str">
        <f>VLOOKUP(I667,내용[],21,FALSE)</f>
        <v>디바이스 드라이버 구현</v>
      </c>
      <c r="J674" s="108"/>
      <c r="K674" s="69" t="str">
        <f>VLOOKUP(K667,내용[],21,FALSE)</f>
        <v>디바이스 드라이버 구현</v>
      </c>
      <c r="L674" s="108"/>
    </row>
    <row r="675" spans="1:12" s="84" customFormat="1" ht="12.75" customHeight="1" x14ac:dyDescent="0.15">
      <c r="A675" s="106"/>
      <c r="B675" s="106"/>
      <c r="C675" s="69" t="str">
        <f>VLOOKUP(C667,내용[],37,FALSE)</f>
        <v>506호</v>
      </c>
      <c r="D675" s="109"/>
      <c r="E675" s="69" t="str">
        <f>VLOOKUP(E667,내용[],37,FALSE)</f>
        <v>506호</v>
      </c>
      <c r="F675" s="109"/>
      <c r="G675" s="69" t="str">
        <f>VLOOKUP(G667,내용[],37,FALSE)</f>
        <v>506호</v>
      </c>
      <c r="H675" s="109"/>
      <c r="I675" s="69" t="str">
        <f>VLOOKUP(I667,내용[],37,FALSE)</f>
        <v>506호</v>
      </c>
      <c r="J675" s="109"/>
      <c r="K675" s="69" t="str">
        <f>VLOOKUP(K667,내용[],37,FALSE)</f>
        <v>506호</v>
      </c>
      <c r="L675" s="109"/>
    </row>
    <row r="676" spans="1:12" s="70" customFormat="1" ht="32.25" customHeight="1" x14ac:dyDescent="0.15">
      <c r="A676" s="104" t="str">
        <f>자료!$F$9</f>
        <v>3교시</v>
      </c>
      <c r="B676" s="104" t="str">
        <f>자료!$F$8</f>
        <v>11:30 ~ 12:20</v>
      </c>
      <c r="C676" s="69" t="str">
        <f>VLOOKUP(C667,내용[],6,FALSE)&amp;" : "&amp;VLOOKUP(C667,내용[],14,FALSE)</f>
        <v xml:space="preserve">프론트앤드 &amp; 백앤드 구현 및 제작 : </v>
      </c>
      <c r="D676" s="107" t="str">
        <f>VLOOKUP(C667,내용[],30,FALSE)</f>
        <v>박석호</v>
      </c>
      <c r="E676" s="69" t="str">
        <f>VLOOKUP(E667,내용[],6,FALSE)&amp;" : "&amp;VLOOKUP(E667,내용[],14,FALSE)</f>
        <v xml:space="preserve">프론트앤드 &amp; 백앤드 구현 및 제작 : </v>
      </c>
      <c r="F676" s="107" t="str">
        <f>VLOOKUP(E667,내용[],30,FALSE)</f>
        <v>박석호</v>
      </c>
      <c r="G676" s="69" t="str">
        <f>VLOOKUP(G667,내용[],6,FALSE)&amp;" : "&amp;VLOOKUP(G667,내용[],14,FALSE)</f>
        <v xml:space="preserve">프론트앤드 &amp; 백앤드 구현 및 제작 : </v>
      </c>
      <c r="H676" s="107" t="str">
        <f>VLOOKUP(G667,내용[],30,FALSE)</f>
        <v>박석호</v>
      </c>
      <c r="I676" s="69" t="str">
        <f>VLOOKUP(I667,내용[],6,FALSE)&amp;" : "&amp;VLOOKUP(I667,내용[],14,FALSE)</f>
        <v xml:space="preserve">프론트앤드 &amp; 백앤드 구현 및 제작 : </v>
      </c>
      <c r="J676" s="107" t="str">
        <f>VLOOKUP(I667,내용[],30,FALSE)</f>
        <v>박석호</v>
      </c>
      <c r="K676" s="69" t="str">
        <f>VLOOKUP(K667,내용[],6,FALSE)&amp;" : "&amp;VLOOKUP(K667,내용[],14,FALSE)</f>
        <v xml:space="preserve">프론트앤드 &amp; 백앤드 구현 및 제작 : </v>
      </c>
      <c r="L676" s="107" t="str">
        <f>VLOOKUP(K667,내용[],30,FALSE)</f>
        <v>박석호</v>
      </c>
    </row>
    <row r="677" spans="1:12" s="84" customFormat="1" ht="45" customHeight="1" x14ac:dyDescent="0.15">
      <c r="A677" s="105"/>
      <c r="B677" s="105"/>
      <c r="C677" s="69" t="str">
        <f>VLOOKUP(C667,내용[],22,FALSE)</f>
        <v>임베디드 애플리케이션 구현</v>
      </c>
      <c r="D677" s="108"/>
      <c r="E677" s="69" t="str">
        <f>VLOOKUP(E667,내용[],22,FALSE)</f>
        <v>임베디드 애플리케이션 구현</v>
      </c>
      <c r="F677" s="108"/>
      <c r="G677" s="69" t="str">
        <f>VLOOKUP(G667,내용[],22,FALSE)</f>
        <v>임베디드 애플리케이션 구현</v>
      </c>
      <c r="H677" s="108"/>
      <c r="I677" s="69" t="str">
        <f>VLOOKUP(I667,내용[],22,FALSE)</f>
        <v>디바이스 드라이버 구현</v>
      </c>
      <c r="J677" s="108"/>
      <c r="K677" s="69" t="str">
        <f>VLOOKUP(K667,내용[],22,FALSE)</f>
        <v>디바이스 드라이버 구현</v>
      </c>
      <c r="L677" s="108"/>
    </row>
    <row r="678" spans="1:12" s="84" customFormat="1" ht="12.75" customHeight="1" x14ac:dyDescent="0.15">
      <c r="A678" s="106"/>
      <c r="B678" s="106"/>
      <c r="C678" s="69" t="str">
        <f>VLOOKUP(C667,내용[],38,FALSE)</f>
        <v>506호</v>
      </c>
      <c r="D678" s="109"/>
      <c r="E678" s="69" t="str">
        <f>VLOOKUP(E667,내용[],38,FALSE)</f>
        <v>506호</v>
      </c>
      <c r="F678" s="109"/>
      <c r="G678" s="69" t="str">
        <f>VLOOKUP(G667,내용[],38,FALSE)</f>
        <v>506호</v>
      </c>
      <c r="H678" s="109"/>
      <c r="I678" s="69" t="str">
        <f>VLOOKUP(I667,내용[],38,FALSE)</f>
        <v>506호</v>
      </c>
      <c r="J678" s="109"/>
      <c r="K678" s="69" t="str">
        <f>VLOOKUP(K667,내용[],38,FALSE)</f>
        <v>506호</v>
      </c>
      <c r="L678" s="109"/>
    </row>
    <row r="679" spans="1:12" s="70" customFormat="1" ht="32.25" customHeight="1" x14ac:dyDescent="0.15">
      <c r="A679" s="104" t="str">
        <f>자료!$G$9</f>
        <v>4교시</v>
      </c>
      <c r="B679" s="104" t="str">
        <f>자료!$G$8</f>
        <v>12:30 ~ 13:20</v>
      </c>
      <c r="C679" s="69" t="str">
        <f>VLOOKUP(C667,내용[],7,FALSE)&amp;" : "&amp;VLOOKUP(C667,내용[],15,FALSE)</f>
        <v xml:space="preserve">프론트앤드 &amp; 백앤드 구현 및 제작 : </v>
      </c>
      <c r="D679" s="107" t="str">
        <f>VLOOKUP(C667,내용[],31,FALSE)</f>
        <v>박석호</v>
      </c>
      <c r="E679" s="69" t="str">
        <f>VLOOKUP(E667,내용[],7,FALSE)&amp;" : "&amp;VLOOKUP(E667,내용[],15,FALSE)</f>
        <v xml:space="preserve">프론트앤드 &amp; 백앤드 구현 및 제작 : </v>
      </c>
      <c r="F679" s="107" t="str">
        <f>VLOOKUP(E667,내용[],31,FALSE)</f>
        <v>박석호</v>
      </c>
      <c r="G679" s="101" t="str">
        <f>VLOOKUP(G667,내용[],7,FALSE)&amp;" : "&amp;VLOOKUP(G667,내용[],15,FALSE)</f>
        <v xml:space="preserve">프론트앤드 &amp; 백앤드 구현 및 제작 : </v>
      </c>
      <c r="H679" s="107" t="str">
        <f>VLOOKUP(G667,내용[],31,FALSE)</f>
        <v>박석호</v>
      </c>
      <c r="I679" s="69" t="str">
        <f>VLOOKUP(I667,내용[],7,FALSE)&amp;" : "&amp;VLOOKUP(I667,내용[],15,FALSE)</f>
        <v xml:space="preserve">프론트앤드 &amp; 백앤드 구현 및 제작 : </v>
      </c>
      <c r="J679" s="107" t="str">
        <f>VLOOKUP(I667,내용[],31,FALSE)</f>
        <v>박석호</v>
      </c>
      <c r="K679" s="69" t="str">
        <f>VLOOKUP(K667,내용[],7,FALSE)&amp;" : "&amp;VLOOKUP(K667,내용[],15,FALSE)</f>
        <v xml:space="preserve">프론트앤드 &amp; 백앤드 구현 및 제작 : </v>
      </c>
      <c r="L679" s="107" t="str">
        <f>VLOOKUP(K667,내용[],31,FALSE)</f>
        <v>박석호</v>
      </c>
    </row>
    <row r="680" spans="1:12" s="84" customFormat="1" ht="45" customHeight="1" x14ac:dyDescent="0.15">
      <c r="A680" s="105"/>
      <c r="B680" s="105"/>
      <c r="C680" s="69" t="str">
        <f>VLOOKUP(C667,내용[],23,FALSE)</f>
        <v>임베디드 애플리케이션 구현</v>
      </c>
      <c r="D680" s="108"/>
      <c r="E680" s="69" t="str">
        <f>VLOOKUP(E667,내용[],23,FALSE)</f>
        <v>임베디드 애플리케이션 구현</v>
      </c>
      <c r="F680" s="108"/>
      <c r="G680" s="101" t="str">
        <f>VLOOKUP(G667,내용[],23,FALSE)</f>
        <v>임베디드 애플리케이션 구현</v>
      </c>
      <c r="H680" s="108"/>
      <c r="I680" s="69" t="str">
        <f>VLOOKUP(I667,내용[],23,FALSE)</f>
        <v>디바이스 드라이버 구현</v>
      </c>
      <c r="J680" s="108"/>
      <c r="K680" s="69" t="str">
        <f>VLOOKUP(K667,내용[],23,FALSE)</f>
        <v>디바이스 드라이버 구현</v>
      </c>
      <c r="L680" s="108"/>
    </row>
    <row r="681" spans="1:12" s="84" customFormat="1" ht="12.75" customHeight="1" x14ac:dyDescent="0.15">
      <c r="A681" s="106"/>
      <c r="B681" s="106"/>
      <c r="C681" s="69" t="str">
        <f>VLOOKUP(C667,내용[],39,FALSE)</f>
        <v>506호</v>
      </c>
      <c r="D681" s="109"/>
      <c r="E681" s="69" t="str">
        <f>VLOOKUP(E667,내용[],39,FALSE)</f>
        <v>506호</v>
      </c>
      <c r="F681" s="109"/>
      <c r="G681" s="69" t="str">
        <f>VLOOKUP(G667,내용[],39,FALSE)</f>
        <v>506호</v>
      </c>
      <c r="H681" s="109"/>
      <c r="I681" s="69" t="str">
        <f>VLOOKUP(I667,내용[],39,FALSE)</f>
        <v>506호</v>
      </c>
      <c r="J681" s="109"/>
      <c r="K681" s="69" t="str">
        <f>VLOOKUP(K667,내용[],39,FALSE)</f>
        <v>506호</v>
      </c>
      <c r="L681" s="109"/>
    </row>
    <row r="682" spans="1:12" s="70" customFormat="1" ht="32.25" customHeight="1" x14ac:dyDescent="0.15">
      <c r="A682" s="104" t="str">
        <f>자료!$H$9</f>
        <v>5교시</v>
      </c>
      <c r="B682" s="104" t="str">
        <f>자료!$H$8</f>
        <v>14:10 ~ 15:00</v>
      </c>
      <c r="C682" s="69" t="str">
        <f>VLOOKUP(C667,내용[],8,FALSE)&amp;" : "&amp;VLOOKUP(C667,내용[],16,FALSE)</f>
        <v xml:space="preserve">프론트앤드 &amp; 백앤드 구현 및 제작 : </v>
      </c>
      <c r="D682" s="107" t="str">
        <f>VLOOKUP(C667,내용[],32,FALSE)</f>
        <v>박석호</v>
      </c>
      <c r="E682" s="69" t="str">
        <f>VLOOKUP(E667,내용[],8,FALSE)&amp;" : "&amp;VLOOKUP(E667,내용[],16,FALSE)</f>
        <v xml:space="preserve">프론트앤드 &amp; 백앤드 구현 및 제작 : </v>
      </c>
      <c r="F682" s="107" t="str">
        <f>VLOOKUP(E667,내용[],32,FALSE)</f>
        <v>박석호</v>
      </c>
      <c r="G682" s="69" t="str">
        <f>VLOOKUP(G667,내용[],8,FALSE)&amp;" : "&amp;VLOOKUP(G667,내용[],16,FALSE)</f>
        <v xml:space="preserve">프론트앤드 &amp; 백앤드 구현 및 제작 : </v>
      </c>
      <c r="H682" s="107" t="str">
        <f>VLOOKUP(G667,내용[],32,FALSE)</f>
        <v>박석호</v>
      </c>
      <c r="I682" s="69" t="str">
        <f>VLOOKUP(I667,내용[],8,FALSE)&amp;" : "&amp;VLOOKUP(I667,내용[],16,FALSE)</f>
        <v xml:space="preserve">프론트앤드 &amp; 백앤드 구현 및 제작 : </v>
      </c>
      <c r="J682" s="107" t="str">
        <f>VLOOKUP(I667,내용[],32,FALSE)</f>
        <v>박석호</v>
      </c>
      <c r="K682" s="69" t="str">
        <f>VLOOKUP(K667,내용[],8,FALSE)&amp;" : "&amp;VLOOKUP(K667,내용[],16,FALSE)</f>
        <v xml:space="preserve">프론트앤드 &amp; 백앤드 구현 및 제작 : </v>
      </c>
      <c r="L682" s="107" t="str">
        <f>VLOOKUP(K667,내용[],32,FALSE)</f>
        <v>박석호</v>
      </c>
    </row>
    <row r="683" spans="1:12" s="84" customFormat="1" ht="45" customHeight="1" x14ac:dyDescent="0.15">
      <c r="A683" s="105"/>
      <c r="B683" s="105"/>
      <c r="C683" s="69" t="str">
        <f>VLOOKUP(C667,내용[],24,FALSE)</f>
        <v>임베디드 애플리케이션 구현</v>
      </c>
      <c r="D683" s="108"/>
      <c r="E683" s="69" t="str">
        <f>VLOOKUP(E667,내용[],24,FALSE)</f>
        <v>임베디드 애플리케이션 구현</v>
      </c>
      <c r="F683" s="108"/>
      <c r="G683" s="69" t="str">
        <f>VLOOKUP(G667,내용[],24,FALSE)</f>
        <v>디바이스 드라이버 구현</v>
      </c>
      <c r="H683" s="108"/>
      <c r="I683" s="69" t="str">
        <f>VLOOKUP(I667,내용[],24,FALSE)</f>
        <v>디바이스 드라이버 구현</v>
      </c>
      <c r="J683" s="108"/>
      <c r="K683" s="69" t="str">
        <f>VLOOKUP(K667,내용[],24,FALSE)</f>
        <v>디바이스 드라이버 구현</v>
      </c>
      <c r="L683" s="108"/>
    </row>
    <row r="684" spans="1:12" s="84" customFormat="1" ht="12.75" customHeight="1" x14ac:dyDescent="0.15">
      <c r="A684" s="106"/>
      <c r="B684" s="106"/>
      <c r="C684" s="69" t="str">
        <f>VLOOKUP(C667,내용[],40,FALSE)</f>
        <v>506호</v>
      </c>
      <c r="D684" s="109"/>
      <c r="E684" s="69" t="str">
        <f>VLOOKUP(E667,내용[],40,FALSE)</f>
        <v>506호</v>
      </c>
      <c r="F684" s="109"/>
      <c r="G684" s="69" t="str">
        <f>VLOOKUP(G667,내용[],40,FALSE)</f>
        <v>506호</v>
      </c>
      <c r="H684" s="109"/>
      <c r="I684" s="69" t="str">
        <f>VLOOKUP(I667,내용[],40,FALSE)</f>
        <v>506호</v>
      </c>
      <c r="J684" s="109"/>
      <c r="K684" s="69" t="str">
        <f>VLOOKUP(K667,내용[],40,FALSE)</f>
        <v>506호</v>
      </c>
      <c r="L684" s="109"/>
    </row>
    <row r="685" spans="1:12" s="70" customFormat="1" ht="32.25" customHeight="1" x14ac:dyDescent="0.15">
      <c r="A685" s="104" t="str">
        <f>자료!$I$9</f>
        <v>6교시</v>
      </c>
      <c r="B685" s="104" t="str">
        <f>자료!$I$8</f>
        <v>15:10 ~ 16:00</v>
      </c>
      <c r="C685" s="69" t="str">
        <f>VLOOKUP(C667,내용[],9,FALSE)&amp;" : "&amp;VLOOKUP(C667,내용[],17,FALSE)</f>
        <v xml:space="preserve">프론트앤드 &amp; 백앤드 구현 및 제작 : </v>
      </c>
      <c r="D685" s="107" t="str">
        <f>VLOOKUP(C667,내용[],33,FALSE)</f>
        <v>박석호</v>
      </c>
      <c r="E685" s="69" t="str">
        <f>VLOOKUP(E667,내용[],9,FALSE)&amp;" : "&amp;VLOOKUP(E667,내용[],17,FALSE)</f>
        <v xml:space="preserve">프론트앤드 &amp; 백앤드 구현 및 제작 : </v>
      </c>
      <c r="F685" s="107" t="str">
        <f>VLOOKUP(E667,내용[],33,FALSE)</f>
        <v>박석호</v>
      </c>
      <c r="G685" s="69" t="str">
        <f>VLOOKUP(G667,내용[],9,FALSE)&amp;" : "&amp;VLOOKUP(G667,내용[],17,FALSE)</f>
        <v xml:space="preserve">프론트앤드 &amp; 백앤드 구현 및 제작 : </v>
      </c>
      <c r="H685" s="107" t="str">
        <f>VLOOKUP(G667,내용[],33,FALSE)</f>
        <v>박석호</v>
      </c>
      <c r="I685" s="69" t="str">
        <f>VLOOKUP(I667,내용[],9,FALSE)&amp;" : "&amp;VLOOKUP(I667,내용[],17,FALSE)</f>
        <v xml:space="preserve">프론트앤드 &amp; 백앤드 구현 및 제작 : </v>
      </c>
      <c r="J685" s="107" t="str">
        <f>VLOOKUP(I667,내용[],33,FALSE)</f>
        <v>박석호</v>
      </c>
      <c r="K685" s="69" t="str">
        <f>VLOOKUP(K667,내용[],9,FALSE)&amp;" : "&amp;VLOOKUP(K667,내용[],17,FALSE)</f>
        <v xml:space="preserve">프론트앤드 &amp; 백앤드 구현 및 제작 : </v>
      </c>
      <c r="L685" s="107" t="str">
        <f>VLOOKUP(K667,내용[],33,FALSE)</f>
        <v>박석호</v>
      </c>
    </row>
    <row r="686" spans="1:12" s="84" customFormat="1" ht="45" customHeight="1" x14ac:dyDescent="0.15">
      <c r="A686" s="105"/>
      <c r="B686" s="105"/>
      <c r="C686" s="69" t="str">
        <f>VLOOKUP(C667,내용[],25,FALSE)</f>
        <v>임베디드 애플리케이션 구현</v>
      </c>
      <c r="D686" s="108"/>
      <c r="E686" s="69" t="str">
        <f>VLOOKUP(E667,내용[],25,FALSE)</f>
        <v>임베디드 애플리케이션 구현</v>
      </c>
      <c r="F686" s="108"/>
      <c r="G686" s="69" t="str">
        <f>VLOOKUP(G667,내용[],25,FALSE)</f>
        <v>디바이스 드라이버 구현</v>
      </c>
      <c r="H686" s="108"/>
      <c r="I686" s="69" t="str">
        <f>VLOOKUP(I667,내용[],25,FALSE)</f>
        <v>디바이스 드라이버 구현</v>
      </c>
      <c r="J686" s="108"/>
      <c r="K686" s="69" t="str">
        <f>VLOOKUP(K667,내용[],25,FALSE)</f>
        <v>디바이스 드라이버 구현</v>
      </c>
      <c r="L686" s="108"/>
    </row>
    <row r="687" spans="1:12" s="84" customFormat="1" ht="12.75" customHeight="1" x14ac:dyDescent="0.15">
      <c r="A687" s="106"/>
      <c r="B687" s="106"/>
      <c r="C687" s="69" t="str">
        <f>VLOOKUP(C667,내용[],41,FALSE)</f>
        <v>506호</v>
      </c>
      <c r="D687" s="109"/>
      <c r="E687" s="69" t="str">
        <f>VLOOKUP(E667,내용[],41,FALSE)</f>
        <v>506호</v>
      </c>
      <c r="F687" s="109"/>
      <c r="G687" s="69" t="str">
        <f>VLOOKUP(G667,내용[],41,FALSE)</f>
        <v>506호</v>
      </c>
      <c r="H687" s="109"/>
      <c r="I687" s="69" t="str">
        <f>VLOOKUP(I667,내용[],41,FALSE)</f>
        <v>506호</v>
      </c>
      <c r="J687" s="109"/>
      <c r="K687" s="69" t="str">
        <f>VLOOKUP(K667,내용[],41,FALSE)</f>
        <v>506호</v>
      </c>
      <c r="L687" s="109"/>
    </row>
    <row r="688" spans="1:12" s="70" customFormat="1" ht="32.25" customHeight="1" x14ac:dyDescent="0.15">
      <c r="A688" s="104" t="str">
        <f>자료!$J$9</f>
        <v>7교시</v>
      </c>
      <c r="B688" s="104" t="str">
        <f>자료!$J$8</f>
        <v>16:10 ~ 17:00</v>
      </c>
      <c r="C688" s="69" t="str">
        <f>VLOOKUP(C667,내용[],10,FALSE)&amp;" : "&amp;VLOOKUP(C667,내용[],18,FALSE)</f>
        <v xml:space="preserve">프론트앤드 &amp; 백앤드 구현 및 제작 : </v>
      </c>
      <c r="D688" s="107" t="str">
        <f>VLOOKUP(C667,내용[],34,FALSE)</f>
        <v>박석호</v>
      </c>
      <c r="E688" s="69" t="str">
        <f>VLOOKUP(E667,내용[],10,FALSE)&amp;" : "&amp;VLOOKUP(E667,내용[],18,FALSE)</f>
        <v xml:space="preserve">프론트앤드 &amp; 백앤드 구현 및 제작 : </v>
      </c>
      <c r="F688" s="107" t="str">
        <f>VLOOKUP(E667,내용[],34,FALSE)</f>
        <v>박석호</v>
      </c>
      <c r="G688" s="69" t="str">
        <f>VLOOKUP(G667,내용[],10,FALSE)&amp;" : "&amp;VLOOKUP(G667,내용[],18,FALSE)</f>
        <v xml:space="preserve">프론트앤드 &amp; 백앤드 구현 및 제작 : </v>
      </c>
      <c r="H688" s="107" t="str">
        <f>VLOOKUP(G667,내용[],34,FALSE)</f>
        <v>박석호</v>
      </c>
      <c r="I688" s="69" t="str">
        <f>VLOOKUP(I667,내용[],10,FALSE)&amp;" : "&amp;VLOOKUP(I667,내용[],18,FALSE)</f>
        <v xml:space="preserve">프론트앤드 &amp; 백앤드 구현 및 제작 : </v>
      </c>
      <c r="J688" s="107" t="str">
        <f>VLOOKUP(I667,내용[],34,FALSE)</f>
        <v>박석호</v>
      </c>
      <c r="K688" s="69" t="str">
        <f>VLOOKUP(K667,내용[],10,FALSE)&amp;" : "&amp;VLOOKUP(K667,내용[],18,FALSE)</f>
        <v xml:space="preserve">프론트앤드 &amp; 백앤드 구현 및 제작 : </v>
      </c>
      <c r="L688" s="107" t="str">
        <f>VLOOKUP(K667,내용[],34,FALSE)</f>
        <v>박석호</v>
      </c>
    </row>
    <row r="689" spans="1:12" s="84" customFormat="1" ht="45" customHeight="1" x14ac:dyDescent="0.15">
      <c r="A689" s="105"/>
      <c r="B689" s="105"/>
      <c r="C689" s="69" t="str">
        <f>VLOOKUP(C667,내용[],26,FALSE)</f>
        <v>임베디드 애플리케이션 구현</v>
      </c>
      <c r="D689" s="108"/>
      <c r="E689" s="69" t="str">
        <f>VLOOKUP(E667,내용[],26,FALSE)</f>
        <v>임베디드 애플리케이션 구현</v>
      </c>
      <c r="F689" s="108"/>
      <c r="G689" s="69" t="str">
        <f>VLOOKUP(G667,내용[],26,FALSE)</f>
        <v>디바이스 드라이버 구현</v>
      </c>
      <c r="H689" s="108"/>
      <c r="I689" s="69" t="str">
        <f>VLOOKUP(I667,내용[],26,FALSE)</f>
        <v>디바이스 드라이버 구현</v>
      </c>
      <c r="J689" s="108"/>
      <c r="K689" s="69" t="str">
        <f>VLOOKUP(K667,내용[],26,FALSE)</f>
        <v>디바이스 드라이버 구현</v>
      </c>
      <c r="L689" s="108"/>
    </row>
    <row r="690" spans="1:12" s="84" customFormat="1" ht="12.75" customHeight="1" x14ac:dyDescent="0.15">
      <c r="A690" s="106"/>
      <c r="B690" s="106"/>
      <c r="C690" s="69" t="str">
        <f>VLOOKUP(C667,내용[],42,FALSE)</f>
        <v>506호</v>
      </c>
      <c r="D690" s="109"/>
      <c r="E690" s="69" t="str">
        <f>VLOOKUP(E667,내용[],42,FALSE)</f>
        <v>506호</v>
      </c>
      <c r="F690" s="109"/>
      <c r="G690" s="69" t="str">
        <f>VLOOKUP(G667,내용[],42,FALSE)</f>
        <v>506호</v>
      </c>
      <c r="H690" s="109"/>
      <c r="I690" s="69" t="str">
        <f>VLOOKUP(I667,내용[],42,FALSE)</f>
        <v>506호</v>
      </c>
      <c r="J690" s="109"/>
      <c r="K690" s="69" t="str">
        <f>VLOOKUP(K667,내용[],42,FALSE)</f>
        <v>506호</v>
      </c>
      <c r="L690" s="109"/>
    </row>
    <row r="691" spans="1:12" s="70" customFormat="1" ht="32.25" customHeight="1" x14ac:dyDescent="0.15">
      <c r="A691" s="104" t="str">
        <f>자료!$K$9</f>
        <v>8교시</v>
      </c>
      <c r="B691" s="104" t="str">
        <f>자료!$K$8</f>
        <v>17:10 ~ 18:00</v>
      </c>
      <c r="C691" s="69" t="str">
        <f>VLOOKUP(C667,내용[],11,FALSE)&amp;" : "&amp;VLOOKUP(C667,내용[],19,FALSE)</f>
        <v xml:space="preserve">프론트앤드 &amp; 백앤드 구현 및 제작 : </v>
      </c>
      <c r="D691" s="107" t="str">
        <f>VLOOKUP(C667,내용[],35,FALSE)</f>
        <v>박석호</v>
      </c>
      <c r="E691" s="69" t="str">
        <f>VLOOKUP(E667,내용[],11,FALSE)&amp;" : "&amp;VLOOKUP(E667,내용[],19,FALSE)</f>
        <v xml:space="preserve">프론트앤드 &amp; 백앤드 구현 및 제작 : </v>
      </c>
      <c r="F691" s="107" t="str">
        <f>VLOOKUP(E667,내용[],35,FALSE)</f>
        <v>박석호</v>
      </c>
      <c r="G691" s="69" t="str">
        <f>VLOOKUP(G667,내용[],11,FALSE)&amp;" : "&amp;VLOOKUP(G667,내용[],19,FALSE)</f>
        <v xml:space="preserve">프론트앤드 &amp; 백앤드 구현 및 제작 : </v>
      </c>
      <c r="H691" s="107" t="str">
        <f>VLOOKUP(G667,내용[],35,FALSE)</f>
        <v>박석호</v>
      </c>
      <c r="I691" s="69" t="str">
        <f>VLOOKUP(I667,내용[],11,FALSE)&amp;" : "&amp;VLOOKUP(I667,내용[],19,FALSE)</f>
        <v xml:space="preserve">프론트앤드 &amp; 백앤드 구현 및 제작 : </v>
      </c>
      <c r="J691" s="107" t="str">
        <f>VLOOKUP(I667,내용[],35,FALSE)</f>
        <v>박석호</v>
      </c>
      <c r="K691" s="69" t="str">
        <f>VLOOKUP(K667,내용[],11,FALSE)&amp;" : "&amp;VLOOKUP(K667,내용[],19,FALSE)</f>
        <v xml:space="preserve">프론트앤드 &amp; 백앤드 구현 및 제작 : </v>
      </c>
      <c r="L691" s="107" t="str">
        <f>VLOOKUP(K667,내용[],35,FALSE)</f>
        <v>박석호</v>
      </c>
    </row>
    <row r="692" spans="1:12" s="84" customFormat="1" ht="45" customHeight="1" x14ac:dyDescent="0.15">
      <c r="A692" s="105"/>
      <c r="B692" s="105"/>
      <c r="C692" s="69" t="str">
        <f>VLOOKUP(C667,내용[],27,FALSE)</f>
        <v>임베디드 애플리케이션 구현</v>
      </c>
      <c r="D692" s="108"/>
      <c r="E692" s="69" t="str">
        <f>VLOOKUP(E667,내용[],27,FALSE)</f>
        <v>임베디드 애플리케이션 구현</v>
      </c>
      <c r="F692" s="108"/>
      <c r="G692" s="69" t="str">
        <f>VLOOKUP(G667,내용[],27,FALSE)</f>
        <v>디바이스 드라이버 구현</v>
      </c>
      <c r="H692" s="108"/>
      <c r="I692" s="69" t="str">
        <f>VLOOKUP(I667,내용[],27,FALSE)</f>
        <v>디바이스 드라이버 구현</v>
      </c>
      <c r="J692" s="108"/>
      <c r="K692" s="69" t="str">
        <f>VLOOKUP(K667,내용[],27,FALSE)</f>
        <v>디바이스 드라이버 구현</v>
      </c>
      <c r="L692" s="108"/>
    </row>
    <row r="693" spans="1:12" s="84" customFormat="1" ht="12.75" customHeight="1" x14ac:dyDescent="0.15">
      <c r="A693" s="106"/>
      <c r="B693" s="106"/>
      <c r="C693" s="69" t="str">
        <f>VLOOKUP(C667,내용[],43,FALSE)</f>
        <v>506호</v>
      </c>
      <c r="D693" s="109"/>
      <c r="E693" s="69" t="str">
        <f>VLOOKUP(E667,내용[],43,FALSE)</f>
        <v>506호</v>
      </c>
      <c r="F693" s="109"/>
      <c r="G693" s="69" t="str">
        <f>VLOOKUP(G667,내용[],43,FALSE)</f>
        <v>506호</v>
      </c>
      <c r="H693" s="109"/>
      <c r="I693" s="69" t="str">
        <f>VLOOKUP(I667,내용[],43,FALSE)</f>
        <v>506호</v>
      </c>
      <c r="J693" s="109"/>
      <c r="K693" s="69" t="str">
        <f>VLOOKUP(K667,내용[],43,FALSE)</f>
        <v>506호</v>
      </c>
      <c r="L693" s="109"/>
    </row>
    <row r="694" spans="1:12" s="84" customFormat="1" ht="6" customHeight="1" x14ac:dyDescent="0.15">
      <c r="A694" s="58"/>
      <c r="D694" s="60"/>
      <c r="F694" s="60"/>
      <c r="G694" s="61"/>
      <c r="H694" s="60"/>
      <c r="J694" s="60"/>
      <c r="L694" s="60"/>
    </row>
    <row r="695" spans="1:12" s="84" customFormat="1" ht="6" customHeight="1" x14ac:dyDescent="0.15">
      <c r="D695" s="60"/>
      <c r="F695" s="60"/>
      <c r="G695" s="61"/>
      <c r="H695" s="60"/>
      <c r="J695" s="60"/>
      <c r="L695" s="60"/>
    </row>
    <row r="696" spans="1:12" s="84" customFormat="1" ht="21" customHeight="1" x14ac:dyDescent="0.15">
      <c r="A696" s="113" t="str">
        <f>자료!$A$3</f>
        <v>풀스택 개발자양성과정(프론트앤드&amp;백앤드)(2회차)</v>
      </c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</row>
    <row r="697" spans="1:12" s="84" customFormat="1" ht="6" customHeight="1" x14ac:dyDescent="0.15">
      <c r="D697" s="60"/>
      <c r="F697" s="60"/>
      <c r="G697" s="61"/>
      <c r="H697" s="60"/>
      <c r="J697" s="60"/>
      <c r="L697" s="60"/>
    </row>
    <row r="698" spans="1:12" s="84" customFormat="1" ht="12" x14ac:dyDescent="0.15">
      <c r="A698" s="114" t="str">
        <f>자료!$A$5</f>
        <v xml:space="preserve">훈련기간: </v>
      </c>
      <c r="B698" s="114"/>
      <c r="C698" s="62" t="str">
        <f>자료!$D$5</f>
        <v>2020-10-20 ~ 2021-04-01</v>
      </c>
      <c r="D698" s="60"/>
      <c r="F698" s="63"/>
      <c r="G698" s="61" t="str">
        <f>자료!$I$5</f>
        <v>(연수시간: 900시간)</v>
      </c>
      <c r="H698" s="60"/>
      <c r="J698" s="60"/>
      <c r="L698" s="60"/>
    </row>
    <row r="699" spans="1:12" s="84" customFormat="1" ht="12" x14ac:dyDescent="0.15">
      <c r="A699" s="114" t="str">
        <f>자료!$A$6</f>
        <v xml:space="preserve">훈련강사: </v>
      </c>
      <c r="B699" s="114"/>
      <c r="C699" s="84" t="str">
        <f t="shared" ref="C699" si="118">D703</f>
        <v>박석호</v>
      </c>
      <c r="D699" s="60"/>
      <c r="F699" s="60"/>
      <c r="G699" s="61"/>
      <c r="H699" s="60"/>
      <c r="I699" s="64"/>
      <c r="J699" s="65"/>
      <c r="K699" s="64"/>
      <c r="L699" s="60"/>
    </row>
    <row r="700" spans="1:12" s="84" customFormat="1" ht="13.5" customHeight="1" x14ac:dyDescent="0.15">
      <c r="A700" s="66"/>
      <c r="B700" s="66"/>
      <c r="C700" s="110">
        <f t="shared" ref="C700" si="119">C667+5</f>
        <v>106</v>
      </c>
      <c r="D700" s="110"/>
      <c r="E700" s="110">
        <f t="shared" ref="E700" si="120">C700+1</f>
        <v>107</v>
      </c>
      <c r="F700" s="110"/>
      <c r="G700" s="110">
        <f t="shared" ref="G700" si="121">E700+1</f>
        <v>108</v>
      </c>
      <c r="H700" s="110"/>
      <c r="I700" s="110">
        <f t="shared" ref="I700" si="122">G700+1</f>
        <v>109</v>
      </c>
      <c r="J700" s="110"/>
      <c r="K700" s="110">
        <f t="shared" ref="K700" si="123">I700+1</f>
        <v>110</v>
      </c>
      <c r="L700" s="110"/>
    </row>
    <row r="701" spans="1:12" s="68" customFormat="1" ht="13.5" customHeight="1" x14ac:dyDescent="0.15">
      <c r="A701" s="85"/>
      <c r="B701" s="85"/>
      <c r="C701" s="111">
        <f>VLOOKUP(C700,내용[],44,FALSE)</f>
        <v>44278</v>
      </c>
      <c r="D701" s="111"/>
      <c r="E701" s="111">
        <f>VLOOKUP(E700,내용[],44,FALSE)</f>
        <v>44279</v>
      </c>
      <c r="F701" s="111"/>
      <c r="G701" s="115">
        <f>VLOOKUP(G700,내용[],44,FALSE)</f>
        <v>44280</v>
      </c>
      <c r="H701" s="115"/>
      <c r="I701" s="111">
        <f>VLOOKUP(I700,내용[],44,FALSE)</f>
        <v>44281</v>
      </c>
      <c r="J701" s="111"/>
      <c r="K701" s="111">
        <f>VLOOKUP(K700,내용[],44,FALSE)</f>
        <v>44284</v>
      </c>
      <c r="L701" s="111"/>
    </row>
    <row r="702" spans="1:12" s="84" customFormat="1" ht="13.5" customHeight="1" x14ac:dyDescent="0.15">
      <c r="A702" s="66"/>
      <c r="B702" s="66"/>
      <c r="C702" s="112">
        <f>VLOOKUP(C$40,내용[],2,FALSE)</f>
        <v>8</v>
      </c>
      <c r="D702" s="112"/>
      <c r="E702" s="112">
        <f>VLOOKUP(E$40,내용[],2,FALSE)</f>
        <v>8</v>
      </c>
      <c r="F702" s="112"/>
      <c r="G702" s="112">
        <f>VLOOKUP(G$40,내용[],2,FALSE)</f>
        <v>8</v>
      </c>
      <c r="H702" s="112"/>
      <c r="I702" s="112">
        <f>VLOOKUP(I$40,내용[],2,FALSE)</f>
        <v>8</v>
      </c>
      <c r="J702" s="112"/>
      <c r="K702" s="112">
        <f>VLOOKUP(K700,내용[],2,FALSE)</f>
        <v>8</v>
      </c>
      <c r="L702" s="112"/>
    </row>
    <row r="703" spans="1:12" s="70" customFormat="1" ht="32.25" customHeight="1" x14ac:dyDescent="0.15">
      <c r="A703" s="104" t="str">
        <f>자료!$D$9</f>
        <v>1교시</v>
      </c>
      <c r="B703" s="104" t="str">
        <f>자료!$D$8</f>
        <v>09:30 ~ 10:20</v>
      </c>
      <c r="C703" s="69" t="str">
        <f>VLOOKUP(C700,내용[],4,FALSE)&amp;" : "&amp;VLOOKUP(C700,내용[],12,FALSE)</f>
        <v xml:space="preserve">프론트앤드 &amp; 백앤드 구현 및 제작 : </v>
      </c>
      <c r="D703" s="107" t="str">
        <f>VLOOKUP(C700,내용[],28,FALSE)</f>
        <v>박석호</v>
      </c>
      <c r="E703" s="69" t="str">
        <f>VLOOKUP(E700,내용[],4,FALSE)&amp;" : "&amp;VLOOKUP(E700,내용[],12,FALSE)</f>
        <v xml:space="preserve">프론트앤드 &amp; 백앤드 구현 및 제작 : </v>
      </c>
      <c r="F703" s="107" t="str">
        <f>VLOOKUP(E700,내용[],28,FALSE)</f>
        <v>박석호</v>
      </c>
      <c r="G703" s="69" t="str">
        <f>VLOOKUP(G700,내용[],4,FALSE)&amp;" : "&amp;VLOOKUP(G700,내용[],12,FALSE)</f>
        <v xml:space="preserve">프론트앤드 &amp; 백앤드 구현 및 제작 : </v>
      </c>
      <c r="H703" s="107" t="str">
        <f>VLOOKUP(G700,내용[],28,FALSE)</f>
        <v>박석호</v>
      </c>
      <c r="I703" s="69" t="str">
        <f>VLOOKUP(I700,내용[],4,FALSE)&amp;" : "&amp;VLOOKUP(I700,내용[],12,FALSE)</f>
        <v xml:space="preserve">프론트앤드 &amp; 백앤드 구현 및 제작 : </v>
      </c>
      <c r="J703" s="107" t="str">
        <f>VLOOKUP(I700,내용[],28,FALSE)</f>
        <v>박석호</v>
      </c>
      <c r="K703" s="69" t="str">
        <f>VLOOKUP(K700,내용[],4,FALSE)&amp;" : "&amp;VLOOKUP(K700,내용[],12,FALSE)</f>
        <v xml:space="preserve">프론트앤드 &amp; 백앤드 구현 및 제작 : </v>
      </c>
      <c r="L703" s="107" t="str">
        <f>VLOOKUP(K700,내용[],28,FALSE)</f>
        <v>박석호</v>
      </c>
    </row>
    <row r="704" spans="1:12" s="84" customFormat="1" ht="45" customHeight="1" x14ac:dyDescent="0.15">
      <c r="A704" s="105"/>
      <c r="B704" s="105"/>
      <c r="C704" s="69" t="str">
        <f>VLOOKUP(C700,내용[],20,FALSE)</f>
        <v>디바이스 드라이버 구현</v>
      </c>
      <c r="D704" s="108"/>
      <c r="E704" s="69" t="str">
        <f>VLOOKUP(E700,내용[],20,FALSE)</f>
        <v>디바이스 드라이버 구현</v>
      </c>
      <c r="F704" s="108"/>
      <c r="G704" s="69" t="str">
        <f>VLOOKUP(G700,내용[],20,FALSE)</f>
        <v>디바이스 드라이버 구현</v>
      </c>
      <c r="H704" s="108"/>
      <c r="I704" s="69" t="str">
        <f>VLOOKUP(I700,내용[],20,FALSE)</f>
        <v>펌웨어 구현</v>
      </c>
      <c r="J704" s="108"/>
      <c r="K704" s="69" t="str">
        <f>VLOOKUP(K700,내용[],20,FALSE)</f>
        <v>펌웨어 구현</v>
      </c>
      <c r="L704" s="108"/>
    </row>
    <row r="705" spans="1:12" s="84" customFormat="1" ht="12.75" customHeight="1" x14ac:dyDescent="0.15">
      <c r="A705" s="106"/>
      <c r="B705" s="106"/>
      <c r="C705" s="69" t="str">
        <f>VLOOKUP(C700,내용[],36,FALSE)</f>
        <v>506호</v>
      </c>
      <c r="D705" s="109"/>
      <c r="E705" s="69" t="str">
        <f>VLOOKUP(E700,내용[],36,FALSE)</f>
        <v>506호</v>
      </c>
      <c r="F705" s="109"/>
      <c r="G705" s="69" t="str">
        <f>VLOOKUP(G700,내용[],36,FALSE)</f>
        <v>506호</v>
      </c>
      <c r="H705" s="109"/>
      <c r="I705" s="69" t="str">
        <f>VLOOKUP(I700,내용[],36,FALSE)</f>
        <v>506호</v>
      </c>
      <c r="J705" s="109"/>
      <c r="K705" s="69" t="str">
        <f>VLOOKUP(K700,내용[],36,FALSE)</f>
        <v>506호</v>
      </c>
      <c r="L705" s="109"/>
    </row>
    <row r="706" spans="1:12" s="70" customFormat="1" ht="32.25" customHeight="1" x14ac:dyDescent="0.15">
      <c r="A706" s="104" t="str">
        <f>자료!$E$9</f>
        <v>2교시</v>
      </c>
      <c r="B706" s="104" t="str">
        <f>자료!$E$8</f>
        <v>10:30 ~ 11:20</v>
      </c>
      <c r="C706" s="69" t="str">
        <f>VLOOKUP(C700,내용[],5,FALSE)&amp;" : "&amp;VLOOKUP(C700,내용[],13,FALSE)</f>
        <v xml:space="preserve">프론트앤드 &amp; 백앤드 구현 및 제작 : </v>
      </c>
      <c r="D706" s="107" t="str">
        <f>VLOOKUP(C700,내용[],29,FALSE)</f>
        <v>박석호</v>
      </c>
      <c r="E706" s="69" t="str">
        <f>VLOOKUP(E700,내용[],5,FALSE)&amp;" : "&amp;VLOOKUP(E700,내용[],13,FALSE)</f>
        <v xml:space="preserve">프론트앤드 &amp; 백앤드 구현 및 제작 : </v>
      </c>
      <c r="F706" s="107" t="str">
        <f>VLOOKUP(E700,내용[],29,FALSE)</f>
        <v>박석호</v>
      </c>
      <c r="G706" s="69" t="str">
        <f>VLOOKUP(G700,내용[],5,FALSE)&amp;" : "&amp;VLOOKUP(G700,내용[],13,FALSE)</f>
        <v xml:space="preserve">프론트앤드 &amp; 백앤드 구현 및 제작 : </v>
      </c>
      <c r="H706" s="107" t="str">
        <f>VLOOKUP(G700,내용[],29,FALSE)</f>
        <v>박석호</v>
      </c>
      <c r="I706" s="69" t="str">
        <f>VLOOKUP(I700,내용[],5,FALSE)&amp;" : "&amp;VLOOKUP(I700,내용[],13,FALSE)</f>
        <v xml:space="preserve">프론트앤드 &amp; 백앤드 구현 및 제작 : </v>
      </c>
      <c r="J706" s="107" t="str">
        <f>VLOOKUP(I700,내용[],29,FALSE)</f>
        <v>박석호</v>
      </c>
      <c r="K706" s="69" t="str">
        <f>VLOOKUP(K700,내용[],5,FALSE)&amp;" : "&amp;VLOOKUP(K700,내용[],13,FALSE)</f>
        <v xml:space="preserve">프론트앤드 &amp; 백앤드 구현 및 제작 : </v>
      </c>
      <c r="L706" s="107" t="str">
        <f>VLOOKUP(K700,내용[],29,FALSE)</f>
        <v>박석호</v>
      </c>
    </row>
    <row r="707" spans="1:12" s="84" customFormat="1" ht="45" customHeight="1" x14ac:dyDescent="0.15">
      <c r="A707" s="105"/>
      <c r="B707" s="105"/>
      <c r="C707" s="69" t="str">
        <f>VLOOKUP(C700,내용[],21,FALSE)</f>
        <v>디바이스 드라이버 구현</v>
      </c>
      <c r="D707" s="108"/>
      <c r="E707" s="69" t="str">
        <f>VLOOKUP(E700,내용[],21,FALSE)</f>
        <v>디바이스 드라이버 구현</v>
      </c>
      <c r="F707" s="108"/>
      <c r="G707" s="69" t="str">
        <f>VLOOKUP(G700,내용[],21,FALSE)</f>
        <v>디바이스 드라이버 구현</v>
      </c>
      <c r="H707" s="108"/>
      <c r="I707" s="69" t="str">
        <f>VLOOKUP(I700,내용[],21,FALSE)</f>
        <v>펌웨어 구현</v>
      </c>
      <c r="J707" s="108"/>
      <c r="K707" s="69" t="str">
        <f>VLOOKUP(K700,내용[],21,FALSE)</f>
        <v>펌웨어 구현</v>
      </c>
      <c r="L707" s="108"/>
    </row>
    <row r="708" spans="1:12" s="84" customFormat="1" ht="12.75" customHeight="1" x14ac:dyDescent="0.15">
      <c r="A708" s="106"/>
      <c r="B708" s="106"/>
      <c r="C708" s="69" t="str">
        <f>VLOOKUP(C700,내용[],37,FALSE)</f>
        <v>506호</v>
      </c>
      <c r="D708" s="109"/>
      <c r="E708" s="69" t="str">
        <f>VLOOKUP(E700,내용[],37,FALSE)</f>
        <v>506호</v>
      </c>
      <c r="F708" s="109"/>
      <c r="G708" s="69" t="str">
        <f>VLOOKUP(G700,내용[],37,FALSE)</f>
        <v>506호</v>
      </c>
      <c r="H708" s="109"/>
      <c r="I708" s="69" t="str">
        <f>VLOOKUP(I700,내용[],37,FALSE)</f>
        <v>506호</v>
      </c>
      <c r="J708" s="109"/>
      <c r="K708" s="69" t="str">
        <f>VLOOKUP(K700,내용[],37,FALSE)</f>
        <v>506호</v>
      </c>
      <c r="L708" s="109"/>
    </row>
    <row r="709" spans="1:12" s="70" customFormat="1" ht="32.25" customHeight="1" x14ac:dyDescent="0.15">
      <c r="A709" s="104" t="str">
        <f>자료!$F$9</f>
        <v>3교시</v>
      </c>
      <c r="B709" s="104" t="str">
        <f>자료!$F$8</f>
        <v>11:30 ~ 12:20</v>
      </c>
      <c r="C709" s="69" t="str">
        <f>VLOOKUP(C700,내용[],6,FALSE)&amp;" : "&amp;VLOOKUP(C700,내용[],14,FALSE)</f>
        <v xml:space="preserve">프론트앤드 &amp; 백앤드 구현 및 제작 : </v>
      </c>
      <c r="D709" s="107" t="str">
        <f>VLOOKUP(C700,내용[],30,FALSE)</f>
        <v>박석호</v>
      </c>
      <c r="E709" s="69" t="str">
        <f>VLOOKUP(E700,내용[],6,FALSE)&amp;" : "&amp;VLOOKUP(E700,내용[],14,FALSE)</f>
        <v xml:space="preserve">프론트앤드 &amp; 백앤드 구현 및 제작 : </v>
      </c>
      <c r="F709" s="107" t="str">
        <f>VLOOKUP(E700,내용[],30,FALSE)</f>
        <v>박석호</v>
      </c>
      <c r="G709" s="69" t="str">
        <f>VLOOKUP(G700,내용[],6,FALSE)&amp;" : "&amp;VLOOKUP(G700,내용[],14,FALSE)</f>
        <v xml:space="preserve">프론트앤드 &amp; 백앤드 구현 및 제작 : </v>
      </c>
      <c r="H709" s="107" t="str">
        <f>VLOOKUP(G700,내용[],30,FALSE)</f>
        <v>박석호</v>
      </c>
      <c r="I709" s="69" t="str">
        <f>VLOOKUP(I700,내용[],6,FALSE)&amp;" : "&amp;VLOOKUP(I700,내용[],14,FALSE)</f>
        <v xml:space="preserve">프론트앤드 &amp; 백앤드 구현 및 제작 : </v>
      </c>
      <c r="J709" s="107" t="str">
        <f>VLOOKUP(I700,내용[],30,FALSE)</f>
        <v>박석호</v>
      </c>
      <c r="K709" s="69" t="str">
        <f>VLOOKUP(K700,내용[],6,FALSE)&amp;" : "&amp;VLOOKUP(K700,내용[],14,FALSE)</f>
        <v xml:space="preserve">프론트앤드 &amp; 백앤드 구현 및 제작 : </v>
      </c>
      <c r="L709" s="107" t="str">
        <f>VLOOKUP(K700,내용[],30,FALSE)</f>
        <v>박석호</v>
      </c>
    </row>
    <row r="710" spans="1:12" s="84" customFormat="1" ht="45" customHeight="1" x14ac:dyDescent="0.15">
      <c r="A710" s="105"/>
      <c r="B710" s="105"/>
      <c r="C710" s="69" t="str">
        <f>VLOOKUP(C700,내용[],22,FALSE)</f>
        <v>디바이스 드라이버 구현</v>
      </c>
      <c r="D710" s="108"/>
      <c r="E710" s="69" t="str">
        <f>VLOOKUP(E700,내용[],22,FALSE)</f>
        <v>디바이스 드라이버 구현</v>
      </c>
      <c r="F710" s="108"/>
      <c r="G710" s="69" t="str">
        <f>VLOOKUP(G700,내용[],22,FALSE)</f>
        <v>디바이스 드라이버 구현</v>
      </c>
      <c r="H710" s="108"/>
      <c r="I710" s="69" t="str">
        <f>VLOOKUP(I700,내용[],22,FALSE)</f>
        <v>펌웨어 구현</v>
      </c>
      <c r="J710" s="108"/>
      <c r="K710" s="69" t="str">
        <f>VLOOKUP(K700,내용[],22,FALSE)</f>
        <v>펌웨어 구현</v>
      </c>
      <c r="L710" s="108"/>
    </row>
    <row r="711" spans="1:12" s="84" customFormat="1" ht="12.75" customHeight="1" x14ac:dyDescent="0.15">
      <c r="A711" s="106"/>
      <c r="B711" s="106"/>
      <c r="C711" s="69" t="str">
        <f>VLOOKUP(C700,내용[],38,FALSE)</f>
        <v>506호</v>
      </c>
      <c r="D711" s="109"/>
      <c r="E711" s="69" t="str">
        <f>VLOOKUP(E700,내용[],38,FALSE)</f>
        <v>506호</v>
      </c>
      <c r="F711" s="109"/>
      <c r="G711" s="69" t="str">
        <f>VLOOKUP(G700,내용[],38,FALSE)</f>
        <v>506호</v>
      </c>
      <c r="H711" s="109"/>
      <c r="I711" s="69" t="str">
        <f>VLOOKUP(I700,내용[],38,FALSE)</f>
        <v>506호</v>
      </c>
      <c r="J711" s="109"/>
      <c r="K711" s="69" t="str">
        <f>VLOOKUP(K700,내용[],38,FALSE)</f>
        <v>506호</v>
      </c>
      <c r="L711" s="109"/>
    </row>
    <row r="712" spans="1:12" s="70" customFormat="1" ht="32.25" customHeight="1" x14ac:dyDescent="0.15">
      <c r="A712" s="104" t="str">
        <f>자료!$G$9</f>
        <v>4교시</v>
      </c>
      <c r="B712" s="104" t="str">
        <f>자료!$G$8</f>
        <v>12:30 ~ 13:20</v>
      </c>
      <c r="C712" s="69" t="str">
        <f>VLOOKUP(C700,내용[],7,FALSE)&amp;" : "&amp;VLOOKUP(C700,내용[],15,FALSE)</f>
        <v xml:space="preserve">프론트앤드 &amp; 백앤드 구현 및 제작 : </v>
      </c>
      <c r="D712" s="107" t="str">
        <f>VLOOKUP(C700,내용[],31,FALSE)</f>
        <v>박석호</v>
      </c>
      <c r="E712" s="69" t="str">
        <f>VLOOKUP(E700,내용[],7,FALSE)&amp;" : "&amp;VLOOKUP(E700,내용[],15,FALSE)</f>
        <v xml:space="preserve">프론트앤드 &amp; 백앤드 구현 및 제작 : </v>
      </c>
      <c r="F712" s="107" t="str">
        <f>VLOOKUP(E700,내용[],31,FALSE)</f>
        <v>박석호</v>
      </c>
      <c r="G712" s="101" t="str">
        <f>VLOOKUP(G700,내용[],7,FALSE)&amp;" : "&amp;VLOOKUP(G700,내용[],15,FALSE)</f>
        <v xml:space="preserve">프론트앤드 &amp; 백앤드 구현 및 제작 : </v>
      </c>
      <c r="H712" s="107" t="str">
        <f>VLOOKUP(G700,내용[],31,FALSE)</f>
        <v>박석호</v>
      </c>
      <c r="I712" s="69" t="str">
        <f>VLOOKUP(I700,내용[],7,FALSE)&amp;" : "&amp;VLOOKUP(I700,내용[],15,FALSE)</f>
        <v xml:space="preserve">프론트앤드 &amp; 백앤드 구현 및 제작 : </v>
      </c>
      <c r="J712" s="107" t="str">
        <f>VLOOKUP(I700,내용[],31,FALSE)</f>
        <v>박석호</v>
      </c>
      <c r="K712" s="69" t="str">
        <f>VLOOKUP(K700,내용[],7,FALSE)&amp;" : "&amp;VLOOKUP(K700,내용[],15,FALSE)</f>
        <v xml:space="preserve">프론트앤드 &amp; 백앤드 구현 및 제작 : </v>
      </c>
      <c r="L712" s="107" t="str">
        <f>VLOOKUP(K700,내용[],31,FALSE)</f>
        <v>박석호</v>
      </c>
    </row>
    <row r="713" spans="1:12" s="84" customFormat="1" ht="45" customHeight="1" x14ac:dyDescent="0.15">
      <c r="A713" s="105"/>
      <c r="B713" s="105"/>
      <c r="C713" s="69" t="str">
        <f>VLOOKUP(C700,내용[],23,FALSE)</f>
        <v>디바이스 드라이버 구현</v>
      </c>
      <c r="D713" s="108"/>
      <c r="E713" s="69" t="str">
        <f>VLOOKUP(E700,내용[],23,FALSE)</f>
        <v>디바이스 드라이버 구현</v>
      </c>
      <c r="F713" s="108"/>
      <c r="G713" s="101" t="str">
        <f>VLOOKUP(G700,내용[],23,FALSE)</f>
        <v>디바이스 드라이버 구현</v>
      </c>
      <c r="H713" s="108"/>
      <c r="I713" s="69" t="str">
        <f>VLOOKUP(I700,내용[],23,FALSE)</f>
        <v>펌웨어 구현</v>
      </c>
      <c r="J713" s="108"/>
      <c r="K713" s="69" t="str">
        <f>VLOOKUP(K700,내용[],23,FALSE)</f>
        <v>펌웨어 구현</v>
      </c>
      <c r="L713" s="108"/>
    </row>
    <row r="714" spans="1:12" s="84" customFormat="1" ht="12.75" customHeight="1" x14ac:dyDescent="0.15">
      <c r="A714" s="106"/>
      <c r="B714" s="106"/>
      <c r="C714" s="69" t="str">
        <f>VLOOKUP(C700,내용[],39,FALSE)</f>
        <v>506호</v>
      </c>
      <c r="D714" s="109"/>
      <c r="E714" s="69" t="str">
        <f>VLOOKUP(E700,내용[],39,FALSE)</f>
        <v>506호</v>
      </c>
      <c r="F714" s="109"/>
      <c r="G714" s="69" t="str">
        <f>VLOOKUP(G700,내용[],39,FALSE)</f>
        <v>506호</v>
      </c>
      <c r="H714" s="109"/>
      <c r="I714" s="69" t="str">
        <f>VLOOKUP(I700,내용[],39,FALSE)</f>
        <v>506호</v>
      </c>
      <c r="J714" s="109"/>
      <c r="K714" s="69" t="str">
        <f>VLOOKUP(K700,내용[],39,FALSE)</f>
        <v>506호</v>
      </c>
      <c r="L714" s="109"/>
    </row>
    <row r="715" spans="1:12" s="70" customFormat="1" ht="32.25" customHeight="1" x14ac:dyDescent="0.15">
      <c r="A715" s="104" t="str">
        <f>자료!$H$9</f>
        <v>5교시</v>
      </c>
      <c r="B715" s="104" t="str">
        <f>자료!$H$8</f>
        <v>14:10 ~ 15:00</v>
      </c>
      <c r="C715" s="69" t="str">
        <f>VLOOKUP(C700,내용[],8,FALSE)&amp;" : "&amp;VLOOKUP(C700,내용[],16,FALSE)</f>
        <v xml:space="preserve">프론트앤드 &amp; 백앤드 구현 및 제작 : </v>
      </c>
      <c r="D715" s="107" t="str">
        <f>VLOOKUP(C700,내용[],32,FALSE)</f>
        <v>박석호</v>
      </c>
      <c r="E715" s="69" t="str">
        <f>VLOOKUP(E700,내용[],8,FALSE)&amp;" : "&amp;VLOOKUP(E700,내용[],16,FALSE)</f>
        <v xml:space="preserve">프론트앤드 &amp; 백앤드 구현 및 제작 : </v>
      </c>
      <c r="F715" s="107" t="str">
        <f>VLOOKUP(E700,내용[],32,FALSE)</f>
        <v>박석호</v>
      </c>
      <c r="G715" s="69" t="str">
        <f>VLOOKUP(G700,내용[],8,FALSE)&amp;" : "&amp;VLOOKUP(G700,내용[],16,FALSE)</f>
        <v xml:space="preserve">프론트앤드 &amp; 백앤드 구현 및 제작 : </v>
      </c>
      <c r="H715" s="107" t="str">
        <f>VLOOKUP(G700,내용[],32,FALSE)</f>
        <v>박석호</v>
      </c>
      <c r="I715" s="69" t="str">
        <f>VLOOKUP(I700,내용[],8,FALSE)&amp;" : "&amp;VLOOKUP(I700,내용[],16,FALSE)</f>
        <v xml:space="preserve">프론트앤드 &amp; 백앤드 구현 및 제작 : </v>
      </c>
      <c r="J715" s="107" t="str">
        <f>VLOOKUP(I700,내용[],32,FALSE)</f>
        <v>박석호</v>
      </c>
      <c r="K715" s="69" t="str">
        <f>VLOOKUP(K700,내용[],8,FALSE)&amp;" : "&amp;VLOOKUP(K700,내용[],16,FALSE)</f>
        <v xml:space="preserve">프론트앤드 &amp; 백앤드 구현 및 제작 : </v>
      </c>
      <c r="L715" s="107" t="str">
        <f>VLOOKUP(K700,내용[],32,FALSE)</f>
        <v>박석호</v>
      </c>
    </row>
    <row r="716" spans="1:12" s="84" customFormat="1" ht="45" customHeight="1" x14ac:dyDescent="0.15">
      <c r="A716" s="105"/>
      <c r="B716" s="105"/>
      <c r="C716" s="69" t="str">
        <f>VLOOKUP(C700,내용[],24,FALSE)</f>
        <v>디바이스 드라이버 구현</v>
      </c>
      <c r="D716" s="108"/>
      <c r="E716" s="69" t="str">
        <f>VLOOKUP(E700,내용[],24,FALSE)</f>
        <v>디바이스 드라이버 구현</v>
      </c>
      <c r="F716" s="108"/>
      <c r="G716" s="69" t="str">
        <f>VLOOKUP(G700,내용[],24,FALSE)</f>
        <v>펌웨어 구현</v>
      </c>
      <c r="H716" s="108"/>
      <c r="I716" s="69" t="str">
        <f>VLOOKUP(I700,내용[],24,FALSE)</f>
        <v>펌웨어 구현</v>
      </c>
      <c r="J716" s="108"/>
      <c r="K716" s="69" t="str">
        <f>VLOOKUP(K700,내용[],24,FALSE)</f>
        <v>펌웨어 구현</v>
      </c>
      <c r="L716" s="108"/>
    </row>
    <row r="717" spans="1:12" s="84" customFormat="1" ht="12.75" customHeight="1" x14ac:dyDescent="0.15">
      <c r="A717" s="106"/>
      <c r="B717" s="106"/>
      <c r="C717" s="69" t="str">
        <f>VLOOKUP(C700,내용[],40,FALSE)</f>
        <v>506호</v>
      </c>
      <c r="D717" s="109"/>
      <c r="E717" s="69" t="str">
        <f>VLOOKUP(E700,내용[],40,FALSE)</f>
        <v>506호</v>
      </c>
      <c r="F717" s="109"/>
      <c r="G717" s="69" t="str">
        <f>VLOOKUP(G700,내용[],40,FALSE)</f>
        <v>506호</v>
      </c>
      <c r="H717" s="109"/>
      <c r="I717" s="69" t="str">
        <f>VLOOKUP(I700,내용[],40,FALSE)</f>
        <v>506호</v>
      </c>
      <c r="J717" s="109"/>
      <c r="K717" s="69" t="str">
        <f>VLOOKUP(K700,내용[],40,FALSE)</f>
        <v>506호</v>
      </c>
      <c r="L717" s="109"/>
    </row>
    <row r="718" spans="1:12" s="70" customFormat="1" ht="32.25" customHeight="1" x14ac:dyDescent="0.15">
      <c r="A718" s="104" t="str">
        <f>자료!$I$9</f>
        <v>6교시</v>
      </c>
      <c r="B718" s="104" t="str">
        <f>자료!$I$8</f>
        <v>15:10 ~ 16:00</v>
      </c>
      <c r="C718" s="69" t="str">
        <f>VLOOKUP(C700,내용[],9,FALSE)&amp;" : "&amp;VLOOKUP(C700,내용[],17,FALSE)</f>
        <v xml:space="preserve">프론트앤드 &amp; 백앤드 구현 및 제작 : </v>
      </c>
      <c r="D718" s="107" t="str">
        <f>VLOOKUP(C700,내용[],33,FALSE)</f>
        <v>박석호</v>
      </c>
      <c r="E718" s="69" t="str">
        <f>VLOOKUP(E700,내용[],9,FALSE)&amp;" : "&amp;VLOOKUP(E700,내용[],17,FALSE)</f>
        <v xml:space="preserve">프론트앤드 &amp; 백앤드 구현 및 제작 : </v>
      </c>
      <c r="F718" s="107" t="str">
        <f>VLOOKUP(E700,내용[],33,FALSE)</f>
        <v>박석호</v>
      </c>
      <c r="G718" s="69" t="str">
        <f>VLOOKUP(G700,내용[],9,FALSE)&amp;" : "&amp;VLOOKUP(G700,내용[],17,FALSE)</f>
        <v xml:space="preserve">프론트앤드 &amp; 백앤드 구현 및 제작 : </v>
      </c>
      <c r="H718" s="107" t="str">
        <f>VLOOKUP(G700,내용[],33,FALSE)</f>
        <v>박석호</v>
      </c>
      <c r="I718" s="69" t="str">
        <f>VLOOKUP(I700,내용[],9,FALSE)&amp;" : "&amp;VLOOKUP(I700,내용[],17,FALSE)</f>
        <v xml:space="preserve">프론트앤드 &amp; 백앤드 구현 및 제작 : </v>
      </c>
      <c r="J718" s="107" t="str">
        <f>VLOOKUP(I700,내용[],33,FALSE)</f>
        <v>박석호</v>
      </c>
      <c r="K718" s="69" t="str">
        <f>VLOOKUP(K700,내용[],9,FALSE)&amp;" : "&amp;VLOOKUP(K700,내용[],17,FALSE)</f>
        <v xml:space="preserve">프론트앤드 &amp; 백앤드 구현 및 제작 : </v>
      </c>
      <c r="L718" s="107" t="str">
        <f>VLOOKUP(K700,내용[],33,FALSE)</f>
        <v>박석호</v>
      </c>
    </row>
    <row r="719" spans="1:12" s="84" customFormat="1" ht="45" customHeight="1" x14ac:dyDescent="0.15">
      <c r="A719" s="105"/>
      <c r="B719" s="105"/>
      <c r="C719" s="69" t="str">
        <f>VLOOKUP(C700,내용[],25,FALSE)</f>
        <v>디바이스 드라이버 구현</v>
      </c>
      <c r="D719" s="108"/>
      <c r="E719" s="69" t="str">
        <f>VLOOKUP(E700,내용[],25,FALSE)</f>
        <v>디바이스 드라이버 구현</v>
      </c>
      <c r="F719" s="108"/>
      <c r="G719" s="69" t="str">
        <f>VLOOKUP(G700,내용[],25,FALSE)</f>
        <v>펌웨어 구현</v>
      </c>
      <c r="H719" s="108"/>
      <c r="I719" s="69" t="str">
        <f>VLOOKUP(I700,내용[],25,FALSE)</f>
        <v>펌웨어 구현</v>
      </c>
      <c r="J719" s="108"/>
      <c r="K719" s="69" t="str">
        <f>VLOOKUP(K700,내용[],25,FALSE)</f>
        <v>펌웨어 구현</v>
      </c>
      <c r="L719" s="108"/>
    </row>
    <row r="720" spans="1:12" s="84" customFormat="1" ht="12.75" customHeight="1" x14ac:dyDescent="0.15">
      <c r="A720" s="106"/>
      <c r="B720" s="106"/>
      <c r="C720" s="69" t="str">
        <f>VLOOKUP(C700,내용[],41,FALSE)</f>
        <v>506호</v>
      </c>
      <c r="D720" s="109"/>
      <c r="E720" s="69" t="str">
        <f>VLOOKUP(E700,내용[],41,FALSE)</f>
        <v>506호</v>
      </c>
      <c r="F720" s="109"/>
      <c r="G720" s="69" t="str">
        <f>VLOOKUP(G700,내용[],41,FALSE)</f>
        <v>506호</v>
      </c>
      <c r="H720" s="109"/>
      <c r="I720" s="69" t="str">
        <f>VLOOKUP(I700,내용[],41,FALSE)</f>
        <v>506호</v>
      </c>
      <c r="J720" s="109"/>
      <c r="K720" s="69" t="str">
        <f>VLOOKUP(K700,내용[],41,FALSE)</f>
        <v>506호</v>
      </c>
      <c r="L720" s="109"/>
    </row>
    <row r="721" spans="1:12" s="70" customFormat="1" ht="32.25" customHeight="1" x14ac:dyDescent="0.15">
      <c r="A721" s="104" t="str">
        <f>자료!$J$9</f>
        <v>7교시</v>
      </c>
      <c r="B721" s="104" t="str">
        <f>자료!$J$8</f>
        <v>16:10 ~ 17:00</v>
      </c>
      <c r="C721" s="69" t="str">
        <f>VLOOKUP(C700,내용[],10,FALSE)&amp;" : "&amp;VLOOKUP(C700,내용[],18,FALSE)</f>
        <v xml:space="preserve">프론트앤드 &amp; 백앤드 구현 및 제작 : </v>
      </c>
      <c r="D721" s="107" t="str">
        <f>VLOOKUP(C700,내용[],34,FALSE)</f>
        <v>박석호</v>
      </c>
      <c r="E721" s="69" t="str">
        <f>VLOOKUP(E700,내용[],10,FALSE)&amp;" : "&amp;VLOOKUP(E700,내용[],18,FALSE)</f>
        <v xml:space="preserve">프론트앤드 &amp; 백앤드 구현 및 제작 : </v>
      </c>
      <c r="F721" s="107" t="str">
        <f>VLOOKUP(E700,내용[],34,FALSE)</f>
        <v>박석호</v>
      </c>
      <c r="G721" s="69" t="str">
        <f>VLOOKUP(G700,내용[],10,FALSE)&amp;" : "&amp;VLOOKUP(G700,내용[],18,FALSE)</f>
        <v xml:space="preserve">프론트앤드 &amp; 백앤드 구현 및 제작 : </v>
      </c>
      <c r="H721" s="107" t="str">
        <f>VLOOKUP(G700,내용[],34,FALSE)</f>
        <v>박석호</v>
      </c>
      <c r="I721" s="69" t="str">
        <f>VLOOKUP(I700,내용[],10,FALSE)&amp;" : "&amp;VLOOKUP(I700,내용[],18,FALSE)</f>
        <v xml:space="preserve">프론트앤드 &amp; 백앤드 구현 및 제작 : </v>
      </c>
      <c r="J721" s="107" t="str">
        <f>VLOOKUP(I700,내용[],34,FALSE)</f>
        <v>박석호</v>
      </c>
      <c r="K721" s="69" t="str">
        <f>VLOOKUP(K700,내용[],10,FALSE)&amp;" : "&amp;VLOOKUP(K700,내용[],18,FALSE)</f>
        <v xml:space="preserve">프론트앤드 &amp; 백앤드 구현 및 제작 : </v>
      </c>
      <c r="L721" s="107" t="str">
        <f>VLOOKUP(K700,내용[],34,FALSE)</f>
        <v>박석호</v>
      </c>
    </row>
    <row r="722" spans="1:12" s="84" customFormat="1" ht="45" customHeight="1" x14ac:dyDescent="0.15">
      <c r="A722" s="105"/>
      <c r="B722" s="105"/>
      <c r="C722" s="69" t="str">
        <f>VLOOKUP(C700,내용[],26,FALSE)</f>
        <v>디바이스 드라이버 구현</v>
      </c>
      <c r="D722" s="108"/>
      <c r="E722" s="69" t="str">
        <f>VLOOKUP(E700,내용[],26,FALSE)</f>
        <v>디바이스 드라이버 구현</v>
      </c>
      <c r="F722" s="108"/>
      <c r="G722" s="69" t="str">
        <f>VLOOKUP(G700,내용[],26,FALSE)</f>
        <v>펌웨어 구현</v>
      </c>
      <c r="H722" s="108"/>
      <c r="I722" s="69" t="str">
        <f>VLOOKUP(I700,내용[],26,FALSE)</f>
        <v>펌웨어 구현</v>
      </c>
      <c r="J722" s="108"/>
      <c r="K722" s="69" t="str">
        <f>VLOOKUP(K700,내용[],26,FALSE)</f>
        <v>펌웨어 구현</v>
      </c>
      <c r="L722" s="108"/>
    </row>
    <row r="723" spans="1:12" s="84" customFormat="1" ht="12.75" customHeight="1" x14ac:dyDescent="0.15">
      <c r="A723" s="106"/>
      <c r="B723" s="106"/>
      <c r="C723" s="69" t="str">
        <f>VLOOKUP(C700,내용[],42,FALSE)</f>
        <v>506호</v>
      </c>
      <c r="D723" s="109"/>
      <c r="E723" s="69" t="str">
        <f>VLOOKUP(E700,내용[],42,FALSE)</f>
        <v>506호</v>
      </c>
      <c r="F723" s="109"/>
      <c r="G723" s="69" t="str">
        <f>VLOOKUP(G700,내용[],42,FALSE)</f>
        <v>506호</v>
      </c>
      <c r="H723" s="109"/>
      <c r="I723" s="69" t="str">
        <f>VLOOKUP(I700,내용[],42,FALSE)</f>
        <v>506호</v>
      </c>
      <c r="J723" s="109"/>
      <c r="K723" s="69" t="str">
        <f>VLOOKUP(K700,내용[],42,FALSE)</f>
        <v>506호</v>
      </c>
      <c r="L723" s="109"/>
    </row>
    <row r="724" spans="1:12" s="70" customFormat="1" ht="32.25" customHeight="1" x14ac:dyDescent="0.15">
      <c r="A724" s="104" t="str">
        <f>자료!$K$9</f>
        <v>8교시</v>
      </c>
      <c r="B724" s="104" t="str">
        <f>자료!$K$8</f>
        <v>17:10 ~ 18:00</v>
      </c>
      <c r="C724" s="69" t="str">
        <f>VLOOKUP(C700,내용[],11,FALSE)&amp;" : "&amp;VLOOKUP(C700,내용[],19,FALSE)</f>
        <v xml:space="preserve">프론트앤드 &amp; 백앤드 구현 및 제작 : </v>
      </c>
      <c r="D724" s="107" t="str">
        <f>VLOOKUP(C700,내용[],35,FALSE)</f>
        <v>박석호</v>
      </c>
      <c r="E724" s="69" t="str">
        <f>VLOOKUP(E700,내용[],11,FALSE)&amp;" : "&amp;VLOOKUP(E700,내용[],19,FALSE)</f>
        <v xml:space="preserve">프론트앤드 &amp; 백앤드 구현 및 제작 : </v>
      </c>
      <c r="F724" s="107" t="str">
        <f>VLOOKUP(E700,내용[],35,FALSE)</f>
        <v>박석호</v>
      </c>
      <c r="G724" s="69" t="str">
        <f>VLOOKUP(G700,내용[],11,FALSE)&amp;" : "&amp;VLOOKUP(G700,내용[],19,FALSE)</f>
        <v xml:space="preserve">프론트앤드 &amp; 백앤드 구현 및 제작 : </v>
      </c>
      <c r="H724" s="107" t="str">
        <f>VLOOKUP(G700,내용[],35,FALSE)</f>
        <v>박석호</v>
      </c>
      <c r="I724" s="69" t="str">
        <f>VLOOKUP(I700,내용[],11,FALSE)&amp;" : "&amp;VLOOKUP(I700,내용[],19,FALSE)</f>
        <v xml:space="preserve">프론트앤드 &amp; 백앤드 구현 및 제작 : </v>
      </c>
      <c r="J724" s="107" t="str">
        <f>VLOOKUP(I700,내용[],35,FALSE)</f>
        <v>박석호</v>
      </c>
      <c r="K724" s="69" t="str">
        <f>VLOOKUP(K700,내용[],11,FALSE)&amp;" : "&amp;VLOOKUP(K700,내용[],19,FALSE)</f>
        <v xml:space="preserve">프론트앤드 &amp; 백앤드 구현 및 제작 : </v>
      </c>
      <c r="L724" s="107" t="str">
        <f>VLOOKUP(K700,내용[],35,FALSE)</f>
        <v>박석호</v>
      </c>
    </row>
    <row r="725" spans="1:12" s="84" customFormat="1" ht="45" customHeight="1" x14ac:dyDescent="0.15">
      <c r="A725" s="105"/>
      <c r="B725" s="105"/>
      <c r="C725" s="69" t="str">
        <f>VLOOKUP(C700,내용[],27,FALSE)</f>
        <v>디바이스 드라이버 구현</v>
      </c>
      <c r="D725" s="108"/>
      <c r="E725" s="69" t="str">
        <f>VLOOKUP(E700,내용[],27,FALSE)</f>
        <v>디바이스 드라이버 구현</v>
      </c>
      <c r="F725" s="108"/>
      <c r="G725" s="69" t="str">
        <f>VLOOKUP(G700,내용[],27,FALSE)</f>
        <v>펌웨어 구현</v>
      </c>
      <c r="H725" s="108"/>
      <c r="I725" s="69" t="str">
        <f>VLOOKUP(I700,내용[],27,FALSE)</f>
        <v>펌웨어 구현</v>
      </c>
      <c r="J725" s="108"/>
      <c r="K725" s="69" t="str">
        <f>VLOOKUP(K700,내용[],27,FALSE)</f>
        <v>펌웨어 구현</v>
      </c>
      <c r="L725" s="108"/>
    </row>
    <row r="726" spans="1:12" s="84" customFormat="1" ht="12.75" customHeight="1" x14ac:dyDescent="0.15">
      <c r="A726" s="106"/>
      <c r="B726" s="106"/>
      <c r="C726" s="69" t="str">
        <f>VLOOKUP(C700,내용[],43,FALSE)</f>
        <v>506호</v>
      </c>
      <c r="D726" s="109"/>
      <c r="E726" s="69" t="str">
        <f>VLOOKUP(E700,내용[],43,FALSE)</f>
        <v>506호</v>
      </c>
      <c r="F726" s="109"/>
      <c r="G726" s="69" t="str">
        <f>VLOOKUP(G700,내용[],43,FALSE)</f>
        <v>506호</v>
      </c>
      <c r="H726" s="109"/>
      <c r="I726" s="69" t="str">
        <f>VLOOKUP(I700,내용[],43,FALSE)</f>
        <v>506호</v>
      </c>
      <c r="J726" s="109"/>
      <c r="K726" s="69" t="str">
        <f>VLOOKUP(K700,내용[],43,FALSE)</f>
        <v>506호</v>
      </c>
      <c r="L726" s="109"/>
    </row>
    <row r="727" spans="1:12" s="99" customFormat="1" ht="6" customHeight="1" x14ac:dyDescent="0.15">
      <c r="A727" s="58"/>
      <c r="D727" s="60"/>
      <c r="F727" s="60"/>
      <c r="G727" s="61"/>
      <c r="H727" s="60"/>
      <c r="J727" s="60"/>
      <c r="L727" s="60"/>
    </row>
    <row r="728" spans="1:12" s="99" customFormat="1" ht="6" customHeight="1" x14ac:dyDescent="0.15">
      <c r="D728" s="60"/>
      <c r="F728" s="60"/>
      <c r="G728" s="61"/>
      <c r="H728" s="60"/>
      <c r="J728" s="60"/>
      <c r="L728" s="60"/>
    </row>
    <row r="729" spans="1:12" s="99" customFormat="1" ht="21" customHeight="1" x14ac:dyDescent="0.15">
      <c r="A729" s="113" t="str">
        <f>자료!$A$3</f>
        <v>풀스택 개발자양성과정(프론트앤드&amp;백앤드)(2회차)</v>
      </c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</row>
    <row r="730" spans="1:12" s="99" customFormat="1" ht="6" customHeight="1" x14ac:dyDescent="0.15">
      <c r="D730" s="60"/>
      <c r="F730" s="60"/>
      <c r="G730" s="61"/>
      <c r="H730" s="60"/>
      <c r="J730" s="60"/>
      <c r="L730" s="60"/>
    </row>
    <row r="731" spans="1:12" s="99" customFormat="1" ht="12" x14ac:dyDescent="0.15">
      <c r="A731" s="114" t="str">
        <f>자료!$A$5</f>
        <v xml:space="preserve">훈련기간: </v>
      </c>
      <c r="B731" s="114"/>
      <c r="C731" s="62" t="str">
        <f>자료!$D$5</f>
        <v>2020-10-20 ~ 2021-04-01</v>
      </c>
      <c r="D731" s="60"/>
      <c r="F731" s="63"/>
      <c r="G731" s="61" t="str">
        <f>자료!$I$5</f>
        <v>(연수시간: 900시간)</v>
      </c>
      <c r="H731" s="60"/>
      <c r="J731" s="60"/>
      <c r="L731" s="60"/>
    </row>
    <row r="732" spans="1:12" s="99" customFormat="1" ht="12" x14ac:dyDescent="0.15">
      <c r="A732" s="114" t="str">
        <f>자료!$A$6</f>
        <v xml:space="preserve">훈련강사: </v>
      </c>
      <c r="B732" s="114"/>
      <c r="C732" s="99" t="str">
        <f t="shared" ref="C732" si="124">D736</f>
        <v>박석호</v>
      </c>
      <c r="D732" s="60"/>
      <c r="F732" s="60"/>
      <c r="G732" s="61"/>
      <c r="H732" s="60"/>
      <c r="I732" s="64"/>
      <c r="J732" s="65"/>
      <c r="K732" s="64"/>
      <c r="L732" s="60"/>
    </row>
    <row r="733" spans="1:12" s="99" customFormat="1" ht="13.5" customHeight="1" x14ac:dyDescent="0.15">
      <c r="A733" s="66"/>
      <c r="B733" s="66"/>
      <c r="C733" s="110">
        <f t="shared" ref="C733" si="125">C700+5</f>
        <v>111</v>
      </c>
      <c r="D733" s="110"/>
      <c r="E733" s="110">
        <f t="shared" ref="E733" si="126">C733+1</f>
        <v>112</v>
      </c>
      <c r="F733" s="110"/>
      <c r="G733" s="110">
        <f t="shared" ref="G733" si="127">E733+1</f>
        <v>113</v>
      </c>
      <c r="H733" s="110"/>
      <c r="I733" s="110">
        <f t="shared" ref="I733" si="128">G733+1</f>
        <v>114</v>
      </c>
      <c r="J733" s="110"/>
      <c r="K733" s="110">
        <f t="shared" ref="K733" si="129">I733+1</f>
        <v>115</v>
      </c>
      <c r="L733" s="110"/>
    </row>
    <row r="734" spans="1:12" s="68" customFormat="1" ht="13.5" customHeight="1" x14ac:dyDescent="0.15">
      <c r="A734" s="100"/>
      <c r="B734" s="100"/>
      <c r="C734" s="111">
        <f>VLOOKUP(C733,내용[],44,FALSE)</f>
        <v>44285</v>
      </c>
      <c r="D734" s="111"/>
      <c r="E734" s="111">
        <f>VLOOKUP(E733,내용[],44,FALSE)</f>
        <v>44286</v>
      </c>
      <c r="F734" s="111"/>
      <c r="G734" s="115">
        <f>VLOOKUP(G733,내용[],44,FALSE)</f>
        <v>44287</v>
      </c>
      <c r="H734" s="115"/>
      <c r="I734" s="111">
        <f>VLOOKUP(I733,내용[],44,FALSE)</f>
        <v>44288</v>
      </c>
      <c r="J734" s="111"/>
      <c r="K734" s="111">
        <f>VLOOKUP(K733,내용[],44,FALSE)</f>
        <v>44291</v>
      </c>
      <c r="L734" s="111"/>
    </row>
    <row r="735" spans="1:12" s="99" customFormat="1" ht="13.5" customHeight="1" x14ac:dyDescent="0.15">
      <c r="A735" s="66"/>
      <c r="B735" s="66"/>
      <c r="C735" s="112">
        <f>VLOOKUP(C$40,내용[],2,FALSE)</f>
        <v>8</v>
      </c>
      <c r="D735" s="112"/>
      <c r="E735" s="112">
        <f>VLOOKUP(E$40,내용[],2,FALSE)</f>
        <v>8</v>
      </c>
      <c r="F735" s="112"/>
      <c r="G735" s="112">
        <f>VLOOKUP(G$40,내용[],2,FALSE)</f>
        <v>8</v>
      </c>
      <c r="H735" s="112"/>
      <c r="I735" s="112">
        <f>VLOOKUP(I733,내용[],2,FALSE)</f>
        <v>0</v>
      </c>
      <c r="J735" s="112"/>
      <c r="K735" s="112">
        <f>VLOOKUP(K733,내용[],2,FALSE)</f>
        <v>0</v>
      </c>
      <c r="L735" s="112"/>
    </row>
    <row r="736" spans="1:12" s="70" customFormat="1" ht="32.25" customHeight="1" x14ac:dyDescent="0.15">
      <c r="A736" s="104" t="str">
        <f>자료!$D$9</f>
        <v>1교시</v>
      </c>
      <c r="B736" s="104" t="str">
        <f>자료!$D$8</f>
        <v>09:30 ~ 10:20</v>
      </c>
      <c r="C736" s="69" t="str">
        <f>VLOOKUP(C733,내용[],4,FALSE)&amp;" : "&amp;VLOOKUP(C733,내용[],12,FALSE)</f>
        <v xml:space="preserve">프론트앤드 &amp; 백앤드 구현 및 제작 : </v>
      </c>
      <c r="D736" s="107" t="str">
        <f>VLOOKUP(C733,내용[],28,FALSE)</f>
        <v>박석호</v>
      </c>
      <c r="E736" s="69" t="str">
        <f>VLOOKUP(E733,내용[],4,FALSE)&amp;" : "&amp;VLOOKUP(E733,내용[],12,FALSE)</f>
        <v xml:space="preserve">프론트앤드 &amp; 백앤드 구현 및 제작 : </v>
      </c>
      <c r="F736" s="107" t="str">
        <f>VLOOKUP(E733,내용[],28,FALSE)</f>
        <v>박석호</v>
      </c>
      <c r="G736" s="69" t="str">
        <f>VLOOKUP(G733,내용[],4,FALSE)&amp;" : "&amp;VLOOKUP(G733,내용[],12,FALSE)</f>
        <v xml:space="preserve">프론트앤드 &amp; 백앤드 구현 및 제작 : </v>
      </c>
      <c r="H736" s="107" t="str">
        <f>VLOOKUP(G733,내용[],28,FALSE)</f>
        <v>박석호</v>
      </c>
      <c r="I736" s="69" t="str">
        <f>VLOOKUP(I733,내용[],4,FALSE)&amp;" : "&amp;VLOOKUP(I733,내용[],12,FALSE)</f>
        <v xml:space="preserve"> : </v>
      </c>
      <c r="J736" s="107">
        <f>VLOOKUP(I733,내용[],28,FALSE)</f>
        <v>0</v>
      </c>
      <c r="K736" s="69" t="str">
        <f>VLOOKUP(K733,내용[],4,FALSE)&amp;" : "&amp;VLOOKUP(K733,내용[],12,FALSE)</f>
        <v xml:space="preserve"> : </v>
      </c>
      <c r="L736" s="107">
        <f>VLOOKUP(K733,내용[],28,FALSE)</f>
        <v>0</v>
      </c>
    </row>
    <row r="737" spans="1:12" s="99" customFormat="1" ht="45" customHeight="1" x14ac:dyDescent="0.15">
      <c r="A737" s="105"/>
      <c r="B737" s="105"/>
      <c r="C737" s="69" t="str">
        <f>VLOOKUP(C733,내용[],20,FALSE)</f>
        <v>펌웨어 구현</v>
      </c>
      <c r="D737" s="108"/>
      <c r="E737" s="69" t="str">
        <f>VLOOKUP(E733,내용[],20,FALSE)</f>
        <v>펌웨어 구현</v>
      </c>
      <c r="F737" s="108"/>
      <c r="G737" s="69" t="str">
        <f>VLOOKUP(G733,내용[],20,FALSE)</f>
        <v>펌웨어 구현</v>
      </c>
      <c r="H737" s="108"/>
      <c r="I737" s="69">
        <f>VLOOKUP(I733,내용[],20,FALSE)</f>
        <v>0</v>
      </c>
      <c r="J737" s="108"/>
      <c r="K737" s="69">
        <f>VLOOKUP(K733,내용[],20,FALSE)</f>
        <v>0</v>
      </c>
      <c r="L737" s="108"/>
    </row>
    <row r="738" spans="1:12" s="99" customFormat="1" ht="12.75" customHeight="1" x14ac:dyDescent="0.15">
      <c r="A738" s="106"/>
      <c r="B738" s="106"/>
      <c r="C738" s="69" t="str">
        <f>VLOOKUP(C733,내용[],36,FALSE)</f>
        <v>506호</v>
      </c>
      <c r="D738" s="109"/>
      <c r="E738" s="69" t="str">
        <f>VLOOKUP(E733,내용[],36,FALSE)</f>
        <v>506호</v>
      </c>
      <c r="F738" s="109"/>
      <c r="G738" s="69" t="str">
        <f>VLOOKUP(G733,내용[],36,FALSE)</f>
        <v>506호</v>
      </c>
      <c r="H738" s="109"/>
      <c r="I738" s="69">
        <f>VLOOKUP(I733,내용[],36,FALSE)</f>
        <v>0</v>
      </c>
      <c r="J738" s="109"/>
      <c r="K738" s="69">
        <f>VLOOKUP(K733,내용[],36,FALSE)</f>
        <v>0</v>
      </c>
      <c r="L738" s="109"/>
    </row>
    <row r="739" spans="1:12" s="70" customFormat="1" ht="32.25" customHeight="1" x14ac:dyDescent="0.15">
      <c r="A739" s="104" t="str">
        <f>자료!$E$9</f>
        <v>2교시</v>
      </c>
      <c r="B739" s="104" t="str">
        <f>자료!$E$8</f>
        <v>10:30 ~ 11:20</v>
      </c>
      <c r="C739" s="69" t="str">
        <f>VLOOKUP(C733,내용[],5,FALSE)&amp;" : "&amp;VLOOKUP(C733,내용[],13,FALSE)</f>
        <v xml:space="preserve">프론트앤드 &amp; 백앤드 구현 및 제작 : </v>
      </c>
      <c r="D739" s="107" t="str">
        <f>VLOOKUP(C733,내용[],29,FALSE)</f>
        <v>박석호</v>
      </c>
      <c r="E739" s="69" t="str">
        <f>VLOOKUP(E733,내용[],5,FALSE)&amp;" : "&amp;VLOOKUP(E733,내용[],13,FALSE)</f>
        <v xml:space="preserve">프론트앤드 &amp; 백앤드 구현 및 제작 : </v>
      </c>
      <c r="F739" s="107" t="str">
        <f>VLOOKUP(E733,내용[],29,FALSE)</f>
        <v>박석호</v>
      </c>
      <c r="G739" s="69" t="str">
        <f>VLOOKUP(G733,내용[],5,FALSE)&amp;" : "&amp;VLOOKUP(G733,내용[],13,FALSE)</f>
        <v xml:space="preserve">프론트앤드 &amp; 백앤드 구현 및 제작 : </v>
      </c>
      <c r="H739" s="107" t="str">
        <f>VLOOKUP(G733,내용[],29,FALSE)</f>
        <v>박석호</v>
      </c>
      <c r="I739" s="69" t="str">
        <f>VLOOKUP(I733,내용[],5,FALSE)&amp;" : "&amp;VLOOKUP(I733,내용[],13,FALSE)</f>
        <v xml:space="preserve"> : </v>
      </c>
      <c r="J739" s="107">
        <f>VLOOKUP(I733,내용[],29,FALSE)</f>
        <v>0</v>
      </c>
      <c r="K739" s="69" t="str">
        <f>VLOOKUP(K733,내용[],5,FALSE)&amp;" : "&amp;VLOOKUP(K733,내용[],13,FALSE)</f>
        <v xml:space="preserve"> : </v>
      </c>
      <c r="L739" s="107">
        <f>VLOOKUP(K733,내용[],29,FALSE)</f>
        <v>0</v>
      </c>
    </row>
    <row r="740" spans="1:12" s="99" customFormat="1" ht="45" customHeight="1" x14ac:dyDescent="0.15">
      <c r="A740" s="105"/>
      <c r="B740" s="105"/>
      <c r="C740" s="69" t="str">
        <f>VLOOKUP(C733,내용[],21,FALSE)</f>
        <v>펌웨어 구현</v>
      </c>
      <c r="D740" s="108"/>
      <c r="E740" s="69" t="str">
        <f>VLOOKUP(E733,내용[],21,FALSE)</f>
        <v>펌웨어 구현</v>
      </c>
      <c r="F740" s="108"/>
      <c r="G740" s="69" t="str">
        <f>VLOOKUP(G733,내용[],21,FALSE)</f>
        <v>펌웨어 구현</v>
      </c>
      <c r="H740" s="108"/>
      <c r="I740" s="69">
        <f>VLOOKUP(I733,내용[],21,FALSE)</f>
        <v>0</v>
      </c>
      <c r="J740" s="108"/>
      <c r="K740" s="69">
        <f>VLOOKUP(K733,내용[],21,FALSE)</f>
        <v>0</v>
      </c>
      <c r="L740" s="108"/>
    </row>
    <row r="741" spans="1:12" s="99" customFormat="1" ht="12.75" customHeight="1" x14ac:dyDescent="0.15">
      <c r="A741" s="106"/>
      <c r="B741" s="106"/>
      <c r="C741" s="69" t="str">
        <f>VLOOKUP(C733,내용[],37,FALSE)</f>
        <v>506호</v>
      </c>
      <c r="D741" s="109"/>
      <c r="E741" s="69" t="str">
        <f>VLOOKUP(E733,내용[],37,FALSE)</f>
        <v>506호</v>
      </c>
      <c r="F741" s="109"/>
      <c r="G741" s="69" t="str">
        <f>VLOOKUP(G733,내용[],37,FALSE)</f>
        <v>506호</v>
      </c>
      <c r="H741" s="109"/>
      <c r="I741" s="69">
        <f>VLOOKUP(I733,내용[],37,FALSE)</f>
        <v>0</v>
      </c>
      <c r="J741" s="109"/>
      <c r="K741" s="69">
        <f>VLOOKUP(K733,내용[],37,FALSE)</f>
        <v>0</v>
      </c>
      <c r="L741" s="109"/>
    </row>
    <row r="742" spans="1:12" s="70" customFormat="1" ht="32.25" customHeight="1" x14ac:dyDescent="0.15">
      <c r="A742" s="104" t="str">
        <f>자료!$F$9</f>
        <v>3교시</v>
      </c>
      <c r="B742" s="104" t="str">
        <f>자료!$F$8</f>
        <v>11:30 ~ 12:20</v>
      </c>
      <c r="C742" s="69" t="str">
        <f>VLOOKUP(C733,내용[],6,FALSE)&amp;" : "&amp;VLOOKUP(C733,내용[],14,FALSE)</f>
        <v xml:space="preserve">프론트앤드 &amp; 백앤드 구현 및 제작 : </v>
      </c>
      <c r="D742" s="107" t="str">
        <f>VLOOKUP(C733,내용[],30,FALSE)</f>
        <v>박석호</v>
      </c>
      <c r="E742" s="69" t="str">
        <f>VLOOKUP(E733,내용[],6,FALSE)&amp;" : "&amp;VLOOKUP(E733,내용[],14,FALSE)</f>
        <v xml:space="preserve">프론트앤드 &amp; 백앤드 구현 및 제작 : </v>
      </c>
      <c r="F742" s="107" t="str">
        <f>VLOOKUP(E733,내용[],30,FALSE)</f>
        <v>박석호</v>
      </c>
      <c r="G742" s="69" t="str">
        <f>VLOOKUP(G733,내용[],6,FALSE)&amp;" : "&amp;VLOOKUP(G733,내용[],14,FALSE)</f>
        <v xml:space="preserve">프론트앤드 &amp; 백앤드 구현 및 제작 : </v>
      </c>
      <c r="H742" s="107" t="str">
        <f>VLOOKUP(G733,내용[],30,FALSE)</f>
        <v>박석호</v>
      </c>
      <c r="I742" s="69" t="str">
        <f>VLOOKUP(I733,내용[],6,FALSE)&amp;" : "&amp;VLOOKUP(I733,내용[],14,FALSE)</f>
        <v xml:space="preserve"> : </v>
      </c>
      <c r="J742" s="107">
        <f>VLOOKUP(I733,내용[],30,FALSE)</f>
        <v>0</v>
      </c>
      <c r="K742" s="69" t="str">
        <f>VLOOKUP(K733,내용[],6,FALSE)&amp;" : "&amp;VLOOKUP(K733,내용[],14,FALSE)</f>
        <v xml:space="preserve"> : </v>
      </c>
      <c r="L742" s="107">
        <f>VLOOKUP(K733,내용[],30,FALSE)</f>
        <v>0</v>
      </c>
    </row>
    <row r="743" spans="1:12" s="99" customFormat="1" ht="45" customHeight="1" x14ac:dyDescent="0.15">
      <c r="A743" s="105"/>
      <c r="B743" s="105"/>
      <c r="C743" s="69" t="str">
        <f>VLOOKUP(C733,내용[],22,FALSE)</f>
        <v>펌웨어 구현</v>
      </c>
      <c r="D743" s="108"/>
      <c r="E743" s="69" t="str">
        <f>VLOOKUP(E733,내용[],22,FALSE)</f>
        <v>펌웨어 구현</v>
      </c>
      <c r="F743" s="108"/>
      <c r="G743" s="69" t="str">
        <f>VLOOKUP(G733,내용[],22,FALSE)</f>
        <v>펌웨어 구현</v>
      </c>
      <c r="H743" s="108"/>
      <c r="I743" s="69">
        <f>VLOOKUP(I733,내용[],22,FALSE)</f>
        <v>0</v>
      </c>
      <c r="J743" s="108"/>
      <c r="K743" s="69">
        <f>VLOOKUP(K733,내용[],22,FALSE)</f>
        <v>0</v>
      </c>
      <c r="L743" s="108"/>
    </row>
    <row r="744" spans="1:12" s="99" customFormat="1" ht="12.75" customHeight="1" x14ac:dyDescent="0.15">
      <c r="A744" s="106"/>
      <c r="B744" s="106"/>
      <c r="C744" s="69" t="str">
        <f>VLOOKUP(C733,내용[],38,FALSE)</f>
        <v>506호</v>
      </c>
      <c r="D744" s="109"/>
      <c r="E744" s="69" t="str">
        <f>VLOOKUP(E733,내용[],38,FALSE)</f>
        <v>506호</v>
      </c>
      <c r="F744" s="109"/>
      <c r="G744" s="69" t="str">
        <f>VLOOKUP(G733,내용[],38,FALSE)</f>
        <v>506호</v>
      </c>
      <c r="H744" s="109"/>
      <c r="I744" s="69">
        <f>VLOOKUP(I733,내용[],38,FALSE)</f>
        <v>0</v>
      </c>
      <c r="J744" s="109"/>
      <c r="K744" s="69">
        <f>VLOOKUP(K733,내용[],38,FALSE)</f>
        <v>0</v>
      </c>
      <c r="L744" s="109"/>
    </row>
    <row r="745" spans="1:12" s="70" customFormat="1" ht="32.25" customHeight="1" x14ac:dyDescent="0.15">
      <c r="A745" s="104" t="str">
        <f>자료!$G$9</f>
        <v>4교시</v>
      </c>
      <c r="B745" s="104" t="str">
        <f>자료!$G$8</f>
        <v>12:30 ~ 13:20</v>
      </c>
      <c r="C745" s="69" t="str">
        <f>VLOOKUP(C733,내용[],7,FALSE)&amp;" : "&amp;VLOOKUP(C733,내용[],15,FALSE)</f>
        <v xml:space="preserve">프론트앤드 &amp; 백앤드 구현 및 제작 : </v>
      </c>
      <c r="D745" s="107" t="str">
        <f>VLOOKUP(C733,내용[],31,FALSE)</f>
        <v>박석호</v>
      </c>
      <c r="E745" s="69" t="str">
        <f>VLOOKUP(E733,내용[],7,FALSE)&amp;" : "&amp;VLOOKUP(E733,내용[],15,FALSE)</f>
        <v xml:space="preserve">프론트앤드 &amp; 백앤드 구현 및 제작 : </v>
      </c>
      <c r="F745" s="107" t="str">
        <f>VLOOKUP(E733,내용[],31,FALSE)</f>
        <v>박석호</v>
      </c>
      <c r="G745" s="101" t="str">
        <f>VLOOKUP(G733,내용[],7,FALSE)&amp;" : "&amp;VLOOKUP(G733,내용[],15,FALSE)</f>
        <v xml:space="preserve">프론트앤드 &amp; 백앤드 구현 및 제작 : </v>
      </c>
      <c r="H745" s="107" t="str">
        <f>VLOOKUP(G733,내용[],31,FALSE)</f>
        <v>박석호</v>
      </c>
      <c r="I745" s="69" t="str">
        <f>VLOOKUP(I733,내용[],7,FALSE)&amp;" : "&amp;VLOOKUP(I733,내용[],15,FALSE)</f>
        <v xml:space="preserve"> : </v>
      </c>
      <c r="J745" s="107">
        <f>VLOOKUP(I733,내용[],31,FALSE)</f>
        <v>0</v>
      </c>
      <c r="K745" s="69" t="str">
        <f>VLOOKUP(K733,내용[],7,FALSE)&amp;" : "&amp;VLOOKUP(K733,내용[],15,FALSE)</f>
        <v xml:space="preserve"> : </v>
      </c>
      <c r="L745" s="107">
        <f>VLOOKUP(K733,내용[],31,FALSE)</f>
        <v>0</v>
      </c>
    </row>
    <row r="746" spans="1:12" s="99" customFormat="1" ht="45" customHeight="1" x14ac:dyDescent="0.15">
      <c r="A746" s="105"/>
      <c r="B746" s="105"/>
      <c r="C746" s="69" t="str">
        <f>VLOOKUP(C733,내용[],23,FALSE)</f>
        <v>펌웨어 구현</v>
      </c>
      <c r="D746" s="108"/>
      <c r="E746" s="69" t="str">
        <f>VLOOKUP(E733,내용[],23,FALSE)</f>
        <v>펌웨어 구현</v>
      </c>
      <c r="F746" s="108"/>
      <c r="G746" s="101" t="str">
        <f>VLOOKUP(G733,내용[],23,FALSE)</f>
        <v>펌웨어 구현</v>
      </c>
      <c r="H746" s="108"/>
      <c r="I746" s="69">
        <f>VLOOKUP(I733,내용[],23,FALSE)</f>
        <v>0</v>
      </c>
      <c r="J746" s="108"/>
      <c r="K746" s="69">
        <f>VLOOKUP(K733,내용[],23,FALSE)</f>
        <v>0</v>
      </c>
      <c r="L746" s="108"/>
    </row>
    <row r="747" spans="1:12" s="99" customFormat="1" ht="12.75" customHeight="1" x14ac:dyDescent="0.15">
      <c r="A747" s="106"/>
      <c r="B747" s="106"/>
      <c r="C747" s="69" t="str">
        <f>VLOOKUP(C733,내용[],39,FALSE)</f>
        <v>506호</v>
      </c>
      <c r="D747" s="109"/>
      <c r="E747" s="69" t="str">
        <f>VLOOKUP(E733,내용[],39,FALSE)</f>
        <v>506호</v>
      </c>
      <c r="F747" s="109"/>
      <c r="G747" s="69" t="str">
        <f>VLOOKUP(G733,내용[],39,FALSE)</f>
        <v>506호</v>
      </c>
      <c r="H747" s="109"/>
      <c r="I747" s="69">
        <f>VLOOKUP(I733,내용[],39,FALSE)</f>
        <v>0</v>
      </c>
      <c r="J747" s="109"/>
      <c r="K747" s="69">
        <f>VLOOKUP(K733,내용[],39,FALSE)</f>
        <v>0</v>
      </c>
      <c r="L747" s="109"/>
    </row>
    <row r="748" spans="1:12" s="70" customFormat="1" ht="32.25" customHeight="1" x14ac:dyDescent="0.15">
      <c r="A748" s="104" t="str">
        <f>자료!$H$9</f>
        <v>5교시</v>
      </c>
      <c r="B748" s="104" t="str">
        <f>자료!$H$8</f>
        <v>14:10 ~ 15:00</v>
      </c>
      <c r="C748" s="69" t="str">
        <f>VLOOKUP(C733,내용[],8,FALSE)&amp;" : "&amp;VLOOKUP(C733,내용[],16,FALSE)</f>
        <v xml:space="preserve">프론트앤드 &amp; 백앤드 구현 및 제작 : </v>
      </c>
      <c r="D748" s="107" t="str">
        <f>VLOOKUP(C733,내용[],32,FALSE)</f>
        <v>박석호</v>
      </c>
      <c r="E748" s="69" t="str">
        <f>VLOOKUP(E733,내용[],8,FALSE)&amp;" : "&amp;VLOOKUP(E733,내용[],16,FALSE)</f>
        <v xml:space="preserve">프론트앤드 &amp; 백앤드 구현 및 제작 : </v>
      </c>
      <c r="F748" s="107" t="str">
        <f>VLOOKUP(E733,내용[],32,FALSE)</f>
        <v>박석호</v>
      </c>
      <c r="G748" s="69" t="str">
        <f>VLOOKUP(G733,내용[],8,FALSE)&amp;" : "&amp;VLOOKUP(G733,내용[],16,FALSE)</f>
        <v xml:space="preserve"> : </v>
      </c>
      <c r="H748" s="107">
        <f>VLOOKUP(G733,내용[],32,FALSE)</f>
        <v>0</v>
      </c>
      <c r="I748" s="69" t="str">
        <f>VLOOKUP(I733,내용[],8,FALSE)&amp;" : "&amp;VLOOKUP(I733,내용[],16,FALSE)</f>
        <v xml:space="preserve"> : </v>
      </c>
      <c r="J748" s="107">
        <f>VLOOKUP(I733,내용[],32,FALSE)</f>
        <v>0</v>
      </c>
      <c r="K748" s="69" t="str">
        <f>VLOOKUP(K733,내용[],8,FALSE)&amp;" : "&amp;VLOOKUP(K733,내용[],16,FALSE)</f>
        <v xml:space="preserve"> : </v>
      </c>
      <c r="L748" s="107">
        <f>VLOOKUP(K733,내용[],32,FALSE)</f>
        <v>0</v>
      </c>
    </row>
    <row r="749" spans="1:12" s="99" customFormat="1" ht="45" customHeight="1" x14ac:dyDescent="0.15">
      <c r="A749" s="105"/>
      <c r="B749" s="105"/>
      <c r="C749" s="69" t="str">
        <f>VLOOKUP(C733,내용[],24,FALSE)</f>
        <v>펌웨어 구현</v>
      </c>
      <c r="D749" s="108"/>
      <c r="E749" s="69" t="str">
        <f>VLOOKUP(E733,내용[],24,FALSE)</f>
        <v>펌웨어 구현</v>
      </c>
      <c r="F749" s="108"/>
      <c r="G749" s="69">
        <f>VLOOKUP(G733,내용[],24,FALSE)</f>
        <v>0</v>
      </c>
      <c r="H749" s="108"/>
      <c r="I749" s="69">
        <f>VLOOKUP(I733,내용[],24,FALSE)</f>
        <v>0</v>
      </c>
      <c r="J749" s="108"/>
      <c r="K749" s="69">
        <f>VLOOKUP(K733,내용[],24,FALSE)</f>
        <v>0</v>
      </c>
      <c r="L749" s="108"/>
    </row>
    <row r="750" spans="1:12" s="99" customFormat="1" ht="12.75" customHeight="1" x14ac:dyDescent="0.15">
      <c r="A750" s="106"/>
      <c r="B750" s="106"/>
      <c r="C750" s="69" t="str">
        <f>VLOOKUP(C733,내용[],40,FALSE)</f>
        <v>506호</v>
      </c>
      <c r="D750" s="109"/>
      <c r="E750" s="69" t="str">
        <f>VLOOKUP(E733,내용[],40,FALSE)</f>
        <v>506호</v>
      </c>
      <c r="F750" s="109"/>
      <c r="G750" s="69">
        <f>VLOOKUP(G733,내용[],40,FALSE)</f>
        <v>0</v>
      </c>
      <c r="H750" s="109"/>
      <c r="I750" s="69">
        <f>VLOOKUP(I733,내용[],40,FALSE)</f>
        <v>0</v>
      </c>
      <c r="J750" s="109"/>
      <c r="K750" s="69">
        <f>VLOOKUP(K733,내용[],40,FALSE)</f>
        <v>0</v>
      </c>
      <c r="L750" s="109"/>
    </row>
    <row r="751" spans="1:12" s="70" customFormat="1" ht="32.25" customHeight="1" x14ac:dyDescent="0.15">
      <c r="A751" s="104" t="str">
        <f>자료!$I$9</f>
        <v>6교시</v>
      </c>
      <c r="B751" s="104" t="str">
        <f>자료!$I$8</f>
        <v>15:10 ~ 16:00</v>
      </c>
      <c r="C751" s="69" t="str">
        <f>VLOOKUP(C733,내용[],9,FALSE)&amp;" : "&amp;VLOOKUP(C733,내용[],17,FALSE)</f>
        <v xml:space="preserve">프론트앤드 &amp; 백앤드 구현 및 제작 : </v>
      </c>
      <c r="D751" s="107" t="str">
        <f>VLOOKUP(C733,내용[],33,FALSE)</f>
        <v>박석호</v>
      </c>
      <c r="E751" s="69" t="str">
        <f>VLOOKUP(E733,내용[],9,FALSE)&amp;" : "&amp;VLOOKUP(E733,내용[],17,FALSE)</f>
        <v xml:space="preserve">프론트앤드 &amp; 백앤드 구현 및 제작 : </v>
      </c>
      <c r="F751" s="107" t="str">
        <f>VLOOKUP(E733,내용[],33,FALSE)</f>
        <v>박석호</v>
      </c>
      <c r="G751" s="69" t="str">
        <f>VLOOKUP(G733,내용[],9,FALSE)&amp;" : "&amp;VLOOKUP(G733,내용[],17,FALSE)</f>
        <v xml:space="preserve"> : </v>
      </c>
      <c r="H751" s="107">
        <f>VLOOKUP(G733,내용[],33,FALSE)</f>
        <v>0</v>
      </c>
      <c r="I751" s="69" t="str">
        <f>VLOOKUP(I733,내용[],9,FALSE)&amp;" : "&amp;VLOOKUP(I733,내용[],17,FALSE)</f>
        <v xml:space="preserve"> : </v>
      </c>
      <c r="J751" s="107">
        <f>VLOOKUP(I733,내용[],33,FALSE)</f>
        <v>0</v>
      </c>
      <c r="K751" s="69" t="str">
        <f>VLOOKUP(K733,내용[],9,FALSE)&amp;" : "&amp;VLOOKUP(K733,내용[],17,FALSE)</f>
        <v xml:space="preserve"> : </v>
      </c>
      <c r="L751" s="107">
        <f>VLOOKUP(K733,내용[],33,FALSE)</f>
        <v>0</v>
      </c>
    </row>
    <row r="752" spans="1:12" s="99" customFormat="1" ht="45" customHeight="1" x14ac:dyDescent="0.15">
      <c r="A752" s="105"/>
      <c r="B752" s="105"/>
      <c r="C752" s="69" t="str">
        <f>VLOOKUP(C733,내용[],25,FALSE)</f>
        <v>펌웨어 구현</v>
      </c>
      <c r="D752" s="108"/>
      <c r="E752" s="69" t="str">
        <f>VLOOKUP(E733,내용[],25,FALSE)</f>
        <v>펌웨어 구현</v>
      </c>
      <c r="F752" s="108"/>
      <c r="G752" s="69">
        <f>VLOOKUP(G733,내용[],25,FALSE)</f>
        <v>0</v>
      </c>
      <c r="H752" s="108"/>
      <c r="I752" s="69">
        <f>VLOOKUP(I733,내용[],25,FALSE)</f>
        <v>0</v>
      </c>
      <c r="J752" s="108"/>
      <c r="K752" s="69">
        <f>VLOOKUP(K733,내용[],25,FALSE)</f>
        <v>0</v>
      </c>
      <c r="L752" s="108"/>
    </row>
    <row r="753" spans="1:12" s="99" customFormat="1" ht="12.75" customHeight="1" x14ac:dyDescent="0.15">
      <c r="A753" s="106"/>
      <c r="B753" s="106"/>
      <c r="C753" s="69" t="str">
        <f>VLOOKUP(C733,내용[],41,FALSE)</f>
        <v>506호</v>
      </c>
      <c r="D753" s="109"/>
      <c r="E753" s="69" t="str">
        <f>VLOOKUP(E733,내용[],41,FALSE)</f>
        <v>506호</v>
      </c>
      <c r="F753" s="109"/>
      <c r="G753" s="69">
        <f>VLOOKUP(G733,내용[],41,FALSE)</f>
        <v>0</v>
      </c>
      <c r="H753" s="109"/>
      <c r="I753" s="69">
        <f>VLOOKUP(I733,내용[],41,FALSE)</f>
        <v>0</v>
      </c>
      <c r="J753" s="109"/>
      <c r="K753" s="69">
        <f>VLOOKUP(K733,내용[],41,FALSE)</f>
        <v>0</v>
      </c>
      <c r="L753" s="109"/>
    </row>
    <row r="754" spans="1:12" s="70" customFormat="1" ht="32.25" customHeight="1" x14ac:dyDescent="0.15">
      <c r="A754" s="104" t="str">
        <f>자료!$J$9</f>
        <v>7교시</v>
      </c>
      <c r="B754" s="104" t="str">
        <f>자료!$J$8</f>
        <v>16:10 ~ 17:00</v>
      </c>
      <c r="C754" s="69" t="str">
        <f>VLOOKUP(C733,내용[],10,FALSE)&amp;" : "&amp;VLOOKUP(C733,내용[],18,FALSE)</f>
        <v xml:space="preserve">프론트앤드 &amp; 백앤드 구현 및 제작 : </v>
      </c>
      <c r="D754" s="107" t="str">
        <f>VLOOKUP(C733,내용[],34,FALSE)</f>
        <v>박석호</v>
      </c>
      <c r="E754" s="69" t="str">
        <f>VLOOKUP(E733,내용[],10,FALSE)&amp;" : "&amp;VLOOKUP(E733,내용[],18,FALSE)</f>
        <v xml:space="preserve">프론트앤드 &amp; 백앤드 구현 및 제작 : </v>
      </c>
      <c r="F754" s="107" t="str">
        <f>VLOOKUP(E733,내용[],34,FALSE)</f>
        <v>박석호</v>
      </c>
      <c r="G754" s="69" t="str">
        <f>VLOOKUP(G733,내용[],10,FALSE)&amp;" : "&amp;VLOOKUP(G733,내용[],18,FALSE)</f>
        <v xml:space="preserve"> : </v>
      </c>
      <c r="H754" s="107">
        <f>VLOOKUP(G733,내용[],34,FALSE)</f>
        <v>0</v>
      </c>
      <c r="I754" s="69" t="str">
        <f>VLOOKUP(I733,내용[],10,FALSE)&amp;" : "&amp;VLOOKUP(I733,내용[],18,FALSE)</f>
        <v xml:space="preserve"> : </v>
      </c>
      <c r="J754" s="107">
        <f>VLOOKUP(I733,내용[],34,FALSE)</f>
        <v>0</v>
      </c>
      <c r="K754" s="69" t="str">
        <f>VLOOKUP(K733,내용[],10,FALSE)&amp;" : "&amp;VLOOKUP(K733,내용[],18,FALSE)</f>
        <v xml:space="preserve"> : </v>
      </c>
      <c r="L754" s="107">
        <f>VLOOKUP(K733,내용[],34,FALSE)</f>
        <v>0</v>
      </c>
    </row>
    <row r="755" spans="1:12" s="99" customFormat="1" ht="45" customHeight="1" x14ac:dyDescent="0.15">
      <c r="A755" s="105"/>
      <c r="B755" s="105"/>
      <c r="C755" s="69" t="str">
        <f>VLOOKUP(C733,내용[],26,FALSE)</f>
        <v>펌웨어 구현</v>
      </c>
      <c r="D755" s="108"/>
      <c r="E755" s="69" t="str">
        <f>VLOOKUP(E733,내용[],26,FALSE)</f>
        <v>펌웨어 구현</v>
      </c>
      <c r="F755" s="108"/>
      <c r="G755" s="69">
        <f>VLOOKUP(G733,내용[],26,FALSE)</f>
        <v>0</v>
      </c>
      <c r="H755" s="108"/>
      <c r="I755" s="69">
        <f>VLOOKUP(I733,내용[],26,FALSE)</f>
        <v>0</v>
      </c>
      <c r="J755" s="108"/>
      <c r="K755" s="69">
        <f>VLOOKUP(K733,내용[],26,FALSE)</f>
        <v>0</v>
      </c>
      <c r="L755" s="108"/>
    </row>
    <row r="756" spans="1:12" s="99" customFormat="1" ht="12.75" customHeight="1" x14ac:dyDescent="0.15">
      <c r="A756" s="106"/>
      <c r="B756" s="106"/>
      <c r="C756" s="69" t="str">
        <f>VLOOKUP(C733,내용[],42,FALSE)</f>
        <v>506호</v>
      </c>
      <c r="D756" s="109"/>
      <c r="E756" s="69" t="str">
        <f>VLOOKUP(E733,내용[],42,FALSE)</f>
        <v>506호</v>
      </c>
      <c r="F756" s="109"/>
      <c r="G756" s="69">
        <f>VLOOKUP(G733,내용[],42,FALSE)</f>
        <v>0</v>
      </c>
      <c r="H756" s="109"/>
      <c r="I756" s="69">
        <f>VLOOKUP(I733,내용[],42,FALSE)</f>
        <v>0</v>
      </c>
      <c r="J756" s="109"/>
      <c r="K756" s="69">
        <f>VLOOKUP(K733,내용[],42,FALSE)</f>
        <v>0</v>
      </c>
      <c r="L756" s="109"/>
    </row>
    <row r="757" spans="1:12" s="70" customFormat="1" ht="32.25" customHeight="1" x14ac:dyDescent="0.15">
      <c r="A757" s="104" t="str">
        <f>자료!$K$9</f>
        <v>8교시</v>
      </c>
      <c r="B757" s="104" t="str">
        <f>자료!$K$8</f>
        <v>17:10 ~ 18:00</v>
      </c>
      <c r="C757" s="69" t="str">
        <f>VLOOKUP(C733,내용[],11,FALSE)&amp;" : "&amp;VLOOKUP(C733,내용[],19,FALSE)</f>
        <v xml:space="preserve">프론트앤드 &amp; 백앤드 구현 및 제작 : </v>
      </c>
      <c r="D757" s="107" t="str">
        <f>VLOOKUP(C733,내용[],35,FALSE)</f>
        <v>박석호</v>
      </c>
      <c r="E757" s="69" t="str">
        <f>VLOOKUP(E733,내용[],11,FALSE)&amp;" : "&amp;VLOOKUP(E733,내용[],19,FALSE)</f>
        <v xml:space="preserve">프론트앤드 &amp; 백앤드 구현 및 제작 : </v>
      </c>
      <c r="F757" s="107" t="str">
        <f>VLOOKUP(E733,내용[],35,FALSE)</f>
        <v>박석호</v>
      </c>
      <c r="G757" s="69" t="str">
        <f>VLOOKUP(G733,내용[],11,FALSE)&amp;" : "&amp;VLOOKUP(G733,내용[],19,FALSE)</f>
        <v xml:space="preserve"> : </v>
      </c>
      <c r="H757" s="107">
        <f>VLOOKUP(G733,내용[],35,FALSE)</f>
        <v>0</v>
      </c>
      <c r="I757" s="69" t="str">
        <f>VLOOKUP(I733,내용[],11,FALSE)&amp;" : "&amp;VLOOKUP(I733,내용[],19,FALSE)</f>
        <v xml:space="preserve"> : </v>
      </c>
      <c r="J757" s="107">
        <f>VLOOKUP(I733,내용[],35,FALSE)</f>
        <v>0</v>
      </c>
      <c r="K757" s="69" t="str">
        <f>VLOOKUP(K733,내용[],11,FALSE)&amp;" : "&amp;VLOOKUP(K733,내용[],19,FALSE)</f>
        <v xml:space="preserve"> : </v>
      </c>
      <c r="L757" s="107">
        <f>VLOOKUP(K733,내용[],35,FALSE)</f>
        <v>0</v>
      </c>
    </row>
    <row r="758" spans="1:12" s="99" customFormat="1" ht="45" customHeight="1" x14ac:dyDescent="0.15">
      <c r="A758" s="105"/>
      <c r="B758" s="105"/>
      <c r="C758" s="69" t="str">
        <f>VLOOKUP(C733,내용[],27,FALSE)</f>
        <v>펌웨어 구현</v>
      </c>
      <c r="D758" s="108"/>
      <c r="E758" s="69" t="str">
        <f>VLOOKUP(E733,내용[],27,FALSE)</f>
        <v>펌웨어 구현</v>
      </c>
      <c r="F758" s="108"/>
      <c r="G758" s="69">
        <f>VLOOKUP(G733,내용[],27,FALSE)</f>
        <v>0</v>
      </c>
      <c r="H758" s="108"/>
      <c r="I758" s="69">
        <f>VLOOKUP(I733,내용[],27,FALSE)</f>
        <v>0</v>
      </c>
      <c r="J758" s="108"/>
      <c r="K758" s="69">
        <f>VLOOKUP(K733,내용[],27,FALSE)</f>
        <v>0</v>
      </c>
      <c r="L758" s="108"/>
    </row>
    <row r="759" spans="1:12" s="99" customFormat="1" ht="12.75" customHeight="1" x14ac:dyDescent="0.15">
      <c r="A759" s="106"/>
      <c r="B759" s="106"/>
      <c r="C759" s="69" t="str">
        <f>VLOOKUP(C733,내용[],43,FALSE)</f>
        <v>506호</v>
      </c>
      <c r="D759" s="109"/>
      <c r="E759" s="69" t="str">
        <f>VLOOKUP(E733,내용[],43,FALSE)</f>
        <v>506호</v>
      </c>
      <c r="F759" s="109"/>
      <c r="G759" s="69">
        <f>VLOOKUP(G733,내용[],43,FALSE)</f>
        <v>0</v>
      </c>
      <c r="H759" s="109"/>
      <c r="I759" s="69">
        <f>VLOOKUP(I733,내용[],43,FALSE)</f>
        <v>0</v>
      </c>
      <c r="J759" s="109"/>
      <c r="K759" s="69">
        <f>VLOOKUP(K733,내용[],43,FALSE)</f>
        <v>0</v>
      </c>
      <c r="L759" s="109"/>
    </row>
  </sheetData>
  <mergeCells count="1702">
    <mergeCell ref="A757:A759"/>
    <mergeCell ref="B757:B759"/>
    <mergeCell ref="D757:D759"/>
    <mergeCell ref="F757:F759"/>
    <mergeCell ref="H757:H759"/>
    <mergeCell ref="J757:J759"/>
    <mergeCell ref="L757:L759"/>
    <mergeCell ref="A748:A750"/>
    <mergeCell ref="B748:B750"/>
    <mergeCell ref="D748:D750"/>
    <mergeCell ref="F748:F750"/>
    <mergeCell ref="H748:H750"/>
    <mergeCell ref="J748:J750"/>
    <mergeCell ref="L748:L750"/>
    <mergeCell ref="A751:A753"/>
    <mergeCell ref="B751:B753"/>
    <mergeCell ref="D751:D753"/>
    <mergeCell ref="F751:F753"/>
    <mergeCell ref="H751:H753"/>
    <mergeCell ref="J751:J753"/>
    <mergeCell ref="L751:L753"/>
    <mergeCell ref="A754:A756"/>
    <mergeCell ref="B754:B756"/>
    <mergeCell ref="D754:D756"/>
    <mergeCell ref="F754:F756"/>
    <mergeCell ref="H754:H756"/>
    <mergeCell ref="J754:J756"/>
    <mergeCell ref="L754:L756"/>
    <mergeCell ref="A739:A741"/>
    <mergeCell ref="B739:B741"/>
    <mergeCell ref="D739:D741"/>
    <mergeCell ref="F739:F741"/>
    <mergeCell ref="H739:H741"/>
    <mergeCell ref="J739:J741"/>
    <mergeCell ref="L739:L741"/>
    <mergeCell ref="A742:A744"/>
    <mergeCell ref="B742:B744"/>
    <mergeCell ref="D742:D744"/>
    <mergeCell ref="F742:F744"/>
    <mergeCell ref="H742:H744"/>
    <mergeCell ref="J742:J744"/>
    <mergeCell ref="L742:L744"/>
    <mergeCell ref="A745:A747"/>
    <mergeCell ref="B745:B747"/>
    <mergeCell ref="D745:D747"/>
    <mergeCell ref="F745:F747"/>
    <mergeCell ref="H745:H747"/>
    <mergeCell ref="J745:J747"/>
    <mergeCell ref="L745:L747"/>
    <mergeCell ref="C733:D733"/>
    <mergeCell ref="E733:F733"/>
    <mergeCell ref="G733:H733"/>
    <mergeCell ref="I733:J733"/>
    <mergeCell ref="K733:L733"/>
    <mergeCell ref="C734:D734"/>
    <mergeCell ref="E734:F734"/>
    <mergeCell ref="G734:H734"/>
    <mergeCell ref="I734:J734"/>
    <mergeCell ref="K734:L734"/>
    <mergeCell ref="C735:D735"/>
    <mergeCell ref="E735:F735"/>
    <mergeCell ref="G735:H735"/>
    <mergeCell ref="I735:J735"/>
    <mergeCell ref="K735:L735"/>
    <mergeCell ref="A736:A738"/>
    <mergeCell ref="B736:B738"/>
    <mergeCell ref="D736:D738"/>
    <mergeCell ref="F736:F738"/>
    <mergeCell ref="H736:H738"/>
    <mergeCell ref="J736:J738"/>
    <mergeCell ref="L736:L738"/>
    <mergeCell ref="A28:A30"/>
    <mergeCell ref="B28:B30"/>
    <mergeCell ref="D28:D30"/>
    <mergeCell ref="F28:F30"/>
    <mergeCell ref="H28:H30"/>
    <mergeCell ref="J28:J30"/>
    <mergeCell ref="L28:L30"/>
    <mergeCell ref="A31:A33"/>
    <mergeCell ref="B31:B33"/>
    <mergeCell ref="D31:D33"/>
    <mergeCell ref="F31:F33"/>
    <mergeCell ref="H31:H33"/>
    <mergeCell ref="J31:J33"/>
    <mergeCell ref="L31:L33"/>
    <mergeCell ref="A729:L729"/>
    <mergeCell ref="A731:B731"/>
    <mergeCell ref="A732:B732"/>
    <mergeCell ref="A434:B434"/>
    <mergeCell ref="A435:B435"/>
    <mergeCell ref="C438:D438"/>
    <mergeCell ref="E438:F438"/>
    <mergeCell ref="G438:H438"/>
    <mergeCell ref="I438:J438"/>
    <mergeCell ref="L520:L522"/>
    <mergeCell ref="A514:A516"/>
    <mergeCell ref="B514:B516"/>
    <mergeCell ref="D514:D516"/>
    <mergeCell ref="F514:F516"/>
    <mergeCell ref="H514:H516"/>
    <mergeCell ref="A36:L36"/>
    <mergeCell ref="A69:L69"/>
    <mergeCell ref="A102:L102"/>
    <mergeCell ref="A19:A21"/>
    <mergeCell ref="B19:B21"/>
    <mergeCell ref="D19:D21"/>
    <mergeCell ref="F19:F21"/>
    <mergeCell ref="H19:H21"/>
    <mergeCell ref="J19:J21"/>
    <mergeCell ref="L19:L21"/>
    <mergeCell ref="A22:A24"/>
    <mergeCell ref="B22:B24"/>
    <mergeCell ref="D22:D24"/>
    <mergeCell ref="F22:F24"/>
    <mergeCell ref="H22:H24"/>
    <mergeCell ref="J22:J24"/>
    <mergeCell ref="L22:L24"/>
    <mergeCell ref="A25:A27"/>
    <mergeCell ref="B25:B27"/>
    <mergeCell ref="D25:D27"/>
    <mergeCell ref="F25:F27"/>
    <mergeCell ref="H25:H27"/>
    <mergeCell ref="J25:J27"/>
    <mergeCell ref="L25:L27"/>
    <mergeCell ref="A10:A12"/>
    <mergeCell ref="B10:B12"/>
    <mergeCell ref="D10:D12"/>
    <mergeCell ref="F10:F12"/>
    <mergeCell ref="H10:H12"/>
    <mergeCell ref="J10:J12"/>
    <mergeCell ref="L10:L12"/>
    <mergeCell ref="A13:A15"/>
    <mergeCell ref="B13:B15"/>
    <mergeCell ref="D13:D15"/>
    <mergeCell ref="F13:F15"/>
    <mergeCell ref="H13:H15"/>
    <mergeCell ref="J13:J15"/>
    <mergeCell ref="L13:L15"/>
    <mergeCell ref="A16:A18"/>
    <mergeCell ref="B16:B18"/>
    <mergeCell ref="D16:D18"/>
    <mergeCell ref="F16:F18"/>
    <mergeCell ref="H16:H18"/>
    <mergeCell ref="J16:J18"/>
    <mergeCell ref="L16:L18"/>
    <mergeCell ref="A3:L3"/>
    <mergeCell ref="A5:B5"/>
    <mergeCell ref="A6:B6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A135:L135"/>
    <mergeCell ref="A168:L168"/>
    <mergeCell ref="A201:L201"/>
    <mergeCell ref="J307:J309"/>
    <mergeCell ref="A307:A309"/>
    <mergeCell ref="J292:J294"/>
    <mergeCell ref="A349:A351"/>
    <mergeCell ref="B349:B351"/>
    <mergeCell ref="D349:D351"/>
    <mergeCell ref="F349:F351"/>
    <mergeCell ref="H349:H351"/>
    <mergeCell ref="J349:J351"/>
    <mergeCell ref="L349:L351"/>
    <mergeCell ref="J355:J357"/>
    <mergeCell ref="L355:L357"/>
    <mergeCell ref="A352:A354"/>
    <mergeCell ref="B352:B354"/>
    <mergeCell ref="E306:F306"/>
    <mergeCell ref="G306:H306"/>
    <mergeCell ref="I306:J306"/>
    <mergeCell ref="A286:A288"/>
    <mergeCell ref="B286:B288"/>
    <mergeCell ref="D286:D288"/>
    <mergeCell ref="F286:F288"/>
    <mergeCell ref="H286:H288"/>
    <mergeCell ref="J286:J288"/>
    <mergeCell ref="J277:J279"/>
    <mergeCell ref="B262:B264"/>
    <mergeCell ref="L295:L297"/>
    <mergeCell ref="A292:A294"/>
    <mergeCell ref="B292:B294"/>
    <mergeCell ref="A302:B302"/>
    <mergeCell ref="E403:F403"/>
    <mergeCell ref="G403:H403"/>
    <mergeCell ref="I403:J403"/>
    <mergeCell ref="K403:L403"/>
    <mergeCell ref="L391:L393"/>
    <mergeCell ref="A394:A396"/>
    <mergeCell ref="B394:B396"/>
    <mergeCell ref="D394:D396"/>
    <mergeCell ref="I305:J305"/>
    <mergeCell ref="K305:L305"/>
    <mergeCell ref="K304:L304"/>
    <mergeCell ref="C304:D304"/>
    <mergeCell ref="E304:F304"/>
    <mergeCell ref="A391:A393"/>
    <mergeCell ref="B391:B393"/>
    <mergeCell ref="D391:D393"/>
    <mergeCell ref="F391:F393"/>
    <mergeCell ref="H391:H393"/>
    <mergeCell ref="J391:J393"/>
    <mergeCell ref="A373:A375"/>
    <mergeCell ref="B373:B375"/>
    <mergeCell ref="H394:H396"/>
    <mergeCell ref="A401:B401"/>
    <mergeCell ref="A402:B402"/>
    <mergeCell ref="C403:D403"/>
    <mergeCell ref="A399:L399"/>
    <mergeCell ref="J394:J396"/>
    <mergeCell ref="L394:L396"/>
    <mergeCell ref="A385:A387"/>
    <mergeCell ref="K306:L306"/>
    <mergeCell ref="L307:L309"/>
    <mergeCell ref="C306:D306"/>
    <mergeCell ref="B295:B297"/>
    <mergeCell ref="D295:D297"/>
    <mergeCell ref="F295:F297"/>
    <mergeCell ref="H295:H297"/>
    <mergeCell ref="A300:L300"/>
    <mergeCell ref="C305:D305"/>
    <mergeCell ref="E305:F305"/>
    <mergeCell ref="G305:H305"/>
    <mergeCell ref="L286:L288"/>
    <mergeCell ref="J280:J282"/>
    <mergeCell ref="L280:L282"/>
    <mergeCell ref="G304:H304"/>
    <mergeCell ref="I304:J304"/>
    <mergeCell ref="J295:J297"/>
    <mergeCell ref="L292:L294"/>
    <mergeCell ref="L283:L285"/>
    <mergeCell ref="A280:A282"/>
    <mergeCell ref="B280:B282"/>
    <mergeCell ref="B229:B231"/>
    <mergeCell ref="C273:D273"/>
    <mergeCell ref="E273:F273"/>
    <mergeCell ref="G273:H273"/>
    <mergeCell ref="A250:A252"/>
    <mergeCell ref="B250:B252"/>
    <mergeCell ref="D250:D252"/>
    <mergeCell ref="B307:B309"/>
    <mergeCell ref="D307:D309"/>
    <mergeCell ref="F307:F309"/>
    <mergeCell ref="H307:H309"/>
    <mergeCell ref="D292:D294"/>
    <mergeCell ref="F292:F294"/>
    <mergeCell ref="H292:H294"/>
    <mergeCell ref="H274:H276"/>
    <mergeCell ref="A277:A279"/>
    <mergeCell ref="B277:B279"/>
    <mergeCell ref="D277:D279"/>
    <mergeCell ref="F277:F279"/>
    <mergeCell ref="H277:H279"/>
    <mergeCell ref="D280:D282"/>
    <mergeCell ref="F280:F282"/>
    <mergeCell ref="H280:H282"/>
    <mergeCell ref="A289:A291"/>
    <mergeCell ref="B289:B291"/>
    <mergeCell ref="D289:D291"/>
    <mergeCell ref="F289:F291"/>
    <mergeCell ref="H289:H291"/>
    <mergeCell ref="D262:D264"/>
    <mergeCell ref="F259:F261"/>
    <mergeCell ref="C272:D272"/>
    <mergeCell ref="E272:F272"/>
    <mergeCell ref="L526:L528"/>
    <mergeCell ref="A523:A525"/>
    <mergeCell ref="B523:B525"/>
    <mergeCell ref="D523:D525"/>
    <mergeCell ref="F523:F525"/>
    <mergeCell ref="H523:H525"/>
    <mergeCell ref="J523:J525"/>
    <mergeCell ref="L523:L525"/>
    <mergeCell ref="A526:A528"/>
    <mergeCell ref="B526:B528"/>
    <mergeCell ref="D526:D528"/>
    <mergeCell ref="F526:F528"/>
    <mergeCell ref="H526:H528"/>
    <mergeCell ref="J526:J528"/>
    <mergeCell ref="A256:A258"/>
    <mergeCell ref="J256:J258"/>
    <mergeCell ref="J274:J276"/>
    <mergeCell ref="G271:H271"/>
    <mergeCell ref="I271:J271"/>
    <mergeCell ref="A262:A264"/>
    <mergeCell ref="J289:J291"/>
    <mergeCell ref="F262:F264"/>
    <mergeCell ref="H262:H264"/>
    <mergeCell ref="J262:J264"/>
    <mergeCell ref="A269:B269"/>
    <mergeCell ref="A270:B270"/>
    <mergeCell ref="C271:D271"/>
    <mergeCell ref="E271:F271"/>
    <mergeCell ref="I273:J273"/>
    <mergeCell ref="A259:A261"/>
    <mergeCell ref="B259:B261"/>
    <mergeCell ref="D259:D261"/>
    <mergeCell ref="L517:L519"/>
    <mergeCell ref="D508:D510"/>
    <mergeCell ref="F508:F510"/>
    <mergeCell ref="H508:H510"/>
    <mergeCell ref="H511:H513"/>
    <mergeCell ref="J511:J513"/>
    <mergeCell ref="J505:J507"/>
    <mergeCell ref="A508:A510"/>
    <mergeCell ref="B508:B510"/>
    <mergeCell ref="D517:D519"/>
    <mergeCell ref="F517:F519"/>
    <mergeCell ref="B505:B507"/>
    <mergeCell ref="D505:D507"/>
    <mergeCell ref="F505:F507"/>
    <mergeCell ref="H505:H507"/>
    <mergeCell ref="A517:A519"/>
    <mergeCell ref="B517:B519"/>
    <mergeCell ref="A511:A513"/>
    <mergeCell ref="B511:B513"/>
    <mergeCell ref="F511:F513"/>
    <mergeCell ref="A487:A489"/>
    <mergeCell ref="B487:B489"/>
    <mergeCell ref="D487:D489"/>
    <mergeCell ref="F487:F489"/>
    <mergeCell ref="H487:H489"/>
    <mergeCell ref="C503:D503"/>
    <mergeCell ref="H517:H519"/>
    <mergeCell ref="J517:J519"/>
    <mergeCell ref="H520:H522"/>
    <mergeCell ref="J520:J522"/>
    <mergeCell ref="J493:J495"/>
    <mergeCell ref="A500:B500"/>
    <mergeCell ref="A501:B501"/>
    <mergeCell ref="C502:D502"/>
    <mergeCell ref="E502:F502"/>
    <mergeCell ref="G502:H502"/>
    <mergeCell ref="I502:J502"/>
    <mergeCell ref="A498:L498"/>
    <mergeCell ref="A520:A522"/>
    <mergeCell ref="B520:B522"/>
    <mergeCell ref="D520:D522"/>
    <mergeCell ref="F520:F522"/>
    <mergeCell ref="E504:F504"/>
    <mergeCell ref="G504:H504"/>
    <mergeCell ref="I504:J504"/>
    <mergeCell ref="K504:L504"/>
    <mergeCell ref="L505:L507"/>
    <mergeCell ref="L508:L510"/>
    <mergeCell ref="L511:L513"/>
    <mergeCell ref="L514:L516"/>
    <mergeCell ref="J508:J510"/>
    <mergeCell ref="D511:D513"/>
    <mergeCell ref="A481:A483"/>
    <mergeCell ref="B481:B483"/>
    <mergeCell ref="D481:D483"/>
    <mergeCell ref="F481:F483"/>
    <mergeCell ref="H481:H483"/>
    <mergeCell ref="J481:J483"/>
    <mergeCell ref="L481:L483"/>
    <mergeCell ref="A478:A480"/>
    <mergeCell ref="B478:B480"/>
    <mergeCell ref="J487:J489"/>
    <mergeCell ref="L487:L489"/>
    <mergeCell ref="A484:A486"/>
    <mergeCell ref="B484:B486"/>
    <mergeCell ref="D484:D486"/>
    <mergeCell ref="G503:H503"/>
    <mergeCell ref="I503:J503"/>
    <mergeCell ref="J514:J516"/>
    <mergeCell ref="A505:A507"/>
    <mergeCell ref="H478:H480"/>
    <mergeCell ref="J478:J480"/>
    <mergeCell ref="L478:L480"/>
    <mergeCell ref="L493:L495"/>
    <mergeCell ref="A490:A492"/>
    <mergeCell ref="B490:B492"/>
    <mergeCell ref="A493:A495"/>
    <mergeCell ref="B493:B495"/>
    <mergeCell ref="D493:D495"/>
    <mergeCell ref="F493:F495"/>
    <mergeCell ref="H493:H495"/>
    <mergeCell ref="C504:D504"/>
    <mergeCell ref="F484:F486"/>
    <mergeCell ref="H484:H486"/>
    <mergeCell ref="A475:A477"/>
    <mergeCell ref="B475:B477"/>
    <mergeCell ref="A457:A459"/>
    <mergeCell ref="B457:B459"/>
    <mergeCell ref="D457:D459"/>
    <mergeCell ref="F457:F459"/>
    <mergeCell ref="H457:H459"/>
    <mergeCell ref="J457:J459"/>
    <mergeCell ref="G469:H469"/>
    <mergeCell ref="I469:J469"/>
    <mergeCell ref="K469:L469"/>
    <mergeCell ref="L457:L459"/>
    <mergeCell ref="A460:A462"/>
    <mergeCell ref="B460:B462"/>
    <mergeCell ref="D460:D462"/>
    <mergeCell ref="F460:F462"/>
    <mergeCell ref="H460:H462"/>
    <mergeCell ref="J460:J462"/>
    <mergeCell ref="A467:B467"/>
    <mergeCell ref="A468:B468"/>
    <mergeCell ref="C469:D469"/>
    <mergeCell ref="E469:F469"/>
    <mergeCell ref="A472:A474"/>
    <mergeCell ref="B472:B474"/>
    <mergeCell ref="D472:D474"/>
    <mergeCell ref="F472:F474"/>
    <mergeCell ref="H472:H474"/>
    <mergeCell ref="C470:D470"/>
    <mergeCell ref="E470:F470"/>
    <mergeCell ref="G470:H470"/>
    <mergeCell ref="I470:J470"/>
    <mergeCell ref="K470:L470"/>
    <mergeCell ref="A448:A450"/>
    <mergeCell ref="B448:B450"/>
    <mergeCell ref="D448:D450"/>
    <mergeCell ref="F448:F450"/>
    <mergeCell ref="H448:H450"/>
    <mergeCell ref="J448:J450"/>
    <mergeCell ref="L448:L450"/>
    <mergeCell ref="A445:A447"/>
    <mergeCell ref="B445:B447"/>
    <mergeCell ref="A439:A441"/>
    <mergeCell ref="B439:B441"/>
    <mergeCell ref="D439:D441"/>
    <mergeCell ref="F439:F441"/>
    <mergeCell ref="H439:H441"/>
    <mergeCell ref="J454:J456"/>
    <mergeCell ref="L454:L456"/>
    <mergeCell ref="A451:A453"/>
    <mergeCell ref="B451:B453"/>
    <mergeCell ref="D451:D453"/>
    <mergeCell ref="F451:F453"/>
    <mergeCell ref="H451:H453"/>
    <mergeCell ref="J451:J453"/>
    <mergeCell ref="L451:L453"/>
    <mergeCell ref="A454:A456"/>
    <mergeCell ref="B454:B456"/>
    <mergeCell ref="D454:D456"/>
    <mergeCell ref="F454:F456"/>
    <mergeCell ref="H454:H456"/>
    <mergeCell ref="H445:H447"/>
    <mergeCell ref="J445:J447"/>
    <mergeCell ref="L445:L447"/>
    <mergeCell ref="A427:A429"/>
    <mergeCell ref="B427:B429"/>
    <mergeCell ref="L421:L423"/>
    <mergeCell ref="A418:A420"/>
    <mergeCell ref="B418:B420"/>
    <mergeCell ref="D418:D420"/>
    <mergeCell ref="F418:F420"/>
    <mergeCell ref="H418:H420"/>
    <mergeCell ref="L424:L426"/>
    <mergeCell ref="J418:J420"/>
    <mergeCell ref="D424:D426"/>
    <mergeCell ref="A442:A444"/>
    <mergeCell ref="B442:B444"/>
    <mergeCell ref="D442:D444"/>
    <mergeCell ref="F442:F444"/>
    <mergeCell ref="H442:H444"/>
    <mergeCell ref="J442:J444"/>
    <mergeCell ref="C437:D437"/>
    <mergeCell ref="E437:F437"/>
    <mergeCell ref="G437:H437"/>
    <mergeCell ref="I437:J437"/>
    <mergeCell ref="K437:L437"/>
    <mergeCell ref="J439:J441"/>
    <mergeCell ref="L439:L441"/>
    <mergeCell ref="L442:L444"/>
    <mergeCell ref="K438:L438"/>
    <mergeCell ref="C436:D436"/>
    <mergeCell ref="E436:F436"/>
    <mergeCell ref="G436:H436"/>
    <mergeCell ref="J421:J423"/>
    <mergeCell ref="D427:D429"/>
    <mergeCell ref="F427:F429"/>
    <mergeCell ref="G405:H405"/>
    <mergeCell ref="I405:J405"/>
    <mergeCell ref="K405:L405"/>
    <mergeCell ref="H424:H426"/>
    <mergeCell ref="J424:J426"/>
    <mergeCell ref="L418:L420"/>
    <mergeCell ref="A421:A423"/>
    <mergeCell ref="B421:B423"/>
    <mergeCell ref="D421:D423"/>
    <mergeCell ref="F421:F423"/>
    <mergeCell ref="H421:H423"/>
    <mergeCell ref="A424:A426"/>
    <mergeCell ref="B424:B426"/>
    <mergeCell ref="J412:J414"/>
    <mergeCell ref="L412:L414"/>
    <mergeCell ref="J409:J411"/>
    <mergeCell ref="L409:L411"/>
    <mergeCell ref="A409:A411"/>
    <mergeCell ref="B409:B411"/>
    <mergeCell ref="D409:D411"/>
    <mergeCell ref="F409:F411"/>
    <mergeCell ref="F424:F426"/>
    <mergeCell ref="D412:D414"/>
    <mergeCell ref="F412:F414"/>
    <mergeCell ref="H412:H414"/>
    <mergeCell ref="F388:F390"/>
    <mergeCell ref="H388:H390"/>
    <mergeCell ref="J388:J390"/>
    <mergeCell ref="L388:L390"/>
    <mergeCell ref="D379:D381"/>
    <mergeCell ref="F379:F381"/>
    <mergeCell ref="H379:H381"/>
    <mergeCell ref="J379:J381"/>
    <mergeCell ref="C404:D404"/>
    <mergeCell ref="E404:F404"/>
    <mergeCell ref="G404:H404"/>
    <mergeCell ref="I404:J404"/>
    <mergeCell ref="K404:L404"/>
    <mergeCell ref="J406:J408"/>
    <mergeCell ref="L406:L408"/>
    <mergeCell ref="A415:A417"/>
    <mergeCell ref="B415:B417"/>
    <mergeCell ref="D415:D417"/>
    <mergeCell ref="F415:F417"/>
    <mergeCell ref="H415:H417"/>
    <mergeCell ref="J415:J417"/>
    <mergeCell ref="L415:L417"/>
    <mergeCell ref="A412:A414"/>
    <mergeCell ref="B412:B414"/>
    <mergeCell ref="A406:A408"/>
    <mergeCell ref="B406:B408"/>
    <mergeCell ref="D406:D408"/>
    <mergeCell ref="F406:F408"/>
    <mergeCell ref="H406:H408"/>
    <mergeCell ref="H409:H411"/>
    <mergeCell ref="C405:D405"/>
    <mergeCell ref="E405:F405"/>
    <mergeCell ref="F394:F396"/>
    <mergeCell ref="D373:D375"/>
    <mergeCell ref="F373:F375"/>
    <mergeCell ref="H373:H375"/>
    <mergeCell ref="L376:L378"/>
    <mergeCell ref="L379:L381"/>
    <mergeCell ref="A382:A384"/>
    <mergeCell ref="B382:B384"/>
    <mergeCell ref="D382:D384"/>
    <mergeCell ref="F382:F384"/>
    <mergeCell ref="H382:H384"/>
    <mergeCell ref="J382:J384"/>
    <mergeCell ref="L382:L384"/>
    <mergeCell ref="J376:J378"/>
    <mergeCell ref="A379:A381"/>
    <mergeCell ref="B379:B381"/>
    <mergeCell ref="J373:J375"/>
    <mergeCell ref="L373:L375"/>
    <mergeCell ref="B385:B387"/>
    <mergeCell ref="D385:D387"/>
    <mergeCell ref="F385:F387"/>
    <mergeCell ref="H385:H387"/>
    <mergeCell ref="J385:J387"/>
    <mergeCell ref="L385:L387"/>
    <mergeCell ref="A376:A378"/>
    <mergeCell ref="B376:B378"/>
    <mergeCell ref="D376:D378"/>
    <mergeCell ref="F376:F378"/>
    <mergeCell ref="H376:H378"/>
    <mergeCell ref="A388:A390"/>
    <mergeCell ref="B388:B390"/>
    <mergeCell ref="D388:D390"/>
    <mergeCell ref="L358:L360"/>
    <mergeCell ref="A358:A360"/>
    <mergeCell ref="K370:L370"/>
    <mergeCell ref="C372:D372"/>
    <mergeCell ref="E372:F372"/>
    <mergeCell ref="G372:H372"/>
    <mergeCell ref="I372:J372"/>
    <mergeCell ref="A368:B368"/>
    <mergeCell ref="A369:B369"/>
    <mergeCell ref="A361:A363"/>
    <mergeCell ref="B361:B363"/>
    <mergeCell ref="B358:B360"/>
    <mergeCell ref="C371:D371"/>
    <mergeCell ref="E371:F371"/>
    <mergeCell ref="G371:H371"/>
    <mergeCell ref="I371:J371"/>
    <mergeCell ref="K371:L371"/>
    <mergeCell ref="C370:D370"/>
    <mergeCell ref="E370:F370"/>
    <mergeCell ref="G370:H370"/>
    <mergeCell ref="I370:J370"/>
    <mergeCell ref="L361:L363"/>
    <mergeCell ref="D361:D363"/>
    <mergeCell ref="F361:F363"/>
    <mergeCell ref="H361:H363"/>
    <mergeCell ref="J361:J363"/>
    <mergeCell ref="D358:D360"/>
    <mergeCell ref="A366:L366"/>
    <mergeCell ref="K372:L372"/>
    <mergeCell ref="F343:F345"/>
    <mergeCell ref="H343:H345"/>
    <mergeCell ref="J343:J345"/>
    <mergeCell ref="D346:D348"/>
    <mergeCell ref="F346:F348"/>
    <mergeCell ref="H346:H348"/>
    <mergeCell ref="J346:J348"/>
    <mergeCell ref="J340:J342"/>
    <mergeCell ref="A346:A348"/>
    <mergeCell ref="B346:B348"/>
    <mergeCell ref="C338:D338"/>
    <mergeCell ref="E338:F338"/>
    <mergeCell ref="G338:H338"/>
    <mergeCell ref="I338:J338"/>
    <mergeCell ref="K338:L338"/>
    <mergeCell ref="K339:L339"/>
    <mergeCell ref="A355:A357"/>
    <mergeCell ref="B355:B357"/>
    <mergeCell ref="D355:D357"/>
    <mergeCell ref="F355:F357"/>
    <mergeCell ref="H355:H357"/>
    <mergeCell ref="D352:D354"/>
    <mergeCell ref="F352:F354"/>
    <mergeCell ref="H352:H354"/>
    <mergeCell ref="J352:J354"/>
    <mergeCell ref="L340:L342"/>
    <mergeCell ref="L343:L345"/>
    <mergeCell ref="L346:L348"/>
    <mergeCell ref="A340:A342"/>
    <mergeCell ref="B340:B342"/>
    <mergeCell ref="D340:D342"/>
    <mergeCell ref="F340:F342"/>
    <mergeCell ref="H328:H330"/>
    <mergeCell ref="J328:J330"/>
    <mergeCell ref="L328:L330"/>
    <mergeCell ref="A325:A327"/>
    <mergeCell ref="B325:B327"/>
    <mergeCell ref="C337:D337"/>
    <mergeCell ref="E337:F337"/>
    <mergeCell ref="G337:H337"/>
    <mergeCell ref="I337:J337"/>
    <mergeCell ref="K337:L337"/>
    <mergeCell ref="C339:D339"/>
    <mergeCell ref="E339:F339"/>
    <mergeCell ref="G339:H339"/>
    <mergeCell ref="I339:J339"/>
    <mergeCell ref="A333:L333"/>
    <mergeCell ref="A335:B335"/>
    <mergeCell ref="A336:B336"/>
    <mergeCell ref="H340:H342"/>
    <mergeCell ref="A343:A345"/>
    <mergeCell ref="B343:B345"/>
    <mergeCell ref="D343:D345"/>
    <mergeCell ref="A310:A312"/>
    <mergeCell ref="B310:B312"/>
    <mergeCell ref="D310:D312"/>
    <mergeCell ref="F310:F312"/>
    <mergeCell ref="H310:H312"/>
    <mergeCell ref="L310:L312"/>
    <mergeCell ref="L313:L315"/>
    <mergeCell ref="A313:A315"/>
    <mergeCell ref="B313:B315"/>
    <mergeCell ref="D313:D315"/>
    <mergeCell ref="F313:F315"/>
    <mergeCell ref="H313:H315"/>
    <mergeCell ref="J313:J315"/>
    <mergeCell ref="D325:D327"/>
    <mergeCell ref="F325:F327"/>
    <mergeCell ref="H325:H327"/>
    <mergeCell ref="J325:J327"/>
    <mergeCell ref="L319:L321"/>
    <mergeCell ref="A322:A324"/>
    <mergeCell ref="B322:B324"/>
    <mergeCell ref="D322:D324"/>
    <mergeCell ref="F322:F324"/>
    <mergeCell ref="H322:H324"/>
    <mergeCell ref="L325:L327"/>
    <mergeCell ref="A328:A330"/>
    <mergeCell ref="B328:B330"/>
    <mergeCell ref="D328:D330"/>
    <mergeCell ref="F328:F330"/>
    <mergeCell ref="A274:A276"/>
    <mergeCell ref="B274:B276"/>
    <mergeCell ref="D274:D276"/>
    <mergeCell ref="F274:F276"/>
    <mergeCell ref="L277:L279"/>
    <mergeCell ref="K273:L273"/>
    <mergeCell ref="L262:L264"/>
    <mergeCell ref="G272:H272"/>
    <mergeCell ref="I272:J272"/>
    <mergeCell ref="K272:L272"/>
    <mergeCell ref="L256:L258"/>
    <mergeCell ref="L274:L276"/>
    <mergeCell ref="K271:L271"/>
    <mergeCell ref="J322:J324"/>
    <mergeCell ref="L322:L324"/>
    <mergeCell ref="A319:A321"/>
    <mergeCell ref="B319:B321"/>
    <mergeCell ref="D319:D321"/>
    <mergeCell ref="F319:F321"/>
    <mergeCell ref="H319:H321"/>
    <mergeCell ref="J319:J321"/>
    <mergeCell ref="A316:A318"/>
    <mergeCell ref="B316:B318"/>
    <mergeCell ref="D316:D318"/>
    <mergeCell ref="F316:F318"/>
    <mergeCell ref="H316:H318"/>
    <mergeCell ref="J316:J318"/>
    <mergeCell ref="L316:L318"/>
    <mergeCell ref="J310:J312"/>
    <mergeCell ref="L259:L261"/>
    <mergeCell ref="A303:B303"/>
    <mergeCell ref="A295:A297"/>
    <mergeCell ref="L94:L96"/>
    <mergeCell ref="L97:L99"/>
    <mergeCell ref="A94:A96"/>
    <mergeCell ref="E238:F238"/>
    <mergeCell ref="G238:H238"/>
    <mergeCell ref="J223:J225"/>
    <mergeCell ref="L223:L225"/>
    <mergeCell ref="L226:L228"/>
    <mergeCell ref="D226:D228"/>
    <mergeCell ref="F226:F228"/>
    <mergeCell ref="H226:H228"/>
    <mergeCell ref="J226:J228"/>
    <mergeCell ref="D229:D231"/>
    <mergeCell ref="F229:F231"/>
    <mergeCell ref="H229:H231"/>
    <mergeCell ref="J229:J231"/>
    <mergeCell ref="A223:A225"/>
    <mergeCell ref="B223:B225"/>
    <mergeCell ref="F223:F225"/>
    <mergeCell ref="H223:H225"/>
    <mergeCell ref="A220:A222"/>
    <mergeCell ref="B220:B222"/>
    <mergeCell ref="D220:D222"/>
    <mergeCell ref="F220:F222"/>
    <mergeCell ref="H220:H222"/>
    <mergeCell ref="J220:J222"/>
    <mergeCell ref="L220:L222"/>
    <mergeCell ref="B226:B228"/>
    <mergeCell ref="A236:B236"/>
    <mergeCell ref="A237:B237"/>
    <mergeCell ref="A229:A231"/>
    <mergeCell ref="L229:L231"/>
    <mergeCell ref="B43:B45"/>
    <mergeCell ref="D43:D45"/>
    <mergeCell ref="F43:F45"/>
    <mergeCell ref="C40:D40"/>
    <mergeCell ref="E40:F40"/>
    <mergeCell ref="C42:D42"/>
    <mergeCell ref="E42:F42"/>
    <mergeCell ref="G40:H40"/>
    <mergeCell ref="I40:J40"/>
    <mergeCell ref="K40:L40"/>
    <mergeCell ref="K42:L42"/>
    <mergeCell ref="I42:J42"/>
    <mergeCell ref="G42:H42"/>
    <mergeCell ref="L79:L81"/>
    <mergeCell ref="B82:B84"/>
    <mergeCell ref="D82:D84"/>
    <mergeCell ref="F82:F84"/>
    <mergeCell ref="H82:H84"/>
    <mergeCell ref="J82:J84"/>
    <mergeCell ref="B49:B51"/>
    <mergeCell ref="H76:H78"/>
    <mergeCell ref="L52:L54"/>
    <mergeCell ref="J64:J66"/>
    <mergeCell ref="J76:J78"/>
    <mergeCell ref="L58:L60"/>
    <mergeCell ref="C73:D73"/>
    <mergeCell ref="E73:F73"/>
    <mergeCell ref="G73:H73"/>
    <mergeCell ref="I73:J73"/>
    <mergeCell ref="J79:J81"/>
    <mergeCell ref="F64:F66"/>
    <mergeCell ref="C74:D74"/>
    <mergeCell ref="L91:L93"/>
    <mergeCell ref="A38:B38"/>
    <mergeCell ref="A39:B39"/>
    <mergeCell ref="A46:A48"/>
    <mergeCell ref="B46:B48"/>
    <mergeCell ref="D46:D48"/>
    <mergeCell ref="F46:F48"/>
    <mergeCell ref="H46:H48"/>
    <mergeCell ref="J46:J48"/>
    <mergeCell ref="L46:L48"/>
    <mergeCell ref="H43:H45"/>
    <mergeCell ref="A49:A51"/>
    <mergeCell ref="K73:L73"/>
    <mergeCell ref="C75:D75"/>
    <mergeCell ref="E75:F75"/>
    <mergeCell ref="G75:H75"/>
    <mergeCell ref="I75:J75"/>
    <mergeCell ref="H64:H66"/>
    <mergeCell ref="L43:L45"/>
    <mergeCell ref="H58:H60"/>
    <mergeCell ref="J58:J60"/>
    <mergeCell ref="D49:D51"/>
    <mergeCell ref="F49:F51"/>
    <mergeCell ref="H49:H51"/>
    <mergeCell ref="J49:J51"/>
    <mergeCell ref="L49:L51"/>
    <mergeCell ref="C41:D41"/>
    <mergeCell ref="E41:F41"/>
    <mergeCell ref="G41:H41"/>
    <mergeCell ref="I41:J41"/>
    <mergeCell ref="K41:L41"/>
    <mergeCell ref="J43:J45"/>
    <mergeCell ref="A43:A45"/>
    <mergeCell ref="A55:A57"/>
    <mergeCell ref="B55:B57"/>
    <mergeCell ref="D55:D57"/>
    <mergeCell ref="F55:F57"/>
    <mergeCell ref="H55:H57"/>
    <mergeCell ref="J55:J57"/>
    <mergeCell ref="L55:L57"/>
    <mergeCell ref="A52:A54"/>
    <mergeCell ref="B52:B54"/>
    <mergeCell ref="D52:D54"/>
    <mergeCell ref="F52:F54"/>
    <mergeCell ref="H52:H54"/>
    <mergeCell ref="J52:J54"/>
    <mergeCell ref="K75:L75"/>
    <mergeCell ref="A58:A60"/>
    <mergeCell ref="B58:B60"/>
    <mergeCell ref="D58:D60"/>
    <mergeCell ref="F58:F60"/>
    <mergeCell ref="A61:A63"/>
    <mergeCell ref="B61:B63"/>
    <mergeCell ref="D61:D63"/>
    <mergeCell ref="F61:F63"/>
    <mergeCell ref="H61:H63"/>
    <mergeCell ref="J61:J63"/>
    <mergeCell ref="L61:L63"/>
    <mergeCell ref="A71:B71"/>
    <mergeCell ref="A72:B72"/>
    <mergeCell ref="L64:L66"/>
    <mergeCell ref="A64:A66"/>
    <mergeCell ref="B64:B66"/>
    <mergeCell ref="D64:D66"/>
    <mergeCell ref="E74:F74"/>
    <mergeCell ref="G74:H74"/>
    <mergeCell ref="I74:J74"/>
    <mergeCell ref="K74:L74"/>
    <mergeCell ref="A82:A84"/>
    <mergeCell ref="A79:A81"/>
    <mergeCell ref="B79:B81"/>
    <mergeCell ref="D79:D81"/>
    <mergeCell ref="A76:A78"/>
    <mergeCell ref="B76:B78"/>
    <mergeCell ref="A88:A90"/>
    <mergeCell ref="B88:B90"/>
    <mergeCell ref="D88:D90"/>
    <mergeCell ref="F88:F90"/>
    <mergeCell ref="H88:H90"/>
    <mergeCell ref="L82:L84"/>
    <mergeCell ref="L85:L87"/>
    <mergeCell ref="A85:A87"/>
    <mergeCell ref="B85:B87"/>
    <mergeCell ref="D85:D87"/>
    <mergeCell ref="F85:F87"/>
    <mergeCell ref="H85:H87"/>
    <mergeCell ref="J85:J87"/>
    <mergeCell ref="D76:D78"/>
    <mergeCell ref="F76:F78"/>
    <mergeCell ref="L76:L78"/>
    <mergeCell ref="J88:J90"/>
    <mergeCell ref="L88:L90"/>
    <mergeCell ref="F79:F81"/>
    <mergeCell ref="H79:H81"/>
    <mergeCell ref="A91:A93"/>
    <mergeCell ref="B91:B93"/>
    <mergeCell ref="D91:D93"/>
    <mergeCell ref="F91:F93"/>
    <mergeCell ref="A130:A132"/>
    <mergeCell ref="B130:B132"/>
    <mergeCell ref="D130:D132"/>
    <mergeCell ref="F130:F132"/>
    <mergeCell ref="H130:H132"/>
    <mergeCell ref="J130:J132"/>
    <mergeCell ref="A124:A126"/>
    <mergeCell ref="B124:B126"/>
    <mergeCell ref="D124:D126"/>
    <mergeCell ref="F124:F126"/>
    <mergeCell ref="H124:H126"/>
    <mergeCell ref="H91:H93"/>
    <mergeCell ref="J91:J93"/>
    <mergeCell ref="I106:J106"/>
    <mergeCell ref="C108:D108"/>
    <mergeCell ref="E108:F108"/>
    <mergeCell ref="G108:H108"/>
    <mergeCell ref="I108:J108"/>
    <mergeCell ref="A105:B105"/>
    <mergeCell ref="C106:D106"/>
    <mergeCell ref="E106:F106"/>
    <mergeCell ref="G106:H106"/>
    <mergeCell ref="F97:F99"/>
    <mergeCell ref="B94:B96"/>
    <mergeCell ref="D94:D96"/>
    <mergeCell ref="F94:F96"/>
    <mergeCell ref="H94:H96"/>
    <mergeCell ref="J94:J96"/>
    <mergeCell ref="H97:H99"/>
    <mergeCell ref="J97:J99"/>
    <mergeCell ref="A109:A111"/>
    <mergeCell ref="C107:D107"/>
    <mergeCell ref="E107:F107"/>
    <mergeCell ref="G107:H107"/>
    <mergeCell ref="I107:J107"/>
    <mergeCell ref="K107:L107"/>
    <mergeCell ref="A104:B104"/>
    <mergeCell ref="A97:A99"/>
    <mergeCell ref="B97:B99"/>
    <mergeCell ref="D97:D99"/>
    <mergeCell ref="J127:J129"/>
    <mergeCell ref="L121:L123"/>
    <mergeCell ref="A115:A117"/>
    <mergeCell ref="B115:B117"/>
    <mergeCell ref="A112:A114"/>
    <mergeCell ref="A127:A129"/>
    <mergeCell ref="B127:B129"/>
    <mergeCell ref="B112:B114"/>
    <mergeCell ref="D112:D114"/>
    <mergeCell ref="F112:F114"/>
    <mergeCell ref="H112:H114"/>
    <mergeCell ref="K106:L106"/>
    <mergeCell ref="K108:L108"/>
    <mergeCell ref="L109:L111"/>
    <mergeCell ref="L112:L114"/>
    <mergeCell ref="L115:L117"/>
    <mergeCell ref="A118:A120"/>
    <mergeCell ref="B118:B120"/>
    <mergeCell ref="D118:D120"/>
    <mergeCell ref="F118:F120"/>
    <mergeCell ref="B109:B111"/>
    <mergeCell ref="D109:D111"/>
    <mergeCell ref="K139:L139"/>
    <mergeCell ref="C141:D141"/>
    <mergeCell ref="E141:F141"/>
    <mergeCell ref="G141:H141"/>
    <mergeCell ref="I141:J141"/>
    <mergeCell ref="K141:L141"/>
    <mergeCell ref="C139:D139"/>
    <mergeCell ref="E139:F139"/>
    <mergeCell ref="G139:H139"/>
    <mergeCell ref="I139:J139"/>
    <mergeCell ref="H115:H117"/>
    <mergeCell ref="J115:J117"/>
    <mergeCell ref="L130:L132"/>
    <mergeCell ref="C140:D140"/>
    <mergeCell ref="E140:F140"/>
    <mergeCell ref="G140:H140"/>
    <mergeCell ref="I140:J140"/>
    <mergeCell ref="K140:L140"/>
    <mergeCell ref="L118:L120"/>
    <mergeCell ref="J112:J114"/>
    <mergeCell ref="D115:D117"/>
    <mergeCell ref="F115:F117"/>
    <mergeCell ref="J109:J111"/>
    <mergeCell ref="B121:B123"/>
    <mergeCell ref="D121:D123"/>
    <mergeCell ref="L127:L129"/>
    <mergeCell ref="J121:J123"/>
    <mergeCell ref="D127:D129"/>
    <mergeCell ref="F127:F129"/>
    <mergeCell ref="H118:H120"/>
    <mergeCell ref="A137:B137"/>
    <mergeCell ref="A138:B138"/>
    <mergeCell ref="J124:J126"/>
    <mergeCell ref="L124:L126"/>
    <mergeCell ref="A121:A123"/>
    <mergeCell ref="A157:A159"/>
    <mergeCell ref="B157:B159"/>
    <mergeCell ref="D157:D159"/>
    <mergeCell ref="F157:F159"/>
    <mergeCell ref="H157:H159"/>
    <mergeCell ref="A148:A150"/>
    <mergeCell ref="B148:B150"/>
    <mergeCell ref="J157:J159"/>
    <mergeCell ref="L157:L159"/>
    <mergeCell ref="A154:A156"/>
    <mergeCell ref="B154:B156"/>
    <mergeCell ref="D154:D156"/>
    <mergeCell ref="F154:F156"/>
    <mergeCell ref="H154:H156"/>
    <mergeCell ref="J154:J156"/>
    <mergeCell ref="L142:L144"/>
    <mergeCell ref="L145:L147"/>
    <mergeCell ref="L148:L150"/>
    <mergeCell ref="A151:A153"/>
    <mergeCell ref="B151:B153"/>
    <mergeCell ref="D151:D153"/>
    <mergeCell ref="F151:F153"/>
    <mergeCell ref="H151:H153"/>
    <mergeCell ref="J151:J153"/>
    <mergeCell ref="L151:L153"/>
    <mergeCell ref="A142:A144"/>
    <mergeCell ref="B142:B144"/>
    <mergeCell ref="A145:A147"/>
    <mergeCell ref="C174:D174"/>
    <mergeCell ref="E174:F174"/>
    <mergeCell ref="G174:H174"/>
    <mergeCell ref="I174:J174"/>
    <mergeCell ref="K174:L174"/>
    <mergeCell ref="A170:B170"/>
    <mergeCell ref="A171:B171"/>
    <mergeCell ref="C172:D172"/>
    <mergeCell ref="E172:F172"/>
    <mergeCell ref="L160:L162"/>
    <mergeCell ref="A163:A165"/>
    <mergeCell ref="B163:B165"/>
    <mergeCell ref="D163:D165"/>
    <mergeCell ref="F163:F165"/>
    <mergeCell ref="H163:H165"/>
    <mergeCell ref="J163:J165"/>
    <mergeCell ref="L163:L165"/>
    <mergeCell ref="A160:A162"/>
    <mergeCell ref="B160:B162"/>
    <mergeCell ref="D160:D162"/>
    <mergeCell ref="F160:F162"/>
    <mergeCell ref="H160:H162"/>
    <mergeCell ref="B145:B147"/>
    <mergeCell ref="D145:D147"/>
    <mergeCell ref="F145:F147"/>
    <mergeCell ref="H145:H147"/>
    <mergeCell ref="J160:J162"/>
    <mergeCell ref="C173:D173"/>
    <mergeCell ref="E173:F173"/>
    <mergeCell ref="G173:H173"/>
    <mergeCell ref="I173:J173"/>
    <mergeCell ref="A184:A186"/>
    <mergeCell ref="B184:B186"/>
    <mergeCell ref="D184:D186"/>
    <mergeCell ref="F184:F186"/>
    <mergeCell ref="H184:H186"/>
    <mergeCell ref="J184:J186"/>
    <mergeCell ref="L184:L186"/>
    <mergeCell ref="J178:J180"/>
    <mergeCell ref="D181:D183"/>
    <mergeCell ref="F181:F183"/>
    <mergeCell ref="H181:H183"/>
    <mergeCell ref="J181:J183"/>
    <mergeCell ref="J175:J177"/>
    <mergeCell ref="A175:A177"/>
    <mergeCell ref="B175:B177"/>
    <mergeCell ref="D175:D177"/>
    <mergeCell ref="F175:F177"/>
    <mergeCell ref="H175:H177"/>
    <mergeCell ref="A178:A180"/>
    <mergeCell ref="B178:B180"/>
    <mergeCell ref="D178:D180"/>
    <mergeCell ref="F178:F180"/>
    <mergeCell ref="H178:H180"/>
    <mergeCell ref="A181:A183"/>
    <mergeCell ref="B181:B183"/>
    <mergeCell ref="B217:B219"/>
    <mergeCell ref="D217:D219"/>
    <mergeCell ref="F217:F219"/>
    <mergeCell ref="H217:H219"/>
    <mergeCell ref="J217:J219"/>
    <mergeCell ref="L217:L219"/>
    <mergeCell ref="D208:D210"/>
    <mergeCell ref="F208:F210"/>
    <mergeCell ref="A211:A213"/>
    <mergeCell ref="B211:B213"/>
    <mergeCell ref="D211:D213"/>
    <mergeCell ref="F211:F213"/>
    <mergeCell ref="H211:H213"/>
    <mergeCell ref="J211:J213"/>
    <mergeCell ref="H208:H210"/>
    <mergeCell ref="A187:A189"/>
    <mergeCell ref="B187:B189"/>
    <mergeCell ref="D187:D189"/>
    <mergeCell ref="F187:F189"/>
    <mergeCell ref="H187:H189"/>
    <mergeCell ref="J187:J189"/>
    <mergeCell ref="E207:F207"/>
    <mergeCell ref="G207:H207"/>
    <mergeCell ref="I207:J207"/>
    <mergeCell ref="K207:L207"/>
    <mergeCell ref="A208:A210"/>
    <mergeCell ref="B208:B210"/>
    <mergeCell ref="L187:L189"/>
    <mergeCell ref="K205:L205"/>
    <mergeCell ref="J247:J249"/>
    <mergeCell ref="L244:L246"/>
    <mergeCell ref="L247:L249"/>
    <mergeCell ref="A267:L267"/>
    <mergeCell ref="H259:H261"/>
    <mergeCell ref="J259:J261"/>
    <mergeCell ref="A253:A255"/>
    <mergeCell ref="B253:B255"/>
    <mergeCell ref="A241:A243"/>
    <mergeCell ref="B241:B243"/>
    <mergeCell ref="A190:A192"/>
    <mergeCell ref="B190:B192"/>
    <mergeCell ref="D190:D192"/>
    <mergeCell ref="F190:F192"/>
    <mergeCell ref="H190:H192"/>
    <mergeCell ref="J190:J192"/>
    <mergeCell ref="L190:L192"/>
    <mergeCell ref="B214:B216"/>
    <mergeCell ref="A203:B203"/>
    <mergeCell ref="A204:B204"/>
    <mergeCell ref="C205:D205"/>
    <mergeCell ref="E205:F205"/>
    <mergeCell ref="C207:D207"/>
    <mergeCell ref="A217:A219"/>
    <mergeCell ref="L196:L198"/>
    <mergeCell ref="A193:A195"/>
    <mergeCell ref="B193:B195"/>
    <mergeCell ref="A196:A198"/>
    <mergeCell ref="B196:B198"/>
    <mergeCell ref="C238:D238"/>
    <mergeCell ref="K240:L240"/>
    <mergeCell ref="D253:D255"/>
    <mergeCell ref="F148:F150"/>
    <mergeCell ref="H148:H150"/>
    <mergeCell ref="J148:J150"/>
    <mergeCell ref="J142:J144"/>
    <mergeCell ref="G172:H172"/>
    <mergeCell ref="I172:J172"/>
    <mergeCell ref="K172:L172"/>
    <mergeCell ref="L154:L156"/>
    <mergeCell ref="D214:D216"/>
    <mergeCell ref="F214:F216"/>
    <mergeCell ref="H214:H216"/>
    <mergeCell ref="J214:J216"/>
    <mergeCell ref="L214:L216"/>
    <mergeCell ref="D223:D225"/>
    <mergeCell ref="J208:J210"/>
    <mergeCell ref="L208:L210"/>
    <mergeCell ref="L211:L213"/>
    <mergeCell ref="L175:L177"/>
    <mergeCell ref="L178:L180"/>
    <mergeCell ref="L181:L183"/>
    <mergeCell ref="H253:H255"/>
    <mergeCell ref="J253:J255"/>
    <mergeCell ref="A234:L234"/>
    <mergeCell ref="F109:F111"/>
    <mergeCell ref="H109:H111"/>
    <mergeCell ref="C206:D206"/>
    <mergeCell ref="E206:F206"/>
    <mergeCell ref="G206:H206"/>
    <mergeCell ref="I206:J206"/>
    <mergeCell ref="K206:L206"/>
    <mergeCell ref="D196:D198"/>
    <mergeCell ref="F196:F198"/>
    <mergeCell ref="H196:H198"/>
    <mergeCell ref="J196:J198"/>
    <mergeCell ref="D193:D195"/>
    <mergeCell ref="F193:F195"/>
    <mergeCell ref="H193:H195"/>
    <mergeCell ref="J193:J195"/>
    <mergeCell ref="G205:H205"/>
    <mergeCell ref="I205:J205"/>
    <mergeCell ref="D142:D144"/>
    <mergeCell ref="F142:F144"/>
    <mergeCell ref="H142:H144"/>
    <mergeCell ref="J145:J147"/>
    <mergeCell ref="H127:H129"/>
    <mergeCell ref="J118:J120"/>
    <mergeCell ref="F121:F123"/>
    <mergeCell ref="H121:H123"/>
    <mergeCell ref="L193:L195"/>
    <mergeCell ref="L250:L252"/>
    <mergeCell ref="K173:L173"/>
    <mergeCell ref="D148:D150"/>
    <mergeCell ref="H427:H429"/>
    <mergeCell ref="J427:J429"/>
    <mergeCell ref="D445:D447"/>
    <mergeCell ref="F445:F447"/>
    <mergeCell ref="A214:A216"/>
    <mergeCell ref="F358:F360"/>
    <mergeCell ref="H358:H360"/>
    <mergeCell ref="J358:J360"/>
    <mergeCell ref="L352:L354"/>
    <mergeCell ref="L253:L255"/>
    <mergeCell ref="J244:J246"/>
    <mergeCell ref="B256:B258"/>
    <mergeCell ref="D256:D258"/>
    <mergeCell ref="F256:F258"/>
    <mergeCell ref="H256:H258"/>
    <mergeCell ref="D247:D249"/>
    <mergeCell ref="F247:F249"/>
    <mergeCell ref="H247:H249"/>
    <mergeCell ref="A283:A285"/>
    <mergeCell ref="B283:B285"/>
    <mergeCell ref="D283:D285"/>
    <mergeCell ref="F283:F285"/>
    <mergeCell ref="H283:H285"/>
    <mergeCell ref="J283:J285"/>
    <mergeCell ref="A247:A249"/>
    <mergeCell ref="B247:B249"/>
    <mergeCell ref="C240:D240"/>
    <mergeCell ref="E240:F240"/>
    <mergeCell ref="G240:H240"/>
    <mergeCell ref="I240:J240"/>
    <mergeCell ref="A432:L432"/>
    <mergeCell ref="F253:F255"/>
    <mergeCell ref="K502:L502"/>
    <mergeCell ref="A465:L465"/>
    <mergeCell ref="C471:D471"/>
    <mergeCell ref="E471:F471"/>
    <mergeCell ref="G471:H471"/>
    <mergeCell ref="J472:J474"/>
    <mergeCell ref="L472:L474"/>
    <mergeCell ref="L475:L477"/>
    <mergeCell ref="L490:L492"/>
    <mergeCell ref="J484:J486"/>
    <mergeCell ref="D241:D243"/>
    <mergeCell ref="F241:F243"/>
    <mergeCell ref="H241:H243"/>
    <mergeCell ref="J241:J243"/>
    <mergeCell ref="L241:L243"/>
    <mergeCell ref="A226:A228"/>
    <mergeCell ref="C239:D239"/>
    <mergeCell ref="A244:A246"/>
    <mergeCell ref="B244:B246"/>
    <mergeCell ref="D244:D246"/>
    <mergeCell ref="F244:F246"/>
    <mergeCell ref="H244:H246"/>
    <mergeCell ref="K238:L238"/>
    <mergeCell ref="I238:J238"/>
    <mergeCell ref="E239:F239"/>
    <mergeCell ref="G239:H239"/>
    <mergeCell ref="I239:J239"/>
    <mergeCell ref="K239:L239"/>
    <mergeCell ref="F250:F252"/>
    <mergeCell ref="H250:H252"/>
    <mergeCell ref="J250:J252"/>
    <mergeCell ref="L289:L291"/>
    <mergeCell ref="K436:L436"/>
    <mergeCell ref="I436:J436"/>
    <mergeCell ref="L427:L429"/>
    <mergeCell ref="A531:L531"/>
    <mergeCell ref="A533:B533"/>
    <mergeCell ref="A534:B534"/>
    <mergeCell ref="C535:D535"/>
    <mergeCell ref="E535:F535"/>
    <mergeCell ref="G535:H535"/>
    <mergeCell ref="I535:J535"/>
    <mergeCell ref="K535:L535"/>
    <mergeCell ref="C536:D536"/>
    <mergeCell ref="E536:F536"/>
    <mergeCell ref="G536:H536"/>
    <mergeCell ref="I536:J536"/>
    <mergeCell ref="K536:L536"/>
    <mergeCell ref="L460:L462"/>
    <mergeCell ref="I471:J471"/>
    <mergeCell ref="K471:L471"/>
    <mergeCell ref="D475:D477"/>
    <mergeCell ref="F475:F477"/>
    <mergeCell ref="H475:H477"/>
    <mergeCell ref="J475:J477"/>
    <mergeCell ref="D478:D480"/>
    <mergeCell ref="F478:F480"/>
    <mergeCell ref="E503:F503"/>
    <mergeCell ref="K503:L503"/>
    <mergeCell ref="D490:D492"/>
    <mergeCell ref="F490:F492"/>
    <mergeCell ref="H490:H492"/>
    <mergeCell ref="J490:J492"/>
    <mergeCell ref="L484:L486"/>
    <mergeCell ref="C537:D537"/>
    <mergeCell ref="E537:F537"/>
    <mergeCell ref="G537:H537"/>
    <mergeCell ref="I537:J537"/>
    <mergeCell ref="K537:L537"/>
    <mergeCell ref="A538:A540"/>
    <mergeCell ref="B538:B540"/>
    <mergeCell ref="D538:D540"/>
    <mergeCell ref="F538:F540"/>
    <mergeCell ref="H538:H540"/>
    <mergeCell ref="J538:J540"/>
    <mergeCell ref="L538:L540"/>
    <mergeCell ref="A541:A543"/>
    <mergeCell ref="B541:B543"/>
    <mergeCell ref="D541:D543"/>
    <mergeCell ref="F541:F543"/>
    <mergeCell ref="H541:H543"/>
    <mergeCell ref="J541:J543"/>
    <mergeCell ref="L541:L543"/>
    <mergeCell ref="A544:A546"/>
    <mergeCell ref="B544:B546"/>
    <mergeCell ref="D544:D546"/>
    <mergeCell ref="F544:F546"/>
    <mergeCell ref="H544:H546"/>
    <mergeCell ref="J544:J546"/>
    <mergeCell ref="L544:L546"/>
    <mergeCell ref="A547:A549"/>
    <mergeCell ref="B547:B549"/>
    <mergeCell ref="D547:D549"/>
    <mergeCell ref="F547:F549"/>
    <mergeCell ref="H547:H549"/>
    <mergeCell ref="J547:J549"/>
    <mergeCell ref="L547:L549"/>
    <mergeCell ref="A550:A552"/>
    <mergeCell ref="B550:B552"/>
    <mergeCell ref="D550:D552"/>
    <mergeCell ref="F550:F552"/>
    <mergeCell ref="H550:H552"/>
    <mergeCell ref="J550:J552"/>
    <mergeCell ref="L550:L552"/>
    <mergeCell ref="A553:A555"/>
    <mergeCell ref="B553:B555"/>
    <mergeCell ref="D553:D555"/>
    <mergeCell ref="F553:F555"/>
    <mergeCell ref="H553:H555"/>
    <mergeCell ref="J553:J555"/>
    <mergeCell ref="L553:L555"/>
    <mergeCell ref="A556:A558"/>
    <mergeCell ref="B556:B558"/>
    <mergeCell ref="D556:D558"/>
    <mergeCell ref="F556:F558"/>
    <mergeCell ref="H556:H558"/>
    <mergeCell ref="J556:J558"/>
    <mergeCell ref="L556:L558"/>
    <mergeCell ref="A559:A561"/>
    <mergeCell ref="B559:B561"/>
    <mergeCell ref="D559:D561"/>
    <mergeCell ref="F559:F561"/>
    <mergeCell ref="H559:H561"/>
    <mergeCell ref="J559:J561"/>
    <mergeCell ref="L559:L561"/>
    <mergeCell ref="A564:L564"/>
    <mergeCell ref="A566:B566"/>
    <mergeCell ref="A567:B567"/>
    <mergeCell ref="C568:D568"/>
    <mergeCell ref="E568:F568"/>
    <mergeCell ref="G568:H568"/>
    <mergeCell ref="I568:J568"/>
    <mergeCell ref="K568:L568"/>
    <mergeCell ref="C569:D569"/>
    <mergeCell ref="E569:F569"/>
    <mergeCell ref="G569:H569"/>
    <mergeCell ref="I569:J569"/>
    <mergeCell ref="K569:L569"/>
    <mergeCell ref="C570:D570"/>
    <mergeCell ref="E570:F570"/>
    <mergeCell ref="G570:H570"/>
    <mergeCell ref="I570:J570"/>
    <mergeCell ref="K570:L570"/>
    <mergeCell ref="A571:A573"/>
    <mergeCell ref="B571:B573"/>
    <mergeCell ref="D571:D573"/>
    <mergeCell ref="F571:F573"/>
    <mergeCell ref="H571:H573"/>
    <mergeCell ref="J571:J573"/>
    <mergeCell ref="L571:L573"/>
    <mergeCell ref="A574:A576"/>
    <mergeCell ref="B574:B576"/>
    <mergeCell ref="D574:D576"/>
    <mergeCell ref="F574:F576"/>
    <mergeCell ref="H574:H576"/>
    <mergeCell ref="J574:J576"/>
    <mergeCell ref="L574:L576"/>
    <mergeCell ref="A577:A579"/>
    <mergeCell ref="B577:B579"/>
    <mergeCell ref="D577:D579"/>
    <mergeCell ref="F577:F579"/>
    <mergeCell ref="H577:H579"/>
    <mergeCell ref="J577:J579"/>
    <mergeCell ref="L577:L579"/>
    <mergeCell ref="A580:A582"/>
    <mergeCell ref="B580:B582"/>
    <mergeCell ref="D580:D582"/>
    <mergeCell ref="F580:F582"/>
    <mergeCell ref="H580:H582"/>
    <mergeCell ref="J580:J582"/>
    <mergeCell ref="L580:L582"/>
    <mergeCell ref="A583:A585"/>
    <mergeCell ref="B583:B585"/>
    <mergeCell ref="D583:D585"/>
    <mergeCell ref="F583:F585"/>
    <mergeCell ref="H583:H585"/>
    <mergeCell ref="J583:J585"/>
    <mergeCell ref="L583:L585"/>
    <mergeCell ref="A586:A588"/>
    <mergeCell ref="B586:B588"/>
    <mergeCell ref="D586:D588"/>
    <mergeCell ref="F586:F588"/>
    <mergeCell ref="H586:H588"/>
    <mergeCell ref="J586:J588"/>
    <mergeCell ref="L586:L588"/>
    <mergeCell ref="A589:A591"/>
    <mergeCell ref="B589:B591"/>
    <mergeCell ref="D589:D591"/>
    <mergeCell ref="F589:F591"/>
    <mergeCell ref="H589:H591"/>
    <mergeCell ref="J589:J591"/>
    <mergeCell ref="L589:L591"/>
    <mergeCell ref="A592:A594"/>
    <mergeCell ref="B592:B594"/>
    <mergeCell ref="D592:D594"/>
    <mergeCell ref="F592:F594"/>
    <mergeCell ref="H592:H594"/>
    <mergeCell ref="J592:J594"/>
    <mergeCell ref="L592:L594"/>
    <mergeCell ref="A597:L597"/>
    <mergeCell ref="A599:B599"/>
    <mergeCell ref="A600:B600"/>
    <mergeCell ref="C601:D601"/>
    <mergeCell ref="E601:F601"/>
    <mergeCell ref="G601:H601"/>
    <mergeCell ref="I601:J601"/>
    <mergeCell ref="K601:L601"/>
    <mergeCell ref="C602:D602"/>
    <mergeCell ref="E602:F602"/>
    <mergeCell ref="G602:H602"/>
    <mergeCell ref="I602:J602"/>
    <mergeCell ref="K602:L602"/>
    <mergeCell ref="C603:D603"/>
    <mergeCell ref="E603:F603"/>
    <mergeCell ref="G603:H603"/>
    <mergeCell ref="I603:J603"/>
    <mergeCell ref="K603:L603"/>
    <mergeCell ref="A604:A606"/>
    <mergeCell ref="B604:B606"/>
    <mergeCell ref="D604:D606"/>
    <mergeCell ref="F604:F606"/>
    <mergeCell ref="H604:H606"/>
    <mergeCell ref="J604:J606"/>
    <mergeCell ref="L604:L606"/>
    <mergeCell ref="A607:A609"/>
    <mergeCell ref="B607:B609"/>
    <mergeCell ref="D607:D609"/>
    <mergeCell ref="F607:F609"/>
    <mergeCell ref="H607:H609"/>
    <mergeCell ref="J607:J609"/>
    <mergeCell ref="L607:L609"/>
    <mergeCell ref="A610:A612"/>
    <mergeCell ref="B610:B612"/>
    <mergeCell ref="D610:D612"/>
    <mergeCell ref="F610:F612"/>
    <mergeCell ref="H610:H612"/>
    <mergeCell ref="J610:J612"/>
    <mergeCell ref="L610:L612"/>
    <mergeCell ref="A613:A615"/>
    <mergeCell ref="B613:B615"/>
    <mergeCell ref="D613:D615"/>
    <mergeCell ref="F613:F615"/>
    <mergeCell ref="H613:H615"/>
    <mergeCell ref="J613:J615"/>
    <mergeCell ref="L613:L615"/>
    <mergeCell ref="A616:A618"/>
    <mergeCell ref="B616:B618"/>
    <mergeCell ref="D616:D618"/>
    <mergeCell ref="F616:F618"/>
    <mergeCell ref="H616:H618"/>
    <mergeCell ref="J616:J618"/>
    <mergeCell ref="L616:L618"/>
    <mergeCell ref="A619:A621"/>
    <mergeCell ref="B619:B621"/>
    <mergeCell ref="D619:D621"/>
    <mergeCell ref="F619:F621"/>
    <mergeCell ref="H619:H621"/>
    <mergeCell ref="J619:J621"/>
    <mergeCell ref="L619:L621"/>
    <mergeCell ref="A622:A624"/>
    <mergeCell ref="B622:B624"/>
    <mergeCell ref="D622:D624"/>
    <mergeCell ref="F622:F624"/>
    <mergeCell ref="H622:H624"/>
    <mergeCell ref="J622:J624"/>
    <mergeCell ref="L622:L624"/>
    <mergeCell ref="A625:A627"/>
    <mergeCell ref="B625:B627"/>
    <mergeCell ref="D625:D627"/>
    <mergeCell ref="F625:F627"/>
    <mergeCell ref="H625:H627"/>
    <mergeCell ref="J625:J627"/>
    <mergeCell ref="L625:L627"/>
    <mergeCell ref="A630:L630"/>
    <mergeCell ref="A632:B632"/>
    <mergeCell ref="A633:B633"/>
    <mergeCell ref="C634:D634"/>
    <mergeCell ref="E634:F634"/>
    <mergeCell ref="G634:H634"/>
    <mergeCell ref="I634:J634"/>
    <mergeCell ref="K634:L634"/>
    <mergeCell ref="C635:D635"/>
    <mergeCell ref="E635:F635"/>
    <mergeCell ref="G635:H635"/>
    <mergeCell ref="I635:J635"/>
    <mergeCell ref="K635:L635"/>
    <mergeCell ref="C636:D636"/>
    <mergeCell ref="E636:F636"/>
    <mergeCell ref="G636:H636"/>
    <mergeCell ref="I636:J636"/>
    <mergeCell ref="K636:L636"/>
    <mergeCell ref="A637:A639"/>
    <mergeCell ref="B637:B639"/>
    <mergeCell ref="D637:D639"/>
    <mergeCell ref="F637:F639"/>
    <mergeCell ref="H637:H639"/>
    <mergeCell ref="J637:J639"/>
    <mergeCell ref="L637:L639"/>
    <mergeCell ref="A640:A642"/>
    <mergeCell ref="B640:B642"/>
    <mergeCell ref="D640:D642"/>
    <mergeCell ref="F640:F642"/>
    <mergeCell ref="H640:H642"/>
    <mergeCell ref="J640:J642"/>
    <mergeCell ref="L640:L642"/>
    <mergeCell ref="A643:A645"/>
    <mergeCell ref="B643:B645"/>
    <mergeCell ref="D643:D645"/>
    <mergeCell ref="F643:F645"/>
    <mergeCell ref="H643:H645"/>
    <mergeCell ref="J643:J645"/>
    <mergeCell ref="L643:L645"/>
    <mergeCell ref="A646:A648"/>
    <mergeCell ref="B646:B648"/>
    <mergeCell ref="D646:D648"/>
    <mergeCell ref="F646:F648"/>
    <mergeCell ref="H646:H648"/>
    <mergeCell ref="J646:J648"/>
    <mergeCell ref="L646:L648"/>
    <mergeCell ref="A649:A651"/>
    <mergeCell ref="B649:B651"/>
    <mergeCell ref="D649:D651"/>
    <mergeCell ref="F649:F651"/>
    <mergeCell ref="H649:H651"/>
    <mergeCell ref="J649:J651"/>
    <mergeCell ref="L649:L651"/>
    <mergeCell ref="A652:A654"/>
    <mergeCell ref="B652:B654"/>
    <mergeCell ref="D652:D654"/>
    <mergeCell ref="F652:F654"/>
    <mergeCell ref="H652:H654"/>
    <mergeCell ref="J652:J654"/>
    <mergeCell ref="L652:L654"/>
    <mergeCell ref="A655:A657"/>
    <mergeCell ref="B655:B657"/>
    <mergeCell ref="D655:D657"/>
    <mergeCell ref="F655:F657"/>
    <mergeCell ref="H655:H657"/>
    <mergeCell ref="J655:J657"/>
    <mergeCell ref="L655:L657"/>
    <mergeCell ref="A658:A660"/>
    <mergeCell ref="B658:B660"/>
    <mergeCell ref="D658:D660"/>
    <mergeCell ref="F658:F660"/>
    <mergeCell ref="H658:H660"/>
    <mergeCell ref="J658:J660"/>
    <mergeCell ref="L658:L660"/>
    <mergeCell ref="A663:L663"/>
    <mergeCell ref="A665:B665"/>
    <mergeCell ref="A666:B666"/>
    <mergeCell ref="C667:D667"/>
    <mergeCell ref="E667:F667"/>
    <mergeCell ref="G667:H667"/>
    <mergeCell ref="I667:J667"/>
    <mergeCell ref="K667:L667"/>
    <mergeCell ref="C668:D668"/>
    <mergeCell ref="E668:F668"/>
    <mergeCell ref="G668:H668"/>
    <mergeCell ref="I668:J668"/>
    <mergeCell ref="K668:L668"/>
    <mergeCell ref="C669:D669"/>
    <mergeCell ref="E669:F669"/>
    <mergeCell ref="G669:H669"/>
    <mergeCell ref="I669:J669"/>
    <mergeCell ref="K669:L669"/>
    <mergeCell ref="A670:A672"/>
    <mergeCell ref="B670:B672"/>
    <mergeCell ref="D670:D672"/>
    <mergeCell ref="F670:F672"/>
    <mergeCell ref="H670:H672"/>
    <mergeCell ref="J670:J672"/>
    <mergeCell ref="L670:L672"/>
    <mergeCell ref="A673:A675"/>
    <mergeCell ref="B673:B675"/>
    <mergeCell ref="D673:D675"/>
    <mergeCell ref="F673:F675"/>
    <mergeCell ref="H673:H675"/>
    <mergeCell ref="J673:J675"/>
    <mergeCell ref="L673:L675"/>
    <mergeCell ref="A676:A678"/>
    <mergeCell ref="B676:B678"/>
    <mergeCell ref="D676:D678"/>
    <mergeCell ref="F676:F678"/>
    <mergeCell ref="H676:H678"/>
    <mergeCell ref="J676:J678"/>
    <mergeCell ref="L676:L678"/>
    <mergeCell ref="A679:A681"/>
    <mergeCell ref="B679:B681"/>
    <mergeCell ref="D679:D681"/>
    <mergeCell ref="F679:F681"/>
    <mergeCell ref="H679:H681"/>
    <mergeCell ref="J679:J681"/>
    <mergeCell ref="L679:L681"/>
    <mergeCell ref="A682:A684"/>
    <mergeCell ref="B682:B684"/>
    <mergeCell ref="D682:D684"/>
    <mergeCell ref="F682:F684"/>
    <mergeCell ref="H682:H684"/>
    <mergeCell ref="J682:J684"/>
    <mergeCell ref="L682:L684"/>
    <mergeCell ref="A685:A687"/>
    <mergeCell ref="B685:B687"/>
    <mergeCell ref="D685:D687"/>
    <mergeCell ref="F685:F687"/>
    <mergeCell ref="H685:H687"/>
    <mergeCell ref="J685:J687"/>
    <mergeCell ref="L685:L687"/>
    <mergeCell ref="A688:A690"/>
    <mergeCell ref="B688:B690"/>
    <mergeCell ref="D688:D690"/>
    <mergeCell ref="F688:F690"/>
    <mergeCell ref="H688:H690"/>
    <mergeCell ref="J688:J690"/>
    <mergeCell ref="L688:L690"/>
    <mergeCell ref="A691:A693"/>
    <mergeCell ref="B691:B693"/>
    <mergeCell ref="D691:D693"/>
    <mergeCell ref="F691:F693"/>
    <mergeCell ref="H691:H693"/>
    <mergeCell ref="J691:J693"/>
    <mergeCell ref="L691:L693"/>
    <mergeCell ref="A696:L696"/>
    <mergeCell ref="A698:B698"/>
    <mergeCell ref="A699:B699"/>
    <mergeCell ref="C700:D700"/>
    <mergeCell ref="E700:F700"/>
    <mergeCell ref="G700:H700"/>
    <mergeCell ref="I700:J700"/>
    <mergeCell ref="K700:L700"/>
    <mergeCell ref="C701:D701"/>
    <mergeCell ref="E701:F701"/>
    <mergeCell ref="G701:H701"/>
    <mergeCell ref="I701:J701"/>
    <mergeCell ref="K701:L701"/>
    <mergeCell ref="C702:D702"/>
    <mergeCell ref="E702:F702"/>
    <mergeCell ref="G702:H702"/>
    <mergeCell ref="I702:J702"/>
    <mergeCell ref="K702:L702"/>
    <mergeCell ref="A703:A705"/>
    <mergeCell ref="B703:B705"/>
    <mergeCell ref="D703:D705"/>
    <mergeCell ref="F703:F705"/>
    <mergeCell ref="H703:H705"/>
    <mergeCell ref="J703:J705"/>
    <mergeCell ref="L703:L705"/>
    <mergeCell ref="A706:A708"/>
    <mergeCell ref="B706:B708"/>
    <mergeCell ref="D706:D708"/>
    <mergeCell ref="F706:F708"/>
    <mergeCell ref="H706:H708"/>
    <mergeCell ref="J706:J708"/>
    <mergeCell ref="L706:L708"/>
    <mergeCell ref="A709:A711"/>
    <mergeCell ref="B709:B711"/>
    <mergeCell ref="D709:D711"/>
    <mergeCell ref="F709:F711"/>
    <mergeCell ref="H709:H711"/>
    <mergeCell ref="J709:J711"/>
    <mergeCell ref="L709:L711"/>
    <mergeCell ref="A712:A714"/>
    <mergeCell ref="B712:B714"/>
    <mergeCell ref="D712:D714"/>
    <mergeCell ref="F712:F714"/>
    <mergeCell ref="H712:H714"/>
    <mergeCell ref="J712:J714"/>
    <mergeCell ref="L712:L714"/>
    <mergeCell ref="A724:A726"/>
    <mergeCell ref="B724:B726"/>
    <mergeCell ref="D724:D726"/>
    <mergeCell ref="F724:F726"/>
    <mergeCell ref="H724:H726"/>
    <mergeCell ref="J724:J726"/>
    <mergeCell ref="L724:L726"/>
    <mergeCell ref="A715:A717"/>
    <mergeCell ref="B715:B717"/>
    <mergeCell ref="D715:D717"/>
    <mergeCell ref="F715:F717"/>
    <mergeCell ref="H715:H717"/>
    <mergeCell ref="J715:J717"/>
    <mergeCell ref="L715:L717"/>
    <mergeCell ref="A718:A720"/>
    <mergeCell ref="B718:B720"/>
    <mergeCell ref="D718:D720"/>
    <mergeCell ref="F718:F720"/>
    <mergeCell ref="H718:H720"/>
    <mergeCell ref="J718:J720"/>
    <mergeCell ref="L718:L720"/>
    <mergeCell ref="A721:A723"/>
    <mergeCell ref="B721:B723"/>
    <mergeCell ref="D721:D723"/>
    <mergeCell ref="F721:F723"/>
    <mergeCell ref="H721:H723"/>
    <mergeCell ref="J721:J723"/>
    <mergeCell ref="L721:L723"/>
  </mergeCells>
  <phoneticPr fontId="2" type="noConversion"/>
  <conditionalFormatting sqref="A43:L66">
    <cfRule type="cellIs" dxfId="21" priority="99" stopIfTrue="1" operator="equal">
      <formula>" : "</formula>
    </cfRule>
    <cfRule type="cellIs" dxfId="20" priority="100" stopIfTrue="1" operator="equal">
      <formula>0</formula>
    </cfRule>
  </conditionalFormatting>
  <conditionalFormatting sqref="A76:L99">
    <cfRule type="cellIs" dxfId="19" priority="39" stopIfTrue="1" operator="equal">
      <formula>" : "</formula>
    </cfRule>
    <cfRule type="cellIs" dxfId="18" priority="40" stopIfTrue="1" operator="equal">
      <formula>0</formula>
    </cfRule>
  </conditionalFormatting>
  <conditionalFormatting sqref="A109:L132 A142:L165 A175:L198 A208:L231 A241:L264 A274:L297 A307:L330 A340:L363 A373:L396 A406:L429 A439:L462 A472:L495 A505:L528">
    <cfRule type="cellIs" dxfId="17" priority="35" stopIfTrue="1" operator="equal">
      <formula>" : "</formula>
    </cfRule>
    <cfRule type="cellIs" dxfId="16" priority="36" stopIfTrue="1" operator="equal">
      <formula>0</formula>
    </cfRule>
  </conditionalFormatting>
  <conditionalFormatting sqref="A538:L561">
    <cfRule type="cellIs" dxfId="15" priority="21" stopIfTrue="1" operator="equal">
      <formula>" : "</formula>
    </cfRule>
    <cfRule type="cellIs" dxfId="14" priority="22" stopIfTrue="1" operator="equal">
      <formula>0</formula>
    </cfRule>
  </conditionalFormatting>
  <conditionalFormatting sqref="A571:L594">
    <cfRule type="cellIs" dxfId="13" priority="19" stopIfTrue="1" operator="equal">
      <formula>" : "</formula>
    </cfRule>
    <cfRule type="cellIs" dxfId="12" priority="20" stopIfTrue="1" operator="equal">
      <formula>0</formula>
    </cfRule>
  </conditionalFormatting>
  <conditionalFormatting sqref="A604:L627">
    <cfRule type="cellIs" dxfId="11" priority="17" stopIfTrue="1" operator="equal">
      <formula>" : "</formula>
    </cfRule>
    <cfRule type="cellIs" dxfId="10" priority="18" stopIfTrue="1" operator="equal">
      <formula>0</formula>
    </cfRule>
  </conditionalFormatting>
  <conditionalFormatting sqref="A637:L660">
    <cfRule type="cellIs" dxfId="9" priority="15" stopIfTrue="1" operator="equal">
      <formula>" : "</formula>
    </cfRule>
    <cfRule type="cellIs" dxfId="8" priority="16" stopIfTrue="1" operator="equal">
      <formula>0</formula>
    </cfRule>
  </conditionalFormatting>
  <conditionalFormatting sqref="A670:L693">
    <cfRule type="cellIs" dxfId="7" priority="11" stopIfTrue="1" operator="equal">
      <formula>" : "</formula>
    </cfRule>
    <cfRule type="cellIs" dxfId="6" priority="12" stopIfTrue="1" operator="equal">
      <formula>0</formula>
    </cfRule>
  </conditionalFormatting>
  <conditionalFormatting sqref="A703:L726">
    <cfRule type="cellIs" dxfId="5" priority="9" stopIfTrue="1" operator="equal">
      <formula>" : "</formula>
    </cfRule>
    <cfRule type="cellIs" dxfId="4" priority="10" stopIfTrue="1" operator="equal">
      <formula>0</formula>
    </cfRule>
  </conditionalFormatting>
  <conditionalFormatting sqref="A10:L33">
    <cfRule type="cellIs" dxfId="3" priority="3" stopIfTrue="1" operator="equal">
      <formula>" : "</formula>
    </cfRule>
    <cfRule type="cellIs" dxfId="2" priority="4" stopIfTrue="1" operator="equal">
      <formula>0</formula>
    </cfRule>
  </conditionalFormatting>
  <conditionalFormatting sqref="A736:L759">
    <cfRule type="cellIs" dxfId="1" priority="1" stopIfTrue="1" operator="equal">
      <formula>" : "</formula>
    </cfRule>
    <cfRule type="cellIs" dxfId="0" priority="2" stopIfTrue="1" operator="equal">
      <formula>0</formula>
    </cfRule>
  </conditionalFormatting>
  <printOptions horizontalCentered="1"/>
  <pageMargins left="0.11811023622047245" right="0.11811023622047245" top="0.15748031496062992" bottom="0.15748031496062992" header="0" footer="0"/>
  <pageSetup paperSize="9" scale="97" orientation="portrait" r:id="rId1"/>
  <headerFooter alignWithMargins="0"/>
  <rowBreaks count="22" manualBreakCount="22">
    <brk id="33" max="11" man="1"/>
    <brk id="66" max="11" man="1"/>
    <brk id="99" max="11" man="1"/>
    <brk id="132" max="11" man="1"/>
    <brk id="165" max="11" man="1"/>
    <brk id="198" max="11" man="1"/>
    <brk id="231" max="11" man="1"/>
    <brk id="264" max="11" man="1"/>
    <brk id="297" max="11" man="1"/>
    <brk id="330" max="11" man="1"/>
    <brk id="363" max="11" man="1"/>
    <brk id="396" max="11" man="1"/>
    <brk id="429" max="11" man="1"/>
    <brk id="462" max="11" man="1"/>
    <brk id="495" max="11" man="1"/>
    <brk id="528" max="11" man="1"/>
    <brk id="561" max="11" man="1"/>
    <brk id="594" max="11" man="1"/>
    <brk id="627" max="11" man="1"/>
    <brk id="660" max="11" man="1"/>
    <brk id="693" max="11" man="1"/>
    <brk id="726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550"/>
  <sheetViews>
    <sheetView view="pageBreakPreview" topLeftCell="A456" zoomScale="85" zoomScaleNormal="75" zoomScaleSheetLayoutView="85" workbookViewId="0">
      <selection activeCell="A526" sqref="A526:XFD550"/>
    </sheetView>
  </sheetViews>
  <sheetFormatPr defaultRowHeight="13.5" x14ac:dyDescent="0.15"/>
  <cols>
    <col min="1" max="4" width="4" style="51" customWidth="1"/>
    <col min="5" max="5" width="2.21875" style="51" customWidth="1"/>
    <col min="6" max="9" width="4" style="51" customWidth="1"/>
    <col min="10" max="10" width="4.77734375" style="51" customWidth="1"/>
    <col min="11" max="11" width="7.88671875" style="51" customWidth="1"/>
    <col min="12" max="12" width="4" style="51" hidden="1" customWidth="1"/>
    <col min="13" max="24" width="4" style="51" customWidth="1"/>
    <col min="25" max="25" width="2.21875" style="51" customWidth="1"/>
    <col min="26" max="29" width="4" style="51" customWidth="1"/>
    <col min="30" max="30" width="4.77734375" style="51" customWidth="1"/>
    <col min="31" max="31" width="7.88671875" style="51" customWidth="1"/>
    <col min="32" max="32" width="4" style="51" hidden="1" customWidth="1"/>
    <col min="33" max="44" width="4" style="51" customWidth="1"/>
    <col min="45" max="45" width="2.21875" style="51" customWidth="1"/>
    <col min="46" max="49" width="4" style="51" customWidth="1"/>
    <col min="50" max="50" width="4.77734375" style="51" customWidth="1"/>
    <col min="51" max="51" width="7.88671875" style="51" customWidth="1"/>
    <col min="52" max="52" width="4" style="51" hidden="1" customWidth="1"/>
    <col min="53" max="64" width="4" style="51" customWidth="1"/>
    <col min="65" max="65" width="2.21875" style="51" customWidth="1"/>
    <col min="66" max="69" width="4" style="51" customWidth="1"/>
    <col min="70" max="70" width="4.77734375" style="51" customWidth="1"/>
    <col min="71" max="71" width="7.88671875" style="51" customWidth="1"/>
    <col min="72" max="72" width="4" style="51" hidden="1" customWidth="1"/>
    <col min="73" max="84" width="4" style="51" customWidth="1"/>
    <col min="85" max="85" width="2.21875" style="51" customWidth="1"/>
    <col min="86" max="89" width="4" style="51" customWidth="1"/>
    <col min="90" max="90" width="4.77734375" style="51" customWidth="1"/>
    <col min="91" max="91" width="7.88671875" style="51" customWidth="1"/>
    <col min="92" max="92" width="4" style="51" hidden="1" customWidth="1"/>
    <col min="93" max="100" width="4" style="51" customWidth="1"/>
    <col min="101" max="16384" width="8.88671875" style="53"/>
  </cols>
  <sheetData>
    <row r="1" spans="1:100" s="49" customFormat="1" ht="44.25" customHeight="1" x14ac:dyDescent="0.15">
      <c r="A1" s="148" t="s">
        <v>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 t="str">
        <f>$A$1</f>
        <v>훈    련    일    지</v>
      </c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 t="str">
        <f>$A$1</f>
        <v>훈    련    일    지</v>
      </c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8"/>
      <c r="BH1" s="148"/>
      <c r="BI1" s="148" t="str">
        <f>$A$1</f>
        <v>훈    련    일    지</v>
      </c>
      <c r="BJ1" s="148"/>
      <c r="BK1" s="148"/>
      <c r="BL1" s="148"/>
      <c r="BM1" s="148"/>
      <c r="BN1" s="148"/>
      <c r="BO1" s="148"/>
      <c r="BP1" s="148"/>
      <c r="BQ1" s="148"/>
      <c r="BR1" s="148"/>
      <c r="BS1" s="148"/>
      <c r="BT1" s="148"/>
      <c r="BU1" s="148"/>
      <c r="BV1" s="148"/>
      <c r="BW1" s="148"/>
      <c r="BX1" s="148"/>
      <c r="BY1" s="148"/>
      <c r="BZ1" s="148"/>
      <c r="CA1" s="148"/>
      <c r="CB1" s="148"/>
      <c r="CC1" s="148" t="str">
        <f>$A$1</f>
        <v>훈    련    일    지</v>
      </c>
      <c r="CD1" s="148"/>
      <c r="CE1" s="148"/>
      <c r="CF1" s="148"/>
      <c r="CG1" s="148"/>
      <c r="CH1" s="148"/>
      <c r="CI1" s="148"/>
      <c r="CJ1" s="148"/>
      <c r="CK1" s="148"/>
      <c r="CL1" s="148"/>
      <c r="CM1" s="148"/>
      <c r="CN1" s="148"/>
      <c r="CO1" s="148"/>
      <c r="CP1" s="148"/>
      <c r="CQ1" s="148"/>
      <c r="CR1" s="148"/>
      <c r="CS1" s="148"/>
      <c r="CT1" s="148"/>
      <c r="CU1" s="148"/>
      <c r="CV1" s="148"/>
    </row>
    <row r="2" spans="1:100" s="49" customFormat="1" ht="24" customHeight="1" x14ac:dyDescent="0.15">
      <c r="A2" s="50"/>
      <c r="B2" s="50"/>
      <c r="C2" s="50"/>
      <c r="D2" s="50"/>
      <c r="E2" s="50"/>
      <c r="F2" s="50"/>
      <c r="G2" s="50"/>
      <c r="H2" s="50"/>
      <c r="I2" s="50"/>
      <c r="J2" s="50"/>
      <c r="U2" s="50"/>
      <c r="V2" s="50"/>
      <c r="W2" s="50"/>
      <c r="X2" s="50"/>
      <c r="Y2" s="50"/>
      <c r="Z2" s="50"/>
      <c r="AA2" s="50"/>
      <c r="AB2" s="50"/>
      <c r="AC2" s="50"/>
      <c r="AD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CC2" s="50"/>
      <c r="CD2" s="50"/>
      <c r="CE2" s="50"/>
      <c r="CF2" s="50"/>
      <c r="CG2" s="50"/>
      <c r="CH2" s="50"/>
      <c r="CI2" s="50"/>
      <c r="CJ2" s="50"/>
      <c r="CK2" s="50"/>
      <c r="CL2" s="50"/>
    </row>
    <row r="3" spans="1:100" ht="20.100000000000001" customHeight="1" x14ac:dyDescent="0.15">
      <c r="A3" s="51" t="s">
        <v>18</v>
      </c>
      <c r="D3" s="81" t="str">
        <f>자료!$D$4</f>
        <v>하이미디어컴퓨터학원 천호점</v>
      </c>
      <c r="F3" s="52"/>
      <c r="G3" s="52"/>
      <c r="H3" s="52"/>
      <c r="N3" s="149" t="s">
        <v>75</v>
      </c>
      <c r="O3" s="152" t="s">
        <v>70</v>
      </c>
      <c r="P3" s="153"/>
      <c r="Q3" s="154"/>
      <c r="R3" s="152" t="s">
        <v>76</v>
      </c>
      <c r="S3" s="153"/>
      <c r="T3" s="154"/>
      <c r="U3" s="51" t="str">
        <f>$A$3</f>
        <v xml:space="preserve">훈련기관명 : </v>
      </c>
      <c r="X3" s="81" t="str">
        <f>$D$3</f>
        <v>하이미디어컴퓨터학원 천호점</v>
      </c>
      <c r="Z3" s="52"/>
      <c r="AA3" s="52"/>
      <c r="AB3" s="52"/>
      <c r="AH3" s="149" t="str">
        <f>$N$3</f>
        <v>결 
재</v>
      </c>
      <c r="AI3" s="152" t="str">
        <f>$O$3</f>
        <v>담  당</v>
      </c>
      <c r="AJ3" s="153"/>
      <c r="AK3" s="154"/>
      <c r="AL3" s="152" t="str">
        <f>$R$3</f>
        <v>최 종</v>
      </c>
      <c r="AM3" s="153"/>
      <c r="AN3" s="154"/>
      <c r="AO3" s="51" t="str">
        <f>$A$3</f>
        <v xml:space="preserve">훈련기관명 : </v>
      </c>
      <c r="AR3" s="81" t="str">
        <f>$D$3</f>
        <v>하이미디어컴퓨터학원 천호점</v>
      </c>
      <c r="AT3" s="52"/>
      <c r="AU3" s="52"/>
      <c r="AV3" s="52"/>
      <c r="BB3" s="149" t="str">
        <f>$N$3</f>
        <v>결 
재</v>
      </c>
      <c r="BC3" s="152" t="str">
        <f>$O$3</f>
        <v>담  당</v>
      </c>
      <c r="BD3" s="153"/>
      <c r="BE3" s="154"/>
      <c r="BF3" s="152" t="str">
        <f>$R$3</f>
        <v>최 종</v>
      </c>
      <c r="BG3" s="153"/>
      <c r="BH3" s="154"/>
      <c r="BI3" s="51" t="str">
        <f>$A$3</f>
        <v xml:space="preserve">훈련기관명 : </v>
      </c>
      <c r="BL3" s="81" t="str">
        <f>$D$3</f>
        <v>하이미디어컴퓨터학원 천호점</v>
      </c>
      <c r="BN3" s="52"/>
      <c r="BO3" s="52"/>
      <c r="BP3" s="52"/>
      <c r="BV3" s="149" t="str">
        <f>$N$3</f>
        <v>결 
재</v>
      </c>
      <c r="BW3" s="152" t="str">
        <f>$O$3</f>
        <v>담  당</v>
      </c>
      <c r="BX3" s="153"/>
      <c r="BY3" s="154"/>
      <c r="BZ3" s="152" t="str">
        <f>$R$3</f>
        <v>최 종</v>
      </c>
      <c r="CA3" s="153"/>
      <c r="CB3" s="154"/>
      <c r="CC3" s="51" t="str">
        <f>$A$3</f>
        <v xml:space="preserve">훈련기관명 : </v>
      </c>
      <c r="CF3" s="81" t="str">
        <f>$D$3</f>
        <v>하이미디어컴퓨터학원 천호점</v>
      </c>
      <c r="CH3" s="52"/>
      <c r="CI3" s="52"/>
      <c r="CJ3" s="52"/>
      <c r="CP3" s="149" t="str">
        <f>$N$3</f>
        <v>결 
재</v>
      </c>
      <c r="CQ3" s="152" t="str">
        <f>$O$3</f>
        <v>담  당</v>
      </c>
      <c r="CR3" s="153"/>
      <c r="CS3" s="154"/>
      <c r="CT3" s="152" t="str">
        <f>$R$3</f>
        <v>최 종</v>
      </c>
      <c r="CU3" s="153"/>
      <c r="CV3" s="154"/>
    </row>
    <row r="4" spans="1:100" ht="20.100000000000001" customHeight="1" x14ac:dyDescent="0.15">
      <c r="A4" s="51" t="s">
        <v>19</v>
      </c>
      <c r="D4" s="136" t="str">
        <f>자료!$A$3</f>
        <v>풀스택 개발자양성과정(프론트앤드&amp;백앤드)(2회차)</v>
      </c>
      <c r="E4" s="136"/>
      <c r="F4" s="136"/>
      <c r="G4" s="136"/>
      <c r="H4" s="136"/>
      <c r="I4" s="136"/>
      <c r="J4" s="136"/>
      <c r="K4" s="136"/>
      <c r="L4" s="136"/>
      <c r="M4" s="137"/>
      <c r="N4" s="150"/>
      <c r="O4" s="138"/>
      <c r="P4" s="139"/>
      <c r="Q4" s="140"/>
      <c r="R4" s="138"/>
      <c r="S4" s="139"/>
      <c r="T4" s="140"/>
      <c r="U4" s="51" t="str">
        <f>$A$4</f>
        <v xml:space="preserve">훈련과정명 : </v>
      </c>
      <c r="X4" s="136" t="str">
        <f>$D$4</f>
        <v>풀스택 개발자양성과정(프론트앤드&amp;백앤드)(2회차)</v>
      </c>
      <c r="Y4" s="136"/>
      <c r="Z4" s="136"/>
      <c r="AA4" s="136"/>
      <c r="AB4" s="136"/>
      <c r="AC4" s="136"/>
      <c r="AD4" s="136"/>
      <c r="AE4" s="136"/>
      <c r="AF4" s="136"/>
      <c r="AG4" s="137"/>
      <c r="AH4" s="150"/>
      <c r="AI4" s="138"/>
      <c r="AJ4" s="139"/>
      <c r="AK4" s="140"/>
      <c r="AL4" s="138"/>
      <c r="AM4" s="139"/>
      <c r="AN4" s="140"/>
      <c r="AO4" s="51" t="str">
        <f>$A$4</f>
        <v xml:space="preserve">훈련과정명 : </v>
      </c>
      <c r="AR4" s="136" t="str">
        <f>$D$4</f>
        <v>풀스택 개발자양성과정(프론트앤드&amp;백앤드)(2회차)</v>
      </c>
      <c r="AS4" s="136"/>
      <c r="AT4" s="136"/>
      <c r="AU4" s="136"/>
      <c r="AV4" s="136"/>
      <c r="AW4" s="136"/>
      <c r="AX4" s="136"/>
      <c r="AY4" s="136"/>
      <c r="AZ4" s="136"/>
      <c r="BA4" s="137"/>
      <c r="BB4" s="150"/>
      <c r="BC4" s="138"/>
      <c r="BD4" s="139"/>
      <c r="BE4" s="140"/>
      <c r="BF4" s="138"/>
      <c r="BG4" s="139"/>
      <c r="BH4" s="140"/>
      <c r="BI4" s="51" t="str">
        <f>$A$4</f>
        <v xml:space="preserve">훈련과정명 : </v>
      </c>
      <c r="BL4" s="136" t="str">
        <f>$D$4</f>
        <v>풀스택 개발자양성과정(프론트앤드&amp;백앤드)(2회차)</v>
      </c>
      <c r="BM4" s="136"/>
      <c r="BN4" s="136"/>
      <c r="BO4" s="136"/>
      <c r="BP4" s="136"/>
      <c r="BQ4" s="136"/>
      <c r="BR4" s="136"/>
      <c r="BS4" s="136"/>
      <c r="BT4" s="136"/>
      <c r="BU4" s="137"/>
      <c r="BV4" s="150"/>
      <c r="BW4" s="138"/>
      <c r="BX4" s="139"/>
      <c r="BY4" s="140"/>
      <c r="BZ4" s="138"/>
      <c r="CA4" s="139"/>
      <c r="CB4" s="140"/>
      <c r="CC4" s="51" t="str">
        <f>$A$4</f>
        <v xml:space="preserve">훈련과정명 : </v>
      </c>
      <c r="CF4" s="136" t="str">
        <f>$D$4</f>
        <v>풀스택 개발자양성과정(프론트앤드&amp;백앤드)(2회차)</v>
      </c>
      <c r="CG4" s="136"/>
      <c r="CH4" s="136"/>
      <c r="CI4" s="136"/>
      <c r="CJ4" s="136"/>
      <c r="CK4" s="136"/>
      <c r="CL4" s="136"/>
      <c r="CM4" s="136"/>
      <c r="CN4" s="136"/>
      <c r="CO4" s="137"/>
      <c r="CP4" s="150"/>
      <c r="CQ4" s="138"/>
      <c r="CR4" s="139"/>
      <c r="CS4" s="140"/>
      <c r="CT4" s="138"/>
      <c r="CU4" s="139"/>
      <c r="CV4" s="140"/>
    </row>
    <row r="5" spans="1:100" ht="20.100000000000001" customHeight="1" x14ac:dyDescent="0.15">
      <c r="A5" s="51" t="s">
        <v>20</v>
      </c>
      <c r="D5" s="81" t="str">
        <f>자료!$D$5</f>
        <v>2020-10-20 ~ 2021-04-01</v>
      </c>
      <c r="F5" s="52"/>
      <c r="N5" s="151"/>
      <c r="O5" s="141"/>
      <c r="P5" s="142"/>
      <c r="Q5" s="143"/>
      <c r="R5" s="141"/>
      <c r="S5" s="142"/>
      <c r="T5" s="143"/>
      <c r="U5" s="51" t="str">
        <f>$A$5</f>
        <v xml:space="preserve">훈 련 기 간 : </v>
      </c>
      <c r="X5" s="81" t="str">
        <f>$D$5</f>
        <v>2020-10-20 ~ 2021-04-01</v>
      </c>
      <c r="Z5" s="52"/>
      <c r="AH5" s="151"/>
      <c r="AI5" s="141"/>
      <c r="AJ5" s="142"/>
      <c r="AK5" s="143"/>
      <c r="AL5" s="141"/>
      <c r="AM5" s="142"/>
      <c r="AN5" s="143"/>
      <c r="AO5" s="51" t="str">
        <f>$A$5</f>
        <v xml:space="preserve">훈 련 기 간 : </v>
      </c>
      <c r="AR5" s="81" t="str">
        <f>$D$5</f>
        <v>2020-10-20 ~ 2021-04-01</v>
      </c>
      <c r="AT5" s="52"/>
      <c r="BB5" s="151"/>
      <c r="BC5" s="141"/>
      <c r="BD5" s="142"/>
      <c r="BE5" s="143"/>
      <c r="BF5" s="141"/>
      <c r="BG5" s="142"/>
      <c r="BH5" s="143"/>
      <c r="BI5" s="51" t="str">
        <f>$A$5</f>
        <v xml:space="preserve">훈 련 기 간 : </v>
      </c>
      <c r="BL5" s="81" t="str">
        <f>$D$5</f>
        <v>2020-10-20 ~ 2021-04-01</v>
      </c>
      <c r="BN5" s="52"/>
      <c r="BV5" s="151"/>
      <c r="BW5" s="141"/>
      <c r="BX5" s="142"/>
      <c r="BY5" s="143"/>
      <c r="BZ5" s="141"/>
      <c r="CA5" s="142"/>
      <c r="CB5" s="143"/>
      <c r="CC5" s="51" t="str">
        <f>$A$5</f>
        <v xml:space="preserve">훈 련 기 간 : </v>
      </c>
      <c r="CF5" s="81" t="str">
        <f>$D$5</f>
        <v>2020-10-20 ~ 2021-04-01</v>
      </c>
      <c r="CH5" s="52"/>
      <c r="CP5" s="151"/>
      <c r="CQ5" s="141"/>
      <c r="CR5" s="142"/>
      <c r="CS5" s="143"/>
      <c r="CT5" s="141"/>
      <c r="CU5" s="142"/>
      <c r="CV5" s="143"/>
    </row>
    <row r="6" spans="1:100" ht="20.100000000000001" customHeight="1" x14ac:dyDescent="0.15">
      <c r="F6" s="52"/>
      <c r="Z6" s="52"/>
      <c r="AT6" s="52"/>
      <c r="BN6" s="52"/>
      <c r="CH6" s="52"/>
    </row>
    <row r="7" spans="1:100" ht="19.5" customHeight="1" x14ac:dyDescent="0.15">
      <c r="A7" s="53" t="s">
        <v>68</v>
      </c>
      <c r="B7" s="53"/>
      <c r="C7" s="53"/>
      <c r="D7" s="146">
        <f>VLOOKUP(J7,내용[],44,FALSE)</f>
        <v>44124</v>
      </c>
      <c r="E7" s="146"/>
      <c r="F7" s="146"/>
      <c r="G7" s="146"/>
      <c r="H7" s="146"/>
      <c r="I7" s="146"/>
      <c r="J7" s="147">
        <v>1</v>
      </c>
      <c r="K7" s="147"/>
      <c r="L7" s="54"/>
      <c r="M7" s="53"/>
      <c r="N7" s="53"/>
      <c r="O7" s="53"/>
      <c r="P7" s="53"/>
      <c r="Q7" s="53"/>
      <c r="R7" s="53"/>
      <c r="U7" s="53" t="s">
        <v>68</v>
      </c>
      <c r="V7" s="53"/>
      <c r="W7" s="53"/>
      <c r="X7" s="146">
        <f>VLOOKUP(AD7,내용[],44,FALSE)</f>
        <v>44125</v>
      </c>
      <c r="Y7" s="146"/>
      <c r="Z7" s="146"/>
      <c r="AA7" s="146"/>
      <c r="AB7" s="146"/>
      <c r="AC7" s="146"/>
      <c r="AD7" s="147">
        <f>J7+1</f>
        <v>2</v>
      </c>
      <c r="AE7" s="147"/>
      <c r="AF7" s="54"/>
      <c r="AG7" s="53"/>
      <c r="AH7" s="53"/>
      <c r="AI7" s="53"/>
      <c r="AJ7" s="53"/>
      <c r="AK7" s="53"/>
      <c r="AL7" s="53"/>
      <c r="AO7" s="53" t="s">
        <v>68</v>
      </c>
      <c r="AP7" s="53"/>
      <c r="AQ7" s="53"/>
      <c r="AR7" s="146">
        <f>VLOOKUP(AX7,내용[],44,FALSE)</f>
        <v>44126</v>
      </c>
      <c r="AS7" s="146"/>
      <c r="AT7" s="146"/>
      <c r="AU7" s="146"/>
      <c r="AV7" s="146"/>
      <c r="AW7" s="146"/>
      <c r="AX7" s="147">
        <f>AD7+1</f>
        <v>3</v>
      </c>
      <c r="AY7" s="147"/>
      <c r="AZ7" s="54"/>
      <c r="BA7" s="53"/>
      <c r="BB7" s="53"/>
      <c r="BC7" s="53"/>
      <c r="BD7" s="53"/>
      <c r="BE7" s="53"/>
      <c r="BF7" s="53"/>
      <c r="BI7" s="53" t="s">
        <v>68</v>
      </c>
      <c r="BJ7" s="53"/>
      <c r="BK7" s="53"/>
      <c r="BL7" s="146">
        <f>VLOOKUP(BR7,내용[],44,FALSE)</f>
        <v>44127</v>
      </c>
      <c r="BM7" s="146"/>
      <c r="BN7" s="146"/>
      <c r="BO7" s="146"/>
      <c r="BP7" s="146"/>
      <c r="BQ7" s="146"/>
      <c r="BR7" s="147">
        <f>AX7+1</f>
        <v>4</v>
      </c>
      <c r="BS7" s="147"/>
      <c r="BT7" s="54"/>
      <c r="BU7" s="53"/>
      <c r="BV7" s="53"/>
      <c r="BW7" s="53"/>
      <c r="BX7" s="53"/>
      <c r="BY7" s="53"/>
      <c r="BZ7" s="53"/>
      <c r="CC7" s="53" t="s">
        <v>68</v>
      </c>
      <c r="CD7" s="53"/>
      <c r="CE7" s="53"/>
      <c r="CF7" s="146">
        <f>VLOOKUP(CL7,내용[],44,FALSE)</f>
        <v>44130</v>
      </c>
      <c r="CG7" s="146"/>
      <c r="CH7" s="146"/>
      <c r="CI7" s="146"/>
      <c r="CJ7" s="146"/>
      <c r="CK7" s="146"/>
      <c r="CL7" s="147">
        <f>BR7+1</f>
        <v>5</v>
      </c>
      <c r="CM7" s="147"/>
      <c r="CN7" s="54"/>
      <c r="CO7" s="53"/>
      <c r="CP7" s="53"/>
      <c r="CQ7" s="53"/>
      <c r="CR7" s="53"/>
      <c r="CS7" s="53"/>
      <c r="CT7" s="53"/>
    </row>
    <row r="8" spans="1:100" ht="30" customHeight="1" x14ac:dyDescent="0.15">
      <c r="A8" s="130" t="s">
        <v>1</v>
      </c>
      <c r="B8" s="131"/>
      <c r="C8" s="132" t="s">
        <v>2</v>
      </c>
      <c r="D8" s="133"/>
      <c r="E8" s="130" t="s">
        <v>3</v>
      </c>
      <c r="F8" s="131"/>
      <c r="G8" s="132" t="s">
        <v>2</v>
      </c>
      <c r="H8" s="133"/>
      <c r="I8" s="134" t="s">
        <v>4</v>
      </c>
      <c r="J8" s="131"/>
      <c r="K8" s="132" t="s">
        <v>2</v>
      </c>
      <c r="L8" s="135"/>
      <c r="M8" s="130" t="s">
        <v>5</v>
      </c>
      <c r="N8" s="131"/>
      <c r="O8" s="132" t="s">
        <v>2</v>
      </c>
      <c r="P8" s="133"/>
      <c r="Q8" s="134" t="s">
        <v>6</v>
      </c>
      <c r="R8" s="131"/>
      <c r="S8" s="132" t="s">
        <v>2</v>
      </c>
      <c r="T8" s="133"/>
      <c r="U8" s="130" t="str">
        <f>$A$8</f>
        <v>재적</v>
      </c>
      <c r="V8" s="131"/>
      <c r="W8" s="132" t="s">
        <v>2</v>
      </c>
      <c r="X8" s="135"/>
      <c r="Y8" s="130" t="str">
        <f>$E$8</f>
        <v>출석</v>
      </c>
      <c r="Z8" s="131"/>
      <c r="AA8" s="132" t="s">
        <v>2</v>
      </c>
      <c r="AB8" s="133"/>
      <c r="AC8" s="134" t="str">
        <f>$I$8</f>
        <v>결석</v>
      </c>
      <c r="AD8" s="131"/>
      <c r="AE8" s="132" t="s">
        <v>2</v>
      </c>
      <c r="AF8" s="135"/>
      <c r="AG8" s="130" t="str">
        <f>$M$8</f>
        <v>지각</v>
      </c>
      <c r="AH8" s="131"/>
      <c r="AI8" s="132" t="s">
        <v>2</v>
      </c>
      <c r="AJ8" s="133"/>
      <c r="AK8" s="134" t="str">
        <f>$Q$8</f>
        <v xml:space="preserve">조퇴 </v>
      </c>
      <c r="AL8" s="131"/>
      <c r="AM8" s="132" t="s">
        <v>2</v>
      </c>
      <c r="AN8" s="133"/>
      <c r="AO8" s="130" t="str">
        <f>$A$8</f>
        <v>재적</v>
      </c>
      <c r="AP8" s="131"/>
      <c r="AQ8" s="132" t="s">
        <v>2</v>
      </c>
      <c r="AR8" s="135"/>
      <c r="AS8" s="130" t="str">
        <f>$E$8</f>
        <v>출석</v>
      </c>
      <c r="AT8" s="131"/>
      <c r="AU8" s="132" t="s">
        <v>2</v>
      </c>
      <c r="AV8" s="133"/>
      <c r="AW8" s="134" t="str">
        <f>$I$8</f>
        <v>결석</v>
      </c>
      <c r="AX8" s="131"/>
      <c r="AY8" s="132" t="s">
        <v>2</v>
      </c>
      <c r="AZ8" s="135"/>
      <c r="BA8" s="130" t="str">
        <f>$M$8</f>
        <v>지각</v>
      </c>
      <c r="BB8" s="131"/>
      <c r="BC8" s="132" t="s">
        <v>2</v>
      </c>
      <c r="BD8" s="133"/>
      <c r="BE8" s="134" t="str">
        <f>$Q$8</f>
        <v xml:space="preserve">조퇴 </v>
      </c>
      <c r="BF8" s="131"/>
      <c r="BG8" s="132" t="s">
        <v>2</v>
      </c>
      <c r="BH8" s="133"/>
      <c r="BI8" s="130" t="str">
        <f>$A$8</f>
        <v>재적</v>
      </c>
      <c r="BJ8" s="131"/>
      <c r="BK8" s="132" t="s">
        <v>2</v>
      </c>
      <c r="BL8" s="135"/>
      <c r="BM8" s="130" t="str">
        <f>$E$8</f>
        <v>출석</v>
      </c>
      <c r="BN8" s="131"/>
      <c r="BO8" s="132" t="s">
        <v>2</v>
      </c>
      <c r="BP8" s="133"/>
      <c r="BQ8" s="134" t="str">
        <f>$I$8</f>
        <v>결석</v>
      </c>
      <c r="BR8" s="131"/>
      <c r="BS8" s="132" t="s">
        <v>2</v>
      </c>
      <c r="BT8" s="135"/>
      <c r="BU8" s="130" t="str">
        <f>$M$8</f>
        <v>지각</v>
      </c>
      <c r="BV8" s="131"/>
      <c r="BW8" s="132" t="s">
        <v>2</v>
      </c>
      <c r="BX8" s="133"/>
      <c r="BY8" s="134" t="str">
        <f>$Q$8</f>
        <v xml:space="preserve">조퇴 </v>
      </c>
      <c r="BZ8" s="131"/>
      <c r="CA8" s="132" t="s">
        <v>2</v>
      </c>
      <c r="CB8" s="133"/>
      <c r="CC8" s="130" t="str">
        <f>$A$8</f>
        <v>재적</v>
      </c>
      <c r="CD8" s="131"/>
      <c r="CE8" s="132" t="s">
        <v>2</v>
      </c>
      <c r="CF8" s="135"/>
      <c r="CG8" s="130" t="str">
        <f>$E$8</f>
        <v>출석</v>
      </c>
      <c r="CH8" s="131"/>
      <c r="CI8" s="132" t="s">
        <v>2</v>
      </c>
      <c r="CJ8" s="133"/>
      <c r="CK8" s="134" t="str">
        <f>$I$8</f>
        <v>결석</v>
      </c>
      <c r="CL8" s="131"/>
      <c r="CM8" s="132" t="s">
        <v>2</v>
      </c>
      <c r="CN8" s="135"/>
      <c r="CO8" s="130" t="str">
        <f>$M$8</f>
        <v>지각</v>
      </c>
      <c r="CP8" s="131"/>
      <c r="CQ8" s="132" t="s">
        <v>2</v>
      </c>
      <c r="CR8" s="133"/>
      <c r="CS8" s="134" t="str">
        <f>$Q$8</f>
        <v xml:space="preserve">조퇴 </v>
      </c>
      <c r="CT8" s="131"/>
      <c r="CU8" s="132" t="s">
        <v>2</v>
      </c>
      <c r="CV8" s="133"/>
    </row>
    <row r="9" spans="1:100" ht="19.5" customHeight="1" x14ac:dyDescent="0.15"/>
    <row r="10" spans="1:100" ht="25.5" customHeight="1" x14ac:dyDescent="0.15">
      <c r="A10" s="155" t="s">
        <v>7</v>
      </c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20" t="s">
        <v>7</v>
      </c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 t="s">
        <v>7</v>
      </c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 t="s">
        <v>7</v>
      </c>
      <c r="BJ10" s="120"/>
      <c r="BK10" s="120"/>
      <c r="BL10" s="120"/>
      <c r="BM10" s="120"/>
      <c r="BN10" s="120"/>
      <c r="BO10" s="120"/>
      <c r="BP10" s="120"/>
      <c r="BQ10" s="120"/>
      <c r="BR10" s="120"/>
      <c r="BS10" s="120"/>
      <c r="BT10" s="120"/>
      <c r="BU10" s="120"/>
      <c r="BV10" s="120"/>
      <c r="BW10" s="120"/>
      <c r="BX10" s="120"/>
      <c r="BY10" s="120"/>
      <c r="BZ10" s="120"/>
      <c r="CA10" s="120"/>
      <c r="CB10" s="120"/>
      <c r="CC10" s="120" t="s">
        <v>7</v>
      </c>
      <c r="CD10" s="120"/>
      <c r="CE10" s="120"/>
      <c r="CF10" s="120"/>
      <c r="CG10" s="120"/>
      <c r="CH10" s="120"/>
      <c r="CI10" s="120"/>
      <c r="CJ10" s="120"/>
      <c r="CK10" s="120"/>
      <c r="CL10" s="120"/>
      <c r="CM10" s="120"/>
      <c r="CN10" s="120"/>
      <c r="CO10" s="120"/>
      <c r="CP10" s="120"/>
      <c r="CQ10" s="120"/>
      <c r="CR10" s="120"/>
      <c r="CS10" s="120"/>
      <c r="CT10" s="120"/>
      <c r="CU10" s="120"/>
      <c r="CV10" s="120"/>
    </row>
    <row r="11" spans="1:100" s="56" customFormat="1" ht="30" customHeight="1" x14ac:dyDescent="0.15">
      <c r="A11" s="55" t="s">
        <v>8</v>
      </c>
      <c r="B11" s="128" t="s">
        <v>9</v>
      </c>
      <c r="C11" s="128"/>
      <c r="D11" s="128"/>
      <c r="E11" s="128"/>
      <c r="F11" s="128"/>
      <c r="G11" s="128"/>
      <c r="H11" s="128" t="s">
        <v>10</v>
      </c>
      <c r="I11" s="128"/>
      <c r="J11" s="128" t="s">
        <v>11</v>
      </c>
      <c r="K11" s="128"/>
      <c r="L11" s="128"/>
      <c r="M11" s="128"/>
      <c r="N11" s="128"/>
      <c r="O11" s="128"/>
      <c r="P11" s="128"/>
      <c r="Q11" s="129" t="s">
        <v>12</v>
      </c>
      <c r="R11" s="129"/>
      <c r="S11" s="129"/>
      <c r="T11" s="129"/>
      <c r="U11" s="55" t="str">
        <f>$A$11</f>
        <v>교시</v>
      </c>
      <c r="V11" s="128" t="str">
        <f>$B$11</f>
        <v>훈련과목</v>
      </c>
      <c r="W11" s="128"/>
      <c r="X11" s="128"/>
      <c r="Y11" s="128"/>
      <c r="Z11" s="128"/>
      <c r="AA11" s="128"/>
      <c r="AB11" s="128" t="str">
        <f>$H$11</f>
        <v>담당교사</v>
      </c>
      <c r="AC11" s="128"/>
      <c r="AD11" s="128" t="str">
        <f>$J$11</f>
        <v>훈련내용</v>
      </c>
      <c r="AE11" s="128"/>
      <c r="AF11" s="128"/>
      <c r="AG11" s="128"/>
      <c r="AH11" s="128"/>
      <c r="AI11" s="128"/>
      <c r="AJ11" s="128"/>
      <c r="AK11" s="129" t="str">
        <f>$Q$11</f>
        <v>비고
(불참자 등)</v>
      </c>
      <c r="AL11" s="129"/>
      <c r="AM11" s="129"/>
      <c r="AN11" s="129"/>
      <c r="AO11" s="55" t="str">
        <f>$A$11</f>
        <v>교시</v>
      </c>
      <c r="AP11" s="128" t="str">
        <f>$B$11</f>
        <v>훈련과목</v>
      </c>
      <c r="AQ11" s="128"/>
      <c r="AR11" s="128"/>
      <c r="AS11" s="128"/>
      <c r="AT11" s="128"/>
      <c r="AU11" s="128"/>
      <c r="AV11" s="128" t="str">
        <f>$H$11</f>
        <v>담당교사</v>
      </c>
      <c r="AW11" s="128"/>
      <c r="AX11" s="128" t="str">
        <f>$J$11</f>
        <v>훈련내용</v>
      </c>
      <c r="AY11" s="128"/>
      <c r="AZ11" s="128"/>
      <c r="BA11" s="128"/>
      <c r="BB11" s="128"/>
      <c r="BC11" s="128"/>
      <c r="BD11" s="128"/>
      <c r="BE11" s="129" t="str">
        <f>$Q$11</f>
        <v>비고
(불참자 등)</v>
      </c>
      <c r="BF11" s="129"/>
      <c r="BG11" s="129"/>
      <c r="BH11" s="129"/>
      <c r="BI11" s="55" t="str">
        <f>$A$11</f>
        <v>교시</v>
      </c>
      <c r="BJ11" s="128" t="str">
        <f>$B$11</f>
        <v>훈련과목</v>
      </c>
      <c r="BK11" s="128"/>
      <c r="BL11" s="128"/>
      <c r="BM11" s="128"/>
      <c r="BN11" s="128"/>
      <c r="BO11" s="128"/>
      <c r="BP11" s="128" t="str">
        <f>$H$11</f>
        <v>담당교사</v>
      </c>
      <c r="BQ11" s="128"/>
      <c r="BR11" s="128" t="str">
        <f>$J$11</f>
        <v>훈련내용</v>
      </c>
      <c r="BS11" s="128"/>
      <c r="BT11" s="128"/>
      <c r="BU11" s="128"/>
      <c r="BV11" s="128"/>
      <c r="BW11" s="128"/>
      <c r="BX11" s="128"/>
      <c r="BY11" s="129" t="str">
        <f>$Q$11</f>
        <v>비고
(불참자 등)</v>
      </c>
      <c r="BZ11" s="129"/>
      <c r="CA11" s="129"/>
      <c r="CB11" s="129"/>
      <c r="CC11" s="55" t="str">
        <f>$A$11</f>
        <v>교시</v>
      </c>
      <c r="CD11" s="128" t="str">
        <f>$B$11</f>
        <v>훈련과목</v>
      </c>
      <c r="CE11" s="128"/>
      <c r="CF11" s="128"/>
      <c r="CG11" s="128"/>
      <c r="CH11" s="128"/>
      <c r="CI11" s="128"/>
      <c r="CJ11" s="128" t="str">
        <f>$H$11</f>
        <v>담당교사</v>
      </c>
      <c r="CK11" s="128"/>
      <c r="CL11" s="128" t="str">
        <f>$J$11</f>
        <v>훈련내용</v>
      </c>
      <c r="CM11" s="128"/>
      <c r="CN11" s="128"/>
      <c r="CO11" s="128"/>
      <c r="CP11" s="128"/>
      <c r="CQ11" s="128"/>
      <c r="CR11" s="128"/>
      <c r="CS11" s="129" t="str">
        <f>$Q$11</f>
        <v>비고
(불참자 등)</v>
      </c>
      <c r="CT11" s="129"/>
      <c r="CU11" s="129"/>
      <c r="CV11" s="129"/>
    </row>
    <row r="12" spans="1:100" ht="30.75" customHeight="1" x14ac:dyDescent="0.15">
      <c r="A12" s="57" t="str">
        <f>"1교시"&amp;LEFT(자료!$D$8,5)</f>
        <v>1교시09:30</v>
      </c>
      <c r="B12" s="121" t="str">
        <f>IF(VLOOKUP(J7,내용[],4,FALSE)="","",VLOOKUP(J7,내용[],4,FALSE)&amp;" : "&amp;VLOOKUP(J7,내용[],12,FALSE))</f>
        <v xml:space="preserve">프론트앤드 &amp; 백앤드 구현 및 제작 : </v>
      </c>
      <c r="C12" s="121"/>
      <c r="D12" s="121"/>
      <c r="E12" s="121"/>
      <c r="F12" s="121"/>
      <c r="G12" s="121"/>
      <c r="H12" s="122"/>
      <c r="I12" s="122"/>
      <c r="J12" s="123" t="str">
        <f>IF(VLOOKUP(J7,내용[],20,FALSE)="","",VLOOKUP(J7,내용[],20,FALSE))</f>
        <v>요구사항 확인</v>
      </c>
      <c r="K12" s="123"/>
      <c r="L12" s="123"/>
      <c r="M12" s="123"/>
      <c r="N12" s="123"/>
      <c r="O12" s="123"/>
      <c r="P12" s="123"/>
      <c r="Q12" s="124"/>
      <c r="R12" s="124"/>
      <c r="S12" s="124"/>
      <c r="T12" s="124"/>
      <c r="U12" s="57" t="str">
        <f>"1교시"&amp;LEFT(자료!$D$8,5)</f>
        <v>1교시09:30</v>
      </c>
      <c r="V12" s="121" t="str">
        <f>IF(VLOOKUP(AD7,내용[],4,FALSE)="","",VLOOKUP(AD7,내용[],4,FALSE)&amp;" : "&amp;VLOOKUP(AD7,내용[],12,FALSE))</f>
        <v xml:space="preserve">프론트앤드 &amp; 백앤드 구현 및 제작 : </v>
      </c>
      <c r="W12" s="121"/>
      <c r="X12" s="121"/>
      <c r="Y12" s="121"/>
      <c r="Z12" s="121"/>
      <c r="AA12" s="121"/>
      <c r="AB12" s="122"/>
      <c r="AC12" s="122"/>
      <c r="AD12" s="123" t="str">
        <f>IF(VLOOKUP(AD7,내용[],20,FALSE)="","",VLOOKUP(AD7,내용[],20,FALSE))</f>
        <v>요구사항 확인</v>
      </c>
      <c r="AE12" s="123"/>
      <c r="AF12" s="123"/>
      <c r="AG12" s="123"/>
      <c r="AH12" s="123"/>
      <c r="AI12" s="123"/>
      <c r="AJ12" s="123"/>
      <c r="AK12" s="124"/>
      <c r="AL12" s="124"/>
      <c r="AM12" s="124"/>
      <c r="AN12" s="124"/>
      <c r="AO12" s="57" t="str">
        <f>"1교시"&amp;LEFT(자료!$D$8,5)</f>
        <v>1교시09:30</v>
      </c>
      <c r="AP12" s="121" t="str">
        <f>IF(VLOOKUP(AX7,내용[],4,FALSE)="","",VLOOKUP(AX7,내용[],4,FALSE)&amp;" : "&amp;VLOOKUP(AX7,내용[],12,FALSE))</f>
        <v xml:space="preserve">프론트앤드 &amp; 백앤드 구현 및 제작 : </v>
      </c>
      <c r="AQ12" s="121"/>
      <c r="AR12" s="121"/>
      <c r="AS12" s="121"/>
      <c r="AT12" s="121"/>
      <c r="AU12" s="121"/>
      <c r="AV12" s="122"/>
      <c r="AW12" s="122"/>
      <c r="AX12" s="123" t="str">
        <f>IF(VLOOKUP(AX7,내용[],20,FALSE)="","",VLOOKUP(AX7,내용[],20,FALSE))</f>
        <v>요구사항 확인</v>
      </c>
      <c r="AY12" s="123"/>
      <c r="AZ12" s="123"/>
      <c r="BA12" s="123"/>
      <c r="BB12" s="123"/>
      <c r="BC12" s="123"/>
      <c r="BD12" s="123"/>
      <c r="BE12" s="124"/>
      <c r="BF12" s="124"/>
      <c r="BG12" s="124"/>
      <c r="BH12" s="124"/>
      <c r="BI12" s="57" t="str">
        <f>"1교시"&amp;LEFT(자료!$D$8,5)</f>
        <v>1교시09:30</v>
      </c>
      <c r="BJ12" s="121" t="str">
        <f>IF(VLOOKUP(BR7,내용[],4,FALSE)="","",VLOOKUP(BR7,내용[],4,FALSE)&amp;" : "&amp;VLOOKUP(BR7,내용[],12,FALSE))</f>
        <v xml:space="preserve">프론트앤드 &amp; 백앤드 구현 및 제작 : </v>
      </c>
      <c r="BK12" s="121"/>
      <c r="BL12" s="121"/>
      <c r="BM12" s="121"/>
      <c r="BN12" s="121"/>
      <c r="BO12" s="121"/>
      <c r="BP12" s="122"/>
      <c r="BQ12" s="122"/>
      <c r="BR12" s="123" t="str">
        <f>IF(VLOOKUP(BR7,내용[],20,FALSE)="","",VLOOKUP(BR7,내용[],20,FALSE))</f>
        <v>요구사항 확인</v>
      </c>
      <c r="BS12" s="123"/>
      <c r="BT12" s="123"/>
      <c r="BU12" s="123"/>
      <c r="BV12" s="123"/>
      <c r="BW12" s="123"/>
      <c r="BX12" s="123"/>
      <c r="BY12" s="124"/>
      <c r="BZ12" s="124"/>
      <c r="CA12" s="124"/>
      <c r="CB12" s="124"/>
      <c r="CC12" s="57" t="str">
        <f>"1교시"&amp;LEFT(자료!$D$8,5)</f>
        <v>1교시09:30</v>
      </c>
      <c r="CD12" s="121" t="str">
        <f>IF(VLOOKUP(CL7,내용[],4,FALSE)="","",VLOOKUP(CL7,내용[],4,FALSE)&amp;" : "&amp;VLOOKUP(CL7,내용[],12,FALSE))</f>
        <v xml:space="preserve">프론트앤드 &amp; 백앤드 구현 및 제작 : </v>
      </c>
      <c r="CE12" s="121"/>
      <c r="CF12" s="121"/>
      <c r="CG12" s="121"/>
      <c r="CH12" s="121"/>
      <c r="CI12" s="121"/>
      <c r="CJ12" s="122"/>
      <c r="CK12" s="122"/>
      <c r="CL12" s="123" t="str">
        <f>IF(VLOOKUP(CL7,내용[],20,FALSE)="","",VLOOKUP(CL7,내용[],20,FALSE))</f>
        <v>요구사항 확인</v>
      </c>
      <c r="CM12" s="123"/>
      <c r="CN12" s="123"/>
      <c r="CO12" s="123"/>
      <c r="CP12" s="123"/>
      <c r="CQ12" s="123"/>
      <c r="CR12" s="123"/>
      <c r="CS12" s="124"/>
      <c r="CT12" s="124"/>
      <c r="CU12" s="124"/>
      <c r="CV12" s="124"/>
    </row>
    <row r="13" spans="1:100" ht="30.75" customHeight="1" x14ac:dyDescent="0.15">
      <c r="A13" s="57" t="str">
        <f>"2교시"&amp;LEFT(자료!$E$8,5)</f>
        <v>2교시10:30</v>
      </c>
      <c r="B13" s="125" t="str">
        <f>IF(VLOOKUP(J7,내용[],5,FALSE)="","",VLOOKUP(J7,내용[],5,FALSE)&amp;" : "&amp;VLOOKUP(J7,내용[],13,FALSE))</f>
        <v xml:space="preserve">프론트앤드 &amp; 백앤드 구현 및 제작 : </v>
      </c>
      <c r="C13" s="126"/>
      <c r="D13" s="126"/>
      <c r="E13" s="126"/>
      <c r="F13" s="126"/>
      <c r="G13" s="127"/>
      <c r="H13" s="122"/>
      <c r="I13" s="122"/>
      <c r="J13" s="123" t="str">
        <f>IF(VLOOKUP(J7,내용[],21,FALSE)="","",VLOOKUP(J7,내용[],21,FALSE))</f>
        <v>요구사항 확인</v>
      </c>
      <c r="K13" s="123"/>
      <c r="L13" s="123"/>
      <c r="M13" s="123"/>
      <c r="N13" s="123"/>
      <c r="O13" s="123"/>
      <c r="P13" s="123"/>
      <c r="Q13" s="124"/>
      <c r="R13" s="124"/>
      <c r="S13" s="124"/>
      <c r="T13" s="124"/>
      <c r="U13" s="57" t="str">
        <f>"2교시"&amp;LEFT(자료!$E$8,5)</f>
        <v>2교시10:30</v>
      </c>
      <c r="V13" s="125" t="str">
        <f>IF(VLOOKUP(AD7,내용[],5,FALSE)="","",VLOOKUP(AD7,내용[],5,FALSE)&amp;" : "&amp;VLOOKUP(AD7,내용[],13,FALSE))</f>
        <v xml:space="preserve">프론트앤드 &amp; 백앤드 구현 및 제작 : </v>
      </c>
      <c r="W13" s="126"/>
      <c r="X13" s="126"/>
      <c r="Y13" s="126"/>
      <c r="Z13" s="126"/>
      <c r="AA13" s="127"/>
      <c r="AB13" s="122"/>
      <c r="AC13" s="122"/>
      <c r="AD13" s="123" t="str">
        <f>IF(VLOOKUP(AD7,내용[],21,FALSE)="","",VLOOKUP(AD7,내용[],21,FALSE))</f>
        <v>요구사항 확인</v>
      </c>
      <c r="AE13" s="123"/>
      <c r="AF13" s="123"/>
      <c r="AG13" s="123"/>
      <c r="AH13" s="123"/>
      <c r="AI13" s="123"/>
      <c r="AJ13" s="123"/>
      <c r="AK13" s="124"/>
      <c r="AL13" s="124"/>
      <c r="AM13" s="124"/>
      <c r="AN13" s="124"/>
      <c r="AO13" s="57" t="str">
        <f>"2교시"&amp;LEFT(자료!$E$8,5)</f>
        <v>2교시10:30</v>
      </c>
      <c r="AP13" s="125" t="str">
        <f>IF(VLOOKUP(AX7,내용[],5,FALSE)="","",VLOOKUP(AX7,내용[],5,FALSE)&amp;" : "&amp;VLOOKUP(AX7,내용[],13,FALSE))</f>
        <v xml:space="preserve">프론트앤드 &amp; 백앤드 구현 및 제작 : </v>
      </c>
      <c r="AQ13" s="126"/>
      <c r="AR13" s="126"/>
      <c r="AS13" s="126"/>
      <c r="AT13" s="126"/>
      <c r="AU13" s="127"/>
      <c r="AV13" s="122"/>
      <c r="AW13" s="122"/>
      <c r="AX13" s="123" t="str">
        <f>IF(VLOOKUP(AX7,내용[],21,FALSE)="","",VLOOKUP(AX7,내용[],21,FALSE))</f>
        <v>요구사항 확인</v>
      </c>
      <c r="AY13" s="123"/>
      <c r="AZ13" s="123"/>
      <c r="BA13" s="123"/>
      <c r="BB13" s="123"/>
      <c r="BC13" s="123"/>
      <c r="BD13" s="123"/>
      <c r="BE13" s="124"/>
      <c r="BF13" s="124"/>
      <c r="BG13" s="124"/>
      <c r="BH13" s="124"/>
      <c r="BI13" s="57" t="str">
        <f>"2교시"&amp;LEFT(자료!$E$8,5)</f>
        <v>2교시10:30</v>
      </c>
      <c r="BJ13" s="125" t="str">
        <f>IF(VLOOKUP(BR7,내용[],5,FALSE)="","",VLOOKUP(BR7,내용[],5,FALSE)&amp;" : "&amp;VLOOKUP(BR7,내용[],13,FALSE))</f>
        <v xml:space="preserve">프론트앤드 &amp; 백앤드 구현 및 제작 : </v>
      </c>
      <c r="BK13" s="126"/>
      <c r="BL13" s="126"/>
      <c r="BM13" s="126"/>
      <c r="BN13" s="126"/>
      <c r="BO13" s="127"/>
      <c r="BP13" s="122"/>
      <c r="BQ13" s="122"/>
      <c r="BR13" s="123" t="str">
        <f>IF(VLOOKUP(BR7,내용[],21,FALSE)="","",VLOOKUP(BR7,내용[],21,FALSE))</f>
        <v>요구사항 확인</v>
      </c>
      <c r="BS13" s="123"/>
      <c r="BT13" s="123"/>
      <c r="BU13" s="123"/>
      <c r="BV13" s="123"/>
      <c r="BW13" s="123"/>
      <c r="BX13" s="123"/>
      <c r="BY13" s="124"/>
      <c r="BZ13" s="124"/>
      <c r="CA13" s="124"/>
      <c r="CB13" s="124"/>
      <c r="CC13" s="57" t="str">
        <f>"2교시"&amp;LEFT(자료!$E$8,5)</f>
        <v>2교시10:30</v>
      </c>
      <c r="CD13" s="125" t="str">
        <f>IF(VLOOKUP(CL7,내용[],5,FALSE)="","",VLOOKUP(CL7,내용[],5,FALSE)&amp;" : "&amp;VLOOKUP(CL7,내용[],13,FALSE))</f>
        <v xml:space="preserve">프론트앤드 &amp; 백앤드 구현 및 제작 : </v>
      </c>
      <c r="CE13" s="126"/>
      <c r="CF13" s="126"/>
      <c r="CG13" s="126"/>
      <c r="CH13" s="126"/>
      <c r="CI13" s="127"/>
      <c r="CJ13" s="122"/>
      <c r="CK13" s="122"/>
      <c r="CL13" s="123" t="str">
        <f>IF(VLOOKUP(CL7,내용[],21,FALSE)="","",VLOOKUP(CL7,내용[],21,FALSE))</f>
        <v>요구사항 확인</v>
      </c>
      <c r="CM13" s="123"/>
      <c r="CN13" s="123"/>
      <c r="CO13" s="123"/>
      <c r="CP13" s="123"/>
      <c r="CQ13" s="123"/>
      <c r="CR13" s="123"/>
      <c r="CS13" s="124"/>
      <c r="CT13" s="124"/>
      <c r="CU13" s="124"/>
      <c r="CV13" s="124"/>
    </row>
    <row r="14" spans="1:100" ht="30.75" customHeight="1" x14ac:dyDescent="0.15">
      <c r="A14" s="57" t="str">
        <f>"3교시"&amp;LEFT(자료!$F$8,5)</f>
        <v>3교시11:30</v>
      </c>
      <c r="B14" s="125" t="str">
        <f>IF(VLOOKUP(J7,내용[],6,FALSE)="","",VLOOKUP(J7,내용[],6,FALSE)&amp;" : "&amp;VLOOKUP(J7,내용[],14,FALSE))</f>
        <v xml:space="preserve">프론트앤드 &amp; 백앤드 구현 및 제작 : </v>
      </c>
      <c r="C14" s="126"/>
      <c r="D14" s="126"/>
      <c r="E14" s="126"/>
      <c r="F14" s="126"/>
      <c r="G14" s="127"/>
      <c r="H14" s="122"/>
      <c r="I14" s="122"/>
      <c r="J14" s="123" t="str">
        <f>IF(VLOOKUP(J7,내용[],22,FALSE)="","",VLOOKUP(J7,내용[],22,FALSE))</f>
        <v>요구사항 확인</v>
      </c>
      <c r="K14" s="123"/>
      <c r="L14" s="123"/>
      <c r="M14" s="123"/>
      <c r="N14" s="123"/>
      <c r="O14" s="123"/>
      <c r="P14" s="123"/>
      <c r="Q14" s="124"/>
      <c r="R14" s="124"/>
      <c r="S14" s="124"/>
      <c r="T14" s="124"/>
      <c r="U14" s="57" t="str">
        <f>"3교시"&amp;LEFT(자료!$F$8,5)</f>
        <v>3교시11:30</v>
      </c>
      <c r="V14" s="125" t="str">
        <f>IF(VLOOKUP(AD7,내용[],6,FALSE)="","",VLOOKUP(AD7,내용[],6,FALSE)&amp;" : "&amp;VLOOKUP(AD7,내용[],14,FALSE))</f>
        <v xml:space="preserve">프론트앤드 &amp; 백앤드 구현 및 제작 : </v>
      </c>
      <c r="W14" s="126"/>
      <c r="X14" s="126"/>
      <c r="Y14" s="126"/>
      <c r="Z14" s="126"/>
      <c r="AA14" s="127"/>
      <c r="AB14" s="122"/>
      <c r="AC14" s="122"/>
      <c r="AD14" s="123" t="str">
        <f>IF(VLOOKUP(AD7,내용[],22,FALSE)="","",VLOOKUP(AD7,내용[],22,FALSE))</f>
        <v>요구사항 확인</v>
      </c>
      <c r="AE14" s="123"/>
      <c r="AF14" s="123"/>
      <c r="AG14" s="123"/>
      <c r="AH14" s="123"/>
      <c r="AI14" s="123"/>
      <c r="AJ14" s="123"/>
      <c r="AK14" s="124"/>
      <c r="AL14" s="124"/>
      <c r="AM14" s="124"/>
      <c r="AN14" s="124"/>
      <c r="AO14" s="57" t="str">
        <f>"3교시"&amp;LEFT(자료!$F$8,5)</f>
        <v>3교시11:30</v>
      </c>
      <c r="AP14" s="125" t="str">
        <f>IF(VLOOKUP(AX7,내용[],6,FALSE)="","",VLOOKUP(AX7,내용[],6,FALSE)&amp;" : "&amp;VLOOKUP(AX7,내용[],14,FALSE))</f>
        <v xml:space="preserve">프론트앤드 &amp; 백앤드 구현 및 제작 : </v>
      </c>
      <c r="AQ14" s="126"/>
      <c r="AR14" s="126"/>
      <c r="AS14" s="126"/>
      <c r="AT14" s="126"/>
      <c r="AU14" s="127"/>
      <c r="AV14" s="122"/>
      <c r="AW14" s="122"/>
      <c r="AX14" s="123" t="str">
        <f>IF(VLOOKUP(AX7,내용[],22,FALSE)="","",VLOOKUP(AX7,내용[],22,FALSE))</f>
        <v>요구사항 확인</v>
      </c>
      <c r="AY14" s="123"/>
      <c r="AZ14" s="123"/>
      <c r="BA14" s="123"/>
      <c r="BB14" s="123"/>
      <c r="BC14" s="123"/>
      <c r="BD14" s="123"/>
      <c r="BE14" s="124"/>
      <c r="BF14" s="124"/>
      <c r="BG14" s="124"/>
      <c r="BH14" s="124"/>
      <c r="BI14" s="57" t="str">
        <f>"3교시"&amp;LEFT(자료!$F$8,5)</f>
        <v>3교시11:30</v>
      </c>
      <c r="BJ14" s="125" t="str">
        <f>IF(VLOOKUP(BR7,내용[],6,FALSE)="","",VLOOKUP(BR7,내용[],6,FALSE)&amp;" : "&amp;VLOOKUP(BR7,내용[],14,FALSE))</f>
        <v xml:space="preserve">프론트앤드 &amp; 백앤드 구현 및 제작 : </v>
      </c>
      <c r="BK14" s="126"/>
      <c r="BL14" s="126"/>
      <c r="BM14" s="126"/>
      <c r="BN14" s="126"/>
      <c r="BO14" s="127"/>
      <c r="BP14" s="122"/>
      <c r="BQ14" s="122"/>
      <c r="BR14" s="123" t="str">
        <f>IF(VLOOKUP(BR7,내용[],22,FALSE)="","",VLOOKUP(BR7,내용[],22,FALSE))</f>
        <v>요구사항 확인</v>
      </c>
      <c r="BS14" s="123"/>
      <c r="BT14" s="123"/>
      <c r="BU14" s="123"/>
      <c r="BV14" s="123"/>
      <c r="BW14" s="123"/>
      <c r="BX14" s="123"/>
      <c r="BY14" s="124"/>
      <c r="BZ14" s="124"/>
      <c r="CA14" s="124"/>
      <c r="CB14" s="124"/>
      <c r="CC14" s="57" t="str">
        <f>"3교시"&amp;LEFT(자료!$F$8,5)</f>
        <v>3교시11:30</v>
      </c>
      <c r="CD14" s="125" t="str">
        <f>IF(VLOOKUP(CL7,내용[],6,FALSE)="","",VLOOKUP(CL7,내용[],6,FALSE)&amp;" : "&amp;VLOOKUP(CL7,내용[],14,FALSE))</f>
        <v xml:space="preserve">프론트앤드 &amp; 백앤드 구현 및 제작 : </v>
      </c>
      <c r="CE14" s="126"/>
      <c r="CF14" s="126"/>
      <c r="CG14" s="126"/>
      <c r="CH14" s="126"/>
      <c r="CI14" s="127"/>
      <c r="CJ14" s="122"/>
      <c r="CK14" s="122"/>
      <c r="CL14" s="123" t="str">
        <f>IF(VLOOKUP(CL7,내용[],22,FALSE)="","",VLOOKUP(CL7,내용[],22,FALSE))</f>
        <v>요구사항 확인</v>
      </c>
      <c r="CM14" s="123"/>
      <c r="CN14" s="123"/>
      <c r="CO14" s="123"/>
      <c r="CP14" s="123"/>
      <c r="CQ14" s="123"/>
      <c r="CR14" s="123"/>
      <c r="CS14" s="124"/>
      <c r="CT14" s="124"/>
      <c r="CU14" s="124"/>
      <c r="CV14" s="124"/>
    </row>
    <row r="15" spans="1:100" ht="30.75" customHeight="1" x14ac:dyDescent="0.15">
      <c r="A15" s="57" t="str">
        <f>"4교시"&amp;LEFT(자료!$G$8,5)</f>
        <v>4교시12:30</v>
      </c>
      <c r="B15" s="125" t="str">
        <f>IF(VLOOKUP(J7,내용[],7,FALSE)="","",VLOOKUP(J7,내용[],7,FALSE)&amp;" : "&amp;VLOOKUP(J7,내용[],15,FALSE))</f>
        <v xml:space="preserve">프론트앤드 &amp; 백앤드 구현 및 제작 : </v>
      </c>
      <c r="C15" s="126"/>
      <c r="D15" s="126"/>
      <c r="E15" s="126"/>
      <c r="F15" s="126"/>
      <c r="G15" s="127"/>
      <c r="H15" s="122"/>
      <c r="I15" s="122"/>
      <c r="J15" s="123" t="str">
        <f>IF(VLOOKUP(J7,내용[],23,FALSE)="","",VLOOKUP(J7,내용[],23,FALSE))</f>
        <v>요구사항 확인</v>
      </c>
      <c r="K15" s="123"/>
      <c r="L15" s="123"/>
      <c r="M15" s="123"/>
      <c r="N15" s="123"/>
      <c r="O15" s="123"/>
      <c r="P15" s="123"/>
      <c r="Q15" s="124"/>
      <c r="R15" s="124"/>
      <c r="S15" s="124"/>
      <c r="T15" s="124"/>
      <c r="U15" s="57" t="str">
        <f>"4교시"&amp;LEFT(자료!$G$8,5)</f>
        <v>4교시12:30</v>
      </c>
      <c r="V15" s="125" t="str">
        <f>IF(VLOOKUP(AD7,내용[],7,FALSE)="","",VLOOKUP(AD7,내용[],7,FALSE)&amp;" : "&amp;VLOOKUP(AD7,내용[],15,FALSE))</f>
        <v xml:space="preserve">프론트앤드 &amp; 백앤드 구현 및 제작 : </v>
      </c>
      <c r="W15" s="126"/>
      <c r="X15" s="126"/>
      <c r="Y15" s="126"/>
      <c r="Z15" s="126"/>
      <c r="AA15" s="127"/>
      <c r="AB15" s="122"/>
      <c r="AC15" s="122"/>
      <c r="AD15" s="123" t="str">
        <f>IF(VLOOKUP(AD7,내용[],23,FALSE)="","",VLOOKUP(AD7,내용[],23,FALSE))</f>
        <v>요구사항 확인</v>
      </c>
      <c r="AE15" s="123"/>
      <c r="AF15" s="123"/>
      <c r="AG15" s="123"/>
      <c r="AH15" s="123"/>
      <c r="AI15" s="123"/>
      <c r="AJ15" s="123"/>
      <c r="AK15" s="124"/>
      <c r="AL15" s="124"/>
      <c r="AM15" s="124"/>
      <c r="AN15" s="124"/>
      <c r="AO15" s="57" t="str">
        <f>"4교시"&amp;LEFT(자료!$G$8,5)</f>
        <v>4교시12:30</v>
      </c>
      <c r="AP15" s="125" t="str">
        <f>IF(VLOOKUP(AX7,내용[],7,FALSE)="","",VLOOKUP(AX7,내용[],7,FALSE)&amp;" : "&amp;VLOOKUP(AX7,내용[],15,FALSE))</f>
        <v xml:space="preserve">프론트앤드 &amp; 백앤드 구현 및 제작 : </v>
      </c>
      <c r="AQ15" s="126"/>
      <c r="AR15" s="126"/>
      <c r="AS15" s="126"/>
      <c r="AT15" s="126"/>
      <c r="AU15" s="127"/>
      <c r="AV15" s="122"/>
      <c r="AW15" s="122"/>
      <c r="AX15" s="123" t="str">
        <f>IF(VLOOKUP(AX7,내용[],23,FALSE)="","",VLOOKUP(AX7,내용[],23,FALSE))</f>
        <v>요구사항 확인</v>
      </c>
      <c r="AY15" s="123"/>
      <c r="AZ15" s="123"/>
      <c r="BA15" s="123"/>
      <c r="BB15" s="123"/>
      <c r="BC15" s="123"/>
      <c r="BD15" s="123"/>
      <c r="BE15" s="124"/>
      <c r="BF15" s="124"/>
      <c r="BG15" s="124"/>
      <c r="BH15" s="124"/>
      <c r="BI15" s="57" t="str">
        <f>"4교시"&amp;LEFT(자료!$G$8,5)</f>
        <v>4교시12:30</v>
      </c>
      <c r="BJ15" s="125" t="str">
        <f>IF(VLOOKUP(BR7,내용[],7,FALSE)="","",VLOOKUP(BR7,내용[],7,FALSE)&amp;" : "&amp;VLOOKUP(BR7,내용[],15,FALSE))</f>
        <v xml:space="preserve">프론트앤드 &amp; 백앤드 구현 및 제작 : </v>
      </c>
      <c r="BK15" s="126"/>
      <c r="BL15" s="126"/>
      <c r="BM15" s="126"/>
      <c r="BN15" s="126"/>
      <c r="BO15" s="127"/>
      <c r="BP15" s="122"/>
      <c r="BQ15" s="122"/>
      <c r="BR15" s="123" t="str">
        <f>IF(VLOOKUP(BR7,내용[],23,FALSE)="","",VLOOKUP(BR7,내용[],23,FALSE))</f>
        <v>요구사항 확인</v>
      </c>
      <c r="BS15" s="123"/>
      <c r="BT15" s="123"/>
      <c r="BU15" s="123"/>
      <c r="BV15" s="123"/>
      <c r="BW15" s="123"/>
      <c r="BX15" s="123"/>
      <c r="BY15" s="124"/>
      <c r="BZ15" s="124"/>
      <c r="CA15" s="124"/>
      <c r="CB15" s="124"/>
      <c r="CC15" s="57" t="str">
        <f>"4교시"&amp;LEFT(자료!$G$8,5)</f>
        <v>4교시12:30</v>
      </c>
      <c r="CD15" s="125" t="str">
        <f>IF(VLOOKUP(CL7,내용[],7,FALSE)="","",VLOOKUP(CL7,내용[],7,FALSE)&amp;" : "&amp;VLOOKUP(CL7,내용[],15,FALSE))</f>
        <v xml:space="preserve">프론트앤드 &amp; 백앤드 구현 및 제작 : </v>
      </c>
      <c r="CE15" s="126"/>
      <c r="CF15" s="126"/>
      <c r="CG15" s="126"/>
      <c r="CH15" s="126"/>
      <c r="CI15" s="127"/>
      <c r="CJ15" s="122"/>
      <c r="CK15" s="122"/>
      <c r="CL15" s="123" t="str">
        <f>IF(VLOOKUP(CL7,내용[],23,FALSE)="","",VLOOKUP(CL7,내용[],23,FALSE))</f>
        <v>요구사항 확인</v>
      </c>
      <c r="CM15" s="123"/>
      <c r="CN15" s="123"/>
      <c r="CO15" s="123"/>
      <c r="CP15" s="123"/>
      <c r="CQ15" s="123"/>
      <c r="CR15" s="123"/>
      <c r="CS15" s="124"/>
      <c r="CT15" s="124"/>
      <c r="CU15" s="124"/>
      <c r="CV15" s="124"/>
    </row>
    <row r="16" spans="1:100" ht="30.75" customHeight="1" x14ac:dyDescent="0.15">
      <c r="A16" s="57" t="str">
        <f>"5교시"&amp;LEFT(자료!$H$8,5)</f>
        <v>5교시14:10</v>
      </c>
      <c r="B16" s="125" t="str">
        <f>IF(VLOOKUP(J7,내용[],8,FALSE)="","",VLOOKUP(J7,내용[],8,FALSE)&amp;" : "&amp;VLOOKUP(J7,내용[],16,FALSE))</f>
        <v xml:space="preserve">프론트앤드 &amp; 백앤드 구현 및 제작 : </v>
      </c>
      <c r="C16" s="126"/>
      <c r="D16" s="126"/>
      <c r="E16" s="126"/>
      <c r="F16" s="126"/>
      <c r="G16" s="127"/>
      <c r="H16" s="122"/>
      <c r="I16" s="122"/>
      <c r="J16" s="123" t="str">
        <f>IF(VLOOKUP(J7,내용[],24,FALSE)="","",VLOOKUP(J7,내용[],24,FALSE))</f>
        <v>요구사항 확인</v>
      </c>
      <c r="K16" s="123"/>
      <c r="L16" s="123"/>
      <c r="M16" s="123"/>
      <c r="N16" s="123"/>
      <c r="O16" s="123"/>
      <c r="P16" s="123"/>
      <c r="Q16" s="124"/>
      <c r="R16" s="124"/>
      <c r="S16" s="124"/>
      <c r="T16" s="124"/>
      <c r="U16" s="57" t="str">
        <f>"5교시"&amp;LEFT(자료!$H$8,5)</f>
        <v>5교시14:10</v>
      </c>
      <c r="V16" s="125" t="str">
        <f>IF(VLOOKUP(AD7,내용[],8,FALSE)="","",VLOOKUP(AD7,내용[],8,FALSE)&amp;" : "&amp;VLOOKUP(AD7,내용[],16,FALSE))</f>
        <v xml:space="preserve">프론트앤드 &amp; 백앤드 구현 및 제작 : </v>
      </c>
      <c r="W16" s="126"/>
      <c r="X16" s="126"/>
      <c r="Y16" s="126"/>
      <c r="Z16" s="126"/>
      <c r="AA16" s="127"/>
      <c r="AB16" s="122"/>
      <c r="AC16" s="122"/>
      <c r="AD16" s="123" t="str">
        <f>IF(VLOOKUP(AD7,내용[],24,FALSE)="","",VLOOKUP(AD7,내용[],24,FALSE))</f>
        <v>요구사항 확인</v>
      </c>
      <c r="AE16" s="123"/>
      <c r="AF16" s="123"/>
      <c r="AG16" s="123"/>
      <c r="AH16" s="123"/>
      <c r="AI16" s="123"/>
      <c r="AJ16" s="123"/>
      <c r="AK16" s="124"/>
      <c r="AL16" s="124"/>
      <c r="AM16" s="124"/>
      <c r="AN16" s="124"/>
      <c r="AO16" s="57" t="str">
        <f>"5교시"&amp;LEFT(자료!$H$8,5)</f>
        <v>5교시14:10</v>
      </c>
      <c r="AP16" s="125" t="str">
        <f>IF(VLOOKUP(AX7,내용[],8,FALSE)="","",VLOOKUP(AX7,내용[],8,FALSE)&amp;" : "&amp;VLOOKUP(AX7,내용[],16,FALSE))</f>
        <v xml:space="preserve">프론트앤드 &amp; 백앤드 구현 및 제작 : </v>
      </c>
      <c r="AQ16" s="126"/>
      <c r="AR16" s="126"/>
      <c r="AS16" s="126"/>
      <c r="AT16" s="126"/>
      <c r="AU16" s="127"/>
      <c r="AV16" s="122"/>
      <c r="AW16" s="122"/>
      <c r="AX16" s="123" t="str">
        <f>IF(VLOOKUP(AX7,내용[],24,FALSE)="","",VLOOKUP(AX7,내용[],24,FALSE))</f>
        <v>요구사항 확인</v>
      </c>
      <c r="AY16" s="123"/>
      <c r="AZ16" s="123"/>
      <c r="BA16" s="123"/>
      <c r="BB16" s="123"/>
      <c r="BC16" s="123"/>
      <c r="BD16" s="123"/>
      <c r="BE16" s="124"/>
      <c r="BF16" s="124"/>
      <c r="BG16" s="124"/>
      <c r="BH16" s="124"/>
      <c r="BI16" s="57" t="str">
        <f>"5교시"&amp;LEFT(자료!$H$8,5)</f>
        <v>5교시14:10</v>
      </c>
      <c r="BJ16" s="125" t="str">
        <f>IF(VLOOKUP(BR7,내용[],8,FALSE)="","",VLOOKUP(BR7,내용[],8,FALSE)&amp;" : "&amp;VLOOKUP(BR7,내용[],16,FALSE))</f>
        <v xml:space="preserve">프론트앤드 &amp; 백앤드 구현 및 제작 : </v>
      </c>
      <c r="BK16" s="126"/>
      <c r="BL16" s="126"/>
      <c r="BM16" s="126"/>
      <c r="BN16" s="126"/>
      <c r="BO16" s="127"/>
      <c r="BP16" s="122"/>
      <c r="BQ16" s="122"/>
      <c r="BR16" s="123" t="str">
        <f>IF(VLOOKUP(BR7,내용[],24,FALSE)="","",VLOOKUP(BR7,내용[],24,FALSE))</f>
        <v>요구사항 확인</v>
      </c>
      <c r="BS16" s="123"/>
      <c r="BT16" s="123"/>
      <c r="BU16" s="123"/>
      <c r="BV16" s="123"/>
      <c r="BW16" s="123"/>
      <c r="BX16" s="123"/>
      <c r="BY16" s="124"/>
      <c r="BZ16" s="124"/>
      <c r="CA16" s="124"/>
      <c r="CB16" s="124"/>
      <c r="CC16" s="57" t="str">
        <f>"5교시"&amp;LEFT(자료!$H$8,5)</f>
        <v>5교시14:10</v>
      </c>
      <c r="CD16" s="125" t="str">
        <f>IF(VLOOKUP(CL7,내용[],8,FALSE)="","",VLOOKUP(CL7,내용[],8,FALSE)&amp;" : "&amp;VLOOKUP(CL7,내용[],16,FALSE))</f>
        <v xml:space="preserve">프론트앤드 &amp; 백앤드 구현 및 제작 : </v>
      </c>
      <c r="CE16" s="126"/>
      <c r="CF16" s="126"/>
      <c r="CG16" s="126"/>
      <c r="CH16" s="126"/>
      <c r="CI16" s="127"/>
      <c r="CJ16" s="122"/>
      <c r="CK16" s="122"/>
      <c r="CL16" s="123" t="str">
        <f>IF(VLOOKUP(CL7,내용[],24,FALSE)="","",VLOOKUP(CL7,내용[],24,FALSE))</f>
        <v>요구사항 확인</v>
      </c>
      <c r="CM16" s="123"/>
      <c r="CN16" s="123"/>
      <c r="CO16" s="123"/>
      <c r="CP16" s="123"/>
      <c r="CQ16" s="123"/>
      <c r="CR16" s="123"/>
      <c r="CS16" s="124"/>
      <c r="CT16" s="124"/>
      <c r="CU16" s="124"/>
      <c r="CV16" s="124"/>
    </row>
    <row r="17" spans="1:100" ht="30.75" customHeight="1" x14ac:dyDescent="0.15">
      <c r="A17" s="57" t="str">
        <f>"6교시"&amp;LEFT(자료!$I$8,5)</f>
        <v>6교시15:10</v>
      </c>
      <c r="B17" s="125" t="str">
        <f>IF(VLOOKUP(J7,내용[],9,FALSE)="","",VLOOKUP(J7,내용[],9,FALSE)&amp;" : "&amp;VLOOKUP(J7,내용[],17,FALSE))</f>
        <v xml:space="preserve">프론트앤드 &amp; 백앤드 구현 및 제작 : </v>
      </c>
      <c r="C17" s="126"/>
      <c r="D17" s="126"/>
      <c r="E17" s="126"/>
      <c r="F17" s="126"/>
      <c r="G17" s="127"/>
      <c r="H17" s="122"/>
      <c r="I17" s="122"/>
      <c r="J17" s="123" t="str">
        <f>IF(VLOOKUP(J7,내용[],25,FALSE)="","",VLOOKUP(J7,내용[],25,FALSE))</f>
        <v>요구사항 확인</v>
      </c>
      <c r="K17" s="123"/>
      <c r="L17" s="123"/>
      <c r="M17" s="123"/>
      <c r="N17" s="123"/>
      <c r="O17" s="123"/>
      <c r="P17" s="123"/>
      <c r="Q17" s="124"/>
      <c r="R17" s="124"/>
      <c r="S17" s="124"/>
      <c r="T17" s="124"/>
      <c r="U17" s="57" t="str">
        <f>"6교시"&amp;LEFT(자료!$I$8,5)</f>
        <v>6교시15:10</v>
      </c>
      <c r="V17" s="125" t="str">
        <f>IF(VLOOKUP(AD7,내용[],9,FALSE)="","",VLOOKUP(AD7,내용[],9,FALSE)&amp;" : "&amp;VLOOKUP(AD7,내용[],17,FALSE))</f>
        <v xml:space="preserve">프론트앤드 &amp; 백앤드 구현 및 제작 : </v>
      </c>
      <c r="W17" s="126"/>
      <c r="X17" s="126"/>
      <c r="Y17" s="126"/>
      <c r="Z17" s="126"/>
      <c r="AA17" s="127"/>
      <c r="AB17" s="122"/>
      <c r="AC17" s="122"/>
      <c r="AD17" s="123" t="str">
        <f>IF(VLOOKUP(AD7,내용[],25,FALSE)="","",VLOOKUP(AD7,내용[],25,FALSE))</f>
        <v>요구사항 확인</v>
      </c>
      <c r="AE17" s="123"/>
      <c r="AF17" s="123"/>
      <c r="AG17" s="123"/>
      <c r="AH17" s="123"/>
      <c r="AI17" s="123"/>
      <c r="AJ17" s="123"/>
      <c r="AK17" s="124"/>
      <c r="AL17" s="124"/>
      <c r="AM17" s="124"/>
      <c r="AN17" s="124"/>
      <c r="AO17" s="57" t="str">
        <f>"6교시"&amp;LEFT(자료!$I$8,5)</f>
        <v>6교시15:10</v>
      </c>
      <c r="AP17" s="125" t="str">
        <f>IF(VLOOKUP(AX7,내용[],9,FALSE)="","",VLOOKUP(AX7,내용[],9,FALSE)&amp;" : "&amp;VLOOKUP(AX7,내용[],17,FALSE))</f>
        <v xml:space="preserve">프론트앤드 &amp; 백앤드 구현 및 제작 : </v>
      </c>
      <c r="AQ17" s="126"/>
      <c r="AR17" s="126"/>
      <c r="AS17" s="126"/>
      <c r="AT17" s="126"/>
      <c r="AU17" s="127"/>
      <c r="AV17" s="122"/>
      <c r="AW17" s="122"/>
      <c r="AX17" s="123" t="str">
        <f>IF(VLOOKUP(AX7,내용[],25,FALSE)="","",VLOOKUP(AX7,내용[],25,FALSE))</f>
        <v>요구사항 확인</v>
      </c>
      <c r="AY17" s="123"/>
      <c r="AZ17" s="123"/>
      <c r="BA17" s="123"/>
      <c r="BB17" s="123"/>
      <c r="BC17" s="123"/>
      <c r="BD17" s="123"/>
      <c r="BE17" s="124"/>
      <c r="BF17" s="124"/>
      <c r="BG17" s="124"/>
      <c r="BH17" s="124"/>
      <c r="BI17" s="57" t="str">
        <f>"6교시"&amp;LEFT(자료!$I$8,5)</f>
        <v>6교시15:10</v>
      </c>
      <c r="BJ17" s="125" t="str">
        <f>IF(VLOOKUP(BR7,내용[],9,FALSE)="","",VLOOKUP(BR7,내용[],9,FALSE)&amp;" : "&amp;VLOOKUP(BR7,내용[],17,FALSE))</f>
        <v xml:space="preserve">프론트앤드 &amp; 백앤드 구현 및 제작 : </v>
      </c>
      <c r="BK17" s="126"/>
      <c r="BL17" s="126"/>
      <c r="BM17" s="126"/>
      <c r="BN17" s="126"/>
      <c r="BO17" s="127"/>
      <c r="BP17" s="122"/>
      <c r="BQ17" s="122"/>
      <c r="BR17" s="123" t="str">
        <f>IF(VLOOKUP(BR7,내용[],25,FALSE)="","",VLOOKUP(BR7,내용[],25,FALSE))</f>
        <v>요구사항 확인</v>
      </c>
      <c r="BS17" s="123"/>
      <c r="BT17" s="123"/>
      <c r="BU17" s="123"/>
      <c r="BV17" s="123"/>
      <c r="BW17" s="123"/>
      <c r="BX17" s="123"/>
      <c r="BY17" s="124"/>
      <c r="BZ17" s="124"/>
      <c r="CA17" s="124"/>
      <c r="CB17" s="124"/>
      <c r="CC17" s="57" t="str">
        <f>"6교시"&amp;LEFT(자료!$I$8,5)</f>
        <v>6교시15:10</v>
      </c>
      <c r="CD17" s="125" t="str">
        <f>IF(VLOOKUP(CL7,내용[],9,FALSE)="","",VLOOKUP(CL7,내용[],9,FALSE)&amp;" : "&amp;VLOOKUP(CL7,내용[],17,FALSE))</f>
        <v xml:space="preserve">프론트앤드 &amp; 백앤드 구현 및 제작 : </v>
      </c>
      <c r="CE17" s="126"/>
      <c r="CF17" s="126"/>
      <c r="CG17" s="126"/>
      <c r="CH17" s="126"/>
      <c r="CI17" s="127"/>
      <c r="CJ17" s="122"/>
      <c r="CK17" s="122"/>
      <c r="CL17" s="123" t="str">
        <f>IF(VLOOKUP(CL7,내용[],25,FALSE)="","",VLOOKUP(CL7,내용[],25,FALSE))</f>
        <v>요구사항 확인</v>
      </c>
      <c r="CM17" s="123"/>
      <c r="CN17" s="123"/>
      <c r="CO17" s="123"/>
      <c r="CP17" s="123"/>
      <c r="CQ17" s="123"/>
      <c r="CR17" s="123"/>
      <c r="CS17" s="124"/>
      <c r="CT17" s="124"/>
      <c r="CU17" s="124"/>
      <c r="CV17" s="124"/>
    </row>
    <row r="18" spans="1:100" ht="30.75" customHeight="1" x14ac:dyDescent="0.15">
      <c r="A18" s="57" t="str">
        <f>"7교시"&amp;LEFT(자료!$J$8,5)</f>
        <v>7교시16:10</v>
      </c>
      <c r="B18" s="125" t="str">
        <f>IF(VLOOKUP(J7,내용[],10,FALSE)="","",VLOOKUP(J7,내용[],10,FALSE)&amp;" : "&amp;VLOOKUP(J7,내용[],18,FALSE))</f>
        <v xml:space="preserve">프론트앤드 &amp; 백앤드 구현 및 제작 : </v>
      </c>
      <c r="C18" s="126"/>
      <c r="D18" s="126"/>
      <c r="E18" s="126"/>
      <c r="F18" s="126"/>
      <c r="G18" s="127"/>
      <c r="H18" s="122"/>
      <c r="I18" s="122"/>
      <c r="J18" s="123" t="str">
        <f>IF(VLOOKUP(J7,내용[],26,FALSE)="","",VLOOKUP(J7,내용[],26,FALSE))</f>
        <v>요구사항 확인</v>
      </c>
      <c r="K18" s="123"/>
      <c r="L18" s="123"/>
      <c r="M18" s="123"/>
      <c r="N18" s="123"/>
      <c r="O18" s="123"/>
      <c r="P18" s="123"/>
      <c r="Q18" s="124"/>
      <c r="R18" s="124"/>
      <c r="S18" s="124"/>
      <c r="T18" s="124"/>
      <c r="U18" s="57" t="str">
        <f>"7교시"&amp;LEFT(자료!$J$8,5)</f>
        <v>7교시16:10</v>
      </c>
      <c r="V18" s="125" t="str">
        <f>IF(VLOOKUP(AD7,내용[],10,FALSE)="","",VLOOKUP(AD7,내용[],10,FALSE)&amp;" : "&amp;VLOOKUP(AD7,내용[],18,FALSE))</f>
        <v xml:space="preserve">프론트앤드 &amp; 백앤드 구현 및 제작 : </v>
      </c>
      <c r="W18" s="126"/>
      <c r="X18" s="126"/>
      <c r="Y18" s="126"/>
      <c r="Z18" s="126"/>
      <c r="AA18" s="127"/>
      <c r="AB18" s="122"/>
      <c r="AC18" s="122"/>
      <c r="AD18" s="123" t="str">
        <f>IF(VLOOKUP(AD7,내용[],26,FALSE)="","",VLOOKUP(AD7,내용[],26,FALSE))</f>
        <v>요구사항 확인</v>
      </c>
      <c r="AE18" s="123"/>
      <c r="AF18" s="123"/>
      <c r="AG18" s="123"/>
      <c r="AH18" s="123"/>
      <c r="AI18" s="123"/>
      <c r="AJ18" s="123"/>
      <c r="AK18" s="124"/>
      <c r="AL18" s="124"/>
      <c r="AM18" s="124"/>
      <c r="AN18" s="124"/>
      <c r="AO18" s="57" t="str">
        <f>"7교시"&amp;LEFT(자료!$J$8,5)</f>
        <v>7교시16:10</v>
      </c>
      <c r="AP18" s="125" t="str">
        <f>IF(VLOOKUP(AX7,내용[],10,FALSE)="","",VLOOKUP(AX7,내용[],10,FALSE)&amp;" : "&amp;VLOOKUP(AX7,내용[],18,FALSE))</f>
        <v xml:space="preserve">프론트앤드 &amp; 백앤드 구현 및 제작 : </v>
      </c>
      <c r="AQ18" s="126"/>
      <c r="AR18" s="126"/>
      <c r="AS18" s="126"/>
      <c r="AT18" s="126"/>
      <c r="AU18" s="127"/>
      <c r="AV18" s="122"/>
      <c r="AW18" s="122"/>
      <c r="AX18" s="123" t="str">
        <f>IF(VLOOKUP(AX7,내용[],26,FALSE)="","",VLOOKUP(AX7,내용[],26,FALSE))</f>
        <v>요구사항 확인</v>
      </c>
      <c r="AY18" s="123"/>
      <c r="AZ18" s="123"/>
      <c r="BA18" s="123"/>
      <c r="BB18" s="123"/>
      <c r="BC18" s="123"/>
      <c r="BD18" s="123"/>
      <c r="BE18" s="124"/>
      <c r="BF18" s="124"/>
      <c r="BG18" s="124"/>
      <c r="BH18" s="124"/>
      <c r="BI18" s="57" t="str">
        <f>"7교시"&amp;LEFT(자료!$J$8,5)</f>
        <v>7교시16:10</v>
      </c>
      <c r="BJ18" s="125" t="str">
        <f>IF(VLOOKUP(BR7,내용[],10,FALSE)="","",VLOOKUP(BR7,내용[],10,FALSE)&amp;" : "&amp;VLOOKUP(BR7,내용[],18,FALSE))</f>
        <v xml:space="preserve">프론트앤드 &amp; 백앤드 구현 및 제작 : </v>
      </c>
      <c r="BK18" s="126"/>
      <c r="BL18" s="126"/>
      <c r="BM18" s="126"/>
      <c r="BN18" s="126"/>
      <c r="BO18" s="127"/>
      <c r="BP18" s="122"/>
      <c r="BQ18" s="122"/>
      <c r="BR18" s="123" t="str">
        <f>IF(VLOOKUP(BR7,내용[],26,FALSE)="","",VLOOKUP(BR7,내용[],26,FALSE))</f>
        <v>요구사항 확인</v>
      </c>
      <c r="BS18" s="123"/>
      <c r="BT18" s="123"/>
      <c r="BU18" s="123"/>
      <c r="BV18" s="123"/>
      <c r="BW18" s="123"/>
      <c r="BX18" s="123"/>
      <c r="BY18" s="124"/>
      <c r="BZ18" s="124"/>
      <c r="CA18" s="124"/>
      <c r="CB18" s="124"/>
      <c r="CC18" s="57" t="str">
        <f>"7교시"&amp;LEFT(자료!$J$8,5)</f>
        <v>7교시16:10</v>
      </c>
      <c r="CD18" s="125" t="str">
        <f>IF(VLOOKUP(CL7,내용[],10,FALSE)="","",VLOOKUP(CL7,내용[],10,FALSE)&amp;" : "&amp;VLOOKUP(CL7,내용[],18,FALSE))</f>
        <v xml:space="preserve">프론트앤드 &amp; 백앤드 구현 및 제작 : </v>
      </c>
      <c r="CE18" s="126"/>
      <c r="CF18" s="126"/>
      <c r="CG18" s="126"/>
      <c r="CH18" s="126"/>
      <c r="CI18" s="127"/>
      <c r="CJ18" s="122"/>
      <c r="CK18" s="122"/>
      <c r="CL18" s="123" t="str">
        <f>IF(VLOOKUP(CL7,내용[],26,FALSE)="","",VLOOKUP(CL7,내용[],26,FALSE))</f>
        <v>요구사항 확인</v>
      </c>
      <c r="CM18" s="123"/>
      <c r="CN18" s="123"/>
      <c r="CO18" s="123"/>
      <c r="CP18" s="123"/>
      <c r="CQ18" s="123"/>
      <c r="CR18" s="123"/>
      <c r="CS18" s="124"/>
      <c r="CT18" s="124"/>
      <c r="CU18" s="124"/>
      <c r="CV18" s="124"/>
    </row>
    <row r="19" spans="1:100" ht="30.75" hidden="1" customHeight="1" x14ac:dyDescent="0.15">
      <c r="A19" s="57" t="str">
        <f>"1교시"&amp;LEFT(자료!$D$8,5)</f>
        <v>1교시09:30</v>
      </c>
      <c r="B19" s="125" t="e">
        <f>VLOOKUP(J8,내용[],10,FALSE)&amp;" : "&amp;VLOOKUP(J8,내용[],18,FALSE)</f>
        <v>#N/A</v>
      </c>
      <c r="C19" s="126"/>
      <c r="D19" s="126"/>
      <c r="E19" s="126"/>
      <c r="F19" s="126"/>
      <c r="G19" s="127"/>
      <c r="H19" s="122"/>
      <c r="I19" s="122"/>
      <c r="J19" s="123" t="str">
        <f>VLOOKUP(J7,내용[],27,FALSE)</f>
        <v>요구사항 확인</v>
      </c>
      <c r="K19" s="123"/>
      <c r="L19" s="123"/>
      <c r="M19" s="123"/>
      <c r="N19" s="123"/>
      <c r="O19" s="123"/>
      <c r="P19" s="123"/>
      <c r="Q19" s="124"/>
      <c r="R19" s="124"/>
      <c r="S19" s="124"/>
      <c r="T19" s="124"/>
      <c r="U19" s="57" t="str">
        <f>"1교시"&amp;LEFT(자료!$D$8,5)</f>
        <v>1교시09:30</v>
      </c>
      <c r="V19" s="125" t="e">
        <f>VLOOKUP(AD8,내용[],10,FALSE)&amp;" : "&amp;VLOOKUP(AD8,내용[],18,FALSE)</f>
        <v>#N/A</v>
      </c>
      <c r="W19" s="126"/>
      <c r="X19" s="126"/>
      <c r="Y19" s="126"/>
      <c r="Z19" s="126"/>
      <c r="AA19" s="127"/>
      <c r="AB19" s="122"/>
      <c r="AC19" s="122"/>
      <c r="AD19" s="123" t="str">
        <f>VLOOKUP(AD7,내용[],27,FALSE)</f>
        <v>요구사항 확인</v>
      </c>
      <c r="AE19" s="123"/>
      <c r="AF19" s="123"/>
      <c r="AG19" s="123"/>
      <c r="AH19" s="123"/>
      <c r="AI19" s="123"/>
      <c r="AJ19" s="123"/>
      <c r="AK19" s="124"/>
      <c r="AL19" s="124"/>
      <c r="AM19" s="124"/>
      <c r="AN19" s="124"/>
      <c r="AO19" s="57" t="str">
        <f>"1교시"&amp;LEFT(자료!$D$8,5)</f>
        <v>1교시09:30</v>
      </c>
      <c r="AP19" s="125" t="e">
        <f>VLOOKUP(AX8,내용[],10,FALSE)&amp;" : "&amp;VLOOKUP(AX8,내용[],18,FALSE)</f>
        <v>#N/A</v>
      </c>
      <c r="AQ19" s="126"/>
      <c r="AR19" s="126"/>
      <c r="AS19" s="126"/>
      <c r="AT19" s="126"/>
      <c r="AU19" s="127"/>
      <c r="AV19" s="122"/>
      <c r="AW19" s="122"/>
      <c r="AX19" s="123" t="str">
        <f>VLOOKUP(AX7,내용[],27,FALSE)</f>
        <v>요구사항 확인</v>
      </c>
      <c r="AY19" s="123"/>
      <c r="AZ19" s="123"/>
      <c r="BA19" s="123"/>
      <c r="BB19" s="123"/>
      <c r="BC19" s="123"/>
      <c r="BD19" s="123"/>
      <c r="BE19" s="124"/>
      <c r="BF19" s="124"/>
      <c r="BG19" s="124"/>
      <c r="BH19" s="124"/>
      <c r="BI19" s="57" t="str">
        <f>"1교시"&amp;LEFT(자료!$D$8,5)</f>
        <v>1교시09:30</v>
      </c>
      <c r="BJ19" s="125" t="e">
        <f>VLOOKUP(BR8,내용[],10,FALSE)&amp;" : "&amp;VLOOKUP(BR8,내용[],18,FALSE)</f>
        <v>#N/A</v>
      </c>
      <c r="BK19" s="126"/>
      <c r="BL19" s="126"/>
      <c r="BM19" s="126"/>
      <c r="BN19" s="126"/>
      <c r="BO19" s="127"/>
      <c r="BP19" s="122"/>
      <c r="BQ19" s="122"/>
      <c r="BR19" s="123" t="str">
        <f>VLOOKUP(BR7,내용[],27,FALSE)</f>
        <v>요구사항 확인</v>
      </c>
      <c r="BS19" s="123"/>
      <c r="BT19" s="123"/>
      <c r="BU19" s="123"/>
      <c r="BV19" s="123"/>
      <c r="BW19" s="123"/>
      <c r="BX19" s="123"/>
      <c r="BY19" s="124"/>
      <c r="BZ19" s="124"/>
      <c r="CA19" s="124"/>
      <c r="CB19" s="124"/>
      <c r="CC19" s="57" t="str">
        <f>"1교시"&amp;LEFT(자료!$D$8,5)</f>
        <v>1교시09:30</v>
      </c>
      <c r="CD19" s="125" t="e">
        <f>VLOOKUP(CL8,내용[],10,FALSE)&amp;" : "&amp;VLOOKUP(CL8,내용[],18,FALSE)</f>
        <v>#N/A</v>
      </c>
      <c r="CE19" s="126"/>
      <c r="CF19" s="126"/>
      <c r="CG19" s="126"/>
      <c r="CH19" s="126"/>
      <c r="CI19" s="127"/>
      <c r="CJ19" s="122"/>
      <c r="CK19" s="122"/>
      <c r="CL19" s="123" t="str">
        <f>VLOOKUP(CL7,내용[],27,FALSE)</f>
        <v>요구사항 확인</v>
      </c>
      <c r="CM19" s="123"/>
      <c r="CN19" s="123"/>
      <c r="CO19" s="123"/>
      <c r="CP19" s="123"/>
      <c r="CQ19" s="123"/>
      <c r="CR19" s="123"/>
      <c r="CS19" s="124"/>
      <c r="CT19" s="124"/>
      <c r="CU19" s="124"/>
      <c r="CV19" s="124"/>
    </row>
    <row r="20" spans="1:100" ht="30.75" customHeight="1" x14ac:dyDescent="0.15">
      <c r="A20" s="57" t="str">
        <f>"8교시"&amp;LEFT(자료!$K$8,5)</f>
        <v>8교시17:10</v>
      </c>
      <c r="B20" s="125" t="str">
        <f>IF(VLOOKUP(J7,내용[],11,FALSE)="","",VLOOKUP(J7,내용[],11,FALSE)&amp;" : "&amp;VLOOKUP(J7,내용[],19,FALSE))</f>
        <v xml:space="preserve">프론트앤드 &amp; 백앤드 구현 및 제작 : </v>
      </c>
      <c r="C20" s="126"/>
      <c r="D20" s="126"/>
      <c r="E20" s="126"/>
      <c r="F20" s="126"/>
      <c r="G20" s="127"/>
      <c r="H20" s="122"/>
      <c r="I20" s="122"/>
      <c r="J20" s="123" t="str">
        <f>IF(VLOOKUP(J7,내용[],27,FALSE)="","",VLOOKUP(J7,내용[],27,FALSE))</f>
        <v>요구사항 확인</v>
      </c>
      <c r="K20" s="123"/>
      <c r="L20" s="123"/>
      <c r="M20" s="123"/>
      <c r="N20" s="123"/>
      <c r="O20" s="123"/>
      <c r="P20" s="123"/>
      <c r="Q20" s="124"/>
      <c r="R20" s="124"/>
      <c r="S20" s="124"/>
      <c r="T20" s="124"/>
      <c r="U20" s="57" t="str">
        <f>"8교시"&amp;LEFT(자료!$K$8,5)</f>
        <v>8교시17:10</v>
      </c>
      <c r="V20" s="125" t="str">
        <f>IF(VLOOKUP(AD7,내용[],11,FALSE)="","",VLOOKUP(AD7,내용[],11,FALSE)&amp;" : "&amp;VLOOKUP(AD7,내용[],19,FALSE))</f>
        <v xml:space="preserve">프론트앤드 &amp; 백앤드 구현 및 제작 : </v>
      </c>
      <c r="W20" s="126"/>
      <c r="X20" s="126"/>
      <c r="Y20" s="126"/>
      <c r="Z20" s="126"/>
      <c r="AA20" s="127"/>
      <c r="AB20" s="122"/>
      <c r="AC20" s="122"/>
      <c r="AD20" s="123" t="str">
        <f>IF(VLOOKUP(AD7,내용[],27,FALSE)="","",VLOOKUP(AD7,내용[],27,FALSE))</f>
        <v>요구사항 확인</v>
      </c>
      <c r="AE20" s="123"/>
      <c r="AF20" s="123"/>
      <c r="AG20" s="123"/>
      <c r="AH20" s="123"/>
      <c r="AI20" s="123"/>
      <c r="AJ20" s="123"/>
      <c r="AK20" s="124"/>
      <c r="AL20" s="124"/>
      <c r="AM20" s="124"/>
      <c r="AN20" s="124"/>
      <c r="AO20" s="57" t="str">
        <f>"8교시"&amp;LEFT(자료!$K$8,5)</f>
        <v>8교시17:10</v>
      </c>
      <c r="AP20" s="125" t="str">
        <f>IF(VLOOKUP(AX7,내용[],11,FALSE)="","",VLOOKUP(AX7,내용[],11,FALSE)&amp;" : "&amp;VLOOKUP(AX7,내용[],19,FALSE))</f>
        <v xml:space="preserve">프론트앤드 &amp; 백앤드 구현 및 제작 : </v>
      </c>
      <c r="AQ20" s="126"/>
      <c r="AR20" s="126"/>
      <c r="AS20" s="126"/>
      <c r="AT20" s="126"/>
      <c r="AU20" s="127"/>
      <c r="AV20" s="122"/>
      <c r="AW20" s="122"/>
      <c r="AX20" s="123" t="str">
        <f>IF(VLOOKUP(AX7,내용[],27,FALSE)="","",VLOOKUP(AX7,내용[],27,FALSE))</f>
        <v>요구사항 확인</v>
      </c>
      <c r="AY20" s="123"/>
      <c r="AZ20" s="123"/>
      <c r="BA20" s="123"/>
      <c r="BB20" s="123"/>
      <c r="BC20" s="123"/>
      <c r="BD20" s="123"/>
      <c r="BE20" s="124"/>
      <c r="BF20" s="124"/>
      <c r="BG20" s="124"/>
      <c r="BH20" s="124"/>
      <c r="BI20" s="57" t="str">
        <f>"8교시"&amp;LEFT(자료!$K$8,5)</f>
        <v>8교시17:10</v>
      </c>
      <c r="BJ20" s="125" t="str">
        <f>IF(VLOOKUP(BR7,내용[],11,FALSE)="","",VLOOKUP(BR7,내용[],11,FALSE)&amp;" : "&amp;VLOOKUP(BR7,내용[],19,FALSE))</f>
        <v xml:space="preserve">프론트앤드 &amp; 백앤드 구현 및 제작 : </v>
      </c>
      <c r="BK20" s="126"/>
      <c r="BL20" s="126"/>
      <c r="BM20" s="126"/>
      <c r="BN20" s="126"/>
      <c r="BO20" s="127"/>
      <c r="BP20" s="122"/>
      <c r="BQ20" s="122"/>
      <c r="BR20" s="123" t="str">
        <f>IF(VLOOKUP(BR7,내용[],27,FALSE)="","",VLOOKUP(BR7,내용[],27,FALSE))</f>
        <v>요구사항 확인</v>
      </c>
      <c r="BS20" s="123"/>
      <c r="BT20" s="123"/>
      <c r="BU20" s="123"/>
      <c r="BV20" s="123"/>
      <c r="BW20" s="123"/>
      <c r="BX20" s="123"/>
      <c r="BY20" s="124"/>
      <c r="BZ20" s="124"/>
      <c r="CA20" s="124"/>
      <c r="CB20" s="124"/>
      <c r="CC20" s="57" t="str">
        <f>"8교시"&amp;LEFT(자료!$K$8,5)</f>
        <v>8교시17:10</v>
      </c>
      <c r="CD20" s="125" t="str">
        <f>IF(VLOOKUP(CL7,내용[],11,FALSE)="","",VLOOKUP(CL7,내용[],11,FALSE)&amp;" : "&amp;VLOOKUP(CL7,내용[],19,FALSE))</f>
        <v xml:space="preserve">프론트앤드 &amp; 백앤드 구현 및 제작 : </v>
      </c>
      <c r="CE20" s="126"/>
      <c r="CF20" s="126"/>
      <c r="CG20" s="126"/>
      <c r="CH20" s="126"/>
      <c r="CI20" s="127"/>
      <c r="CJ20" s="122"/>
      <c r="CK20" s="122"/>
      <c r="CL20" s="123" t="str">
        <f>IF(VLOOKUP(CL7,내용[],27,FALSE)="","",VLOOKUP(CL7,내용[],27,FALSE))</f>
        <v>요구사항 확인</v>
      </c>
      <c r="CM20" s="123"/>
      <c r="CN20" s="123"/>
      <c r="CO20" s="123"/>
      <c r="CP20" s="123"/>
      <c r="CQ20" s="123"/>
      <c r="CR20" s="123"/>
      <c r="CS20" s="124"/>
      <c r="CT20" s="124"/>
      <c r="CU20" s="124"/>
      <c r="CV20" s="124"/>
    </row>
    <row r="21" spans="1:100" ht="60" customHeight="1" x14ac:dyDescent="0.15">
      <c r="A21" s="120" t="s">
        <v>13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 t="str">
        <f>$A$21</f>
        <v>지시사항</v>
      </c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 t="str">
        <f>$A$21</f>
        <v>지시사항</v>
      </c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 t="str">
        <f>$A$21</f>
        <v>지시사항</v>
      </c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  <c r="BT21" s="120"/>
      <c r="BU21" s="120"/>
      <c r="BV21" s="120"/>
      <c r="BW21" s="120"/>
      <c r="BX21" s="120"/>
      <c r="BY21" s="120"/>
      <c r="BZ21" s="120"/>
      <c r="CA21" s="120"/>
      <c r="CB21" s="120"/>
      <c r="CC21" s="120" t="str">
        <f>$A$21</f>
        <v>지시사항</v>
      </c>
      <c r="CD21" s="120"/>
      <c r="CE21" s="120"/>
      <c r="CF21" s="120"/>
      <c r="CG21" s="120"/>
      <c r="CH21" s="120"/>
      <c r="CI21" s="120"/>
      <c r="CJ21" s="120"/>
      <c r="CK21" s="120"/>
      <c r="CL21" s="120"/>
      <c r="CM21" s="120"/>
      <c r="CN21" s="120"/>
      <c r="CO21" s="120"/>
      <c r="CP21" s="120"/>
      <c r="CQ21" s="120"/>
      <c r="CR21" s="120"/>
      <c r="CS21" s="120"/>
      <c r="CT21" s="120"/>
      <c r="CU21" s="120"/>
      <c r="CV21" s="120"/>
    </row>
    <row r="22" spans="1:100" ht="27.95" customHeight="1" x14ac:dyDescent="0.15">
      <c r="A22" s="121" t="s">
        <v>69</v>
      </c>
      <c r="B22" s="120" t="s">
        <v>14</v>
      </c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1" t="str">
        <f>$A$22</f>
        <v>특이
사항</v>
      </c>
      <c r="V22" s="120" t="str">
        <f>$B$22</f>
        <v>지각자</v>
      </c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1" t="str">
        <f>$A$22</f>
        <v>특이
사항</v>
      </c>
      <c r="AP22" s="120" t="str">
        <f>$B$22</f>
        <v>지각자</v>
      </c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1" t="str">
        <f>$A$22</f>
        <v>특이
사항</v>
      </c>
      <c r="BJ22" s="120" t="str">
        <f>$B$22</f>
        <v>지각자</v>
      </c>
      <c r="BK22" s="120"/>
      <c r="BL22" s="120"/>
      <c r="BM22" s="120"/>
      <c r="BN22" s="120"/>
      <c r="BO22" s="120"/>
      <c r="BP22" s="120"/>
      <c r="BQ22" s="120"/>
      <c r="BR22" s="120"/>
      <c r="BS22" s="120"/>
      <c r="BT22" s="120"/>
      <c r="BU22" s="120"/>
      <c r="BV22" s="120"/>
      <c r="BW22" s="120"/>
      <c r="BX22" s="120"/>
      <c r="BY22" s="120"/>
      <c r="BZ22" s="120"/>
      <c r="CA22" s="120"/>
      <c r="CB22" s="120"/>
      <c r="CC22" s="121" t="str">
        <f>$A$22</f>
        <v>특이
사항</v>
      </c>
      <c r="CD22" s="120" t="str">
        <f>$B$22</f>
        <v>지각자</v>
      </c>
      <c r="CE22" s="120"/>
      <c r="CF22" s="120"/>
      <c r="CG22" s="120"/>
      <c r="CH22" s="120"/>
      <c r="CI22" s="120"/>
      <c r="CJ22" s="120"/>
      <c r="CK22" s="120"/>
      <c r="CL22" s="120"/>
      <c r="CM22" s="120"/>
      <c r="CN22" s="120"/>
      <c r="CO22" s="120"/>
      <c r="CP22" s="120"/>
      <c r="CQ22" s="120"/>
      <c r="CR22" s="120"/>
      <c r="CS22" s="120"/>
      <c r="CT22" s="120"/>
      <c r="CU22" s="120"/>
      <c r="CV22" s="120"/>
    </row>
    <row r="23" spans="1:100" ht="27.95" customHeight="1" x14ac:dyDescent="0.15">
      <c r="A23" s="121"/>
      <c r="B23" s="120" t="s">
        <v>15</v>
      </c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1"/>
      <c r="V23" s="120" t="str">
        <f>$B$23</f>
        <v>결석자</v>
      </c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1"/>
      <c r="AP23" s="120" t="str">
        <f>$B$23</f>
        <v>결석자</v>
      </c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1"/>
      <c r="BJ23" s="120" t="str">
        <f>$B$23</f>
        <v>결석자</v>
      </c>
      <c r="BK23" s="120"/>
      <c r="BL23" s="120"/>
      <c r="BM23" s="120"/>
      <c r="BN23" s="120"/>
      <c r="BO23" s="120"/>
      <c r="BP23" s="120"/>
      <c r="BQ23" s="120"/>
      <c r="BR23" s="120"/>
      <c r="BS23" s="120"/>
      <c r="BT23" s="120"/>
      <c r="BU23" s="120"/>
      <c r="BV23" s="120"/>
      <c r="BW23" s="120"/>
      <c r="BX23" s="120"/>
      <c r="BY23" s="120"/>
      <c r="BZ23" s="120"/>
      <c r="CA23" s="120"/>
      <c r="CB23" s="120"/>
      <c r="CC23" s="121"/>
      <c r="CD23" s="120" t="str">
        <f>$B$23</f>
        <v>결석자</v>
      </c>
      <c r="CE23" s="120"/>
      <c r="CF23" s="120"/>
      <c r="CG23" s="120"/>
      <c r="CH23" s="120"/>
      <c r="CI23" s="120"/>
      <c r="CJ23" s="120"/>
      <c r="CK23" s="120"/>
      <c r="CL23" s="120"/>
      <c r="CM23" s="120"/>
      <c r="CN23" s="120"/>
      <c r="CO23" s="120"/>
      <c r="CP23" s="120"/>
      <c r="CQ23" s="120"/>
      <c r="CR23" s="120"/>
      <c r="CS23" s="120"/>
      <c r="CT23" s="120"/>
      <c r="CU23" s="120"/>
      <c r="CV23" s="120"/>
    </row>
    <row r="24" spans="1:100" ht="27.95" customHeight="1" x14ac:dyDescent="0.15">
      <c r="A24" s="121"/>
      <c r="B24" s="120" t="s">
        <v>16</v>
      </c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1"/>
      <c r="V24" s="120" t="str">
        <f>$B$24</f>
        <v>조퇴자</v>
      </c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1"/>
      <c r="AP24" s="120" t="str">
        <f>$B$24</f>
        <v>조퇴자</v>
      </c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1"/>
      <c r="BJ24" s="120" t="str">
        <f>$B$24</f>
        <v>조퇴자</v>
      </c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  <c r="BU24" s="120"/>
      <c r="BV24" s="120"/>
      <c r="BW24" s="120"/>
      <c r="BX24" s="120"/>
      <c r="BY24" s="120"/>
      <c r="BZ24" s="120"/>
      <c r="CA24" s="120"/>
      <c r="CB24" s="120"/>
      <c r="CC24" s="121"/>
      <c r="CD24" s="120" t="str">
        <f>$B$24</f>
        <v>조퇴자</v>
      </c>
      <c r="CE24" s="120"/>
      <c r="CF24" s="120"/>
      <c r="CG24" s="120"/>
      <c r="CH24" s="120"/>
      <c r="CI24" s="120"/>
      <c r="CJ24" s="120"/>
      <c r="CK24" s="120"/>
      <c r="CL24" s="120"/>
      <c r="CM24" s="120"/>
      <c r="CN24" s="120"/>
      <c r="CO24" s="120"/>
      <c r="CP24" s="120"/>
      <c r="CQ24" s="120"/>
      <c r="CR24" s="120"/>
      <c r="CS24" s="120"/>
      <c r="CT24" s="120"/>
      <c r="CU24" s="120"/>
      <c r="CV24" s="120"/>
    </row>
    <row r="25" spans="1:100" ht="45" customHeight="1" x14ac:dyDescent="0.15">
      <c r="A25" s="121"/>
      <c r="B25" s="121" t="s">
        <v>17</v>
      </c>
      <c r="C25" s="121"/>
      <c r="D25" s="121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1"/>
      <c r="V25" s="121" t="str">
        <f>$B$25</f>
        <v>기타사항
(전달사항, 외출자 등)</v>
      </c>
      <c r="W25" s="121"/>
      <c r="X25" s="121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1"/>
      <c r="AP25" s="121" t="str">
        <f>$B$25</f>
        <v>기타사항
(전달사항, 외출자 등)</v>
      </c>
      <c r="AQ25" s="121"/>
      <c r="AR25" s="121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1"/>
      <c r="BJ25" s="121" t="str">
        <f>$B$25</f>
        <v>기타사항
(전달사항, 외출자 등)</v>
      </c>
      <c r="BK25" s="121"/>
      <c r="BL25" s="121"/>
      <c r="BM25" s="120"/>
      <c r="BN25" s="120"/>
      <c r="BO25" s="120"/>
      <c r="BP25" s="120"/>
      <c r="BQ25" s="120"/>
      <c r="BR25" s="120"/>
      <c r="BS25" s="120"/>
      <c r="BT25" s="120"/>
      <c r="BU25" s="120"/>
      <c r="BV25" s="120"/>
      <c r="BW25" s="120"/>
      <c r="BX25" s="120"/>
      <c r="BY25" s="120"/>
      <c r="BZ25" s="120"/>
      <c r="CA25" s="120"/>
      <c r="CB25" s="120"/>
      <c r="CC25" s="121"/>
      <c r="CD25" s="121" t="str">
        <f>$B$25</f>
        <v>기타사항
(전달사항, 외출자 등)</v>
      </c>
      <c r="CE25" s="121"/>
      <c r="CF25" s="121"/>
      <c r="CG25" s="120"/>
      <c r="CH25" s="120"/>
      <c r="CI25" s="120"/>
      <c r="CJ25" s="120"/>
      <c r="CK25" s="120"/>
      <c r="CL25" s="120"/>
      <c r="CM25" s="120"/>
      <c r="CN25" s="120"/>
      <c r="CO25" s="120"/>
      <c r="CP25" s="120"/>
      <c r="CQ25" s="120"/>
      <c r="CR25" s="120"/>
      <c r="CS25" s="120"/>
      <c r="CT25" s="120"/>
      <c r="CU25" s="120"/>
      <c r="CV25" s="120"/>
    </row>
    <row r="26" spans="1:100" s="49" customFormat="1" ht="44.25" customHeight="1" x14ac:dyDescent="0.15">
      <c r="A26" s="148" t="str">
        <f>$A$1</f>
        <v>훈    련    일    지</v>
      </c>
      <c r="B26" s="148"/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 t="str">
        <f>$A$1</f>
        <v>훈    련    일    지</v>
      </c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 t="str">
        <f>$A$1</f>
        <v>훈    련    일    지</v>
      </c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 t="str">
        <f>$A$1</f>
        <v>훈    련    일    지</v>
      </c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148"/>
      <c r="CA26" s="148"/>
      <c r="CB26" s="148"/>
      <c r="CC26" s="148" t="str">
        <f>$A$1</f>
        <v>훈    련    일    지</v>
      </c>
      <c r="CD26" s="148"/>
      <c r="CE26" s="148"/>
      <c r="CF26" s="148"/>
      <c r="CG26" s="148"/>
      <c r="CH26" s="148"/>
      <c r="CI26" s="148"/>
      <c r="CJ26" s="148"/>
      <c r="CK26" s="148"/>
      <c r="CL26" s="148"/>
      <c r="CM26" s="148"/>
      <c r="CN26" s="148"/>
      <c r="CO26" s="148"/>
      <c r="CP26" s="148"/>
      <c r="CQ26" s="148"/>
      <c r="CR26" s="148"/>
      <c r="CS26" s="148"/>
      <c r="CT26" s="148"/>
      <c r="CU26" s="148"/>
      <c r="CV26" s="148"/>
    </row>
    <row r="27" spans="1:100" s="49" customFormat="1" ht="24" customHeight="1" x14ac:dyDescent="0.15">
      <c r="A27" s="50"/>
      <c r="B27" s="50"/>
      <c r="C27" s="50"/>
      <c r="D27" s="50"/>
      <c r="E27" s="50"/>
      <c r="F27" s="50"/>
      <c r="G27" s="50"/>
      <c r="H27" s="50"/>
      <c r="I27" s="50"/>
      <c r="J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</row>
    <row r="28" spans="1:100" ht="20.100000000000001" customHeight="1" x14ac:dyDescent="0.15">
      <c r="A28" s="51" t="s">
        <v>18</v>
      </c>
      <c r="D28" s="81" t="str">
        <f>자료!$D$4</f>
        <v>하이미디어컴퓨터학원 천호점</v>
      </c>
      <c r="F28" s="52"/>
      <c r="G28" s="52"/>
      <c r="H28" s="52"/>
      <c r="N28" s="149" t="s">
        <v>75</v>
      </c>
      <c r="O28" s="152" t="s">
        <v>70</v>
      </c>
      <c r="P28" s="153"/>
      <c r="Q28" s="154"/>
      <c r="R28" s="152" t="s">
        <v>76</v>
      </c>
      <c r="S28" s="153"/>
      <c r="T28" s="154"/>
      <c r="U28" s="51" t="str">
        <f>$A$3</f>
        <v xml:space="preserve">훈련기관명 : </v>
      </c>
      <c r="X28" s="81" t="str">
        <f>$D$3</f>
        <v>하이미디어컴퓨터학원 천호점</v>
      </c>
      <c r="Z28" s="52"/>
      <c r="AA28" s="52"/>
      <c r="AB28" s="52"/>
      <c r="AH28" s="149" t="str">
        <f>$N$3</f>
        <v>결 
재</v>
      </c>
      <c r="AI28" s="152" t="str">
        <f>$O$3</f>
        <v>담  당</v>
      </c>
      <c r="AJ28" s="153"/>
      <c r="AK28" s="154"/>
      <c r="AL28" s="152" t="str">
        <f>$R$3</f>
        <v>최 종</v>
      </c>
      <c r="AM28" s="153"/>
      <c r="AN28" s="154"/>
      <c r="AO28" s="51" t="str">
        <f>$A$3</f>
        <v xml:space="preserve">훈련기관명 : </v>
      </c>
      <c r="AR28" s="81" t="str">
        <f>$D$3</f>
        <v>하이미디어컴퓨터학원 천호점</v>
      </c>
      <c r="AT28" s="52"/>
      <c r="AU28" s="52"/>
      <c r="AV28" s="52"/>
      <c r="BB28" s="149" t="str">
        <f>$N$3</f>
        <v>결 
재</v>
      </c>
      <c r="BC28" s="152" t="str">
        <f>$O$3</f>
        <v>담  당</v>
      </c>
      <c r="BD28" s="153"/>
      <c r="BE28" s="154"/>
      <c r="BF28" s="152" t="str">
        <f>$R$3</f>
        <v>최 종</v>
      </c>
      <c r="BG28" s="153"/>
      <c r="BH28" s="154"/>
      <c r="BI28" s="51" t="str">
        <f>$A$3</f>
        <v xml:space="preserve">훈련기관명 : </v>
      </c>
      <c r="BL28" s="81" t="str">
        <f>$D$3</f>
        <v>하이미디어컴퓨터학원 천호점</v>
      </c>
      <c r="BN28" s="52"/>
      <c r="BO28" s="52"/>
      <c r="BP28" s="52"/>
      <c r="BV28" s="149" t="str">
        <f>$N$3</f>
        <v>결 
재</v>
      </c>
      <c r="BW28" s="152" t="str">
        <f>$O$3</f>
        <v>담  당</v>
      </c>
      <c r="BX28" s="153"/>
      <c r="BY28" s="154"/>
      <c r="BZ28" s="152" t="str">
        <f>$R$3</f>
        <v>최 종</v>
      </c>
      <c r="CA28" s="153"/>
      <c r="CB28" s="154"/>
      <c r="CC28" s="51" t="str">
        <f>$A$3</f>
        <v xml:space="preserve">훈련기관명 : </v>
      </c>
      <c r="CF28" s="81" t="str">
        <f>$D$3</f>
        <v>하이미디어컴퓨터학원 천호점</v>
      </c>
      <c r="CH28" s="52"/>
      <c r="CI28" s="52"/>
      <c r="CJ28" s="52"/>
      <c r="CP28" s="149" t="str">
        <f>$N$3</f>
        <v>결 
재</v>
      </c>
      <c r="CQ28" s="152" t="str">
        <f>$O$3</f>
        <v>담  당</v>
      </c>
      <c r="CR28" s="153"/>
      <c r="CS28" s="154"/>
      <c r="CT28" s="152" t="str">
        <f>$R$3</f>
        <v>최 종</v>
      </c>
      <c r="CU28" s="153"/>
      <c r="CV28" s="154"/>
    </row>
    <row r="29" spans="1:100" ht="20.100000000000001" customHeight="1" x14ac:dyDescent="0.15">
      <c r="A29" s="51" t="s">
        <v>19</v>
      </c>
      <c r="D29" s="136" t="str">
        <f>$D$4</f>
        <v>풀스택 개발자양성과정(프론트앤드&amp;백앤드)(2회차)</v>
      </c>
      <c r="E29" s="136"/>
      <c r="F29" s="136"/>
      <c r="G29" s="136"/>
      <c r="H29" s="136"/>
      <c r="I29" s="136"/>
      <c r="J29" s="136"/>
      <c r="K29" s="136"/>
      <c r="L29" s="136"/>
      <c r="M29" s="137"/>
      <c r="N29" s="150"/>
      <c r="O29" s="138"/>
      <c r="P29" s="139"/>
      <c r="Q29" s="140"/>
      <c r="R29" s="138"/>
      <c r="S29" s="139"/>
      <c r="T29" s="140"/>
      <c r="U29" s="51" t="str">
        <f>$A$4</f>
        <v xml:space="preserve">훈련과정명 : </v>
      </c>
      <c r="X29" s="136" t="str">
        <f>$D$4</f>
        <v>풀스택 개발자양성과정(프론트앤드&amp;백앤드)(2회차)</v>
      </c>
      <c r="Y29" s="136"/>
      <c r="Z29" s="136"/>
      <c r="AA29" s="136"/>
      <c r="AB29" s="136"/>
      <c r="AC29" s="136"/>
      <c r="AD29" s="136"/>
      <c r="AE29" s="136"/>
      <c r="AF29" s="136"/>
      <c r="AG29" s="137"/>
      <c r="AH29" s="150"/>
      <c r="AI29" s="138"/>
      <c r="AJ29" s="139"/>
      <c r="AK29" s="140"/>
      <c r="AL29" s="138"/>
      <c r="AM29" s="139"/>
      <c r="AN29" s="140"/>
      <c r="AO29" s="51" t="str">
        <f>$A$4</f>
        <v xml:space="preserve">훈련과정명 : </v>
      </c>
      <c r="AR29" s="136" t="str">
        <f>$D$4</f>
        <v>풀스택 개발자양성과정(프론트앤드&amp;백앤드)(2회차)</v>
      </c>
      <c r="AS29" s="136"/>
      <c r="AT29" s="136"/>
      <c r="AU29" s="136"/>
      <c r="AV29" s="136"/>
      <c r="AW29" s="136"/>
      <c r="AX29" s="136"/>
      <c r="AY29" s="136"/>
      <c r="AZ29" s="136"/>
      <c r="BA29" s="137"/>
      <c r="BB29" s="150"/>
      <c r="BC29" s="138"/>
      <c r="BD29" s="139"/>
      <c r="BE29" s="140"/>
      <c r="BF29" s="138"/>
      <c r="BG29" s="139"/>
      <c r="BH29" s="140"/>
      <c r="BI29" s="51" t="str">
        <f>$A$4</f>
        <v xml:space="preserve">훈련과정명 : </v>
      </c>
      <c r="BL29" s="136" t="str">
        <f>$D$4</f>
        <v>풀스택 개발자양성과정(프론트앤드&amp;백앤드)(2회차)</v>
      </c>
      <c r="BM29" s="136"/>
      <c r="BN29" s="136"/>
      <c r="BO29" s="136"/>
      <c r="BP29" s="136"/>
      <c r="BQ29" s="136"/>
      <c r="BR29" s="136"/>
      <c r="BS29" s="136"/>
      <c r="BT29" s="136"/>
      <c r="BU29" s="137"/>
      <c r="BV29" s="150"/>
      <c r="BW29" s="138"/>
      <c r="BX29" s="139"/>
      <c r="BY29" s="140"/>
      <c r="BZ29" s="138"/>
      <c r="CA29" s="139"/>
      <c r="CB29" s="140"/>
      <c r="CC29" s="51" t="str">
        <f>$A$4</f>
        <v xml:space="preserve">훈련과정명 : </v>
      </c>
      <c r="CF29" s="136" t="str">
        <f>$D$4</f>
        <v>풀스택 개발자양성과정(프론트앤드&amp;백앤드)(2회차)</v>
      </c>
      <c r="CG29" s="136"/>
      <c r="CH29" s="136"/>
      <c r="CI29" s="136"/>
      <c r="CJ29" s="136"/>
      <c r="CK29" s="136"/>
      <c r="CL29" s="136"/>
      <c r="CM29" s="136"/>
      <c r="CN29" s="136"/>
      <c r="CO29" s="137"/>
      <c r="CP29" s="150"/>
      <c r="CQ29" s="138"/>
      <c r="CR29" s="139"/>
      <c r="CS29" s="140"/>
      <c r="CT29" s="138"/>
      <c r="CU29" s="139"/>
      <c r="CV29" s="140"/>
    </row>
    <row r="30" spans="1:100" ht="20.100000000000001" customHeight="1" x14ac:dyDescent="0.15">
      <c r="A30" s="51" t="s">
        <v>20</v>
      </c>
      <c r="D30" s="81" t="str">
        <f>자료!$D$5</f>
        <v>2020-10-20 ~ 2021-04-01</v>
      </c>
      <c r="F30" s="52"/>
      <c r="N30" s="151"/>
      <c r="O30" s="141"/>
      <c r="P30" s="142"/>
      <c r="Q30" s="143"/>
      <c r="R30" s="141"/>
      <c r="S30" s="142"/>
      <c r="T30" s="143"/>
      <c r="U30" s="51" t="str">
        <f>$A$5</f>
        <v xml:space="preserve">훈 련 기 간 : </v>
      </c>
      <c r="X30" s="81" t="str">
        <f>$D$5</f>
        <v>2020-10-20 ~ 2021-04-01</v>
      </c>
      <c r="Z30" s="52"/>
      <c r="AH30" s="151"/>
      <c r="AI30" s="141"/>
      <c r="AJ30" s="142"/>
      <c r="AK30" s="143"/>
      <c r="AL30" s="141"/>
      <c r="AM30" s="142"/>
      <c r="AN30" s="143"/>
      <c r="AO30" s="51" t="str">
        <f>$A$5</f>
        <v xml:space="preserve">훈 련 기 간 : </v>
      </c>
      <c r="AR30" s="81" t="str">
        <f>$D$5</f>
        <v>2020-10-20 ~ 2021-04-01</v>
      </c>
      <c r="AT30" s="52"/>
      <c r="BB30" s="151"/>
      <c r="BC30" s="141"/>
      <c r="BD30" s="142"/>
      <c r="BE30" s="143"/>
      <c r="BF30" s="141"/>
      <c r="BG30" s="142"/>
      <c r="BH30" s="143"/>
      <c r="BI30" s="51" t="str">
        <f>$A$5</f>
        <v xml:space="preserve">훈 련 기 간 : </v>
      </c>
      <c r="BL30" s="81" t="str">
        <f>$D$5</f>
        <v>2020-10-20 ~ 2021-04-01</v>
      </c>
      <c r="BN30" s="52"/>
      <c r="BV30" s="151"/>
      <c r="BW30" s="141"/>
      <c r="BX30" s="142"/>
      <c r="BY30" s="143"/>
      <c r="BZ30" s="141"/>
      <c r="CA30" s="142"/>
      <c r="CB30" s="143"/>
      <c r="CC30" s="51" t="str">
        <f>$A$5</f>
        <v xml:space="preserve">훈 련 기 간 : </v>
      </c>
      <c r="CF30" s="81" t="str">
        <f>$D$5</f>
        <v>2020-10-20 ~ 2021-04-01</v>
      </c>
      <c r="CH30" s="52"/>
      <c r="CP30" s="151"/>
      <c r="CQ30" s="141"/>
      <c r="CR30" s="142"/>
      <c r="CS30" s="143"/>
      <c r="CT30" s="141"/>
      <c r="CU30" s="142"/>
      <c r="CV30" s="143"/>
    </row>
    <row r="31" spans="1:100" ht="20.100000000000001" customHeight="1" x14ac:dyDescent="0.15">
      <c r="F31" s="52"/>
      <c r="Z31" s="52"/>
      <c r="AT31" s="52"/>
      <c r="BN31" s="52"/>
      <c r="CH31" s="52"/>
    </row>
    <row r="32" spans="1:100" ht="19.5" customHeight="1" x14ac:dyDescent="0.15">
      <c r="A32" s="53" t="s">
        <v>68</v>
      </c>
      <c r="B32" s="53"/>
      <c r="C32" s="53"/>
      <c r="D32" s="144">
        <f>VLOOKUP(J32,내용[],44,FALSE)</f>
        <v>44131</v>
      </c>
      <c r="E32" s="144"/>
      <c r="F32" s="144"/>
      <c r="G32" s="144"/>
      <c r="H32" s="144"/>
      <c r="I32" s="144"/>
      <c r="J32" s="145">
        <f>J7+5</f>
        <v>6</v>
      </c>
      <c r="K32" s="145"/>
      <c r="L32" s="54"/>
      <c r="M32" s="53"/>
      <c r="N32" s="53"/>
      <c r="O32" s="53"/>
      <c r="P32" s="53"/>
      <c r="Q32" s="53"/>
      <c r="R32" s="53"/>
      <c r="U32" s="53" t="s">
        <v>68</v>
      </c>
      <c r="V32" s="53"/>
      <c r="W32" s="53"/>
      <c r="X32" s="146">
        <f>VLOOKUP(AD32,내용[],44,FALSE)</f>
        <v>44132</v>
      </c>
      <c r="Y32" s="146"/>
      <c r="Z32" s="146"/>
      <c r="AA32" s="146"/>
      <c r="AB32" s="146"/>
      <c r="AC32" s="146"/>
      <c r="AD32" s="147">
        <f>J32+1</f>
        <v>7</v>
      </c>
      <c r="AE32" s="147"/>
      <c r="AF32" s="54"/>
      <c r="AG32" s="53"/>
      <c r="AH32" s="53"/>
      <c r="AI32" s="53"/>
      <c r="AJ32" s="53"/>
      <c r="AK32" s="53"/>
      <c r="AL32" s="53"/>
      <c r="AO32" s="53" t="s">
        <v>68</v>
      </c>
      <c r="AP32" s="53"/>
      <c r="AQ32" s="53"/>
      <c r="AR32" s="146">
        <f>VLOOKUP(AX32,내용[],44,FALSE)</f>
        <v>44133</v>
      </c>
      <c r="AS32" s="146"/>
      <c r="AT32" s="146"/>
      <c r="AU32" s="146"/>
      <c r="AV32" s="146"/>
      <c r="AW32" s="146"/>
      <c r="AX32" s="147">
        <f>AD32+1</f>
        <v>8</v>
      </c>
      <c r="AY32" s="147"/>
      <c r="AZ32" s="54"/>
      <c r="BA32" s="53"/>
      <c r="BB32" s="53"/>
      <c r="BC32" s="53"/>
      <c r="BD32" s="53"/>
      <c r="BE32" s="53"/>
      <c r="BF32" s="53"/>
      <c r="BI32" s="53" t="s">
        <v>68</v>
      </c>
      <c r="BJ32" s="53"/>
      <c r="BK32" s="53"/>
      <c r="BL32" s="146">
        <f>VLOOKUP(BR32,내용[],44,FALSE)</f>
        <v>44134</v>
      </c>
      <c r="BM32" s="146"/>
      <c r="BN32" s="146"/>
      <c r="BO32" s="146"/>
      <c r="BP32" s="146"/>
      <c r="BQ32" s="146"/>
      <c r="BR32" s="147">
        <f>AX32+1</f>
        <v>9</v>
      </c>
      <c r="BS32" s="147"/>
      <c r="BT32" s="54"/>
      <c r="BU32" s="53"/>
      <c r="BV32" s="53"/>
      <c r="BW32" s="53"/>
      <c r="BX32" s="53"/>
      <c r="BY32" s="53"/>
      <c r="BZ32" s="53"/>
      <c r="CC32" s="53" t="s">
        <v>68</v>
      </c>
      <c r="CD32" s="53"/>
      <c r="CE32" s="53"/>
      <c r="CF32" s="146">
        <f>VLOOKUP(CL32,내용[],44,FALSE)</f>
        <v>44137</v>
      </c>
      <c r="CG32" s="146"/>
      <c r="CH32" s="146"/>
      <c r="CI32" s="146"/>
      <c r="CJ32" s="146"/>
      <c r="CK32" s="146"/>
      <c r="CL32" s="147">
        <f>BR32+1</f>
        <v>10</v>
      </c>
      <c r="CM32" s="147"/>
      <c r="CN32" s="54"/>
      <c r="CO32" s="53"/>
      <c r="CP32" s="53"/>
      <c r="CQ32" s="53"/>
      <c r="CR32" s="53"/>
      <c r="CS32" s="53"/>
      <c r="CT32" s="53"/>
    </row>
    <row r="33" spans="1:100" ht="30" customHeight="1" x14ac:dyDescent="0.15">
      <c r="A33" s="130" t="str">
        <f>$A$8</f>
        <v>재적</v>
      </c>
      <c r="B33" s="131"/>
      <c r="C33" s="132" t="s">
        <v>2</v>
      </c>
      <c r="D33" s="135"/>
      <c r="E33" s="130" t="str">
        <f>$E$8</f>
        <v>출석</v>
      </c>
      <c r="F33" s="131"/>
      <c r="G33" s="132" t="s">
        <v>2</v>
      </c>
      <c r="H33" s="133"/>
      <c r="I33" s="134" t="str">
        <f>$I$8</f>
        <v>결석</v>
      </c>
      <c r="J33" s="131"/>
      <c r="K33" s="132" t="s">
        <v>2</v>
      </c>
      <c r="L33" s="135"/>
      <c r="M33" s="130" t="str">
        <f>$M$8</f>
        <v>지각</v>
      </c>
      <c r="N33" s="131"/>
      <c r="O33" s="132" t="s">
        <v>2</v>
      </c>
      <c r="P33" s="133"/>
      <c r="Q33" s="134" t="str">
        <f>$Q$8</f>
        <v xml:space="preserve">조퇴 </v>
      </c>
      <c r="R33" s="131"/>
      <c r="S33" s="132" t="s">
        <v>2</v>
      </c>
      <c r="T33" s="133"/>
      <c r="U33" s="130" t="str">
        <f>$A$8</f>
        <v>재적</v>
      </c>
      <c r="V33" s="131"/>
      <c r="W33" s="132" t="s">
        <v>2</v>
      </c>
      <c r="X33" s="135"/>
      <c r="Y33" s="130" t="str">
        <f>$E$8</f>
        <v>출석</v>
      </c>
      <c r="Z33" s="131"/>
      <c r="AA33" s="132" t="s">
        <v>2</v>
      </c>
      <c r="AB33" s="133"/>
      <c r="AC33" s="134" t="str">
        <f>$I$8</f>
        <v>결석</v>
      </c>
      <c r="AD33" s="131"/>
      <c r="AE33" s="132" t="s">
        <v>2</v>
      </c>
      <c r="AF33" s="135"/>
      <c r="AG33" s="130" t="str">
        <f>$M$8</f>
        <v>지각</v>
      </c>
      <c r="AH33" s="131"/>
      <c r="AI33" s="132" t="s">
        <v>2</v>
      </c>
      <c r="AJ33" s="133"/>
      <c r="AK33" s="134" t="str">
        <f>$Q$8</f>
        <v xml:space="preserve">조퇴 </v>
      </c>
      <c r="AL33" s="131"/>
      <c r="AM33" s="132" t="s">
        <v>2</v>
      </c>
      <c r="AN33" s="133"/>
      <c r="AO33" s="130" t="str">
        <f>$A$8</f>
        <v>재적</v>
      </c>
      <c r="AP33" s="131"/>
      <c r="AQ33" s="132" t="s">
        <v>2</v>
      </c>
      <c r="AR33" s="135"/>
      <c r="AS33" s="130" t="str">
        <f>$E$8</f>
        <v>출석</v>
      </c>
      <c r="AT33" s="131"/>
      <c r="AU33" s="132" t="s">
        <v>2</v>
      </c>
      <c r="AV33" s="133"/>
      <c r="AW33" s="134" t="str">
        <f>$I$8</f>
        <v>결석</v>
      </c>
      <c r="AX33" s="131"/>
      <c r="AY33" s="132" t="s">
        <v>2</v>
      </c>
      <c r="AZ33" s="135"/>
      <c r="BA33" s="130" t="str">
        <f>$M$8</f>
        <v>지각</v>
      </c>
      <c r="BB33" s="131"/>
      <c r="BC33" s="132" t="s">
        <v>2</v>
      </c>
      <c r="BD33" s="133"/>
      <c r="BE33" s="134" t="str">
        <f>$Q$8</f>
        <v xml:space="preserve">조퇴 </v>
      </c>
      <c r="BF33" s="131"/>
      <c r="BG33" s="132" t="s">
        <v>2</v>
      </c>
      <c r="BH33" s="133"/>
      <c r="BI33" s="130" t="str">
        <f>$A$8</f>
        <v>재적</v>
      </c>
      <c r="BJ33" s="131"/>
      <c r="BK33" s="132" t="s">
        <v>2</v>
      </c>
      <c r="BL33" s="135"/>
      <c r="BM33" s="130" t="str">
        <f>$E$8</f>
        <v>출석</v>
      </c>
      <c r="BN33" s="131"/>
      <c r="BO33" s="132" t="s">
        <v>2</v>
      </c>
      <c r="BP33" s="133"/>
      <c r="BQ33" s="134" t="str">
        <f>$I$8</f>
        <v>결석</v>
      </c>
      <c r="BR33" s="131"/>
      <c r="BS33" s="132" t="s">
        <v>2</v>
      </c>
      <c r="BT33" s="135"/>
      <c r="BU33" s="130" t="str">
        <f>$M$8</f>
        <v>지각</v>
      </c>
      <c r="BV33" s="131"/>
      <c r="BW33" s="132" t="s">
        <v>2</v>
      </c>
      <c r="BX33" s="133"/>
      <c r="BY33" s="134" t="str">
        <f>$Q$8</f>
        <v xml:space="preserve">조퇴 </v>
      </c>
      <c r="BZ33" s="131"/>
      <c r="CA33" s="132" t="s">
        <v>2</v>
      </c>
      <c r="CB33" s="133"/>
      <c r="CC33" s="130" t="str">
        <f>$A$8</f>
        <v>재적</v>
      </c>
      <c r="CD33" s="131"/>
      <c r="CE33" s="132" t="s">
        <v>2</v>
      </c>
      <c r="CF33" s="135"/>
      <c r="CG33" s="130" t="str">
        <f>$E$8</f>
        <v>출석</v>
      </c>
      <c r="CH33" s="131"/>
      <c r="CI33" s="132" t="s">
        <v>2</v>
      </c>
      <c r="CJ33" s="133"/>
      <c r="CK33" s="134" t="str">
        <f>$I$8</f>
        <v>결석</v>
      </c>
      <c r="CL33" s="131"/>
      <c r="CM33" s="132" t="s">
        <v>2</v>
      </c>
      <c r="CN33" s="135"/>
      <c r="CO33" s="130" t="str">
        <f>$M$8</f>
        <v>지각</v>
      </c>
      <c r="CP33" s="131"/>
      <c r="CQ33" s="132" t="s">
        <v>2</v>
      </c>
      <c r="CR33" s="133"/>
      <c r="CS33" s="134" t="str">
        <f>$Q$8</f>
        <v xml:space="preserve">조퇴 </v>
      </c>
      <c r="CT33" s="131"/>
      <c r="CU33" s="132" t="s">
        <v>2</v>
      </c>
      <c r="CV33" s="133"/>
    </row>
    <row r="34" spans="1:100" ht="19.5" customHeight="1" x14ac:dyDescent="0.15"/>
    <row r="35" spans="1:100" ht="25.5" customHeight="1" x14ac:dyDescent="0.15">
      <c r="A35" s="120" t="s">
        <v>7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 t="s">
        <v>7</v>
      </c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 t="s">
        <v>7</v>
      </c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 t="s">
        <v>7</v>
      </c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 t="s">
        <v>7</v>
      </c>
      <c r="CD35" s="120"/>
      <c r="CE35" s="120"/>
      <c r="CF35" s="120"/>
      <c r="CG35" s="120"/>
      <c r="CH35" s="120"/>
      <c r="CI35" s="120"/>
      <c r="CJ35" s="120"/>
      <c r="CK35" s="120"/>
      <c r="CL35" s="120"/>
      <c r="CM35" s="120"/>
      <c r="CN35" s="120"/>
      <c r="CO35" s="120"/>
      <c r="CP35" s="120"/>
      <c r="CQ35" s="120"/>
      <c r="CR35" s="120"/>
      <c r="CS35" s="120"/>
      <c r="CT35" s="120"/>
      <c r="CU35" s="120"/>
      <c r="CV35" s="120"/>
    </row>
    <row r="36" spans="1:100" s="56" customFormat="1" ht="30" customHeight="1" x14ac:dyDescent="0.15">
      <c r="A36" s="55" t="str">
        <f>$A$11</f>
        <v>교시</v>
      </c>
      <c r="B36" s="128" t="str">
        <f>$B$11</f>
        <v>훈련과목</v>
      </c>
      <c r="C36" s="128"/>
      <c r="D36" s="128"/>
      <c r="E36" s="128"/>
      <c r="F36" s="128"/>
      <c r="G36" s="128"/>
      <c r="H36" s="128" t="str">
        <f>$H$11</f>
        <v>담당교사</v>
      </c>
      <c r="I36" s="128"/>
      <c r="J36" s="128" t="str">
        <f>$J$11</f>
        <v>훈련내용</v>
      </c>
      <c r="K36" s="128"/>
      <c r="L36" s="128"/>
      <c r="M36" s="128"/>
      <c r="N36" s="128"/>
      <c r="O36" s="128"/>
      <c r="P36" s="128"/>
      <c r="Q36" s="129" t="str">
        <f>$Q$11</f>
        <v>비고
(불참자 등)</v>
      </c>
      <c r="R36" s="129"/>
      <c r="S36" s="129"/>
      <c r="T36" s="129"/>
      <c r="U36" s="55" t="str">
        <f>$A$11</f>
        <v>교시</v>
      </c>
      <c r="V36" s="128" t="str">
        <f>$B$11</f>
        <v>훈련과목</v>
      </c>
      <c r="W36" s="128"/>
      <c r="X36" s="128"/>
      <c r="Y36" s="128"/>
      <c r="Z36" s="128"/>
      <c r="AA36" s="128"/>
      <c r="AB36" s="128" t="str">
        <f>$H$11</f>
        <v>담당교사</v>
      </c>
      <c r="AC36" s="128"/>
      <c r="AD36" s="128" t="str">
        <f>$J$11</f>
        <v>훈련내용</v>
      </c>
      <c r="AE36" s="128"/>
      <c r="AF36" s="128"/>
      <c r="AG36" s="128"/>
      <c r="AH36" s="128"/>
      <c r="AI36" s="128"/>
      <c r="AJ36" s="128"/>
      <c r="AK36" s="129" t="str">
        <f>$Q$11</f>
        <v>비고
(불참자 등)</v>
      </c>
      <c r="AL36" s="129"/>
      <c r="AM36" s="129"/>
      <c r="AN36" s="129"/>
      <c r="AO36" s="55" t="str">
        <f>$A$11</f>
        <v>교시</v>
      </c>
      <c r="AP36" s="128" t="str">
        <f>$B$11</f>
        <v>훈련과목</v>
      </c>
      <c r="AQ36" s="128"/>
      <c r="AR36" s="128"/>
      <c r="AS36" s="128"/>
      <c r="AT36" s="128"/>
      <c r="AU36" s="128"/>
      <c r="AV36" s="128" t="str">
        <f>$H$11</f>
        <v>담당교사</v>
      </c>
      <c r="AW36" s="128"/>
      <c r="AX36" s="128" t="str">
        <f>$J$11</f>
        <v>훈련내용</v>
      </c>
      <c r="AY36" s="128"/>
      <c r="AZ36" s="128"/>
      <c r="BA36" s="128"/>
      <c r="BB36" s="128"/>
      <c r="BC36" s="128"/>
      <c r="BD36" s="128"/>
      <c r="BE36" s="129" t="str">
        <f>$Q$11</f>
        <v>비고
(불참자 등)</v>
      </c>
      <c r="BF36" s="129"/>
      <c r="BG36" s="129"/>
      <c r="BH36" s="129"/>
      <c r="BI36" s="55" t="str">
        <f>$A$11</f>
        <v>교시</v>
      </c>
      <c r="BJ36" s="128" t="str">
        <f>$B$11</f>
        <v>훈련과목</v>
      </c>
      <c r="BK36" s="128"/>
      <c r="BL36" s="128"/>
      <c r="BM36" s="128"/>
      <c r="BN36" s="128"/>
      <c r="BO36" s="128"/>
      <c r="BP36" s="128" t="str">
        <f>$H$11</f>
        <v>담당교사</v>
      </c>
      <c r="BQ36" s="128"/>
      <c r="BR36" s="128" t="str">
        <f>$J$11</f>
        <v>훈련내용</v>
      </c>
      <c r="BS36" s="128"/>
      <c r="BT36" s="128"/>
      <c r="BU36" s="128"/>
      <c r="BV36" s="128"/>
      <c r="BW36" s="128"/>
      <c r="BX36" s="128"/>
      <c r="BY36" s="129" t="str">
        <f>$Q$11</f>
        <v>비고
(불참자 등)</v>
      </c>
      <c r="BZ36" s="129"/>
      <c r="CA36" s="129"/>
      <c r="CB36" s="129"/>
      <c r="CC36" s="55" t="str">
        <f>$A$11</f>
        <v>교시</v>
      </c>
      <c r="CD36" s="128" t="str">
        <f>$B$11</f>
        <v>훈련과목</v>
      </c>
      <c r="CE36" s="128"/>
      <c r="CF36" s="128"/>
      <c r="CG36" s="128"/>
      <c r="CH36" s="128"/>
      <c r="CI36" s="128"/>
      <c r="CJ36" s="128" t="str">
        <f>$H$11</f>
        <v>담당교사</v>
      </c>
      <c r="CK36" s="128"/>
      <c r="CL36" s="128" t="str">
        <f>$J$11</f>
        <v>훈련내용</v>
      </c>
      <c r="CM36" s="128"/>
      <c r="CN36" s="128"/>
      <c r="CO36" s="128"/>
      <c r="CP36" s="128"/>
      <c r="CQ36" s="128"/>
      <c r="CR36" s="128"/>
      <c r="CS36" s="129" t="str">
        <f>$Q$11</f>
        <v>비고
(불참자 등)</v>
      </c>
      <c r="CT36" s="129"/>
      <c r="CU36" s="129"/>
      <c r="CV36" s="129"/>
    </row>
    <row r="37" spans="1:100" ht="30.75" customHeight="1" x14ac:dyDescent="0.15">
      <c r="A37" s="57" t="str">
        <f>"1교시"&amp;LEFT(자료!$D$8,5)</f>
        <v>1교시09:30</v>
      </c>
      <c r="B37" s="121" t="str">
        <f>IF(VLOOKUP(J32,내용[],4,FALSE)="","",VLOOKUP(J32,내용[],4,FALSE)&amp;" : "&amp;VLOOKUP(J32,내용[],12,FALSE))</f>
        <v xml:space="preserve">프론트앤드 &amp; 백앤드 구현 및 제작 : </v>
      </c>
      <c r="C37" s="121"/>
      <c r="D37" s="121"/>
      <c r="E37" s="121"/>
      <c r="F37" s="121"/>
      <c r="G37" s="121"/>
      <c r="H37" s="122"/>
      <c r="I37" s="122"/>
      <c r="J37" s="123" t="str">
        <f>IF(VLOOKUP(J32,내용[],20,FALSE)="","",VLOOKUP(J32,내용[],20,FALSE))</f>
        <v>UI 구현</v>
      </c>
      <c r="K37" s="123"/>
      <c r="L37" s="123"/>
      <c r="M37" s="123"/>
      <c r="N37" s="123"/>
      <c r="O37" s="123"/>
      <c r="P37" s="123"/>
      <c r="Q37" s="124"/>
      <c r="R37" s="124"/>
      <c r="S37" s="124"/>
      <c r="T37" s="124"/>
      <c r="U37" s="57" t="str">
        <f>"1교시"&amp;LEFT(자료!$D$8,5)</f>
        <v>1교시09:30</v>
      </c>
      <c r="V37" s="121" t="str">
        <f>IF(VLOOKUP(AD32,내용[],4,FALSE)="","",VLOOKUP(AD32,내용[],4,FALSE)&amp;" : "&amp;VLOOKUP(AD32,내용[],12,FALSE))</f>
        <v xml:space="preserve">프론트앤드 &amp; 백앤드 구현 및 제작 : </v>
      </c>
      <c r="W37" s="121"/>
      <c r="X37" s="121"/>
      <c r="Y37" s="121"/>
      <c r="Z37" s="121"/>
      <c r="AA37" s="121"/>
      <c r="AB37" s="122"/>
      <c r="AC37" s="122"/>
      <c r="AD37" s="123" t="str">
        <f>IF(VLOOKUP(AD32,내용[],20,FALSE)="","",VLOOKUP(AD32,내용[],20,FALSE))</f>
        <v>UI 구현</v>
      </c>
      <c r="AE37" s="123"/>
      <c r="AF37" s="123"/>
      <c r="AG37" s="123"/>
      <c r="AH37" s="123"/>
      <c r="AI37" s="123"/>
      <c r="AJ37" s="123"/>
      <c r="AK37" s="124"/>
      <c r="AL37" s="124"/>
      <c r="AM37" s="124"/>
      <c r="AN37" s="124"/>
      <c r="AO37" s="57" t="str">
        <f>"1교시"&amp;LEFT(자료!$D$8,5)</f>
        <v>1교시09:30</v>
      </c>
      <c r="AP37" s="121" t="str">
        <f>IF(VLOOKUP(AX32,내용[],4,FALSE)="","",VLOOKUP(AX32,내용[],4,FALSE)&amp;" : "&amp;VLOOKUP(AX32,내용[],12,FALSE))</f>
        <v xml:space="preserve">프론트앤드 &amp; 백앤드 구현 및 제작 : </v>
      </c>
      <c r="AQ37" s="121"/>
      <c r="AR37" s="121"/>
      <c r="AS37" s="121"/>
      <c r="AT37" s="121"/>
      <c r="AU37" s="121"/>
      <c r="AV37" s="122"/>
      <c r="AW37" s="122"/>
      <c r="AX37" s="123" t="str">
        <f>IF(VLOOKUP(AX32,내용[],20,FALSE)="","",VLOOKUP(AX32,내용[],20,FALSE))</f>
        <v>UI 구현</v>
      </c>
      <c r="AY37" s="123"/>
      <c r="AZ37" s="123"/>
      <c r="BA37" s="123"/>
      <c r="BB37" s="123"/>
      <c r="BC37" s="123"/>
      <c r="BD37" s="123"/>
      <c r="BE37" s="124"/>
      <c r="BF37" s="124"/>
      <c r="BG37" s="124"/>
      <c r="BH37" s="124"/>
      <c r="BI37" s="57" t="str">
        <f>"1교시"&amp;LEFT(자료!$D$8,5)</f>
        <v>1교시09:30</v>
      </c>
      <c r="BJ37" s="121" t="str">
        <f>IF(VLOOKUP(BR32,내용[],4,FALSE)="","",VLOOKUP(BR32,내용[],4,FALSE)&amp;" : "&amp;VLOOKUP(BR32,내용[],12,FALSE))</f>
        <v xml:space="preserve">프론트앤드 &amp; 백앤드 구현 및 제작 : </v>
      </c>
      <c r="BK37" s="121"/>
      <c r="BL37" s="121"/>
      <c r="BM37" s="121"/>
      <c r="BN37" s="121"/>
      <c r="BO37" s="121"/>
      <c r="BP37" s="122"/>
      <c r="BQ37" s="122"/>
      <c r="BR37" s="123" t="str">
        <f>IF(VLOOKUP(BR32,내용[],20,FALSE)="","",VLOOKUP(BR32,내용[],20,FALSE))</f>
        <v>UI 구현</v>
      </c>
      <c r="BS37" s="123"/>
      <c r="BT37" s="123"/>
      <c r="BU37" s="123"/>
      <c r="BV37" s="123"/>
      <c r="BW37" s="123"/>
      <c r="BX37" s="123"/>
      <c r="BY37" s="124"/>
      <c r="BZ37" s="124"/>
      <c r="CA37" s="124"/>
      <c r="CB37" s="124"/>
      <c r="CC37" s="57" t="str">
        <f>"1교시"&amp;LEFT(자료!$D$8,5)</f>
        <v>1교시09:30</v>
      </c>
      <c r="CD37" s="121" t="str">
        <f>IF(VLOOKUP(CL32,내용[],4,FALSE)="","",VLOOKUP(CL32,내용[],4,FALSE)&amp;" : "&amp;VLOOKUP(CL32,내용[],12,FALSE))</f>
        <v xml:space="preserve">프론트앤드 &amp; 백앤드 구현 및 제작 : </v>
      </c>
      <c r="CE37" s="121"/>
      <c r="CF37" s="121"/>
      <c r="CG37" s="121"/>
      <c r="CH37" s="121"/>
      <c r="CI37" s="121"/>
      <c r="CJ37" s="122"/>
      <c r="CK37" s="122"/>
      <c r="CL37" s="123" t="str">
        <f>IF(VLOOKUP(CL32,내용[],20,FALSE)="","",VLOOKUP(CL32,내용[],20,FALSE))</f>
        <v>UI 구현</v>
      </c>
      <c r="CM37" s="123"/>
      <c r="CN37" s="123"/>
      <c r="CO37" s="123"/>
      <c r="CP37" s="123"/>
      <c r="CQ37" s="123"/>
      <c r="CR37" s="123"/>
      <c r="CS37" s="124"/>
      <c r="CT37" s="124"/>
      <c r="CU37" s="124"/>
      <c r="CV37" s="124"/>
    </row>
    <row r="38" spans="1:100" ht="30.75" customHeight="1" x14ac:dyDescent="0.15">
      <c r="A38" s="57" t="str">
        <f>"2교시"&amp;LEFT(자료!$E$8,5)</f>
        <v>2교시10:30</v>
      </c>
      <c r="B38" s="125" t="str">
        <f>IF(VLOOKUP(J32,내용[],5,FALSE)="","",VLOOKUP(J32,내용[],5,FALSE)&amp;" : "&amp;VLOOKUP(J32,내용[],13,FALSE))</f>
        <v xml:space="preserve">프론트앤드 &amp; 백앤드 구현 및 제작 : </v>
      </c>
      <c r="C38" s="126"/>
      <c r="D38" s="126"/>
      <c r="E38" s="126"/>
      <c r="F38" s="126"/>
      <c r="G38" s="127"/>
      <c r="H38" s="122"/>
      <c r="I38" s="122"/>
      <c r="J38" s="123" t="str">
        <f>IF(VLOOKUP(J32,내용[],21,FALSE)="","",VLOOKUP(J32,내용[],21,FALSE))</f>
        <v>UI 구현</v>
      </c>
      <c r="K38" s="123"/>
      <c r="L38" s="123"/>
      <c r="M38" s="123"/>
      <c r="N38" s="123"/>
      <c r="O38" s="123"/>
      <c r="P38" s="123"/>
      <c r="Q38" s="124"/>
      <c r="R38" s="124"/>
      <c r="S38" s="124"/>
      <c r="T38" s="124"/>
      <c r="U38" s="57" t="str">
        <f>"2교시"&amp;LEFT(자료!$E$8,5)</f>
        <v>2교시10:30</v>
      </c>
      <c r="V38" s="125" t="str">
        <f>IF(VLOOKUP(AD32,내용[],5,FALSE)="","",VLOOKUP(AD32,내용[],5,FALSE)&amp;" : "&amp;VLOOKUP(AD32,내용[],13,FALSE))</f>
        <v xml:space="preserve">프론트앤드 &amp; 백앤드 구현 및 제작 : </v>
      </c>
      <c r="W38" s="126"/>
      <c r="X38" s="126"/>
      <c r="Y38" s="126"/>
      <c r="Z38" s="126"/>
      <c r="AA38" s="127"/>
      <c r="AB38" s="122"/>
      <c r="AC38" s="122"/>
      <c r="AD38" s="123" t="str">
        <f>IF(VLOOKUP(AD32,내용[],21,FALSE)="","",VLOOKUP(AD32,내용[],21,FALSE))</f>
        <v>UI 구현</v>
      </c>
      <c r="AE38" s="123"/>
      <c r="AF38" s="123"/>
      <c r="AG38" s="123"/>
      <c r="AH38" s="123"/>
      <c r="AI38" s="123"/>
      <c r="AJ38" s="123"/>
      <c r="AK38" s="124"/>
      <c r="AL38" s="124"/>
      <c r="AM38" s="124"/>
      <c r="AN38" s="124"/>
      <c r="AO38" s="57" t="str">
        <f>"2교시"&amp;LEFT(자료!$E$8,5)</f>
        <v>2교시10:30</v>
      </c>
      <c r="AP38" s="125" t="str">
        <f>IF(VLOOKUP(AX32,내용[],5,FALSE)="","",VLOOKUP(AX32,내용[],5,FALSE)&amp;" : "&amp;VLOOKUP(AX32,내용[],13,FALSE))</f>
        <v xml:space="preserve">프론트앤드 &amp; 백앤드 구현 및 제작 : </v>
      </c>
      <c r="AQ38" s="126"/>
      <c r="AR38" s="126"/>
      <c r="AS38" s="126"/>
      <c r="AT38" s="126"/>
      <c r="AU38" s="127"/>
      <c r="AV38" s="122"/>
      <c r="AW38" s="122"/>
      <c r="AX38" s="123" t="str">
        <f>IF(VLOOKUP(AX32,내용[],21,FALSE)="","",VLOOKUP(AX32,내용[],21,FALSE))</f>
        <v>UI 구현</v>
      </c>
      <c r="AY38" s="123"/>
      <c r="AZ38" s="123"/>
      <c r="BA38" s="123"/>
      <c r="BB38" s="123"/>
      <c r="BC38" s="123"/>
      <c r="BD38" s="123"/>
      <c r="BE38" s="124"/>
      <c r="BF38" s="124"/>
      <c r="BG38" s="124"/>
      <c r="BH38" s="124"/>
      <c r="BI38" s="57" t="str">
        <f>"2교시"&amp;LEFT(자료!$E$8,5)</f>
        <v>2교시10:30</v>
      </c>
      <c r="BJ38" s="125" t="str">
        <f>IF(VLOOKUP(BR32,내용[],5,FALSE)="","",VLOOKUP(BR32,내용[],5,FALSE)&amp;" : "&amp;VLOOKUP(BR32,내용[],13,FALSE))</f>
        <v xml:space="preserve">프론트앤드 &amp; 백앤드 구현 및 제작 : </v>
      </c>
      <c r="BK38" s="126"/>
      <c r="BL38" s="126"/>
      <c r="BM38" s="126"/>
      <c r="BN38" s="126"/>
      <c r="BO38" s="127"/>
      <c r="BP38" s="122"/>
      <c r="BQ38" s="122"/>
      <c r="BR38" s="123" t="str">
        <f>IF(VLOOKUP(BR32,내용[],21,FALSE)="","",VLOOKUP(BR32,내용[],21,FALSE))</f>
        <v>UI 구현</v>
      </c>
      <c r="BS38" s="123"/>
      <c r="BT38" s="123"/>
      <c r="BU38" s="123"/>
      <c r="BV38" s="123"/>
      <c r="BW38" s="123"/>
      <c r="BX38" s="123"/>
      <c r="BY38" s="124"/>
      <c r="BZ38" s="124"/>
      <c r="CA38" s="124"/>
      <c r="CB38" s="124"/>
      <c r="CC38" s="57" t="str">
        <f>"2교시"&amp;LEFT(자료!$E$8,5)</f>
        <v>2교시10:30</v>
      </c>
      <c r="CD38" s="125" t="str">
        <f>IF(VLOOKUP(CL32,내용[],5,FALSE)="","",VLOOKUP(CL32,내용[],5,FALSE)&amp;" : "&amp;VLOOKUP(CL32,내용[],13,FALSE))</f>
        <v xml:space="preserve">프론트앤드 &amp; 백앤드 구현 및 제작 : </v>
      </c>
      <c r="CE38" s="126"/>
      <c r="CF38" s="126"/>
      <c r="CG38" s="126"/>
      <c r="CH38" s="126"/>
      <c r="CI38" s="127"/>
      <c r="CJ38" s="122"/>
      <c r="CK38" s="122"/>
      <c r="CL38" s="123" t="str">
        <f>IF(VLOOKUP(CL32,내용[],21,FALSE)="","",VLOOKUP(CL32,내용[],21,FALSE))</f>
        <v>UI 구현</v>
      </c>
      <c r="CM38" s="123"/>
      <c r="CN38" s="123"/>
      <c r="CO38" s="123"/>
      <c r="CP38" s="123"/>
      <c r="CQ38" s="123"/>
      <c r="CR38" s="123"/>
      <c r="CS38" s="124"/>
      <c r="CT38" s="124"/>
      <c r="CU38" s="124"/>
      <c r="CV38" s="124"/>
    </row>
    <row r="39" spans="1:100" ht="30.75" customHeight="1" x14ac:dyDescent="0.15">
      <c r="A39" s="57" t="str">
        <f>"3교시"&amp;LEFT(자료!$F$8,5)</f>
        <v>3교시11:30</v>
      </c>
      <c r="B39" s="125" t="str">
        <f>IF(VLOOKUP(J32,내용[],6,FALSE)="","",VLOOKUP(J32,내용[],6,FALSE)&amp;" : "&amp;VLOOKUP(J32,내용[],14,FALSE))</f>
        <v xml:space="preserve">프론트앤드 &amp; 백앤드 구현 및 제작 : </v>
      </c>
      <c r="C39" s="126"/>
      <c r="D39" s="126"/>
      <c r="E39" s="126"/>
      <c r="F39" s="126"/>
      <c r="G39" s="127"/>
      <c r="H39" s="122"/>
      <c r="I39" s="122"/>
      <c r="J39" s="123" t="str">
        <f>IF(VLOOKUP(J32,내용[],22,FALSE)="","",VLOOKUP(J32,내용[],22,FALSE))</f>
        <v>UI 구현</v>
      </c>
      <c r="K39" s="123"/>
      <c r="L39" s="123"/>
      <c r="M39" s="123"/>
      <c r="N39" s="123"/>
      <c r="O39" s="123"/>
      <c r="P39" s="123"/>
      <c r="Q39" s="124"/>
      <c r="R39" s="124"/>
      <c r="S39" s="124"/>
      <c r="T39" s="124"/>
      <c r="U39" s="57" t="str">
        <f>"3교시"&amp;LEFT(자료!$F$8,5)</f>
        <v>3교시11:30</v>
      </c>
      <c r="V39" s="125" t="str">
        <f>IF(VLOOKUP(AD32,내용[],6,FALSE)="","",VLOOKUP(AD32,내용[],6,FALSE)&amp;" : "&amp;VLOOKUP(AD32,내용[],14,FALSE))</f>
        <v xml:space="preserve">프론트앤드 &amp; 백앤드 구현 및 제작 : </v>
      </c>
      <c r="W39" s="126"/>
      <c r="X39" s="126"/>
      <c r="Y39" s="126"/>
      <c r="Z39" s="126"/>
      <c r="AA39" s="127"/>
      <c r="AB39" s="122"/>
      <c r="AC39" s="122"/>
      <c r="AD39" s="123" t="str">
        <f>IF(VLOOKUP(AD32,내용[],22,FALSE)="","",VLOOKUP(AD32,내용[],22,FALSE))</f>
        <v>UI 구현</v>
      </c>
      <c r="AE39" s="123"/>
      <c r="AF39" s="123"/>
      <c r="AG39" s="123"/>
      <c r="AH39" s="123"/>
      <c r="AI39" s="123"/>
      <c r="AJ39" s="123"/>
      <c r="AK39" s="124"/>
      <c r="AL39" s="124"/>
      <c r="AM39" s="124"/>
      <c r="AN39" s="124"/>
      <c r="AO39" s="57" t="str">
        <f>"3교시"&amp;LEFT(자료!$F$8,5)</f>
        <v>3교시11:30</v>
      </c>
      <c r="AP39" s="125" t="str">
        <f>IF(VLOOKUP(AX32,내용[],6,FALSE)="","",VLOOKUP(AX32,내용[],6,FALSE)&amp;" : "&amp;VLOOKUP(AX32,내용[],14,FALSE))</f>
        <v xml:space="preserve">프론트앤드 &amp; 백앤드 구현 및 제작 : </v>
      </c>
      <c r="AQ39" s="126"/>
      <c r="AR39" s="126"/>
      <c r="AS39" s="126"/>
      <c r="AT39" s="126"/>
      <c r="AU39" s="127"/>
      <c r="AV39" s="122"/>
      <c r="AW39" s="122"/>
      <c r="AX39" s="123" t="str">
        <f>IF(VLOOKUP(AX32,내용[],22,FALSE)="","",VLOOKUP(AX32,내용[],22,FALSE))</f>
        <v>UI 구현</v>
      </c>
      <c r="AY39" s="123"/>
      <c r="AZ39" s="123"/>
      <c r="BA39" s="123"/>
      <c r="BB39" s="123"/>
      <c r="BC39" s="123"/>
      <c r="BD39" s="123"/>
      <c r="BE39" s="124"/>
      <c r="BF39" s="124"/>
      <c r="BG39" s="124"/>
      <c r="BH39" s="124"/>
      <c r="BI39" s="57" t="str">
        <f>"3교시"&amp;LEFT(자료!$F$8,5)</f>
        <v>3교시11:30</v>
      </c>
      <c r="BJ39" s="125" t="str">
        <f>IF(VLOOKUP(BR32,내용[],6,FALSE)="","",VLOOKUP(BR32,내용[],6,FALSE)&amp;" : "&amp;VLOOKUP(BR32,내용[],14,FALSE))</f>
        <v xml:space="preserve">프론트앤드 &amp; 백앤드 구현 및 제작 : </v>
      </c>
      <c r="BK39" s="126"/>
      <c r="BL39" s="126"/>
      <c r="BM39" s="126"/>
      <c r="BN39" s="126"/>
      <c r="BO39" s="127"/>
      <c r="BP39" s="122"/>
      <c r="BQ39" s="122"/>
      <c r="BR39" s="123" t="str">
        <f>IF(VLOOKUP(BR32,내용[],22,FALSE)="","",VLOOKUP(BR32,내용[],22,FALSE))</f>
        <v>UI 구현</v>
      </c>
      <c r="BS39" s="123"/>
      <c r="BT39" s="123"/>
      <c r="BU39" s="123"/>
      <c r="BV39" s="123"/>
      <c r="BW39" s="123"/>
      <c r="BX39" s="123"/>
      <c r="BY39" s="124"/>
      <c r="BZ39" s="124"/>
      <c r="CA39" s="124"/>
      <c r="CB39" s="124"/>
      <c r="CC39" s="57" t="str">
        <f>"3교시"&amp;LEFT(자료!$F$8,5)</f>
        <v>3교시11:30</v>
      </c>
      <c r="CD39" s="125" t="str">
        <f>IF(VLOOKUP(CL32,내용[],6,FALSE)="","",VLOOKUP(CL32,내용[],6,FALSE)&amp;" : "&amp;VLOOKUP(CL32,내용[],14,FALSE))</f>
        <v xml:space="preserve">프론트앤드 &amp; 백앤드 구현 및 제작 : </v>
      </c>
      <c r="CE39" s="126"/>
      <c r="CF39" s="126"/>
      <c r="CG39" s="126"/>
      <c r="CH39" s="126"/>
      <c r="CI39" s="127"/>
      <c r="CJ39" s="122"/>
      <c r="CK39" s="122"/>
      <c r="CL39" s="123" t="str">
        <f>IF(VLOOKUP(CL32,내용[],22,FALSE)="","",VLOOKUP(CL32,내용[],22,FALSE))</f>
        <v>UI 구현</v>
      </c>
      <c r="CM39" s="123"/>
      <c r="CN39" s="123"/>
      <c r="CO39" s="123"/>
      <c r="CP39" s="123"/>
      <c r="CQ39" s="123"/>
      <c r="CR39" s="123"/>
      <c r="CS39" s="124"/>
      <c r="CT39" s="124"/>
      <c r="CU39" s="124"/>
      <c r="CV39" s="124"/>
    </row>
    <row r="40" spans="1:100" ht="30.75" customHeight="1" x14ac:dyDescent="0.15">
      <c r="A40" s="57" t="str">
        <f>"4교시"&amp;LEFT(자료!$G$8,5)</f>
        <v>4교시12:30</v>
      </c>
      <c r="B40" s="125" t="str">
        <f>IF(VLOOKUP(J32,내용[],7,FALSE)="","",VLOOKUP(J32,내용[],7,FALSE)&amp;" : "&amp;VLOOKUP(J32,내용[],15,FALSE))</f>
        <v xml:space="preserve">프론트앤드 &amp; 백앤드 구현 및 제작 : </v>
      </c>
      <c r="C40" s="126"/>
      <c r="D40" s="126"/>
      <c r="E40" s="126"/>
      <c r="F40" s="126"/>
      <c r="G40" s="127"/>
      <c r="H40" s="122"/>
      <c r="I40" s="122"/>
      <c r="J40" s="123" t="str">
        <f>IF(VLOOKUP(J32,내용[],23,FALSE)="","",VLOOKUP(J32,내용[],23,FALSE))</f>
        <v>UI 구현</v>
      </c>
      <c r="K40" s="123"/>
      <c r="L40" s="123"/>
      <c r="M40" s="123"/>
      <c r="N40" s="123"/>
      <c r="O40" s="123"/>
      <c r="P40" s="123"/>
      <c r="Q40" s="124"/>
      <c r="R40" s="124"/>
      <c r="S40" s="124"/>
      <c r="T40" s="124"/>
      <c r="U40" s="57" t="str">
        <f>"4교시"&amp;LEFT(자료!$G$8,5)</f>
        <v>4교시12:30</v>
      </c>
      <c r="V40" s="125" t="str">
        <f>IF(VLOOKUP(AD32,내용[],7,FALSE)="","",VLOOKUP(AD32,내용[],7,FALSE)&amp;" : "&amp;VLOOKUP(AD32,내용[],15,FALSE))</f>
        <v xml:space="preserve">프론트앤드 &amp; 백앤드 구현 및 제작 : </v>
      </c>
      <c r="W40" s="126"/>
      <c r="X40" s="126"/>
      <c r="Y40" s="126"/>
      <c r="Z40" s="126"/>
      <c r="AA40" s="127"/>
      <c r="AB40" s="122"/>
      <c r="AC40" s="122"/>
      <c r="AD40" s="123" t="str">
        <f>IF(VLOOKUP(AD32,내용[],23,FALSE)="","",VLOOKUP(AD32,내용[],23,FALSE))</f>
        <v>UI 구현</v>
      </c>
      <c r="AE40" s="123"/>
      <c r="AF40" s="123"/>
      <c r="AG40" s="123"/>
      <c r="AH40" s="123"/>
      <c r="AI40" s="123"/>
      <c r="AJ40" s="123"/>
      <c r="AK40" s="124"/>
      <c r="AL40" s="124"/>
      <c r="AM40" s="124"/>
      <c r="AN40" s="124"/>
      <c r="AO40" s="57" t="str">
        <f>"4교시"&amp;LEFT(자료!$G$8,5)</f>
        <v>4교시12:30</v>
      </c>
      <c r="AP40" s="125" t="str">
        <f>IF(VLOOKUP(AX32,내용[],7,FALSE)="","",VLOOKUP(AX32,내용[],7,FALSE)&amp;" : "&amp;VLOOKUP(AX32,내용[],15,FALSE))</f>
        <v xml:space="preserve">프론트앤드 &amp; 백앤드 구현 및 제작 : </v>
      </c>
      <c r="AQ40" s="126"/>
      <c r="AR40" s="126"/>
      <c r="AS40" s="126"/>
      <c r="AT40" s="126"/>
      <c r="AU40" s="127"/>
      <c r="AV40" s="122"/>
      <c r="AW40" s="122"/>
      <c r="AX40" s="123" t="str">
        <f>IF(VLOOKUP(AX32,내용[],23,FALSE)="","",VLOOKUP(AX32,내용[],23,FALSE))</f>
        <v>UI 구현</v>
      </c>
      <c r="AY40" s="123"/>
      <c r="AZ40" s="123"/>
      <c r="BA40" s="123"/>
      <c r="BB40" s="123"/>
      <c r="BC40" s="123"/>
      <c r="BD40" s="123"/>
      <c r="BE40" s="124"/>
      <c r="BF40" s="124"/>
      <c r="BG40" s="124"/>
      <c r="BH40" s="124"/>
      <c r="BI40" s="57" t="str">
        <f>"4교시"&amp;LEFT(자료!$G$8,5)</f>
        <v>4교시12:30</v>
      </c>
      <c r="BJ40" s="125" t="str">
        <f>IF(VLOOKUP(BR32,내용[],7,FALSE)="","",VLOOKUP(BR32,내용[],7,FALSE)&amp;" : "&amp;VLOOKUP(BR32,내용[],15,FALSE))</f>
        <v xml:space="preserve">프론트앤드 &amp; 백앤드 구현 및 제작 : </v>
      </c>
      <c r="BK40" s="126"/>
      <c r="BL40" s="126"/>
      <c r="BM40" s="126"/>
      <c r="BN40" s="126"/>
      <c r="BO40" s="127"/>
      <c r="BP40" s="122"/>
      <c r="BQ40" s="122"/>
      <c r="BR40" s="123" t="str">
        <f>IF(VLOOKUP(BR32,내용[],23,FALSE)="","",VLOOKUP(BR32,내용[],23,FALSE))</f>
        <v>UI 구현</v>
      </c>
      <c r="BS40" s="123"/>
      <c r="BT40" s="123"/>
      <c r="BU40" s="123"/>
      <c r="BV40" s="123"/>
      <c r="BW40" s="123"/>
      <c r="BX40" s="123"/>
      <c r="BY40" s="124"/>
      <c r="BZ40" s="124"/>
      <c r="CA40" s="124"/>
      <c r="CB40" s="124"/>
      <c r="CC40" s="57" t="str">
        <f>"4교시"&amp;LEFT(자료!$G$8,5)</f>
        <v>4교시12:30</v>
      </c>
      <c r="CD40" s="125" t="str">
        <f>IF(VLOOKUP(CL32,내용[],7,FALSE)="","",VLOOKUP(CL32,내용[],7,FALSE)&amp;" : "&amp;VLOOKUP(CL32,내용[],15,FALSE))</f>
        <v xml:space="preserve">프론트앤드 &amp; 백앤드 구현 및 제작 : </v>
      </c>
      <c r="CE40" s="126"/>
      <c r="CF40" s="126"/>
      <c r="CG40" s="126"/>
      <c r="CH40" s="126"/>
      <c r="CI40" s="127"/>
      <c r="CJ40" s="122"/>
      <c r="CK40" s="122"/>
      <c r="CL40" s="123" t="str">
        <f>IF(VLOOKUP(CL32,내용[],23,FALSE)="","",VLOOKUP(CL32,내용[],23,FALSE))</f>
        <v>UI 구현</v>
      </c>
      <c r="CM40" s="123"/>
      <c r="CN40" s="123"/>
      <c r="CO40" s="123"/>
      <c r="CP40" s="123"/>
      <c r="CQ40" s="123"/>
      <c r="CR40" s="123"/>
      <c r="CS40" s="124"/>
      <c r="CT40" s="124"/>
      <c r="CU40" s="124"/>
      <c r="CV40" s="124"/>
    </row>
    <row r="41" spans="1:100" ht="30.75" customHeight="1" x14ac:dyDescent="0.15">
      <c r="A41" s="57" t="str">
        <f>"5교시"&amp;LEFT(자료!$H$8,5)</f>
        <v>5교시14:10</v>
      </c>
      <c r="B41" s="125" t="str">
        <f>IF(VLOOKUP(J32,내용[],8,FALSE)="","",VLOOKUP(J32,내용[],8,FALSE)&amp;" : "&amp;VLOOKUP(J32,내용[],16,FALSE))</f>
        <v xml:space="preserve">프론트앤드 &amp; 백앤드 구현 및 제작 : </v>
      </c>
      <c r="C41" s="126"/>
      <c r="D41" s="126"/>
      <c r="E41" s="126"/>
      <c r="F41" s="126"/>
      <c r="G41" s="127"/>
      <c r="H41" s="122"/>
      <c r="I41" s="122"/>
      <c r="J41" s="123" t="str">
        <f>IF(VLOOKUP(J32,내용[],24,FALSE)="","",VLOOKUP(J32,내용[],24,FALSE))</f>
        <v>UI 구현</v>
      </c>
      <c r="K41" s="123"/>
      <c r="L41" s="123"/>
      <c r="M41" s="123"/>
      <c r="N41" s="123"/>
      <c r="O41" s="123"/>
      <c r="P41" s="123"/>
      <c r="Q41" s="124"/>
      <c r="R41" s="124"/>
      <c r="S41" s="124"/>
      <c r="T41" s="124"/>
      <c r="U41" s="57" t="str">
        <f>"5교시"&amp;LEFT(자료!$H$8,5)</f>
        <v>5교시14:10</v>
      </c>
      <c r="V41" s="125" t="str">
        <f>IF(VLOOKUP(AD32,내용[],8,FALSE)="","",VLOOKUP(AD32,내용[],8,FALSE)&amp;" : "&amp;VLOOKUP(AD32,내용[],16,FALSE))</f>
        <v xml:space="preserve">프론트앤드 &amp; 백앤드 구현 및 제작 : </v>
      </c>
      <c r="W41" s="126"/>
      <c r="X41" s="126"/>
      <c r="Y41" s="126"/>
      <c r="Z41" s="126"/>
      <c r="AA41" s="127"/>
      <c r="AB41" s="122"/>
      <c r="AC41" s="122"/>
      <c r="AD41" s="123" t="str">
        <f>IF(VLOOKUP(AD32,내용[],24,FALSE)="","",VLOOKUP(AD32,내용[],24,FALSE))</f>
        <v>UI 구현</v>
      </c>
      <c r="AE41" s="123"/>
      <c r="AF41" s="123"/>
      <c r="AG41" s="123"/>
      <c r="AH41" s="123"/>
      <c r="AI41" s="123"/>
      <c r="AJ41" s="123"/>
      <c r="AK41" s="124"/>
      <c r="AL41" s="124"/>
      <c r="AM41" s="124"/>
      <c r="AN41" s="124"/>
      <c r="AO41" s="57" t="str">
        <f>"5교시"&amp;LEFT(자료!$H$8,5)</f>
        <v>5교시14:10</v>
      </c>
      <c r="AP41" s="125" t="str">
        <f>IF(VLOOKUP(AX32,내용[],8,FALSE)="","",VLOOKUP(AX32,내용[],8,FALSE)&amp;" : "&amp;VLOOKUP(AX32,내용[],16,FALSE))</f>
        <v xml:space="preserve">프론트앤드 &amp; 백앤드 구현 및 제작 : </v>
      </c>
      <c r="AQ41" s="126"/>
      <c r="AR41" s="126"/>
      <c r="AS41" s="126"/>
      <c r="AT41" s="126"/>
      <c r="AU41" s="127"/>
      <c r="AV41" s="122"/>
      <c r="AW41" s="122"/>
      <c r="AX41" s="123" t="str">
        <f>IF(VLOOKUP(AX32,내용[],24,FALSE)="","",VLOOKUP(AX32,내용[],24,FALSE))</f>
        <v>UI 구현</v>
      </c>
      <c r="AY41" s="123"/>
      <c r="AZ41" s="123"/>
      <c r="BA41" s="123"/>
      <c r="BB41" s="123"/>
      <c r="BC41" s="123"/>
      <c r="BD41" s="123"/>
      <c r="BE41" s="124"/>
      <c r="BF41" s="124"/>
      <c r="BG41" s="124"/>
      <c r="BH41" s="124"/>
      <c r="BI41" s="57" t="str">
        <f>"5교시"&amp;LEFT(자료!$H$8,5)</f>
        <v>5교시14:10</v>
      </c>
      <c r="BJ41" s="125" t="str">
        <f>IF(VLOOKUP(BR32,내용[],8,FALSE)="","",VLOOKUP(BR32,내용[],8,FALSE)&amp;" : "&amp;VLOOKUP(BR32,내용[],16,FALSE))</f>
        <v xml:space="preserve">프론트앤드 &amp; 백앤드 구현 및 제작 : </v>
      </c>
      <c r="BK41" s="126"/>
      <c r="BL41" s="126"/>
      <c r="BM41" s="126"/>
      <c r="BN41" s="126"/>
      <c r="BO41" s="127"/>
      <c r="BP41" s="122"/>
      <c r="BQ41" s="122"/>
      <c r="BR41" s="123" t="str">
        <f>IF(VLOOKUP(BR32,내용[],24,FALSE)="","",VLOOKUP(BR32,내용[],24,FALSE))</f>
        <v>UI 구현</v>
      </c>
      <c r="BS41" s="123"/>
      <c r="BT41" s="123"/>
      <c r="BU41" s="123"/>
      <c r="BV41" s="123"/>
      <c r="BW41" s="123"/>
      <c r="BX41" s="123"/>
      <c r="BY41" s="124"/>
      <c r="BZ41" s="124"/>
      <c r="CA41" s="124"/>
      <c r="CB41" s="124"/>
      <c r="CC41" s="57" t="str">
        <f>"5교시"&amp;LEFT(자료!$H$8,5)</f>
        <v>5교시14:10</v>
      </c>
      <c r="CD41" s="125" t="str">
        <f>IF(VLOOKUP(CL32,내용[],8,FALSE)="","",VLOOKUP(CL32,내용[],8,FALSE)&amp;" : "&amp;VLOOKUP(CL32,내용[],16,FALSE))</f>
        <v xml:space="preserve">프론트앤드 &amp; 백앤드 구현 및 제작 : </v>
      </c>
      <c r="CE41" s="126"/>
      <c r="CF41" s="126"/>
      <c r="CG41" s="126"/>
      <c r="CH41" s="126"/>
      <c r="CI41" s="127"/>
      <c r="CJ41" s="122"/>
      <c r="CK41" s="122"/>
      <c r="CL41" s="123" t="str">
        <f>IF(VLOOKUP(CL32,내용[],24,FALSE)="","",VLOOKUP(CL32,내용[],24,FALSE))</f>
        <v>UI 구현</v>
      </c>
      <c r="CM41" s="123"/>
      <c r="CN41" s="123"/>
      <c r="CO41" s="123"/>
      <c r="CP41" s="123"/>
      <c r="CQ41" s="123"/>
      <c r="CR41" s="123"/>
      <c r="CS41" s="124"/>
      <c r="CT41" s="124"/>
      <c r="CU41" s="124"/>
      <c r="CV41" s="124"/>
    </row>
    <row r="42" spans="1:100" ht="30.75" customHeight="1" x14ac:dyDescent="0.15">
      <c r="A42" s="57" t="str">
        <f>"6교시"&amp;LEFT(자료!$I$8,5)</f>
        <v>6교시15:10</v>
      </c>
      <c r="B42" s="125" t="str">
        <f>IF(VLOOKUP(J32,내용[],9,FALSE)="","",VLOOKUP(J32,내용[],9,FALSE)&amp;" : "&amp;VLOOKUP(J32,내용[],17,FALSE))</f>
        <v xml:space="preserve">프론트앤드 &amp; 백앤드 구현 및 제작 : </v>
      </c>
      <c r="C42" s="126"/>
      <c r="D42" s="126"/>
      <c r="E42" s="126"/>
      <c r="F42" s="126"/>
      <c r="G42" s="127"/>
      <c r="H42" s="122"/>
      <c r="I42" s="122"/>
      <c r="J42" s="123" t="str">
        <f>IF(VLOOKUP(J32,내용[],25,FALSE)="","",VLOOKUP(J32,내용[],25,FALSE))</f>
        <v>UI 구현</v>
      </c>
      <c r="K42" s="123"/>
      <c r="L42" s="123"/>
      <c r="M42" s="123"/>
      <c r="N42" s="123"/>
      <c r="O42" s="123"/>
      <c r="P42" s="123"/>
      <c r="Q42" s="124"/>
      <c r="R42" s="124"/>
      <c r="S42" s="124"/>
      <c r="T42" s="124"/>
      <c r="U42" s="57" t="str">
        <f>"6교시"&amp;LEFT(자료!$I$8,5)</f>
        <v>6교시15:10</v>
      </c>
      <c r="V42" s="125" t="str">
        <f>IF(VLOOKUP(AD32,내용[],9,FALSE)="","",VLOOKUP(AD32,내용[],9,FALSE)&amp;" : "&amp;VLOOKUP(AD32,내용[],17,FALSE))</f>
        <v xml:space="preserve">프론트앤드 &amp; 백앤드 구현 및 제작 : </v>
      </c>
      <c r="W42" s="126"/>
      <c r="X42" s="126"/>
      <c r="Y42" s="126"/>
      <c r="Z42" s="126"/>
      <c r="AA42" s="127"/>
      <c r="AB42" s="122"/>
      <c r="AC42" s="122"/>
      <c r="AD42" s="123" t="str">
        <f>IF(VLOOKUP(AD32,내용[],25,FALSE)="","",VLOOKUP(AD32,내용[],25,FALSE))</f>
        <v>UI 구현</v>
      </c>
      <c r="AE42" s="123"/>
      <c r="AF42" s="123"/>
      <c r="AG42" s="123"/>
      <c r="AH42" s="123"/>
      <c r="AI42" s="123"/>
      <c r="AJ42" s="123"/>
      <c r="AK42" s="124"/>
      <c r="AL42" s="124"/>
      <c r="AM42" s="124"/>
      <c r="AN42" s="124"/>
      <c r="AO42" s="57" t="str">
        <f>"6교시"&amp;LEFT(자료!$I$8,5)</f>
        <v>6교시15:10</v>
      </c>
      <c r="AP42" s="125" t="str">
        <f>IF(VLOOKUP(AX32,내용[],9,FALSE)="","",VLOOKUP(AX32,내용[],9,FALSE)&amp;" : "&amp;VLOOKUP(AX32,내용[],17,FALSE))</f>
        <v xml:space="preserve">프론트앤드 &amp; 백앤드 구현 및 제작 : </v>
      </c>
      <c r="AQ42" s="126"/>
      <c r="AR42" s="126"/>
      <c r="AS42" s="126"/>
      <c r="AT42" s="126"/>
      <c r="AU42" s="127"/>
      <c r="AV42" s="122"/>
      <c r="AW42" s="122"/>
      <c r="AX42" s="123" t="str">
        <f>IF(VLOOKUP(AX32,내용[],25,FALSE)="","",VLOOKUP(AX32,내용[],25,FALSE))</f>
        <v>UI 구현</v>
      </c>
      <c r="AY42" s="123"/>
      <c r="AZ42" s="123"/>
      <c r="BA42" s="123"/>
      <c r="BB42" s="123"/>
      <c r="BC42" s="123"/>
      <c r="BD42" s="123"/>
      <c r="BE42" s="124"/>
      <c r="BF42" s="124"/>
      <c r="BG42" s="124"/>
      <c r="BH42" s="124"/>
      <c r="BI42" s="57" t="str">
        <f>"6교시"&amp;LEFT(자료!$I$8,5)</f>
        <v>6교시15:10</v>
      </c>
      <c r="BJ42" s="125" t="str">
        <f>IF(VLOOKUP(BR32,내용[],9,FALSE)="","",VLOOKUP(BR32,내용[],9,FALSE)&amp;" : "&amp;VLOOKUP(BR32,내용[],17,FALSE))</f>
        <v xml:space="preserve">프론트앤드 &amp; 백앤드 구현 및 제작 : </v>
      </c>
      <c r="BK42" s="126"/>
      <c r="BL42" s="126"/>
      <c r="BM42" s="126"/>
      <c r="BN42" s="126"/>
      <c r="BO42" s="127"/>
      <c r="BP42" s="122"/>
      <c r="BQ42" s="122"/>
      <c r="BR42" s="123" t="str">
        <f>IF(VLOOKUP(BR32,내용[],25,FALSE)="","",VLOOKUP(BR32,내용[],25,FALSE))</f>
        <v>UI 구현</v>
      </c>
      <c r="BS42" s="123"/>
      <c r="BT42" s="123"/>
      <c r="BU42" s="123"/>
      <c r="BV42" s="123"/>
      <c r="BW42" s="123"/>
      <c r="BX42" s="123"/>
      <c r="BY42" s="124"/>
      <c r="BZ42" s="124"/>
      <c r="CA42" s="124"/>
      <c r="CB42" s="124"/>
      <c r="CC42" s="57" t="str">
        <f>"6교시"&amp;LEFT(자료!$I$8,5)</f>
        <v>6교시15:10</v>
      </c>
      <c r="CD42" s="125" t="str">
        <f>IF(VLOOKUP(CL32,내용[],9,FALSE)="","",VLOOKUP(CL32,내용[],9,FALSE)&amp;" : "&amp;VLOOKUP(CL32,내용[],17,FALSE))</f>
        <v xml:space="preserve">프론트앤드 &amp; 백앤드 구현 및 제작 : </v>
      </c>
      <c r="CE42" s="126"/>
      <c r="CF42" s="126"/>
      <c r="CG42" s="126"/>
      <c r="CH42" s="126"/>
      <c r="CI42" s="127"/>
      <c r="CJ42" s="122"/>
      <c r="CK42" s="122"/>
      <c r="CL42" s="123" t="str">
        <f>IF(VLOOKUP(CL32,내용[],25,FALSE)="","",VLOOKUP(CL32,내용[],25,FALSE))</f>
        <v>UI 구현</v>
      </c>
      <c r="CM42" s="123"/>
      <c r="CN42" s="123"/>
      <c r="CO42" s="123"/>
      <c r="CP42" s="123"/>
      <c r="CQ42" s="123"/>
      <c r="CR42" s="123"/>
      <c r="CS42" s="124"/>
      <c r="CT42" s="124"/>
      <c r="CU42" s="124"/>
      <c r="CV42" s="124"/>
    </row>
    <row r="43" spans="1:100" ht="30.75" customHeight="1" x14ac:dyDescent="0.15">
      <c r="A43" s="57" t="str">
        <f>"7교시"&amp;LEFT(자료!$J$8,5)</f>
        <v>7교시16:10</v>
      </c>
      <c r="B43" s="125" t="str">
        <f>IF(VLOOKUP(J32,내용[],10,FALSE)="","",VLOOKUP(J32,내용[],10,FALSE)&amp;" : "&amp;VLOOKUP(J32,내용[],18,FALSE))</f>
        <v xml:space="preserve">프론트앤드 &amp; 백앤드 구현 및 제작 : </v>
      </c>
      <c r="C43" s="126"/>
      <c r="D43" s="126"/>
      <c r="E43" s="126"/>
      <c r="F43" s="126"/>
      <c r="G43" s="127"/>
      <c r="H43" s="122"/>
      <c r="I43" s="122"/>
      <c r="J43" s="123" t="str">
        <f>IF(VLOOKUP(J32,내용[],26,FALSE)="","",VLOOKUP(J32,내용[],26,FALSE))</f>
        <v>UI 구현</v>
      </c>
      <c r="K43" s="123"/>
      <c r="L43" s="123"/>
      <c r="M43" s="123"/>
      <c r="N43" s="123"/>
      <c r="O43" s="123"/>
      <c r="P43" s="123"/>
      <c r="Q43" s="124"/>
      <c r="R43" s="124"/>
      <c r="S43" s="124"/>
      <c r="T43" s="124"/>
      <c r="U43" s="57" t="str">
        <f>"7교시"&amp;LEFT(자료!$J$8,5)</f>
        <v>7교시16:10</v>
      </c>
      <c r="V43" s="125" t="str">
        <f>IF(VLOOKUP(AD32,내용[],10,FALSE)="","",VLOOKUP(AD32,내용[],10,FALSE)&amp;" : "&amp;VLOOKUP(AD32,내용[],18,FALSE))</f>
        <v xml:space="preserve">프론트앤드 &amp; 백앤드 구현 및 제작 : </v>
      </c>
      <c r="W43" s="126"/>
      <c r="X43" s="126"/>
      <c r="Y43" s="126"/>
      <c r="Z43" s="126"/>
      <c r="AA43" s="127"/>
      <c r="AB43" s="122"/>
      <c r="AC43" s="122"/>
      <c r="AD43" s="123" t="str">
        <f>IF(VLOOKUP(AD32,내용[],26,FALSE)="","",VLOOKUP(AD32,내용[],26,FALSE))</f>
        <v>UI 구현</v>
      </c>
      <c r="AE43" s="123"/>
      <c r="AF43" s="123"/>
      <c r="AG43" s="123"/>
      <c r="AH43" s="123"/>
      <c r="AI43" s="123"/>
      <c r="AJ43" s="123"/>
      <c r="AK43" s="124"/>
      <c r="AL43" s="124"/>
      <c r="AM43" s="124"/>
      <c r="AN43" s="124"/>
      <c r="AO43" s="57" t="str">
        <f>"7교시"&amp;LEFT(자료!$J$8,5)</f>
        <v>7교시16:10</v>
      </c>
      <c r="AP43" s="125" t="str">
        <f>IF(VLOOKUP(AX32,내용[],10,FALSE)="","",VLOOKUP(AX32,내용[],10,FALSE)&amp;" : "&amp;VLOOKUP(AX32,내용[],18,FALSE))</f>
        <v xml:space="preserve">프론트앤드 &amp; 백앤드 구현 및 제작 : </v>
      </c>
      <c r="AQ43" s="126"/>
      <c r="AR43" s="126"/>
      <c r="AS43" s="126"/>
      <c r="AT43" s="126"/>
      <c r="AU43" s="127"/>
      <c r="AV43" s="122"/>
      <c r="AW43" s="122"/>
      <c r="AX43" s="123" t="str">
        <f>IF(VLOOKUP(AX32,내용[],26,FALSE)="","",VLOOKUP(AX32,내용[],26,FALSE))</f>
        <v>UI 구현</v>
      </c>
      <c r="AY43" s="123"/>
      <c r="AZ43" s="123"/>
      <c r="BA43" s="123"/>
      <c r="BB43" s="123"/>
      <c r="BC43" s="123"/>
      <c r="BD43" s="123"/>
      <c r="BE43" s="124"/>
      <c r="BF43" s="124"/>
      <c r="BG43" s="124"/>
      <c r="BH43" s="124"/>
      <c r="BI43" s="57" t="str">
        <f>"7교시"&amp;LEFT(자료!$J$8,5)</f>
        <v>7교시16:10</v>
      </c>
      <c r="BJ43" s="125" t="str">
        <f>IF(VLOOKUP(BR32,내용[],10,FALSE)="","",VLOOKUP(BR32,내용[],10,FALSE)&amp;" : "&amp;VLOOKUP(BR32,내용[],18,FALSE))</f>
        <v xml:space="preserve">프론트앤드 &amp; 백앤드 구현 및 제작 : </v>
      </c>
      <c r="BK43" s="126"/>
      <c r="BL43" s="126"/>
      <c r="BM43" s="126"/>
      <c r="BN43" s="126"/>
      <c r="BO43" s="127"/>
      <c r="BP43" s="122"/>
      <c r="BQ43" s="122"/>
      <c r="BR43" s="123" t="str">
        <f>IF(VLOOKUP(BR32,내용[],26,FALSE)="","",VLOOKUP(BR32,내용[],26,FALSE))</f>
        <v>UI 구현</v>
      </c>
      <c r="BS43" s="123"/>
      <c r="BT43" s="123"/>
      <c r="BU43" s="123"/>
      <c r="BV43" s="123"/>
      <c r="BW43" s="123"/>
      <c r="BX43" s="123"/>
      <c r="BY43" s="124"/>
      <c r="BZ43" s="124"/>
      <c r="CA43" s="124"/>
      <c r="CB43" s="124"/>
      <c r="CC43" s="57" t="str">
        <f>"7교시"&amp;LEFT(자료!$J$8,5)</f>
        <v>7교시16:10</v>
      </c>
      <c r="CD43" s="125" t="str">
        <f>IF(VLOOKUP(CL32,내용[],10,FALSE)="","",VLOOKUP(CL32,내용[],10,FALSE)&amp;" : "&amp;VLOOKUP(CL32,내용[],18,FALSE))</f>
        <v xml:space="preserve">프론트앤드 &amp; 백앤드 구현 및 제작 : </v>
      </c>
      <c r="CE43" s="126"/>
      <c r="CF43" s="126"/>
      <c r="CG43" s="126"/>
      <c r="CH43" s="126"/>
      <c r="CI43" s="127"/>
      <c r="CJ43" s="122"/>
      <c r="CK43" s="122"/>
      <c r="CL43" s="123" t="str">
        <f>IF(VLOOKUP(CL32,내용[],26,FALSE)="","",VLOOKUP(CL32,내용[],26,FALSE))</f>
        <v>UI 구현</v>
      </c>
      <c r="CM43" s="123"/>
      <c r="CN43" s="123"/>
      <c r="CO43" s="123"/>
      <c r="CP43" s="123"/>
      <c r="CQ43" s="123"/>
      <c r="CR43" s="123"/>
      <c r="CS43" s="124"/>
      <c r="CT43" s="124"/>
      <c r="CU43" s="124"/>
      <c r="CV43" s="124"/>
    </row>
    <row r="44" spans="1:100" ht="30.75" hidden="1" customHeight="1" x14ac:dyDescent="0.15">
      <c r="A44" s="57" t="str">
        <f>"1교시"&amp;LEFT(자료!$D$8,5)</f>
        <v>1교시09:30</v>
      </c>
      <c r="B44" s="125" t="e">
        <f>VLOOKUP(J33,내용[],10,FALSE)&amp;" : "&amp;VLOOKUP(J33,내용[],18,FALSE)</f>
        <v>#N/A</v>
      </c>
      <c r="C44" s="126"/>
      <c r="D44" s="126"/>
      <c r="E44" s="126"/>
      <c r="F44" s="126"/>
      <c r="G44" s="127"/>
      <c r="H44" s="122"/>
      <c r="I44" s="122"/>
      <c r="J44" s="123" t="str">
        <f>VLOOKUP(J32,내용[],27,FALSE)</f>
        <v>UI 구현</v>
      </c>
      <c r="K44" s="123"/>
      <c r="L44" s="123"/>
      <c r="M44" s="123"/>
      <c r="N44" s="123"/>
      <c r="O44" s="123"/>
      <c r="P44" s="123"/>
      <c r="Q44" s="124"/>
      <c r="R44" s="124"/>
      <c r="S44" s="124"/>
      <c r="T44" s="124"/>
      <c r="U44" s="57" t="str">
        <f>"1교시"&amp;LEFT(자료!$D$8,5)</f>
        <v>1교시09:30</v>
      </c>
      <c r="V44" s="125" t="e">
        <f>VLOOKUP(AD33,내용[],10,FALSE)&amp;" : "&amp;VLOOKUP(AD33,내용[],18,FALSE)</f>
        <v>#N/A</v>
      </c>
      <c r="W44" s="126"/>
      <c r="X44" s="126"/>
      <c r="Y44" s="126"/>
      <c r="Z44" s="126"/>
      <c r="AA44" s="127"/>
      <c r="AB44" s="122"/>
      <c r="AC44" s="122"/>
      <c r="AD44" s="123" t="str">
        <f>VLOOKUP(AD32,내용[],27,FALSE)</f>
        <v>UI 구현</v>
      </c>
      <c r="AE44" s="123"/>
      <c r="AF44" s="123"/>
      <c r="AG44" s="123"/>
      <c r="AH44" s="123"/>
      <c r="AI44" s="123"/>
      <c r="AJ44" s="123"/>
      <c r="AK44" s="124"/>
      <c r="AL44" s="124"/>
      <c r="AM44" s="124"/>
      <c r="AN44" s="124"/>
      <c r="AO44" s="57" t="str">
        <f>"1교시"&amp;LEFT(자료!$D$8,5)</f>
        <v>1교시09:30</v>
      </c>
      <c r="AP44" s="125" t="e">
        <f>VLOOKUP(AX33,내용[],10,FALSE)&amp;" : "&amp;VLOOKUP(AX33,내용[],18,FALSE)</f>
        <v>#N/A</v>
      </c>
      <c r="AQ44" s="126"/>
      <c r="AR44" s="126"/>
      <c r="AS44" s="126"/>
      <c r="AT44" s="126"/>
      <c r="AU44" s="127"/>
      <c r="AV44" s="122"/>
      <c r="AW44" s="122"/>
      <c r="AX44" s="123" t="str">
        <f>VLOOKUP(AX32,내용[],27,FALSE)</f>
        <v>UI 구현</v>
      </c>
      <c r="AY44" s="123"/>
      <c r="AZ44" s="123"/>
      <c r="BA44" s="123"/>
      <c r="BB44" s="123"/>
      <c r="BC44" s="123"/>
      <c r="BD44" s="123"/>
      <c r="BE44" s="124"/>
      <c r="BF44" s="124"/>
      <c r="BG44" s="124"/>
      <c r="BH44" s="124"/>
      <c r="BI44" s="57" t="str">
        <f>"1교시"&amp;LEFT(자료!$D$8,5)</f>
        <v>1교시09:30</v>
      </c>
      <c r="BJ44" s="125" t="e">
        <f>VLOOKUP(BR33,내용[],10,FALSE)&amp;" : "&amp;VLOOKUP(BR33,내용[],18,FALSE)</f>
        <v>#N/A</v>
      </c>
      <c r="BK44" s="126"/>
      <c r="BL44" s="126"/>
      <c r="BM44" s="126"/>
      <c r="BN44" s="126"/>
      <c r="BO44" s="127"/>
      <c r="BP44" s="122"/>
      <c r="BQ44" s="122"/>
      <c r="BR44" s="123" t="str">
        <f>VLOOKUP(BR32,내용[],27,FALSE)</f>
        <v>UI 구현</v>
      </c>
      <c r="BS44" s="123"/>
      <c r="BT44" s="123"/>
      <c r="BU44" s="123"/>
      <c r="BV44" s="123"/>
      <c r="BW44" s="123"/>
      <c r="BX44" s="123"/>
      <c r="BY44" s="124"/>
      <c r="BZ44" s="124"/>
      <c r="CA44" s="124"/>
      <c r="CB44" s="124"/>
      <c r="CC44" s="57" t="str">
        <f>"1교시"&amp;LEFT(자료!$D$8,5)</f>
        <v>1교시09:30</v>
      </c>
      <c r="CD44" s="125" t="e">
        <f>VLOOKUP(CL33,내용[],10,FALSE)&amp;" : "&amp;VLOOKUP(CL33,내용[],18,FALSE)</f>
        <v>#N/A</v>
      </c>
      <c r="CE44" s="126"/>
      <c r="CF44" s="126"/>
      <c r="CG44" s="126"/>
      <c r="CH44" s="126"/>
      <c r="CI44" s="127"/>
      <c r="CJ44" s="122"/>
      <c r="CK44" s="122"/>
      <c r="CL44" s="123" t="str">
        <f>VLOOKUP(CL32,내용[],27,FALSE)</f>
        <v>UI 구현</v>
      </c>
      <c r="CM44" s="123"/>
      <c r="CN44" s="123"/>
      <c r="CO44" s="123"/>
      <c r="CP44" s="123"/>
      <c r="CQ44" s="123"/>
      <c r="CR44" s="123"/>
      <c r="CS44" s="124"/>
      <c r="CT44" s="124"/>
      <c r="CU44" s="124"/>
      <c r="CV44" s="124"/>
    </row>
    <row r="45" spans="1:100" ht="30.75" customHeight="1" x14ac:dyDescent="0.15">
      <c r="A45" s="57" t="str">
        <f>"8교시"&amp;LEFT(자료!$K$8,5)</f>
        <v>8교시17:10</v>
      </c>
      <c r="B45" s="125" t="str">
        <f>IF(VLOOKUP(J32,내용[],11,FALSE)="","",VLOOKUP(J32,내용[],11,FALSE)&amp;" : "&amp;VLOOKUP(J32,내용[],19,FALSE))</f>
        <v xml:space="preserve">프론트앤드 &amp; 백앤드 구현 및 제작 : </v>
      </c>
      <c r="C45" s="126"/>
      <c r="D45" s="126"/>
      <c r="E45" s="126"/>
      <c r="F45" s="126"/>
      <c r="G45" s="127"/>
      <c r="H45" s="122"/>
      <c r="I45" s="122"/>
      <c r="J45" s="123" t="str">
        <f>IF(VLOOKUP(J32,내용[],27,FALSE)="","",VLOOKUP(J32,내용[],27,FALSE))</f>
        <v>UI 구현</v>
      </c>
      <c r="K45" s="123"/>
      <c r="L45" s="123"/>
      <c r="M45" s="123"/>
      <c r="N45" s="123"/>
      <c r="O45" s="123"/>
      <c r="P45" s="123"/>
      <c r="Q45" s="124"/>
      <c r="R45" s="124"/>
      <c r="S45" s="124"/>
      <c r="T45" s="124"/>
      <c r="U45" s="57" t="str">
        <f>"8교시"&amp;LEFT(자료!$K$8,5)</f>
        <v>8교시17:10</v>
      </c>
      <c r="V45" s="125" t="str">
        <f>IF(VLOOKUP(AD32,내용[],11,FALSE)="","",VLOOKUP(AD32,내용[],11,FALSE)&amp;" : "&amp;VLOOKUP(AD32,내용[],19,FALSE))</f>
        <v xml:space="preserve">프론트앤드 &amp; 백앤드 구현 및 제작 : </v>
      </c>
      <c r="W45" s="126"/>
      <c r="X45" s="126"/>
      <c r="Y45" s="126"/>
      <c r="Z45" s="126"/>
      <c r="AA45" s="127"/>
      <c r="AB45" s="122"/>
      <c r="AC45" s="122"/>
      <c r="AD45" s="123" t="str">
        <f>IF(VLOOKUP(AD32,내용[],27,FALSE)="","",VLOOKUP(AD32,내용[],27,FALSE))</f>
        <v>UI 구현</v>
      </c>
      <c r="AE45" s="123"/>
      <c r="AF45" s="123"/>
      <c r="AG45" s="123"/>
      <c r="AH45" s="123"/>
      <c r="AI45" s="123"/>
      <c r="AJ45" s="123"/>
      <c r="AK45" s="124"/>
      <c r="AL45" s="124"/>
      <c r="AM45" s="124"/>
      <c r="AN45" s="124"/>
      <c r="AO45" s="57" t="str">
        <f>"8교시"&amp;LEFT(자료!$K$8,5)</f>
        <v>8교시17:10</v>
      </c>
      <c r="AP45" s="125" t="str">
        <f>IF(VLOOKUP(AX32,내용[],11,FALSE)="","",VLOOKUP(AX32,내용[],11,FALSE)&amp;" : "&amp;VLOOKUP(AX32,내용[],19,FALSE))</f>
        <v xml:space="preserve">프론트앤드 &amp; 백앤드 구현 및 제작 : </v>
      </c>
      <c r="AQ45" s="126"/>
      <c r="AR45" s="126"/>
      <c r="AS45" s="126"/>
      <c r="AT45" s="126"/>
      <c r="AU45" s="127"/>
      <c r="AV45" s="122"/>
      <c r="AW45" s="122"/>
      <c r="AX45" s="123" t="str">
        <f>IF(VLOOKUP(AX32,내용[],27,FALSE)="","",VLOOKUP(AX32,내용[],27,FALSE))</f>
        <v>UI 구현</v>
      </c>
      <c r="AY45" s="123"/>
      <c r="AZ45" s="123"/>
      <c r="BA45" s="123"/>
      <c r="BB45" s="123"/>
      <c r="BC45" s="123"/>
      <c r="BD45" s="123"/>
      <c r="BE45" s="124"/>
      <c r="BF45" s="124"/>
      <c r="BG45" s="124"/>
      <c r="BH45" s="124"/>
      <c r="BI45" s="57" t="str">
        <f>"8교시"&amp;LEFT(자료!$K$8,5)</f>
        <v>8교시17:10</v>
      </c>
      <c r="BJ45" s="125" t="str">
        <f>IF(VLOOKUP(BR32,내용[],11,FALSE)="","",VLOOKUP(BR32,내용[],11,FALSE)&amp;" : "&amp;VLOOKUP(BR32,내용[],19,FALSE))</f>
        <v xml:space="preserve">프론트앤드 &amp; 백앤드 구현 및 제작 : </v>
      </c>
      <c r="BK45" s="126"/>
      <c r="BL45" s="126"/>
      <c r="BM45" s="126"/>
      <c r="BN45" s="126"/>
      <c r="BO45" s="127"/>
      <c r="BP45" s="122"/>
      <c r="BQ45" s="122"/>
      <c r="BR45" s="123" t="str">
        <f>IF(VLOOKUP(BR32,내용[],27,FALSE)="","",VLOOKUP(BR32,내용[],27,FALSE))</f>
        <v>UI 구현</v>
      </c>
      <c r="BS45" s="123"/>
      <c r="BT45" s="123"/>
      <c r="BU45" s="123"/>
      <c r="BV45" s="123"/>
      <c r="BW45" s="123"/>
      <c r="BX45" s="123"/>
      <c r="BY45" s="124"/>
      <c r="BZ45" s="124"/>
      <c r="CA45" s="124"/>
      <c r="CB45" s="124"/>
      <c r="CC45" s="57" t="str">
        <f>"8교시"&amp;LEFT(자료!$K$8,5)</f>
        <v>8교시17:10</v>
      </c>
      <c r="CD45" s="125" t="str">
        <f>IF(VLOOKUP(CL32,내용[],11,FALSE)="","",VLOOKUP(CL32,내용[],11,FALSE)&amp;" : "&amp;VLOOKUP(CL32,내용[],19,FALSE))</f>
        <v xml:space="preserve">프론트앤드 &amp; 백앤드 구현 및 제작 : </v>
      </c>
      <c r="CE45" s="126"/>
      <c r="CF45" s="126"/>
      <c r="CG45" s="126"/>
      <c r="CH45" s="126"/>
      <c r="CI45" s="127"/>
      <c r="CJ45" s="122"/>
      <c r="CK45" s="122"/>
      <c r="CL45" s="123" t="str">
        <f>IF(VLOOKUP(CL32,내용[],27,FALSE)="","",VLOOKUP(CL32,내용[],27,FALSE))</f>
        <v>UI 구현</v>
      </c>
      <c r="CM45" s="123"/>
      <c r="CN45" s="123"/>
      <c r="CO45" s="123"/>
      <c r="CP45" s="123"/>
      <c r="CQ45" s="123"/>
      <c r="CR45" s="123"/>
      <c r="CS45" s="124"/>
      <c r="CT45" s="124"/>
      <c r="CU45" s="124"/>
      <c r="CV45" s="124"/>
    </row>
    <row r="46" spans="1:100" ht="60" customHeight="1" x14ac:dyDescent="0.15">
      <c r="A46" s="120" t="str">
        <f>$A$21</f>
        <v>지시사항</v>
      </c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 t="str">
        <f>$A$21</f>
        <v>지시사항</v>
      </c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 t="str">
        <f>$A$21</f>
        <v>지시사항</v>
      </c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 t="str">
        <f>$A$21</f>
        <v>지시사항</v>
      </c>
      <c r="BJ46" s="120"/>
      <c r="BK46" s="120"/>
      <c r="BL46" s="120"/>
      <c r="BM46" s="120"/>
      <c r="BN46" s="120"/>
      <c r="BO46" s="120"/>
      <c r="BP46" s="120"/>
      <c r="BQ46" s="120"/>
      <c r="BR46" s="120"/>
      <c r="BS46" s="120"/>
      <c r="BT46" s="120"/>
      <c r="BU46" s="120"/>
      <c r="BV46" s="120"/>
      <c r="BW46" s="120"/>
      <c r="BX46" s="120"/>
      <c r="BY46" s="120"/>
      <c r="BZ46" s="120"/>
      <c r="CA46" s="120"/>
      <c r="CB46" s="120"/>
      <c r="CC46" s="120" t="str">
        <f>$A$21</f>
        <v>지시사항</v>
      </c>
      <c r="CD46" s="120"/>
      <c r="CE46" s="120"/>
      <c r="CF46" s="120"/>
      <c r="CG46" s="120"/>
      <c r="CH46" s="120"/>
      <c r="CI46" s="120"/>
      <c r="CJ46" s="120"/>
      <c r="CK46" s="120"/>
      <c r="CL46" s="120"/>
      <c r="CM46" s="120"/>
      <c r="CN46" s="120"/>
      <c r="CO46" s="120"/>
      <c r="CP46" s="120"/>
      <c r="CQ46" s="120"/>
      <c r="CR46" s="120"/>
      <c r="CS46" s="120"/>
      <c r="CT46" s="120"/>
      <c r="CU46" s="120"/>
      <c r="CV46" s="120"/>
    </row>
    <row r="47" spans="1:100" ht="27.95" customHeight="1" x14ac:dyDescent="0.15">
      <c r="A47" s="121" t="str">
        <f>$A$22</f>
        <v>특이
사항</v>
      </c>
      <c r="B47" s="120" t="str">
        <f>$B$22</f>
        <v>지각자</v>
      </c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1" t="str">
        <f>$A$22</f>
        <v>특이
사항</v>
      </c>
      <c r="V47" s="120" t="str">
        <f>$B$22</f>
        <v>지각자</v>
      </c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1" t="str">
        <f>$A$22</f>
        <v>특이
사항</v>
      </c>
      <c r="AP47" s="120" t="str">
        <f>$B$22</f>
        <v>지각자</v>
      </c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1" t="str">
        <f>$A$22</f>
        <v>특이
사항</v>
      </c>
      <c r="BJ47" s="120" t="str">
        <f>$B$22</f>
        <v>지각자</v>
      </c>
      <c r="BK47" s="120"/>
      <c r="BL47" s="120"/>
      <c r="BM47" s="120"/>
      <c r="BN47" s="120"/>
      <c r="BO47" s="120"/>
      <c r="BP47" s="120"/>
      <c r="BQ47" s="120"/>
      <c r="BR47" s="120"/>
      <c r="BS47" s="120"/>
      <c r="BT47" s="120"/>
      <c r="BU47" s="120"/>
      <c r="BV47" s="120"/>
      <c r="BW47" s="120"/>
      <c r="BX47" s="120"/>
      <c r="BY47" s="120"/>
      <c r="BZ47" s="120"/>
      <c r="CA47" s="120"/>
      <c r="CB47" s="120"/>
      <c r="CC47" s="121" t="str">
        <f>$A$22</f>
        <v>특이
사항</v>
      </c>
      <c r="CD47" s="120" t="str">
        <f>$B$22</f>
        <v>지각자</v>
      </c>
      <c r="CE47" s="120"/>
      <c r="CF47" s="120"/>
      <c r="CG47" s="120"/>
      <c r="CH47" s="120"/>
      <c r="CI47" s="120"/>
      <c r="CJ47" s="120"/>
      <c r="CK47" s="120"/>
      <c r="CL47" s="120"/>
      <c r="CM47" s="120"/>
      <c r="CN47" s="120"/>
      <c r="CO47" s="120"/>
      <c r="CP47" s="120"/>
      <c r="CQ47" s="120"/>
      <c r="CR47" s="120"/>
      <c r="CS47" s="120"/>
      <c r="CT47" s="120"/>
      <c r="CU47" s="120"/>
      <c r="CV47" s="120"/>
    </row>
    <row r="48" spans="1:100" ht="27.95" customHeight="1" x14ac:dyDescent="0.15">
      <c r="A48" s="121"/>
      <c r="B48" s="120" t="str">
        <f>$B$23</f>
        <v>결석자</v>
      </c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1"/>
      <c r="V48" s="120" t="str">
        <f>$B$23</f>
        <v>결석자</v>
      </c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1"/>
      <c r="AP48" s="120" t="str">
        <f>$B$23</f>
        <v>결석자</v>
      </c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1"/>
      <c r="BJ48" s="120" t="str">
        <f>$B$23</f>
        <v>결석자</v>
      </c>
      <c r="BK48" s="120"/>
      <c r="BL48" s="120"/>
      <c r="BM48" s="120"/>
      <c r="BN48" s="120"/>
      <c r="BO48" s="120"/>
      <c r="BP48" s="120"/>
      <c r="BQ48" s="120"/>
      <c r="BR48" s="120"/>
      <c r="BS48" s="120"/>
      <c r="BT48" s="120"/>
      <c r="BU48" s="120"/>
      <c r="BV48" s="120"/>
      <c r="BW48" s="120"/>
      <c r="BX48" s="120"/>
      <c r="BY48" s="120"/>
      <c r="BZ48" s="120"/>
      <c r="CA48" s="120"/>
      <c r="CB48" s="120"/>
      <c r="CC48" s="121"/>
      <c r="CD48" s="120" t="str">
        <f>$B$23</f>
        <v>결석자</v>
      </c>
      <c r="CE48" s="120"/>
      <c r="CF48" s="120"/>
      <c r="CG48" s="120"/>
      <c r="CH48" s="120"/>
      <c r="CI48" s="120"/>
      <c r="CJ48" s="120"/>
      <c r="CK48" s="120"/>
      <c r="CL48" s="120"/>
      <c r="CM48" s="120"/>
      <c r="CN48" s="120"/>
      <c r="CO48" s="120"/>
      <c r="CP48" s="120"/>
      <c r="CQ48" s="120"/>
      <c r="CR48" s="120"/>
      <c r="CS48" s="120"/>
      <c r="CT48" s="120"/>
      <c r="CU48" s="120"/>
      <c r="CV48" s="120"/>
    </row>
    <row r="49" spans="1:100" ht="27.95" customHeight="1" x14ac:dyDescent="0.15">
      <c r="A49" s="121"/>
      <c r="B49" s="120" t="str">
        <f>$B$24</f>
        <v>조퇴자</v>
      </c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1"/>
      <c r="V49" s="120" t="str">
        <f>$B$24</f>
        <v>조퇴자</v>
      </c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1"/>
      <c r="AP49" s="120" t="str">
        <f>$B$24</f>
        <v>조퇴자</v>
      </c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1"/>
      <c r="BJ49" s="120" t="str">
        <f>$B$24</f>
        <v>조퇴자</v>
      </c>
      <c r="BK49" s="120"/>
      <c r="BL49" s="120"/>
      <c r="BM49" s="120"/>
      <c r="BN49" s="120"/>
      <c r="BO49" s="120"/>
      <c r="BP49" s="120"/>
      <c r="BQ49" s="120"/>
      <c r="BR49" s="120"/>
      <c r="BS49" s="120"/>
      <c r="BT49" s="120"/>
      <c r="BU49" s="120"/>
      <c r="BV49" s="120"/>
      <c r="BW49" s="120"/>
      <c r="BX49" s="120"/>
      <c r="BY49" s="120"/>
      <c r="BZ49" s="120"/>
      <c r="CA49" s="120"/>
      <c r="CB49" s="120"/>
      <c r="CC49" s="121"/>
      <c r="CD49" s="120" t="str">
        <f>$B$24</f>
        <v>조퇴자</v>
      </c>
      <c r="CE49" s="120"/>
      <c r="CF49" s="120"/>
      <c r="CG49" s="120"/>
      <c r="CH49" s="120"/>
      <c r="CI49" s="120"/>
      <c r="CJ49" s="120"/>
      <c r="CK49" s="120"/>
      <c r="CL49" s="120"/>
      <c r="CM49" s="120"/>
      <c r="CN49" s="120"/>
      <c r="CO49" s="120"/>
      <c r="CP49" s="120"/>
      <c r="CQ49" s="120"/>
      <c r="CR49" s="120"/>
      <c r="CS49" s="120"/>
      <c r="CT49" s="120"/>
      <c r="CU49" s="120"/>
      <c r="CV49" s="120"/>
    </row>
    <row r="50" spans="1:100" ht="45" customHeight="1" x14ac:dyDescent="0.15">
      <c r="A50" s="121"/>
      <c r="B50" s="121" t="str">
        <f>$B$25</f>
        <v>기타사항
(전달사항, 외출자 등)</v>
      </c>
      <c r="C50" s="121"/>
      <c r="D50" s="121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1"/>
      <c r="V50" s="121" t="str">
        <f>$B$25</f>
        <v>기타사항
(전달사항, 외출자 등)</v>
      </c>
      <c r="W50" s="121"/>
      <c r="X50" s="121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1"/>
      <c r="AP50" s="121" t="str">
        <f>$B$25</f>
        <v>기타사항
(전달사항, 외출자 등)</v>
      </c>
      <c r="AQ50" s="121"/>
      <c r="AR50" s="121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1"/>
      <c r="BJ50" s="121" t="str">
        <f>$B$25</f>
        <v>기타사항
(전달사항, 외출자 등)</v>
      </c>
      <c r="BK50" s="121"/>
      <c r="BL50" s="121"/>
      <c r="BM50" s="120"/>
      <c r="BN50" s="120"/>
      <c r="BO50" s="120"/>
      <c r="BP50" s="120"/>
      <c r="BQ50" s="120"/>
      <c r="BR50" s="120"/>
      <c r="BS50" s="120"/>
      <c r="BT50" s="120"/>
      <c r="BU50" s="120"/>
      <c r="BV50" s="120"/>
      <c r="BW50" s="120"/>
      <c r="BX50" s="120"/>
      <c r="BY50" s="120"/>
      <c r="BZ50" s="120"/>
      <c r="CA50" s="120"/>
      <c r="CB50" s="120"/>
      <c r="CC50" s="121"/>
      <c r="CD50" s="121" t="str">
        <f>$B$25</f>
        <v>기타사항
(전달사항, 외출자 등)</v>
      </c>
      <c r="CE50" s="121"/>
      <c r="CF50" s="121"/>
      <c r="CG50" s="120"/>
      <c r="CH50" s="120"/>
      <c r="CI50" s="120"/>
      <c r="CJ50" s="120"/>
      <c r="CK50" s="120"/>
      <c r="CL50" s="120"/>
      <c r="CM50" s="120"/>
      <c r="CN50" s="120"/>
      <c r="CO50" s="120"/>
      <c r="CP50" s="120"/>
      <c r="CQ50" s="120"/>
      <c r="CR50" s="120"/>
      <c r="CS50" s="120"/>
      <c r="CT50" s="120"/>
      <c r="CU50" s="120"/>
      <c r="CV50" s="120"/>
    </row>
    <row r="51" spans="1:100" s="49" customFormat="1" ht="44.25" customHeight="1" x14ac:dyDescent="0.15">
      <c r="A51" s="148" t="str">
        <f t="shared" ref="A51" si="0">$A$1</f>
        <v>훈    련    일    지</v>
      </c>
      <c r="B51" s="148"/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 t="str">
        <f t="shared" ref="U51" si="1">$A$1</f>
        <v>훈    련    일    지</v>
      </c>
      <c r="V51" s="148"/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  <c r="AM51" s="148"/>
      <c r="AN51" s="148"/>
      <c r="AO51" s="148" t="str">
        <f t="shared" ref="AO51" si="2">$A$1</f>
        <v>훈    련    일    지</v>
      </c>
      <c r="AP51" s="148"/>
      <c r="AQ51" s="148"/>
      <c r="AR51" s="148"/>
      <c r="AS51" s="148"/>
      <c r="AT51" s="148"/>
      <c r="AU51" s="148"/>
      <c r="AV51" s="148"/>
      <c r="AW51" s="148"/>
      <c r="AX51" s="148"/>
      <c r="AY51" s="148"/>
      <c r="AZ51" s="148"/>
      <c r="BA51" s="148"/>
      <c r="BB51" s="148"/>
      <c r="BC51" s="148"/>
      <c r="BD51" s="148"/>
      <c r="BE51" s="148"/>
      <c r="BF51" s="148"/>
      <c r="BG51" s="148"/>
      <c r="BH51" s="148"/>
      <c r="BI51" s="148" t="str">
        <f t="shared" ref="BI51" si="3">$A$1</f>
        <v>훈    련    일    지</v>
      </c>
      <c r="BJ51" s="148"/>
      <c r="BK51" s="148"/>
      <c r="BL51" s="148"/>
      <c r="BM51" s="148"/>
      <c r="BN51" s="148"/>
      <c r="BO51" s="148"/>
      <c r="BP51" s="148"/>
      <c r="BQ51" s="148"/>
      <c r="BR51" s="148"/>
      <c r="BS51" s="148"/>
      <c r="BT51" s="148"/>
      <c r="BU51" s="148"/>
      <c r="BV51" s="148"/>
      <c r="BW51" s="148"/>
      <c r="BX51" s="148"/>
      <c r="BY51" s="148"/>
      <c r="BZ51" s="148"/>
      <c r="CA51" s="148"/>
      <c r="CB51" s="148"/>
      <c r="CC51" s="148" t="str">
        <f t="shared" ref="CC51" si="4">$A$1</f>
        <v>훈    련    일    지</v>
      </c>
      <c r="CD51" s="148"/>
      <c r="CE51" s="148"/>
      <c r="CF51" s="148"/>
      <c r="CG51" s="148"/>
      <c r="CH51" s="148"/>
      <c r="CI51" s="148"/>
      <c r="CJ51" s="148"/>
      <c r="CK51" s="148"/>
      <c r="CL51" s="148"/>
      <c r="CM51" s="148"/>
      <c r="CN51" s="148"/>
      <c r="CO51" s="148"/>
      <c r="CP51" s="148"/>
      <c r="CQ51" s="148"/>
      <c r="CR51" s="148"/>
      <c r="CS51" s="148"/>
      <c r="CT51" s="148"/>
      <c r="CU51" s="148"/>
      <c r="CV51" s="148"/>
    </row>
    <row r="52" spans="1:100" s="49" customFormat="1" ht="24" customHeight="1" x14ac:dyDescent="0.15">
      <c r="A52" s="50"/>
      <c r="B52" s="50"/>
      <c r="C52" s="50"/>
      <c r="D52" s="50"/>
      <c r="E52" s="50"/>
      <c r="F52" s="50"/>
      <c r="G52" s="50"/>
      <c r="H52" s="50"/>
      <c r="I52" s="50"/>
      <c r="J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</row>
    <row r="53" spans="1:100" ht="20.100000000000001" customHeight="1" x14ac:dyDescent="0.15">
      <c r="A53" s="51" t="s">
        <v>18</v>
      </c>
      <c r="D53" s="81" t="str">
        <f>자료!$D$4</f>
        <v>하이미디어컴퓨터학원 천호점</v>
      </c>
      <c r="F53" s="52"/>
      <c r="G53" s="52"/>
      <c r="H53" s="52"/>
      <c r="N53" s="149" t="s">
        <v>75</v>
      </c>
      <c r="O53" s="152" t="s">
        <v>70</v>
      </c>
      <c r="P53" s="153"/>
      <c r="Q53" s="154"/>
      <c r="R53" s="152" t="s">
        <v>76</v>
      </c>
      <c r="S53" s="153"/>
      <c r="T53" s="154"/>
      <c r="U53" s="51" t="str">
        <f>$A$3</f>
        <v xml:space="preserve">훈련기관명 : </v>
      </c>
      <c r="X53" s="81" t="str">
        <f>$D$3</f>
        <v>하이미디어컴퓨터학원 천호점</v>
      </c>
      <c r="Z53" s="52"/>
      <c r="AA53" s="52"/>
      <c r="AB53" s="52"/>
      <c r="AH53" s="149" t="str">
        <f>$N$3</f>
        <v>결 
재</v>
      </c>
      <c r="AI53" s="152" t="str">
        <f>$O$3</f>
        <v>담  당</v>
      </c>
      <c r="AJ53" s="153"/>
      <c r="AK53" s="154"/>
      <c r="AL53" s="152" t="str">
        <f>$R$3</f>
        <v>최 종</v>
      </c>
      <c r="AM53" s="153"/>
      <c r="AN53" s="154"/>
      <c r="AO53" s="51" t="str">
        <f>$A$3</f>
        <v xml:space="preserve">훈련기관명 : </v>
      </c>
      <c r="AR53" s="81" t="str">
        <f>$D$3</f>
        <v>하이미디어컴퓨터학원 천호점</v>
      </c>
      <c r="AT53" s="52"/>
      <c r="AU53" s="52"/>
      <c r="AV53" s="52"/>
      <c r="BB53" s="149" t="str">
        <f>$N$3</f>
        <v>결 
재</v>
      </c>
      <c r="BC53" s="152" t="str">
        <f>$O$3</f>
        <v>담  당</v>
      </c>
      <c r="BD53" s="153"/>
      <c r="BE53" s="154"/>
      <c r="BF53" s="152" t="str">
        <f>$R$3</f>
        <v>최 종</v>
      </c>
      <c r="BG53" s="153"/>
      <c r="BH53" s="154"/>
      <c r="BI53" s="51" t="str">
        <f>$A$3</f>
        <v xml:space="preserve">훈련기관명 : </v>
      </c>
      <c r="BL53" s="81" t="str">
        <f>$D$3</f>
        <v>하이미디어컴퓨터학원 천호점</v>
      </c>
      <c r="BN53" s="52"/>
      <c r="BO53" s="52"/>
      <c r="BP53" s="52"/>
      <c r="BV53" s="149" t="str">
        <f>$N$3</f>
        <v>결 
재</v>
      </c>
      <c r="BW53" s="152" t="str">
        <f>$O$3</f>
        <v>담  당</v>
      </c>
      <c r="BX53" s="153"/>
      <c r="BY53" s="154"/>
      <c r="BZ53" s="152" t="str">
        <f>$R$3</f>
        <v>최 종</v>
      </c>
      <c r="CA53" s="153"/>
      <c r="CB53" s="154"/>
      <c r="CC53" s="51" t="str">
        <f>$A$3</f>
        <v xml:space="preserve">훈련기관명 : </v>
      </c>
      <c r="CF53" s="81" t="str">
        <f>$D$3</f>
        <v>하이미디어컴퓨터학원 천호점</v>
      </c>
      <c r="CH53" s="52"/>
      <c r="CI53" s="52"/>
      <c r="CJ53" s="52"/>
      <c r="CP53" s="149" t="str">
        <f>$N$3</f>
        <v>결 
재</v>
      </c>
      <c r="CQ53" s="152" t="str">
        <f>$O$3</f>
        <v>담  당</v>
      </c>
      <c r="CR53" s="153"/>
      <c r="CS53" s="154"/>
      <c r="CT53" s="152" t="str">
        <f>$R$3</f>
        <v>최 종</v>
      </c>
      <c r="CU53" s="153"/>
      <c r="CV53" s="154"/>
    </row>
    <row r="54" spans="1:100" ht="20.100000000000001" customHeight="1" x14ac:dyDescent="0.15">
      <c r="A54" s="51" t="s">
        <v>19</v>
      </c>
      <c r="D54" s="136" t="str">
        <f>$D$4</f>
        <v>풀스택 개발자양성과정(프론트앤드&amp;백앤드)(2회차)</v>
      </c>
      <c r="E54" s="136"/>
      <c r="F54" s="136"/>
      <c r="G54" s="136"/>
      <c r="H54" s="136"/>
      <c r="I54" s="136"/>
      <c r="J54" s="136"/>
      <c r="K54" s="136"/>
      <c r="L54" s="136"/>
      <c r="M54" s="137"/>
      <c r="N54" s="150"/>
      <c r="O54" s="138"/>
      <c r="P54" s="139"/>
      <c r="Q54" s="140"/>
      <c r="R54" s="138"/>
      <c r="S54" s="139"/>
      <c r="T54" s="140"/>
      <c r="U54" s="51" t="str">
        <f>$A$4</f>
        <v xml:space="preserve">훈련과정명 : </v>
      </c>
      <c r="X54" s="136" t="str">
        <f>$D$4</f>
        <v>풀스택 개발자양성과정(프론트앤드&amp;백앤드)(2회차)</v>
      </c>
      <c r="Y54" s="136"/>
      <c r="Z54" s="136"/>
      <c r="AA54" s="136"/>
      <c r="AB54" s="136"/>
      <c r="AC54" s="136"/>
      <c r="AD54" s="136"/>
      <c r="AE54" s="136"/>
      <c r="AF54" s="136"/>
      <c r="AG54" s="137"/>
      <c r="AH54" s="150"/>
      <c r="AI54" s="138"/>
      <c r="AJ54" s="139"/>
      <c r="AK54" s="140"/>
      <c r="AL54" s="138"/>
      <c r="AM54" s="139"/>
      <c r="AN54" s="140"/>
      <c r="AO54" s="51" t="str">
        <f>$A$4</f>
        <v xml:space="preserve">훈련과정명 : </v>
      </c>
      <c r="AR54" s="136" t="str">
        <f>$D$4</f>
        <v>풀스택 개발자양성과정(프론트앤드&amp;백앤드)(2회차)</v>
      </c>
      <c r="AS54" s="136"/>
      <c r="AT54" s="136"/>
      <c r="AU54" s="136"/>
      <c r="AV54" s="136"/>
      <c r="AW54" s="136"/>
      <c r="AX54" s="136"/>
      <c r="AY54" s="136"/>
      <c r="AZ54" s="136"/>
      <c r="BA54" s="137"/>
      <c r="BB54" s="150"/>
      <c r="BC54" s="138"/>
      <c r="BD54" s="139"/>
      <c r="BE54" s="140"/>
      <c r="BF54" s="138"/>
      <c r="BG54" s="139"/>
      <c r="BH54" s="140"/>
      <c r="BI54" s="51" t="str">
        <f>$A$4</f>
        <v xml:space="preserve">훈련과정명 : </v>
      </c>
      <c r="BL54" s="136" t="str">
        <f>$D$4</f>
        <v>풀스택 개발자양성과정(프론트앤드&amp;백앤드)(2회차)</v>
      </c>
      <c r="BM54" s="136"/>
      <c r="BN54" s="136"/>
      <c r="BO54" s="136"/>
      <c r="BP54" s="136"/>
      <c r="BQ54" s="136"/>
      <c r="BR54" s="136"/>
      <c r="BS54" s="136"/>
      <c r="BT54" s="136"/>
      <c r="BU54" s="137"/>
      <c r="BV54" s="150"/>
      <c r="BW54" s="138"/>
      <c r="BX54" s="139"/>
      <c r="BY54" s="140"/>
      <c r="BZ54" s="138"/>
      <c r="CA54" s="139"/>
      <c r="CB54" s="140"/>
      <c r="CC54" s="51" t="str">
        <f>$A$4</f>
        <v xml:space="preserve">훈련과정명 : </v>
      </c>
      <c r="CF54" s="136" t="str">
        <f>$D$4</f>
        <v>풀스택 개발자양성과정(프론트앤드&amp;백앤드)(2회차)</v>
      </c>
      <c r="CG54" s="136"/>
      <c r="CH54" s="136"/>
      <c r="CI54" s="136"/>
      <c r="CJ54" s="136"/>
      <c r="CK54" s="136"/>
      <c r="CL54" s="136"/>
      <c r="CM54" s="136"/>
      <c r="CN54" s="136"/>
      <c r="CO54" s="137"/>
      <c r="CP54" s="150"/>
      <c r="CQ54" s="138"/>
      <c r="CR54" s="139"/>
      <c r="CS54" s="140"/>
      <c r="CT54" s="138"/>
      <c r="CU54" s="139"/>
      <c r="CV54" s="140"/>
    </row>
    <row r="55" spans="1:100" ht="20.100000000000001" customHeight="1" x14ac:dyDescent="0.15">
      <c r="A55" s="51" t="s">
        <v>20</v>
      </c>
      <c r="D55" s="81" t="str">
        <f>자료!$D$5</f>
        <v>2020-10-20 ~ 2021-04-01</v>
      </c>
      <c r="F55" s="52"/>
      <c r="N55" s="151"/>
      <c r="O55" s="141"/>
      <c r="P55" s="142"/>
      <c r="Q55" s="143"/>
      <c r="R55" s="141"/>
      <c r="S55" s="142"/>
      <c r="T55" s="143"/>
      <c r="U55" s="51" t="str">
        <f>$A$5</f>
        <v xml:space="preserve">훈 련 기 간 : </v>
      </c>
      <c r="X55" s="81" t="str">
        <f>$D$5</f>
        <v>2020-10-20 ~ 2021-04-01</v>
      </c>
      <c r="Z55" s="52"/>
      <c r="AH55" s="151"/>
      <c r="AI55" s="141"/>
      <c r="AJ55" s="142"/>
      <c r="AK55" s="143"/>
      <c r="AL55" s="141"/>
      <c r="AM55" s="142"/>
      <c r="AN55" s="143"/>
      <c r="AO55" s="51" t="str">
        <f>$A$5</f>
        <v xml:space="preserve">훈 련 기 간 : </v>
      </c>
      <c r="AR55" s="81" t="str">
        <f>$D$5</f>
        <v>2020-10-20 ~ 2021-04-01</v>
      </c>
      <c r="AT55" s="52"/>
      <c r="BB55" s="151"/>
      <c r="BC55" s="141"/>
      <c r="BD55" s="142"/>
      <c r="BE55" s="143"/>
      <c r="BF55" s="141"/>
      <c r="BG55" s="142"/>
      <c r="BH55" s="143"/>
      <c r="BI55" s="51" t="str">
        <f>$A$5</f>
        <v xml:space="preserve">훈 련 기 간 : </v>
      </c>
      <c r="BL55" s="81" t="str">
        <f>$D$5</f>
        <v>2020-10-20 ~ 2021-04-01</v>
      </c>
      <c r="BN55" s="52"/>
      <c r="BV55" s="151"/>
      <c r="BW55" s="141"/>
      <c r="BX55" s="142"/>
      <c r="BY55" s="143"/>
      <c r="BZ55" s="141"/>
      <c r="CA55" s="142"/>
      <c r="CB55" s="143"/>
      <c r="CC55" s="51" t="str">
        <f>$A$5</f>
        <v xml:space="preserve">훈 련 기 간 : </v>
      </c>
      <c r="CF55" s="81" t="str">
        <f>$D$5</f>
        <v>2020-10-20 ~ 2021-04-01</v>
      </c>
      <c r="CH55" s="52"/>
      <c r="CP55" s="151"/>
      <c r="CQ55" s="141"/>
      <c r="CR55" s="142"/>
      <c r="CS55" s="143"/>
      <c r="CT55" s="141"/>
      <c r="CU55" s="142"/>
      <c r="CV55" s="143"/>
    </row>
    <row r="56" spans="1:100" ht="20.100000000000001" customHeight="1" x14ac:dyDescent="0.15">
      <c r="F56" s="52"/>
      <c r="Z56" s="52"/>
      <c r="AT56" s="52"/>
      <c r="BN56" s="52"/>
      <c r="CH56" s="52"/>
    </row>
    <row r="57" spans="1:100" ht="19.5" customHeight="1" x14ac:dyDescent="0.15">
      <c r="A57" s="53" t="s">
        <v>68</v>
      </c>
      <c r="B57" s="53"/>
      <c r="C57" s="53"/>
      <c r="D57" s="144">
        <f>VLOOKUP(J57,내용[],44,FALSE)</f>
        <v>44138</v>
      </c>
      <c r="E57" s="144"/>
      <c r="F57" s="144"/>
      <c r="G57" s="144"/>
      <c r="H57" s="144"/>
      <c r="I57" s="144"/>
      <c r="J57" s="145">
        <f t="shared" ref="J57" si="5">J32+5</f>
        <v>11</v>
      </c>
      <c r="K57" s="145"/>
      <c r="L57" s="54"/>
      <c r="M57" s="53"/>
      <c r="N57" s="53"/>
      <c r="O57" s="53"/>
      <c r="P57" s="53"/>
      <c r="Q57" s="53"/>
      <c r="R57" s="53"/>
      <c r="U57" s="53" t="s">
        <v>68</v>
      </c>
      <c r="V57" s="53"/>
      <c r="W57" s="53"/>
      <c r="X57" s="146">
        <f>VLOOKUP(AD57,내용[],44,FALSE)</f>
        <v>44139</v>
      </c>
      <c r="Y57" s="146"/>
      <c r="Z57" s="146"/>
      <c r="AA57" s="146"/>
      <c r="AB57" s="146"/>
      <c r="AC57" s="146"/>
      <c r="AD57" s="147">
        <f t="shared" ref="AD57" si="6">J57+1</f>
        <v>12</v>
      </c>
      <c r="AE57" s="147"/>
      <c r="AF57" s="54"/>
      <c r="AG57" s="53"/>
      <c r="AH57" s="53"/>
      <c r="AI57" s="53"/>
      <c r="AJ57" s="53"/>
      <c r="AK57" s="53"/>
      <c r="AL57" s="53"/>
      <c r="AO57" s="53" t="s">
        <v>68</v>
      </c>
      <c r="AP57" s="53"/>
      <c r="AQ57" s="53"/>
      <c r="AR57" s="146">
        <f>VLOOKUP(AX57,내용[],44,FALSE)</f>
        <v>44140</v>
      </c>
      <c r="AS57" s="146"/>
      <c r="AT57" s="146"/>
      <c r="AU57" s="146"/>
      <c r="AV57" s="146"/>
      <c r="AW57" s="146"/>
      <c r="AX57" s="147">
        <f t="shared" ref="AX57" si="7">AD57+1</f>
        <v>13</v>
      </c>
      <c r="AY57" s="147"/>
      <c r="AZ57" s="54"/>
      <c r="BA57" s="53"/>
      <c r="BB57" s="53"/>
      <c r="BC57" s="53"/>
      <c r="BD57" s="53"/>
      <c r="BE57" s="53"/>
      <c r="BF57" s="53"/>
      <c r="BI57" s="53" t="s">
        <v>68</v>
      </c>
      <c r="BJ57" s="53"/>
      <c r="BK57" s="53"/>
      <c r="BL57" s="146">
        <f>VLOOKUP(BR57,내용[],44,FALSE)</f>
        <v>44141</v>
      </c>
      <c r="BM57" s="146"/>
      <c r="BN57" s="146"/>
      <c r="BO57" s="146"/>
      <c r="BP57" s="146"/>
      <c r="BQ57" s="146"/>
      <c r="BR57" s="147">
        <f t="shared" ref="BR57" si="8">AX57+1</f>
        <v>14</v>
      </c>
      <c r="BS57" s="147"/>
      <c r="BT57" s="54"/>
      <c r="BU57" s="53"/>
      <c r="BV57" s="53"/>
      <c r="BW57" s="53"/>
      <c r="BX57" s="53"/>
      <c r="BY57" s="53"/>
      <c r="BZ57" s="53"/>
      <c r="CC57" s="53" t="s">
        <v>68</v>
      </c>
      <c r="CD57" s="53"/>
      <c r="CE57" s="53"/>
      <c r="CF57" s="146">
        <f>VLOOKUP(CL57,내용[],44,FALSE)</f>
        <v>44144</v>
      </c>
      <c r="CG57" s="146"/>
      <c r="CH57" s="146"/>
      <c r="CI57" s="146"/>
      <c r="CJ57" s="146"/>
      <c r="CK57" s="146"/>
      <c r="CL57" s="147">
        <f t="shared" ref="CL57" si="9">BR57+1</f>
        <v>15</v>
      </c>
      <c r="CM57" s="147"/>
      <c r="CN57" s="54"/>
      <c r="CO57" s="53"/>
      <c r="CP57" s="53"/>
      <c r="CQ57" s="53"/>
      <c r="CR57" s="53"/>
      <c r="CS57" s="53"/>
      <c r="CT57" s="53"/>
    </row>
    <row r="58" spans="1:100" ht="30" customHeight="1" x14ac:dyDescent="0.15">
      <c r="A58" s="130" t="str">
        <f t="shared" ref="A58" si="10">$A$8</f>
        <v>재적</v>
      </c>
      <c r="B58" s="131"/>
      <c r="C58" s="132" t="s">
        <v>2</v>
      </c>
      <c r="D58" s="135"/>
      <c r="E58" s="130" t="str">
        <f t="shared" ref="E58" si="11">$E$8</f>
        <v>출석</v>
      </c>
      <c r="F58" s="131"/>
      <c r="G58" s="132" t="s">
        <v>2</v>
      </c>
      <c r="H58" s="133"/>
      <c r="I58" s="134" t="str">
        <f t="shared" ref="I58" si="12">$I$8</f>
        <v>결석</v>
      </c>
      <c r="J58" s="131"/>
      <c r="K58" s="132" t="s">
        <v>2</v>
      </c>
      <c r="L58" s="135"/>
      <c r="M58" s="130" t="str">
        <f t="shared" ref="M58" si="13">$M$8</f>
        <v>지각</v>
      </c>
      <c r="N58" s="131"/>
      <c r="O58" s="132" t="s">
        <v>2</v>
      </c>
      <c r="P58" s="133"/>
      <c r="Q58" s="134" t="str">
        <f t="shared" ref="Q58" si="14">$Q$8</f>
        <v xml:space="preserve">조퇴 </v>
      </c>
      <c r="R58" s="131"/>
      <c r="S58" s="132" t="s">
        <v>2</v>
      </c>
      <c r="T58" s="133"/>
      <c r="U58" s="130" t="str">
        <f t="shared" ref="U58" si="15">$A$8</f>
        <v>재적</v>
      </c>
      <c r="V58" s="131"/>
      <c r="W58" s="132" t="s">
        <v>2</v>
      </c>
      <c r="X58" s="135"/>
      <c r="Y58" s="130" t="str">
        <f t="shared" ref="Y58" si="16">$E$8</f>
        <v>출석</v>
      </c>
      <c r="Z58" s="131"/>
      <c r="AA58" s="132" t="s">
        <v>2</v>
      </c>
      <c r="AB58" s="133"/>
      <c r="AC58" s="134" t="str">
        <f t="shared" ref="AC58" si="17">$I$8</f>
        <v>결석</v>
      </c>
      <c r="AD58" s="131"/>
      <c r="AE58" s="132" t="s">
        <v>2</v>
      </c>
      <c r="AF58" s="135"/>
      <c r="AG58" s="130" t="str">
        <f t="shared" ref="AG58" si="18">$M$8</f>
        <v>지각</v>
      </c>
      <c r="AH58" s="131"/>
      <c r="AI58" s="132" t="s">
        <v>2</v>
      </c>
      <c r="AJ58" s="133"/>
      <c r="AK58" s="134" t="str">
        <f t="shared" ref="AK58" si="19">$Q$8</f>
        <v xml:space="preserve">조퇴 </v>
      </c>
      <c r="AL58" s="131"/>
      <c r="AM58" s="132" t="s">
        <v>2</v>
      </c>
      <c r="AN58" s="133"/>
      <c r="AO58" s="130" t="str">
        <f t="shared" ref="AO58" si="20">$A$8</f>
        <v>재적</v>
      </c>
      <c r="AP58" s="131"/>
      <c r="AQ58" s="132" t="s">
        <v>2</v>
      </c>
      <c r="AR58" s="135"/>
      <c r="AS58" s="130" t="str">
        <f t="shared" ref="AS58" si="21">$E$8</f>
        <v>출석</v>
      </c>
      <c r="AT58" s="131"/>
      <c r="AU58" s="132" t="s">
        <v>2</v>
      </c>
      <c r="AV58" s="133"/>
      <c r="AW58" s="134" t="str">
        <f t="shared" ref="AW58" si="22">$I$8</f>
        <v>결석</v>
      </c>
      <c r="AX58" s="131"/>
      <c r="AY58" s="132" t="s">
        <v>2</v>
      </c>
      <c r="AZ58" s="135"/>
      <c r="BA58" s="130" t="str">
        <f t="shared" ref="BA58" si="23">$M$8</f>
        <v>지각</v>
      </c>
      <c r="BB58" s="131"/>
      <c r="BC58" s="132" t="s">
        <v>2</v>
      </c>
      <c r="BD58" s="133"/>
      <c r="BE58" s="134" t="str">
        <f t="shared" ref="BE58" si="24">$Q$8</f>
        <v xml:space="preserve">조퇴 </v>
      </c>
      <c r="BF58" s="131"/>
      <c r="BG58" s="132" t="s">
        <v>2</v>
      </c>
      <c r="BH58" s="133"/>
      <c r="BI58" s="130" t="str">
        <f t="shared" ref="BI58" si="25">$A$8</f>
        <v>재적</v>
      </c>
      <c r="BJ58" s="131"/>
      <c r="BK58" s="132" t="s">
        <v>2</v>
      </c>
      <c r="BL58" s="135"/>
      <c r="BM58" s="130" t="str">
        <f t="shared" ref="BM58" si="26">$E$8</f>
        <v>출석</v>
      </c>
      <c r="BN58" s="131"/>
      <c r="BO58" s="132" t="s">
        <v>2</v>
      </c>
      <c r="BP58" s="133"/>
      <c r="BQ58" s="134" t="str">
        <f t="shared" ref="BQ58" si="27">$I$8</f>
        <v>결석</v>
      </c>
      <c r="BR58" s="131"/>
      <c r="BS58" s="132" t="s">
        <v>2</v>
      </c>
      <c r="BT58" s="135"/>
      <c r="BU58" s="130" t="str">
        <f t="shared" ref="BU58" si="28">$M$8</f>
        <v>지각</v>
      </c>
      <c r="BV58" s="131"/>
      <c r="BW58" s="132" t="s">
        <v>2</v>
      </c>
      <c r="BX58" s="133"/>
      <c r="BY58" s="134" t="str">
        <f t="shared" ref="BY58" si="29">$Q$8</f>
        <v xml:space="preserve">조퇴 </v>
      </c>
      <c r="BZ58" s="131"/>
      <c r="CA58" s="132" t="s">
        <v>2</v>
      </c>
      <c r="CB58" s="133"/>
      <c r="CC58" s="130" t="str">
        <f t="shared" ref="CC58" si="30">$A$8</f>
        <v>재적</v>
      </c>
      <c r="CD58" s="131"/>
      <c r="CE58" s="132" t="s">
        <v>2</v>
      </c>
      <c r="CF58" s="135"/>
      <c r="CG58" s="130" t="str">
        <f t="shared" ref="CG58" si="31">$E$8</f>
        <v>출석</v>
      </c>
      <c r="CH58" s="131"/>
      <c r="CI58" s="132" t="s">
        <v>2</v>
      </c>
      <c r="CJ58" s="133"/>
      <c r="CK58" s="134" t="str">
        <f t="shared" ref="CK58" si="32">$I$8</f>
        <v>결석</v>
      </c>
      <c r="CL58" s="131"/>
      <c r="CM58" s="132" t="s">
        <v>2</v>
      </c>
      <c r="CN58" s="135"/>
      <c r="CO58" s="130" t="str">
        <f t="shared" ref="CO58" si="33">$M$8</f>
        <v>지각</v>
      </c>
      <c r="CP58" s="131"/>
      <c r="CQ58" s="132" t="s">
        <v>2</v>
      </c>
      <c r="CR58" s="133"/>
      <c r="CS58" s="134" t="str">
        <f t="shared" ref="CS58" si="34">$Q$8</f>
        <v xml:space="preserve">조퇴 </v>
      </c>
      <c r="CT58" s="131"/>
      <c r="CU58" s="132" t="s">
        <v>2</v>
      </c>
      <c r="CV58" s="133"/>
    </row>
    <row r="59" spans="1:100" ht="19.5" customHeight="1" x14ac:dyDescent="0.15"/>
    <row r="60" spans="1:100" ht="25.5" customHeight="1" x14ac:dyDescent="0.15">
      <c r="A60" s="120" t="s">
        <v>7</v>
      </c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 t="s">
        <v>7</v>
      </c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 t="s">
        <v>7</v>
      </c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 t="s">
        <v>7</v>
      </c>
      <c r="BJ60" s="120"/>
      <c r="BK60" s="120"/>
      <c r="BL60" s="120"/>
      <c r="BM60" s="120"/>
      <c r="BN60" s="120"/>
      <c r="BO60" s="120"/>
      <c r="BP60" s="120"/>
      <c r="BQ60" s="120"/>
      <c r="BR60" s="120"/>
      <c r="BS60" s="120"/>
      <c r="BT60" s="120"/>
      <c r="BU60" s="120"/>
      <c r="BV60" s="120"/>
      <c r="BW60" s="120"/>
      <c r="BX60" s="120"/>
      <c r="BY60" s="120"/>
      <c r="BZ60" s="120"/>
      <c r="CA60" s="120"/>
      <c r="CB60" s="120"/>
      <c r="CC60" s="120" t="s">
        <v>7</v>
      </c>
      <c r="CD60" s="120"/>
      <c r="CE60" s="120"/>
      <c r="CF60" s="120"/>
      <c r="CG60" s="120"/>
      <c r="CH60" s="120"/>
      <c r="CI60" s="120"/>
      <c r="CJ60" s="120"/>
      <c r="CK60" s="120"/>
      <c r="CL60" s="120"/>
      <c r="CM60" s="120"/>
      <c r="CN60" s="120"/>
      <c r="CO60" s="120"/>
      <c r="CP60" s="120"/>
      <c r="CQ60" s="120"/>
      <c r="CR60" s="120"/>
      <c r="CS60" s="120"/>
      <c r="CT60" s="120"/>
      <c r="CU60" s="120"/>
      <c r="CV60" s="120"/>
    </row>
    <row r="61" spans="1:100" s="56" customFormat="1" ht="30" customHeight="1" x14ac:dyDescent="0.15">
      <c r="A61" s="55" t="str">
        <f t="shared" ref="A61" si="35">$A$11</f>
        <v>교시</v>
      </c>
      <c r="B61" s="128" t="str">
        <f t="shared" ref="B61" si="36">$B$11</f>
        <v>훈련과목</v>
      </c>
      <c r="C61" s="128"/>
      <c r="D61" s="128"/>
      <c r="E61" s="128"/>
      <c r="F61" s="128"/>
      <c r="G61" s="128"/>
      <c r="H61" s="128" t="str">
        <f t="shared" ref="H61" si="37">$H$11</f>
        <v>담당교사</v>
      </c>
      <c r="I61" s="128"/>
      <c r="J61" s="128" t="str">
        <f t="shared" ref="J61" si="38">$J$11</f>
        <v>훈련내용</v>
      </c>
      <c r="K61" s="128"/>
      <c r="L61" s="128"/>
      <c r="M61" s="128"/>
      <c r="N61" s="128"/>
      <c r="O61" s="128"/>
      <c r="P61" s="128"/>
      <c r="Q61" s="129" t="str">
        <f t="shared" ref="Q61" si="39">$Q$11</f>
        <v>비고
(불참자 등)</v>
      </c>
      <c r="R61" s="129"/>
      <c r="S61" s="129"/>
      <c r="T61" s="129"/>
      <c r="U61" s="55" t="str">
        <f t="shared" ref="U61" si="40">$A$11</f>
        <v>교시</v>
      </c>
      <c r="V61" s="128" t="str">
        <f t="shared" ref="V61" si="41">$B$11</f>
        <v>훈련과목</v>
      </c>
      <c r="W61" s="128"/>
      <c r="X61" s="128"/>
      <c r="Y61" s="128"/>
      <c r="Z61" s="128"/>
      <c r="AA61" s="128"/>
      <c r="AB61" s="128" t="str">
        <f t="shared" ref="AB61" si="42">$H$11</f>
        <v>담당교사</v>
      </c>
      <c r="AC61" s="128"/>
      <c r="AD61" s="128" t="str">
        <f t="shared" ref="AD61" si="43">$J$11</f>
        <v>훈련내용</v>
      </c>
      <c r="AE61" s="128"/>
      <c r="AF61" s="128"/>
      <c r="AG61" s="128"/>
      <c r="AH61" s="128"/>
      <c r="AI61" s="128"/>
      <c r="AJ61" s="128"/>
      <c r="AK61" s="129" t="str">
        <f t="shared" ref="AK61" si="44">$Q$11</f>
        <v>비고
(불참자 등)</v>
      </c>
      <c r="AL61" s="129"/>
      <c r="AM61" s="129"/>
      <c r="AN61" s="129"/>
      <c r="AO61" s="55" t="str">
        <f t="shared" ref="AO61" si="45">$A$11</f>
        <v>교시</v>
      </c>
      <c r="AP61" s="128" t="str">
        <f t="shared" ref="AP61" si="46">$B$11</f>
        <v>훈련과목</v>
      </c>
      <c r="AQ61" s="128"/>
      <c r="AR61" s="128"/>
      <c r="AS61" s="128"/>
      <c r="AT61" s="128"/>
      <c r="AU61" s="128"/>
      <c r="AV61" s="128" t="str">
        <f t="shared" ref="AV61" si="47">$H$11</f>
        <v>담당교사</v>
      </c>
      <c r="AW61" s="128"/>
      <c r="AX61" s="128" t="str">
        <f t="shared" ref="AX61" si="48">$J$11</f>
        <v>훈련내용</v>
      </c>
      <c r="AY61" s="128"/>
      <c r="AZ61" s="128"/>
      <c r="BA61" s="128"/>
      <c r="BB61" s="128"/>
      <c r="BC61" s="128"/>
      <c r="BD61" s="128"/>
      <c r="BE61" s="129" t="str">
        <f t="shared" ref="BE61" si="49">$Q$11</f>
        <v>비고
(불참자 등)</v>
      </c>
      <c r="BF61" s="129"/>
      <c r="BG61" s="129"/>
      <c r="BH61" s="129"/>
      <c r="BI61" s="55" t="str">
        <f t="shared" ref="BI61" si="50">$A$11</f>
        <v>교시</v>
      </c>
      <c r="BJ61" s="128" t="str">
        <f t="shared" ref="BJ61" si="51">$B$11</f>
        <v>훈련과목</v>
      </c>
      <c r="BK61" s="128"/>
      <c r="BL61" s="128"/>
      <c r="BM61" s="128"/>
      <c r="BN61" s="128"/>
      <c r="BO61" s="128"/>
      <c r="BP61" s="128" t="str">
        <f t="shared" ref="BP61" si="52">$H$11</f>
        <v>담당교사</v>
      </c>
      <c r="BQ61" s="128"/>
      <c r="BR61" s="128" t="str">
        <f t="shared" ref="BR61" si="53">$J$11</f>
        <v>훈련내용</v>
      </c>
      <c r="BS61" s="128"/>
      <c r="BT61" s="128"/>
      <c r="BU61" s="128"/>
      <c r="BV61" s="128"/>
      <c r="BW61" s="128"/>
      <c r="BX61" s="128"/>
      <c r="BY61" s="129" t="str">
        <f t="shared" ref="BY61" si="54">$Q$11</f>
        <v>비고
(불참자 등)</v>
      </c>
      <c r="BZ61" s="129"/>
      <c r="CA61" s="129"/>
      <c r="CB61" s="129"/>
      <c r="CC61" s="55" t="str">
        <f t="shared" ref="CC61" si="55">$A$11</f>
        <v>교시</v>
      </c>
      <c r="CD61" s="128" t="str">
        <f t="shared" ref="CD61" si="56">$B$11</f>
        <v>훈련과목</v>
      </c>
      <c r="CE61" s="128"/>
      <c r="CF61" s="128"/>
      <c r="CG61" s="128"/>
      <c r="CH61" s="128"/>
      <c r="CI61" s="128"/>
      <c r="CJ61" s="128" t="str">
        <f t="shared" ref="CJ61" si="57">$H$11</f>
        <v>담당교사</v>
      </c>
      <c r="CK61" s="128"/>
      <c r="CL61" s="128" t="str">
        <f t="shared" ref="CL61" si="58">$J$11</f>
        <v>훈련내용</v>
      </c>
      <c r="CM61" s="128"/>
      <c r="CN61" s="128"/>
      <c r="CO61" s="128"/>
      <c r="CP61" s="128"/>
      <c r="CQ61" s="128"/>
      <c r="CR61" s="128"/>
      <c r="CS61" s="129" t="str">
        <f t="shared" ref="CS61" si="59">$Q$11</f>
        <v>비고
(불참자 등)</v>
      </c>
      <c r="CT61" s="129"/>
      <c r="CU61" s="129"/>
      <c r="CV61" s="129"/>
    </row>
    <row r="62" spans="1:100" ht="30.75" customHeight="1" x14ac:dyDescent="0.15">
      <c r="A62" s="57" t="str">
        <f>"1교시"&amp;LEFT(자료!$D$8,5)</f>
        <v>1교시09:30</v>
      </c>
      <c r="B62" s="121" t="str">
        <f>IF(VLOOKUP(J57,내용[],4,FALSE)="","",VLOOKUP(J57,내용[],4,FALSE)&amp;" : "&amp;VLOOKUP(J57,내용[],12,FALSE))</f>
        <v xml:space="preserve">프론트앤드 &amp; 백앤드 구현 및 제작 : </v>
      </c>
      <c r="C62" s="121"/>
      <c r="D62" s="121"/>
      <c r="E62" s="121"/>
      <c r="F62" s="121"/>
      <c r="G62" s="121"/>
      <c r="H62" s="122"/>
      <c r="I62" s="122"/>
      <c r="J62" s="123" t="str">
        <f>IF(VLOOKUP(J57,내용[],20,FALSE)="","",VLOOKUP(J57,내용[],20,FALSE))</f>
        <v>UI 구현</v>
      </c>
      <c r="K62" s="123"/>
      <c r="L62" s="123"/>
      <c r="M62" s="123"/>
      <c r="N62" s="123"/>
      <c r="O62" s="123"/>
      <c r="P62" s="123"/>
      <c r="Q62" s="124"/>
      <c r="R62" s="124"/>
      <c r="S62" s="124"/>
      <c r="T62" s="124"/>
      <c r="U62" s="57" t="str">
        <f>"1교시"&amp;LEFT(자료!$D$8,5)</f>
        <v>1교시09:30</v>
      </c>
      <c r="V62" s="121" t="str">
        <f>IF(VLOOKUP(AD57,내용[],4,FALSE)="","",VLOOKUP(AD57,내용[],4,FALSE)&amp;" : "&amp;VLOOKUP(AD57,내용[],12,FALSE))</f>
        <v xml:space="preserve">프론트앤드 &amp; 백앤드 구현 및 제작 : </v>
      </c>
      <c r="W62" s="121"/>
      <c r="X62" s="121"/>
      <c r="Y62" s="121"/>
      <c r="Z62" s="121"/>
      <c r="AA62" s="121"/>
      <c r="AB62" s="122"/>
      <c r="AC62" s="122"/>
      <c r="AD62" s="123" t="str">
        <f>IF(VLOOKUP(AD57,내용[],20,FALSE)="","",VLOOKUP(AD57,내용[],20,FALSE))</f>
        <v>UI 구현</v>
      </c>
      <c r="AE62" s="123"/>
      <c r="AF62" s="123"/>
      <c r="AG62" s="123"/>
      <c r="AH62" s="123"/>
      <c r="AI62" s="123"/>
      <c r="AJ62" s="123"/>
      <c r="AK62" s="124"/>
      <c r="AL62" s="124"/>
      <c r="AM62" s="124"/>
      <c r="AN62" s="124"/>
      <c r="AO62" s="57" t="str">
        <f>"1교시"&amp;LEFT(자료!$D$8,5)</f>
        <v>1교시09:30</v>
      </c>
      <c r="AP62" s="121" t="str">
        <f>IF(VLOOKUP(AX57,내용[],4,FALSE)="","",VLOOKUP(AX57,내용[],4,FALSE)&amp;" : "&amp;VLOOKUP(AX57,내용[],12,FALSE))</f>
        <v xml:space="preserve">프론트앤드 &amp; 백앤드 구현 및 제작 : </v>
      </c>
      <c r="AQ62" s="121"/>
      <c r="AR62" s="121"/>
      <c r="AS62" s="121"/>
      <c r="AT62" s="121"/>
      <c r="AU62" s="121"/>
      <c r="AV62" s="122"/>
      <c r="AW62" s="122"/>
      <c r="AX62" s="123" t="str">
        <f>IF(VLOOKUP(AX57,내용[],20,FALSE)="","",VLOOKUP(AX57,내용[],20,FALSE))</f>
        <v>UI 구현</v>
      </c>
      <c r="AY62" s="123"/>
      <c r="AZ62" s="123"/>
      <c r="BA62" s="123"/>
      <c r="BB62" s="123"/>
      <c r="BC62" s="123"/>
      <c r="BD62" s="123"/>
      <c r="BE62" s="124"/>
      <c r="BF62" s="124"/>
      <c r="BG62" s="124"/>
      <c r="BH62" s="124"/>
      <c r="BI62" s="57" t="str">
        <f>"1교시"&amp;LEFT(자료!$D$8,5)</f>
        <v>1교시09:30</v>
      </c>
      <c r="BJ62" s="121" t="str">
        <f>IF(VLOOKUP(BR57,내용[],4,FALSE)="","",VLOOKUP(BR57,내용[],4,FALSE)&amp;" : "&amp;VLOOKUP(BR57,내용[],12,FALSE))</f>
        <v xml:space="preserve">프론트앤드 &amp; 백앤드 구현 및 제작 : </v>
      </c>
      <c r="BK62" s="121"/>
      <c r="BL62" s="121"/>
      <c r="BM62" s="121"/>
      <c r="BN62" s="121"/>
      <c r="BO62" s="121"/>
      <c r="BP62" s="122"/>
      <c r="BQ62" s="122"/>
      <c r="BR62" s="123" t="str">
        <f>IF(VLOOKUP(BR57,내용[],20,FALSE)="","",VLOOKUP(BR57,내용[],20,FALSE))</f>
        <v>UI 구현</v>
      </c>
      <c r="BS62" s="123"/>
      <c r="BT62" s="123"/>
      <c r="BU62" s="123"/>
      <c r="BV62" s="123"/>
      <c r="BW62" s="123"/>
      <c r="BX62" s="123"/>
      <c r="BY62" s="124"/>
      <c r="BZ62" s="124"/>
      <c r="CA62" s="124"/>
      <c r="CB62" s="124"/>
      <c r="CC62" s="57" t="str">
        <f>"1교시"&amp;LEFT(자료!$D$8,5)</f>
        <v>1교시09:30</v>
      </c>
      <c r="CD62" s="121" t="str">
        <f>IF(VLOOKUP(CL57,내용[],4,FALSE)="","",VLOOKUP(CL57,내용[],4,FALSE)&amp;" : "&amp;VLOOKUP(CL57,내용[],12,FALSE))</f>
        <v xml:space="preserve">프론트앤드 &amp; 백앤드 구현 및 제작 : </v>
      </c>
      <c r="CE62" s="121"/>
      <c r="CF62" s="121"/>
      <c r="CG62" s="121"/>
      <c r="CH62" s="121"/>
      <c r="CI62" s="121"/>
      <c r="CJ62" s="122"/>
      <c r="CK62" s="122"/>
      <c r="CL62" s="123" t="str">
        <f>IF(VLOOKUP(CL57,내용[],20,FALSE)="","",VLOOKUP(CL57,내용[],20,FALSE))</f>
        <v>UI 구현</v>
      </c>
      <c r="CM62" s="123"/>
      <c r="CN62" s="123"/>
      <c r="CO62" s="123"/>
      <c r="CP62" s="123"/>
      <c r="CQ62" s="123"/>
      <c r="CR62" s="123"/>
      <c r="CS62" s="124"/>
      <c r="CT62" s="124"/>
      <c r="CU62" s="124"/>
      <c r="CV62" s="124"/>
    </row>
    <row r="63" spans="1:100" ht="30.75" customHeight="1" x14ac:dyDescent="0.15">
      <c r="A63" s="57" t="str">
        <f>"2교시"&amp;LEFT(자료!$E$8,5)</f>
        <v>2교시10:30</v>
      </c>
      <c r="B63" s="125" t="str">
        <f>IF(VLOOKUP(J57,내용[],5,FALSE)="","",VLOOKUP(J57,내용[],5,FALSE)&amp;" : "&amp;VLOOKUP(J57,내용[],13,FALSE))</f>
        <v xml:space="preserve">프론트앤드 &amp; 백앤드 구현 및 제작 : </v>
      </c>
      <c r="C63" s="126"/>
      <c r="D63" s="126"/>
      <c r="E63" s="126"/>
      <c r="F63" s="126"/>
      <c r="G63" s="127"/>
      <c r="H63" s="122"/>
      <c r="I63" s="122"/>
      <c r="J63" s="123" t="str">
        <f>IF(VLOOKUP(J57,내용[],21,FALSE)="","",VLOOKUP(J57,내용[],21,FALSE))</f>
        <v>UI 구현</v>
      </c>
      <c r="K63" s="123"/>
      <c r="L63" s="123"/>
      <c r="M63" s="123"/>
      <c r="N63" s="123"/>
      <c r="O63" s="123"/>
      <c r="P63" s="123"/>
      <c r="Q63" s="124"/>
      <c r="R63" s="124"/>
      <c r="S63" s="124"/>
      <c r="T63" s="124"/>
      <c r="U63" s="57" t="str">
        <f>"2교시"&amp;LEFT(자료!$E$8,5)</f>
        <v>2교시10:30</v>
      </c>
      <c r="V63" s="125" t="str">
        <f>IF(VLOOKUP(AD57,내용[],5,FALSE)="","",VLOOKUP(AD57,내용[],5,FALSE)&amp;" : "&amp;VLOOKUP(AD57,내용[],13,FALSE))</f>
        <v xml:space="preserve">프론트앤드 &amp; 백앤드 구현 및 제작 : </v>
      </c>
      <c r="W63" s="126"/>
      <c r="X63" s="126"/>
      <c r="Y63" s="126"/>
      <c r="Z63" s="126"/>
      <c r="AA63" s="127"/>
      <c r="AB63" s="122"/>
      <c r="AC63" s="122"/>
      <c r="AD63" s="123" t="str">
        <f>IF(VLOOKUP(AD57,내용[],21,FALSE)="","",VLOOKUP(AD57,내용[],21,FALSE))</f>
        <v>UI 구현</v>
      </c>
      <c r="AE63" s="123"/>
      <c r="AF63" s="123"/>
      <c r="AG63" s="123"/>
      <c r="AH63" s="123"/>
      <c r="AI63" s="123"/>
      <c r="AJ63" s="123"/>
      <c r="AK63" s="124"/>
      <c r="AL63" s="124"/>
      <c r="AM63" s="124"/>
      <c r="AN63" s="124"/>
      <c r="AO63" s="57" t="str">
        <f>"2교시"&amp;LEFT(자료!$E$8,5)</f>
        <v>2교시10:30</v>
      </c>
      <c r="AP63" s="125" t="str">
        <f>IF(VLOOKUP(AX57,내용[],5,FALSE)="","",VLOOKUP(AX57,내용[],5,FALSE)&amp;" : "&amp;VLOOKUP(AX57,내용[],13,FALSE))</f>
        <v xml:space="preserve">프론트앤드 &amp; 백앤드 구현 및 제작 : </v>
      </c>
      <c r="AQ63" s="126"/>
      <c r="AR63" s="126"/>
      <c r="AS63" s="126"/>
      <c r="AT63" s="126"/>
      <c r="AU63" s="127"/>
      <c r="AV63" s="122"/>
      <c r="AW63" s="122"/>
      <c r="AX63" s="123" t="str">
        <f>IF(VLOOKUP(AX57,내용[],21,FALSE)="","",VLOOKUP(AX57,내용[],21,FALSE))</f>
        <v>UI 구현</v>
      </c>
      <c r="AY63" s="123"/>
      <c r="AZ63" s="123"/>
      <c r="BA63" s="123"/>
      <c r="BB63" s="123"/>
      <c r="BC63" s="123"/>
      <c r="BD63" s="123"/>
      <c r="BE63" s="124"/>
      <c r="BF63" s="124"/>
      <c r="BG63" s="124"/>
      <c r="BH63" s="124"/>
      <c r="BI63" s="57" t="str">
        <f>"2교시"&amp;LEFT(자료!$E$8,5)</f>
        <v>2교시10:30</v>
      </c>
      <c r="BJ63" s="125" t="str">
        <f>IF(VLOOKUP(BR57,내용[],5,FALSE)="","",VLOOKUP(BR57,내용[],5,FALSE)&amp;" : "&amp;VLOOKUP(BR57,내용[],13,FALSE))</f>
        <v xml:space="preserve">프론트앤드 &amp; 백앤드 구현 및 제작 : </v>
      </c>
      <c r="BK63" s="126"/>
      <c r="BL63" s="126"/>
      <c r="BM63" s="126"/>
      <c r="BN63" s="126"/>
      <c r="BO63" s="127"/>
      <c r="BP63" s="122"/>
      <c r="BQ63" s="122"/>
      <c r="BR63" s="123" t="str">
        <f>IF(VLOOKUP(BR57,내용[],21,FALSE)="","",VLOOKUP(BR57,내용[],21,FALSE))</f>
        <v>UI 구현</v>
      </c>
      <c r="BS63" s="123"/>
      <c r="BT63" s="123"/>
      <c r="BU63" s="123"/>
      <c r="BV63" s="123"/>
      <c r="BW63" s="123"/>
      <c r="BX63" s="123"/>
      <c r="BY63" s="124"/>
      <c r="BZ63" s="124"/>
      <c r="CA63" s="124"/>
      <c r="CB63" s="124"/>
      <c r="CC63" s="57" t="str">
        <f>"2교시"&amp;LEFT(자료!$E$8,5)</f>
        <v>2교시10:30</v>
      </c>
      <c r="CD63" s="125" t="str">
        <f>IF(VLOOKUP(CL57,내용[],5,FALSE)="","",VLOOKUP(CL57,내용[],5,FALSE)&amp;" : "&amp;VLOOKUP(CL57,내용[],13,FALSE))</f>
        <v xml:space="preserve">프론트앤드 &amp; 백앤드 구현 및 제작 : </v>
      </c>
      <c r="CE63" s="126"/>
      <c r="CF63" s="126"/>
      <c r="CG63" s="126"/>
      <c r="CH63" s="126"/>
      <c r="CI63" s="127"/>
      <c r="CJ63" s="122"/>
      <c r="CK63" s="122"/>
      <c r="CL63" s="123" t="str">
        <f>IF(VLOOKUP(CL57,내용[],21,FALSE)="","",VLOOKUP(CL57,내용[],21,FALSE))</f>
        <v>UI 구현</v>
      </c>
      <c r="CM63" s="123"/>
      <c r="CN63" s="123"/>
      <c r="CO63" s="123"/>
      <c r="CP63" s="123"/>
      <c r="CQ63" s="123"/>
      <c r="CR63" s="123"/>
      <c r="CS63" s="124"/>
      <c r="CT63" s="124"/>
      <c r="CU63" s="124"/>
      <c r="CV63" s="124"/>
    </row>
    <row r="64" spans="1:100" ht="30.75" customHeight="1" x14ac:dyDescent="0.15">
      <c r="A64" s="57" t="str">
        <f>"3교시"&amp;LEFT(자료!$F$8,5)</f>
        <v>3교시11:30</v>
      </c>
      <c r="B64" s="125" t="str">
        <f>IF(VLOOKUP(J57,내용[],6,FALSE)="","",VLOOKUP(J57,내용[],6,FALSE)&amp;" : "&amp;VLOOKUP(J57,내용[],14,FALSE))</f>
        <v xml:space="preserve">프론트앤드 &amp; 백앤드 구현 및 제작 : </v>
      </c>
      <c r="C64" s="126"/>
      <c r="D64" s="126"/>
      <c r="E64" s="126"/>
      <c r="F64" s="126"/>
      <c r="G64" s="127"/>
      <c r="H64" s="122"/>
      <c r="I64" s="122"/>
      <c r="J64" s="123" t="str">
        <f>IF(VLOOKUP(J57,내용[],22,FALSE)="","",VLOOKUP(J57,내용[],22,FALSE))</f>
        <v>UI 구현</v>
      </c>
      <c r="K64" s="123"/>
      <c r="L64" s="123"/>
      <c r="M64" s="123"/>
      <c r="N64" s="123"/>
      <c r="O64" s="123"/>
      <c r="P64" s="123"/>
      <c r="Q64" s="124"/>
      <c r="R64" s="124"/>
      <c r="S64" s="124"/>
      <c r="T64" s="124"/>
      <c r="U64" s="57" t="str">
        <f>"3교시"&amp;LEFT(자료!$F$8,5)</f>
        <v>3교시11:30</v>
      </c>
      <c r="V64" s="125" t="str">
        <f>IF(VLOOKUP(AD57,내용[],6,FALSE)="","",VLOOKUP(AD57,내용[],6,FALSE)&amp;" : "&amp;VLOOKUP(AD57,내용[],14,FALSE))</f>
        <v xml:space="preserve">프론트앤드 &amp; 백앤드 구현 및 제작 : </v>
      </c>
      <c r="W64" s="126"/>
      <c r="X64" s="126"/>
      <c r="Y64" s="126"/>
      <c r="Z64" s="126"/>
      <c r="AA64" s="127"/>
      <c r="AB64" s="122"/>
      <c r="AC64" s="122"/>
      <c r="AD64" s="123" t="str">
        <f>IF(VLOOKUP(AD57,내용[],22,FALSE)="","",VLOOKUP(AD57,내용[],22,FALSE))</f>
        <v>UI 구현</v>
      </c>
      <c r="AE64" s="123"/>
      <c r="AF64" s="123"/>
      <c r="AG64" s="123"/>
      <c r="AH64" s="123"/>
      <c r="AI64" s="123"/>
      <c r="AJ64" s="123"/>
      <c r="AK64" s="124"/>
      <c r="AL64" s="124"/>
      <c r="AM64" s="124"/>
      <c r="AN64" s="124"/>
      <c r="AO64" s="57" t="str">
        <f>"3교시"&amp;LEFT(자료!$F$8,5)</f>
        <v>3교시11:30</v>
      </c>
      <c r="AP64" s="125" t="str">
        <f>IF(VLOOKUP(AX57,내용[],6,FALSE)="","",VLOOKUP(AX57,내용[],6,FALSE)&amp;" : "&amp;VLOOKUP(AX57,내용[],14,FALSE))</f>
        <v xml:space="preserve">프론트앤드 &amp; 백앤드 구현 및 제작 : </v>
      </c>
      <c r="AQ64" s="126"/>
      <c r="AR64" s="126"/>
      <c r="AS64" s="126"/>
      <c r="AT64" s="126"/>
      <c r="AU64" s="127"/>
      <c r="AV64" s="122"/>
      <c r="AW64" s="122"/>
      <c r="AX64" s="123" t="str">
        <f>IF(VLOOKUP(AX57,내용[],22,FALSE)="","",VLOOKUP(AX57,내용[],22,FALSE))</f>
        <v>UI 구현</v>
      </c>
      <c r="AY64" s="123"/>
      <c r="AZ64" s="123"/>
      <c r="BA64" s="123"/>
      <c r="BB64" s="123"/>
      <c r="BC64" s="123"/>
      <c r="BD64" s="123"/>
      <c r="BE64" s="124"/>
      <c r="BF64" s="124"/>
      <c r="BG64" s="124"/>
      <c r="BH64" s="124"/>
      <c r="BI64" s="57" t="str">
        <f>"3교시"&amp;LEFT(자료!$F$8,5)</f>
        <v>3교시11:30</v>
      </c>
      <c r="BJ64" s="125" t="str">
        <f>IF(VLOOKUP(BR57,내용[],6,FALSE)="","",VLOOKUP(BR57,내용[],6,FALSE)&amp;" : "&amp;VLOOKUP(BR57,내용[],14,FALSE))</f>
        <v xml:space="preserve">프론트앤드 &amp; 백앤드 구현 및 제작 : </v>
      </c>
      <c r="BK64" s="126"/>
      <c r="BL64" s="126"/>
      <c r="BM64" s="126"/>
      <c r="BN64" s="126"/>
      <c r="BO64" s="127"/>
      <c r="BP64" s="122"/>
      <c r="BQ64" s="122"/>
      <c r="BR64" s="123" t="str">
        <f>IF(VLOOKUP(BR57,내용[],22,FALSE)="","",VLOOKUP(BR57,내용[],22,FALSE))</f>
        <v>UI 구현</v>
      </c>
      <c r="BS64" s="123"/>
      <c r="BT64" s="123"/>
      <c r="BU64" s="123"/>
      <c r="BV64" s="123"/>
      <c r="BW64" s="123"/>
      <c r="BX64" s="123"/>
      <c r="BY64" s="124"/>
      <c r="BZ64" s="124"/>
      <c r="CA64" s="124"/>
      <c r="CB64" s="124"/>
      <c r="CC64" s="57" t="str">
        <f>"3교시"&amp;LEFT(자료!$F$8,5)</f>
        <v>3교시11:30</v>
      </c>
      <c r="CD64" s="125" t="str">
        <f>IF(VLOOKUP(CL57,내용[],6,FALSE)="","",VLOOKUP(CL57,내용[],6,FALSE)&amp;" : "&amp;VLOOKUP(CL57,내용[],14,FALSE))</f>
        <v xml:space="preserve">프론트앤드 &amp; 백앤드 구현 및 제작 : </v>
      </c>
      <c r="CE64" s="126"/>
      <c r="CF64" s="126"/>
      <c r="CG64" s="126"/>
      <c r="CH64" s="126"/>
      <c r="CI64" s="127"/>
      <c r="CJ64" s="122"/>
      <c r="CK64" s="122"/>
      <c r="CL64" s="123" t="str">
        <f>IF(VLOOKUP(CL57,내용[],22,FALSE)="","",VLOOKUP(CL57,내용[],22,FALSE))</f>
        <v>UI 구현</v>
      </c>
      <c r="CM64" s="123"/>
      <c r="CN64" s="123"/>
      <c r="CO64" s="123"/>
      <c r="CP64" s="123"/>
      <c r="CQ64" s="123"/>
      <c r="CR64" s="123"/>
      <c r="CS64" s="124"/>
      <c r="CT64" s="124"/>
      <c r="CU64" s="124"/>
      <c r="CV64" s="124"/>
    </row>
    <row r="65" spans="1:100" ht="30.75" customHeight="1" x14ac:dyDescent="0.15">
      <c r="A65" s="57" t="str">
        <f>"4교시"&amp;LEFT(자료!$G$8,5)</f>
        <v>4교시12:30</v>
      </c>
      <c r="B65" s="125" t="str">
        <f>IF(VLOOKUP(J57,내용[],7,FALSE)="","",VLOOKUP(J57,내용[],7,FALSE)&amp;" : "&amp;VLOOKUP(J57,내용[],15,FALSE))</f>
        <v xml:space="preserve">프론트앤드 &amp; 백앤드 구현 및 제작 : </v>
      </c>
      <c r="C65" s="126"/>
      <c r="D65" s="126"/>
      <c r="E65" s="126"/>
      <c r="F65" s="126"/>
      <c r="G65" s="127"/>
      <c r="H65" s="122"/>
      <c r="I65" s="122"/>
      <c r="J65" s="123" t="str">
        <f>IF(VLOOKUP(J57,내용[],23,FALSE)="","",VLOOKUP(J57,내용[],23,FALSE))</f>
        <v>UI 구현</v>
      </c>
      <c r="K65" s="123"/>
      <c r="L65" s="123"/>
      <c r="M65" s="123"/>
      <c r="N65" s="123"/>
      <c r="O65" s="123"/>
      <c r="P65" s="123"/>
      <c r="Q65" s="124"/>
      <c r="R65" s="124"/>
      <c r="S65" s="124"/>
      <c r="T65" s="124"/>
      <c r="U65" s="57" t="str">
        <f>"4교시"&amp;LEFT(자료!$G$8,5)</f>
        <v>4교시12:30</v>
      </c>
      <c r="V65" s="125" t="str">
        <f>IF(VLOOKUP(AD57,내용[],7,FALSE)="","",VLOOKUP(AD57,내용[],7,FALSE)&amp;" : "&amp;VLOOKUP(AD57,내용[],15,FALSE))</f>
        <v xml:space="preserve">프론트앤드 &amp; 백앤드 구현 및 제작 : </v>
      </c>
      <c r="W65" s="126"/>
      <c r="X65" s="126"/>
      <c r="Y65" s="126"/>
      <c r="Z65" s="126"/>
      <c r="AA65" s="127"/>
      <c r="AB65" s="122"/>
      <c r="AC65" s="122"/>
      <c r="AD65" s="123" t="str">
        <f>IF(VLOOKUP(AD57,내용[],23,FALSE)="","",VLOOKUP(AD57,내용[],23,FALSE))</f>
        <v>UI 구현</v>
      </c>
      <c r="AE65" s="123"/>
      <c r="AF65" s="123"/>
      <c r="AG65" s="123"/>
      <c r="AH65" s="123"/>
      <c r="AI65" s="123"/>
      <c r="AJ65" s="123"/>
      <c r="AK65" s="124"/>
      <c r="AL65" s="124"/>
      <c r="AM65" s="124"/>
      <c r="AN65" s="124"/>
      <c r="AO65" s="57" t="str">
        <f>"4교시"&amp;LEFT(자료!$G$8,5)</f>
        <v>4교시12:30</v>
      </c>
      <c r="AP65" s="125" t="str">
        <f>IF(VLOOKUP(AX57,내용[],7,FALSE)="","",VLOOKUP(AX57,내용[],7,FALSE)&amp;" : "&amp;VLOOKUP(AX57,내용[],15,FALSE))</f>
        <v xml:space="preserve">프론트앤드 &amp; 백앤드 구현 및 제작 : </v>
      </c>
      <c r="AQ65" s="126"/>
      <c r="AR65" s="126"/>
      <c r="AS65" s="126"/>
      <c r="AT65" s="126"/>
      <c r="AU65" s="127"/>
      <c r="AV65" s="122"/>
      <c r="AW65" s="122"/>
      <c r="AX65" s="123" t="str">
        <f>IF(VLOOKUP(AX57,내용[],23,FALSE)="","",VLOOKUP(AX57,내용[],23,FALSE))</f>
        <v>UI 구현</v>
      </c>
      <c r="AY65" s="123"/>
      <c r="AZ65" s="123"/>
      <c r="BA65" s="123"/>
      <c r="BB65" s="123"/>
      <c r="BC65" s="123"/>
      <c r="BD65" s="123"/>
      <c r="BE65" s="124"/>
      <c r="BF65" s="124"/>
      <c r="BG65" s="124"/>
      <c r="BH65" s="124"/>
      <c r="BI65" s="57" t="str">
        <f>"4교시"&amp;LEFT(자료!$G$8,5)</f>
        <v>4교시12:30</v>
      </c>
      <c r="BJ65" s="125" t="str">
        <f>IF(VLOOKUP(BR57,내용[],7,FALSE)="","",VLOOKUP(BR57,내용[],7,FALSE)&amp;" : "&amp;VLOOKUP(BR57,내용[],15,FALSE))</f>
        <v xml:space="preserve">프론트앤드 &amp; 백앤드 구현 및 제작 : </v>
      </c>
      <c r="BK65" s="126"/>
      <c r="BL65" s="126"/>
      <c r="BM65" s="126"/>
      <c r="BN65" s="126"/>
      <c r="BO65" s="127"/>
      <c r="BP65" s="122"/>
      <c r="BQ65" s="122"/>
      <c r="BR65" s="123" t="str">
        <f>IF(VLOOKUP(BR57,내용[],23,FALSE)="","",VLOOKUP(BR57,내용[],23,FALSE))</f>
        <v>UI 구현</v>
      </c>
      <c r="BS65" s="123"/>
      <c r="BT65" s="123"/>
      <c r="BU65" s="123"/>
      <c r="BV65" s="123"/>
      <c r="BW65" s="123"/>
      <c r="BX65" s="123"/>
      <c r="BY65" s="124"/>
      <c r="BZ65" s="124"/>
      <c r="CA65" s="124"/>
      <c r="CB65" s="124"/>
      <c r="CC65" s="57" t="str">
        <f>"4교시"&amp;LEFT(자료!$G$8,5)</f>
        <v>4교시12:30</v>
      </c>
      <c r="CD65" s="125" t="str">
        <f>IF(VLOOKUP(CL57,내용[],7,FALSE)="","",VLOOKUP(CL57,내용[],7,FALSE)&amp;" : "&amp;VLOOKUP(CL57,내용[],15,FALSE))</f>
        <v xml:space="preserve">프론트앤드 &amp; 백앤드 구현 및 제작 : </v>
      </c>
      <c r="CE65" s="126"/>
      <c r="CF65" s="126"/>
      <c r="CG65" s="126"/>
      <c r="CH65" s="126"/>
      <c r="CI65" s="127"/>
      <c r="CJ65" s="122"/>
      <c r="CK65" s="122"/>
      <c r="CL65" s="123" t="str">
        <f>IF(VLOOKUP(CL57,내용[],23,FALSE)="","",VLOOKUP(CL57,내용[],23,FALSE))</f>
        <v>UI 구현</v>
      </c>
      <c r="CM65" s="123"/>
      <c r="CN65" s="123"/>
      <c r="CO65" s="123"/>
      <c r="CP65" s="123"/>
      <c r="CQ65" s="123"/>
      <c r="CR65" s="123"/>
      <c r="CS65" s="124"/>
      <c r="CT65" s="124"/>
      <c r="CU65" s="124"/>
      <c r="CV65" s="124"/>
    </row>
    <row r="66" spans="1:100" ht="30.75" customHeight="1" x14ac:dyDescent="0.15">
      <c r="A66" s="57" t="str">
        <f>"5교시"&amp;LEFT(자료!$H$8,5)</f>
        <v>5교시14:10</v>
      </c>
      <c r="B66" s="125" t="str">
        <f>IF(VLOOKUP(J57,내용[],8,FALSE)="","",VLOOKUP(J57,내용[],8,FALSE)&amp;" : "&amp;VLOOKUP(J57,내용[],16,FALSE))</f>
        <v xml:space="preserve">프론트앤드 &amp; 백앤드 구현 및 제작 : </v>
      </c>
      <c r="C66" s="126"/>
      <c r="D66" s="126"/>
      <c r="E66" s="126"/>
      <c r="F66" s="126"/>
      <c r="G66" s="127"/>
      <c r="H66" s="122"/>
      <c r="I66" s="122"/>
      <c r="J66" s="123" t="str">
        <f>IF(VLOOKUP(J57,내용[],24,FALSE)="","",VLOOKUP(J57,내용[],24,FALSE))</f>
        <v>UI 구현</v>
      </c>
      <c r="K66" s="123"/>
      <c r="L66" s="123"/>
      <c r="M66" s="123"/>
      <c r="N66" s="123"/>
      <c r="O66" s="123"/>
      <c r="P66" s="123"/>
      <c r="Q66" s="124"/>
      <c r="R66" s="124"/>
      <c r="S66" s="124"/>
      <c r="T66" s="124"/>
      <c r="U66" s="57" t="str">
        <f>"5교시"&amp;LEFT(자료!$H$8,5)</f>
        <v>5교시14:10</v>
      </c>
      <c r="V66" s="125" t="str">
        <f>IF(VLOOKUP(AD57,내용[],8,FALSE)="","",VLOOKUP(AD57,내용[],8,FALSE)&amp;" : "&amp;VLOOKUP(AD57,내용[],16,FALSE))</f>
        <v xml:space="preserve">프론트앤드 &amp; 백앤드 구현 및 제작 : </v>
      </c>
      <c r="W66" s="126"/>
      <c r="X66" s="126"/>
      <c r="Y66" s="126"/>
      <c r="Z66" s="126"/>
      <c r="AA66" s="127"/>
      <c r="AB66" s="122"/>
      <c r="AC66" s="122"/>
      <c r="AD66" s="123" t="str">
        <f>IF(VLOOKUP(AD57,내용[],24,FALSE)="","",VLOOKUP(AD57,내용[],24,FALSE))</f>
        <v>UI 구현</v>
      </c>
      <c r="AE66" s="123"/>
      <c r="AF66" s="123"/>
      <c r="AG66" s="123"/>
      <c r="AH66" s="123"/>
      <c r="AI66" s="123"/>
      <c r="AJ66" s="123"/>
      <c r="AK66" s="124"/>
      <c r="AL66" s="124"/>
      <c r="AM66" s="124"/>
      <c r="AN66" s="124"/>
      <c r="AO66" s="57" t="str">
        <f>"5교시"&amp;LEFT(자료!$H$8,5)</f>
        <v>5교시14:10</v>
      </c>
      <c r="AP66" s="125" t="str">
        <f>IF(VLOOKUP(AX57,내용[],8,FALSE)="","",VLOOKUP(AX57,내용[],8,FALSE)&amp;" : "&amp;VLOOKUP(AX57,내용[],16,FALSE))</f>
        <v xml:space="preserve">프론트앤드 &amp; 백앤드 구현 및 제작 : </v>
      </c>
      <c r="AQ66" s="126"/>
      <c r="AR66" s="126"/>
      <c r="AS66" s="126"/>
      <c r="AT66" s="126"/>
      <c r="AU66" s="127"/>
      <c r="AV66" s="122"/>
      <c r="AW66" s="122"/>
      <c r="AX66" s="123" t="str">
        <f>IF(VLOOKUP(AX57,내용[],24,FALSE)="","",VLOOKUP(AX57,내용[],24,FALSE))</f>
        <v>UI 구현</v>
      </c>
      <c r="AY66" s="123"/>
      <c r="AZ66" s="123"/>
      <c r="BA66" s="123"/>
      <c r="BB66" s="123"/>
      <c r="BC66" s="123"/>
      <c r="BD66" s="123"/>
      <c r="BE66" s="124"/>
      <c r="BF66" s="124"/>
      <c r="BG66" s="124"/>
      <c r="BH66" s="124"/>
      <c r="BI66" s="57" t="str">
        <f>"5교시"&amp;LEFT(자료!$H$8,5)</f>
        <v>5교시14:10</v>
      </c>
      <c r="BJ66" s="125" t="str">
        <f>IF(VLOOKUP(BR57,내용[],8,FALSE)="","",VLOOKUP(BR57,내용[],8,FALSE)&amp;" : "&amp;VLOOKUP(BR57,내용[],16,FALSE))</f>
        <v xml:space="preserve">프론트앤드 &amp; 백앤드 구현 및 제작 : </v>
      </c>
      <c r="BK66" s="126"/>
      <c r="BL66" s="126"/>
      <c r="BM66" s="126"/>
      <c r="BN66" s="126"/>
      <c r="BO66" s="127"/>
      <c r="BP66" s="122"/>
      <c r="BQ66" s="122"/>
      <c r="BR66" s="123" t="str">
        <f>IF(VLOOKUP(BR57,내용[],24,FALSE)="","",VLOOKUP(BR57,내용[],24,FALSE))</f>
        <v>UI 구현</v>
      </c>
      <c r="BS66" s="123"/>
      <c r="BT66" s="123"/>
      <c r="BU66" s="123"/>
      <c r="BV66" s="123"/>
      <c r="BW66" s="123"/>
      <c r="BX66" s="123"/>
      <c r="BY66" s="124"/>
      <c r="BZ66" s="124"/>
      <c r="CA66" s="124"/>
      <c r="CB66" s="124"/>
      <c r="CC66" s="57" t="str">
        <f>"5교시"&amp;LEFT(자료!$H$8,5)</f>
        <v>5교시14:10</v>
      </c>
      <c r="CD66" s="125" t="str">
        <f>IF(VLOOKUP(CL57,내용[],8,FALSE)="","",VLOOKUP(CL57,내용[],8,FALSE)&amp;" : "&amp;VLOOKUP(CL57,내용[],16,FALSE))</f>
        <v xml:space="preserve">프론트앤드 &amp; 백앤드 구현 및 제작 : </v>
      </c>
      <c r="CE66" s="126"/>
      <c r="CF66" s="126"/>
      <c r="CG66" s="126"/>
      <c r="CH66" s="126"/>
      <c r="CI66" s="127"/>
      <c r="CJ66" s="122"/>
      <c r="CK66" s="122"/>
      <c r="CL66" s="123" t="str">
        <f>IF(VLOOKUP(CL57,내용[],24,FALSE)="","",VLOOKUP(CL57,내용[],24,FALSE))</f>
        <v>UI 구현</v>
      </c>
      <c r="CM66" s="123"/>
      <c r="CN66" s="123"/>
      <c r="CO66" s="123"/>
      <c r="CP66" s="123"/>
      <c r="CQ66" s="123"/>
      <c r="CR66" s="123"/>
      <c r="CS66" s="124"/>
      <c r="CT66" s="124"/>
      <c r="CU66" s="124"/>
      <c r="CV66" s="124"/>
    </row>
    <row r="67" spans="1:100" ht="30.75" customHeight="1" x14ac:dyDescent="0.15">
      <c r="A67" s="57" t="str">
        <f>"6교시"&amp;LEFT(자료!$I$8,5)</f>
        <v>6교시15:10</v>
      </c>
      <c r="B67" s="125" t="str">
        <f>IF(VLOOKUP(J57,내용[],9,FALSE)="","",VLOOKUP(J57,내용[],9,FALSE)&amp;" : "&amp;VLOOKUP(J57,내용[],17,FALSE))</f>
        <v xml:space="preserve">프론트앤드 &amp; 백앤드 구현 및 제작 : </v>
      </c>
      <c r="C67" s="126"/>
      <c r="D67" s="126"/>
      <c r="E67" s="126"/>
      <c r="F67" s="126"/>
      <c r="G67" s="127"/>
      <c r="H67" s="122"/>
      <c r="I67" s="122"/>
      <c r="J67" s="123" t="str">
        <f>IF(VLOOKUP(J57,내용[],25,FALSE)="","",VLOOKUP(J57,내용[],25,FALSE))</f>
        <v>UI 구현</v>
      </c>
      <c r="K67" s="123"/>
      <c r="L67" s="123"/>
      <c r="M67" s="123"/>
      <c r="N67" s="123"/>
      <c r="O67" s="123"/>
      <c r="P67" s="123"/>
      <c r="Q67" s="124"/>
      <c r="R67" s="124"/>
      <c r="S67" s="124"/>
      <c r="T67" s="124"/>
      <c r="U67" s="57" t="str">
        <f>"6교시"&amp;LEFT(자료!$I$8,5)</f>
        <v>6교시15:10</v>
      </c>
      <c r="V67" s="125" t="str">
        <f>IF(VLOOKUP(AD57,내용[],9,FALSE)="","",VLOOKUP(AD57,내용[],9,FALSE)&amp;" : "&amp;VLOOKUP(AD57,내용[],17,FALSE))</f>
        <v xml:space="preserve">프론트앤드 &amp; 백앤드 구현 및 제작 : </v>
      </c>
      <c r="W67" s="126"/>
      <c r="X67" s="126"/>
      <c r="Y67" s="126"/>
      <c r="Z67" s="126"/>
      <c r="AA67" s="127"/>
      <c r="AB67" s="122"/>
      <c r="AC67" s="122"/>
      <c r="AD67" s="123" t="str">
        <f>IF(VLOOKUP(AD57,내용[],25,FALSE)="","",VLOOKUP(AD57,내용[],25,FALSE))</f>
        <v>UI 구현</v>
      </c>
      <c r="AE67" s="123"/>
      <c r="AF67" s="123"/>
      <c r="AG67" s="123"/>
      <c r="AH67" s="123"/>
      <c r="AI67" s="123"/>
      <c r="AJ67" s="123"/>
      <c r="AK67" s="124"/>
      <c r="AL67" s="124"/>
      <c r="AM67" s="124"/>
      <c r="AN67" s="124"/>
      <c r="AO67" s="57" t="str">
        <f>"6교시"&amp;LEFT(자료!$I$8,5)</f>
        <v>6교시15:10</v>
      </c>
      <c r="AP67" s="125" t="str">
        <f>IF(VLOOKUP(AX57,내용[],9,FALSE)="","",VLOOKUP(AX57,내용[],9,FALSE)&amp;" : "&amp;VLOOKUP(AX57,내용[],17,FALSE))</f>
        <v xml:space="preserve">프론트앤드 &amp; 백앤드 구현 및 제작 : </v>
      </c>
      <c r="AQ67" s="126"/>
      <c r="AR67" s="126"/>
      <c r="AS67" s="126"/>
      <c r="AT67" s="126"/>
      <c r="AU67" s="127"/>
      <c r="AV67" s="122"/>
      <c r="AW67" s="122"/>
      <c r="AX67" s="123" t="str">
        <f>IF(VLOOKUP(AX57,내용[],25,FALSE)="","",VLOOKUP(AX57,내용[],25,FALSE))</f>
        <v>UI 구현</v>
      </c>
      <c r="AY67" s="123"/>
      <c r="AZ67" s="123"/>
      <c r="BA67" s="123"/>
      <c r="BB67" s="123"/>
      <c r="BC67" s="123"/>
      <c r="BD67" s="123"/>
      <c r="BE67" s="124"/>
      <c r="BF67" s="124"/>
      <c r="BG67" s="124"/>
      <c r="BH67" s="124"/>
      <c r="BI67" s="57" t="str">
        <f>"6교시"&amp;LEFT(자료!$I$8,5)</f>
        <v>6교시15:10</v>
      </c>
      <c r="BJ67" s="125" t="str">
        <f>IF(VLOOKUP(BR57,내용[],9,FALSE)="","",VLOOKUP(BR57,내용[],9,FALSE)&amp;" : "&amp;VLOOKUP(BR57,내용[],17,FALSE))</f>
        <v xml:space="preserve">프론트앤드 &amp; 백앤드 구현 및 제작 : </v>
      </c>
      <c r="BK67" s="126"/>
      <c r="BL67" s="126"/>
      <c r="BM67" s="126"/>
      <c r="BN67" s="126"/>
      <c r="BO67" s="127"/>
      <c r="BP67" s="122"/>
      <c r="BQ67" s="122"/>
      <c r="BR67" s="123" t="str">
        <f>IF(VLOOKUP(BR57,내용[],25,FALSE)="","",VLOOKUP(BR57,내용[],25,FALSE))</f>
        <v>UI 구현</v>
      </c>
      <c r="BS67" s="123"/>
      <c r="BT67" s="123"/>
      <c r="BU67" s="123"/>
      <c r="BV67" s="123"/>
      <c r="BW67" s="123"/>
      <c r="BX67" s="123"/>
      <c r="BY67" s="124"/>
      <c r="BZ67" s="124"/>
      <c r="CA67" s="124"/>
      <c r="CB67" s="124"/>
      <c r="CC67" s="57" t="str">
        <f>"6교시"&amp;LEFT(자료!$I$8,5)</f>
        <v>6교시15:10</v>
      </c>
      <c r="CD67" s="125" t="str">
        <f>IF(VLOOKUP(CL57,내용[],9,FALSE)="","",VLOOKUP(CL57,내용[],9,FALSE)&amp;" : "&amp;VLOOKUP(CL57,내용[],17,FALSE))</f>
        <v xml:space="preserve">프론트앤드 &amp; 백앤드 구현 및 제작 : </v>
      </c>
      <c r="CE67" s="126"/>
      <c r="CF67" s="126"/>
      <c r="CG67" s="126"/>
      <c r="CH67" s="126"/>
      <c r="CI67" s="127"/>
      <c r="CJ67" s="122"/>
      <c r="CK67" s="122"/>
      <c r="CL67" s="123" t="str">
        <f>IF(VLOOKUP(CL57,내용[],25,FALSE)="","",VLOOKUP(CL57,내용[],25,FALSE))</f>
        <v>UI 구현</v>
      </c>
      <c r="CM67" s="123"/>
      <c r="CN67" s="123"/>
      <c r="CO67" s="123"/>
      <c r="CP67" s="123"/>
      <c r="CQ67" s="123"/>
      <c r="CR67" s="123"/>
      <c r="CS67" s="124"/>
      <c r="CT67" s="124"/>
      <c r="CU67" s="124"/>
      <c r="CV67" s="124"/>
    </row>
    <row r="68" spans="1:100" ht="30.75" customHeight="1" x14ac:dyDescent="0.15">
      <c r="A68" s="57" t="str">
        <f>"7교시"&amp;LEFT(자료!$J$8,5)</f>
        <v>7교시16:10</v>
      </c>
      <c r="B68" s="125" t="str">
        <f>IF(VLOOKUP(J57,내용[],10,FALSE)="","",VLOOKUP(J57,내용[],10,FALSE)&amp;" : "&amp;VLOOKUP(J57,내용[],18,FALSE))</f>
        <v xml:space="preserve">프론트앤드 &amp; 백앤드 구현 및 제작 : </v>
      </c>
      <c r="C68" s="126"/>
      <c r="D68" s="126"/>
      <c r="E68" s="126"/>
      <c r="F68" s="126"/>
      <c r="G68" s="127"/>
      <c r="H68" s="122"/>
      <c r="I68" s="122"/>
      <c r="J68" s="123" t="str">
        <f>IF(VLOOKUP(J57,내용[],26,FALSE)="","",VLOOKUP(J57,내용[],26,FALSE))</f>
        <v>UI 구현</v>
      </c>
      <c r="K68" s="123"/>
      <c r="L68" s="123"/>
      <c r="M68" s="123"/>
      <c r="N68" s="123"/>
      <c r="O68" s="123"/>
      <c r="P68" s="123"/>
      <c r="Q68" s="124"/>
      <c r="R68" s="124"/>
      <c r="S68" s="124"/>
      <c r="T68" s="124"/>
      <c r="U68" s="57" t="str">
        <f>"7교시"&amp;LEFT(자료!$J$8,5)</f>
        <v>7교시16:10</v>
      </c>
      <c r="V68" s="125" t="str">
        <f>IF(VLOOKUP(AD57,내용[],10,FALSE)="","",VLOOKUP(AD57,내용[],10,FALSE)&amp;" : "&amp;VLOOKUP(AD57,내용[],18,FALSE))</f>
        <v xml:space="preserve">프론트앤드 &amp; 백앤드 구현 및 제작 : </v>
      </c>
      <c r="W68" s="126"/>
      <c r="X68" s="126"/>
      <c r="Y68" s="126"/>
      <c r="Z68" s="126"/>
      <c r="AA68" s="127"/>
      <c r="AB68" s="122"/>
      <c r="AC68" s="122"/>
      <c r="AD68" s="123" t="str">
        <f>IF(VLOOKUP(AD57,내용[],26,FALSE)="","",VLOOKUP(AD57,내용[],26,FALSE))</f>
        <v>UI 구현</v>
      </c>
      <c r="AE68" s="123"/>
      <c r="AF68" s="123"/>
      <c r="AG68" s="123"/>
      <c r="AH68" s="123"/>
      <c r="AI68" s="123"/>
      <c r="AJ68" s="123"/>
      <c r="AK68" s="124"/>
      <c r="AL68" s="124"/>
      <c r="AM68" s="124"/>
      <c r="AN68" s="124"/>
      <c r="AO68" s="57" t="str">
        <f>"7교시"&amp;LEFT(자료!$J$8,5)</f>
        <v>7교시16:10</v>
      </c>
      <c r="AP68" s="125" t="str">
        <f>IF(VLOOKUP(AX57,내용[],10,FALSE)="","",VLOOKUP(AX57,내용[],10,FALSE)&amp;" : "&amp;VLOOKUP(AX57,내용[],18,FALSE))</f>
        <v xml:space="preserve">프론트앤드 &amp; 백앤드 구현 및 제작 : </v>
      </c>
      <c r="AQ68" s="126"/>
      <c r="AR68" s="126"/>
      <c r="AS68" s="126"/>
      <c r="AT68" s="126"/>
      <c r="AU68" s="127"/>
      <c r="AV68" s="122"/>
      <c r="AW68" s="122"/>
      <c r="AX68" s="123" t="str">
        <f>IF(VLOOKUP(AX57,내용[],26,FALSE)="","",VLOOKUP(AX57,내용[],26,FALSE))</f>
        <v>UI 구현</v>
      </c>
      <c r="AY68" s="123"/>
      <c r="AZ68" s="123"/>
      <c r="BA68" s="123"/>
      <c r="BB68" s="123"/>
      <c r="BC68" s="123"/>
      <c r="BD68" s="123"/>
      <c r="BE68" s="124"/>
      <c r="BF68" s="124"/>
      <c r="BG68" s="124"/>
      <c r="BH68" s="124"/>
      <c r="BI68" s="57" t="str">
        <f>"7교시"&amp;LEFT(자료!$J$8,5)</f>
        <v>7교시16:10</v>
      </c>
      <c r="BJ68" s="125" t="str">
        <f>IF(VLOOKUP(BR57,내용[],10,FALSE)="","",VLOOKUP(BR57,내용[],10,FALSE)&amp;" : "&amp;VLOOKUP(BR57,내용[],18,FALSE))</f>
        <v xml:space="preserve">프론트앤드 &amp; 백앤드 구현 및 제작 : </v>
      </c>
      <c r="BK68" s="126"/>
      <c r="BL68" s="126"/>
      <c r="BM68" s="126"/>
      <c r="BN68" s="126"/>
      <c r="BO68" s="127"/>
      <c r="BP68" s="122"/>
      <c r="BQ68" s="122"/>
      <c r="BR68" s="123" t="str">
        <f>IF(VLOOKUP(BR57,내용[],26,FALSE)="","",VLOOKUP(BR57,내용[],26,FALSE))</f>
        <v>UI 구현</v>
      </c>
      <c r="BS68" s="123"/>
      <c r="BT68" s="123"/>
      <c r="BU68" s="123"/>
      <c r="BV68" s="123"/>
      <c r="BW68" s="123"/>
      <c r="BX68" s="123"/>
      <c r="BY68" s="124"/>
      <c r="BZ68" s="124"/>
      <c r="CA68" s="124"/>
      <c r="CB68" s="124"/>
      <c r="CC68" s="57" t="str">
        <f>"7교시"&amp;LEFT(자료!$J$8,5)</f>
        <v>7교시16:10</v>
      </c>
      <c r="CD68" s="125" t="str">
        <f>IF(VLOOKUP(CL57,내용[],10,FALSE)="","",VLOOKUP(CL57,내용[],10,FALSE)&amp;" : "&amp;VLOOKUP(CL57,내용[],18,FALSE))</f>
        <v xml:space="preserve">프론트앤드 &amp; 백앤드 구현 및 제작 : </v>
      </c>
      <c r="CE68" s="126"/>
      <c r="CF68" s="126"/>
      <c r="CG68" s="126"/>
      <c r="CH68" s="126"/>
      <c r="CI68" s="127"/>
      <c r="CJ68" s="122"/>
      <c r="CK68" s="122"/>
      <c r="CL68" s="123" t="str">
        <f>IF(VLOOKUP(CL57,내용[],26,FALSE)="","",VLOOKUP(CL57,내용[],26,FALSE))</f>
        <v>UI 구현</v>
      </c>
      <c r="CM68" s="123"/>
      <c r="CN68" s="123"/>
      <c r="CO68" s="123"/>
      <c r="CP68" s="123"/>
      <c r="CQ68" s="123"/>
      <c r="CR68" s="123"/>
      <c r="CS68" s="124"/>
      <c r="CT68" s="124"/>
      <c r="CU68" s="124"/>
      <c r="CV68" s="124"/>
    </row>
    <row r="69" spans="1:100" ht="30.75" hidden="1" customHeight="1" x14ac:dyDescent="0.15">
      <c r="A69" s="57" t="str">
        <f>"1교시"&amp;LEFT(자료!$D$8,5)</f>
        <v>1교시09:30</v>
      </c>
      <c r="B69" s="125" t="e">
        <f>VLOOKUP(J58,내용[],10,FALSE)&amp;" : "&amp;VLOOKUP(J58,내용[],18,FALSE)</f>
        <v>#N/A</v>
      </c>
      <c r="C69" s="126"/>
      <c r="D69" s="126"/>
      <c r="E69" s="126"/>
      <c r="F69" s="126"/>
      <c r="G69" s="127"/>
      <c r="H69" s="122"/>
      <c r="I69" s="122"/>
      <c r="J69" s="123" t="str">
        <f>VLOOKUP(J57,내용[],27,FALSE)</f>
        <v>UI 구현</v>
      </c>
      <c r="K69" s="123"/>
      <c r="L69" s="123"/>
      <c r="M69" s="123"/>
      <c r="N69" s="123"/>
      <c r="O69" s="123"/>
      <c r="P69" s="123"/>
      <c r="Q69" s="124"/>
      <c r="R69" s="124"/>
      <c r="S69" s="124"/>
      <c r="T69" s="124"/>
      <c r="U69" s="57" t="str">
        <f>"1교시"&amp;LEFT(자료!$D$8,5)</f>
        <v>1교시09:30</v>
      </c>
      <c r="V69" s="125" t="e">
        <f>VLOOKUP(AD58,내용[],10,FALSE)&amp;" : "&amp;VLOOKUP(AD58,내용[],18,FALSE)</f>
        <v>#N/A</v>
      </c>
      <c r="W69" s="126"/>
      <c r="X69" s="126"/>
      <c r="Y69" s="126"/>
      <c r="Z69" s="126"/>
      <c r="AA69" s="127"/>
      <c r="AB69" s="122"/>
      <c r="AC69" s="122"/>
      <c r="AD69" s="123" t="str">
        <f>VLOOKUP(AD57,내용[],27,FALSE)</f>
        <v>UI 구현</v>
      </c>
      <c r="AE69" s="123"/>
      <c r="AF69" s="123"/>
      <c r="AG69" s="123"/>
      <c r="AH69" s="123"/>
      <c r="AI69" s="123"/>
      <c r="AJ69" s="123"/>
      <c r="AK69" s="124"/>
      <c r="AL69" s="124"/>
      <c r="AM69" s="124"/>
      <c r="AN69" s="124"/>
      <c r="AO69" s="57" t="str">
        <f>"1교시"&amp;LEFT(자료!$D$8,5)</f>
        <v>1교시09:30</v>
      </c>
      <c r="AP69" s="125" t="e">
        <f>VLOOKUP(AX58,내용[],10,FALSE)&amp;" : "&amp;VLOOKUP(AX58,내용[],18,FALSE)</f>
        <v>#N/A</v>
      </c>
      <c r="AQ69" s="126"/>
      <c r="AR69" s="126"/>
      <c r="AS69" s="126"/>
      <c r="AT69" s="126"/>
      <c r="AU69" s="127"/>
      <c r="AV69" s="122"/>
      <c r="AW69" s="122"/>
      <c r="AX69" s="123" t="str">
        <f>VLOOKUP(AX57,내용[],27,FALSE)</f>
        <v>UI 구현</v>
      </c>
      <c r="AY69" s="123"/>
      <c r="AZ69" s="123"/>
      <c r="BA69" s="123"/>
      <c r="BB69" s="123"/>
      <c r="BC69" s="123"/>
      <c r="BD69" s="123"/>
      <c r="BE69" s="124"/>
      <c r="BF69" s="124"/>
      <c r="BG69" s="124"/>
      <c r="BH69" s="124"/>
      <c r="BI69" s="57" t="str">
        <f>"1교시"&amp;LEFT(자료!$D$8,5)</f>
        <v>1교시09:30</v>
      </c>
      <c r="BJ69" s="125" t="e">
        <f>VLOOKUP(BR58,내용[],10,FALSE)&amp;" : "&amp;VLOOKUP(BR58,내용[],18,FALSE)</f>
        <v>#N/A</v>
      </c>
      <c r="BK69" s="126"/>
      <c r="BL69" s="126"/>
      <c r="BM69" s="126"/>
      <c r="BN69" s="126"/>
      <c r="BO69" s="127"/>
      <c r="BP69" s="122"/>
      <c r="BQ69" s="122"/>
      <c r="BR69" s="123" t="str">
        <f>VLOOKUP(BR57,내용[],27,FALSE)</f>
        <v>UI 구현</v>
      </c>
      <c r="BS69" s="123"/>
      <c r="BT69" s="123"/>
      <c r="BU69" s="123"/>
      <c r="BV69" s="123"/>
      <c r="BW69" s="123"/>
      <c r="BX69" s="123"/>
      <c r="BY69" s="124"/>
      <c r="BZ69" s="124"/>
      <c r="CA69" s="124"/>
      <c r="CB69" s="124"/>
      <c r="CC69" s="57" t="str">
        <f>"1교시"&amp;LEFT(자료!$D$8,5)</f>
        <v>1교시09:30</v>
      </c>
      <c r="CD69" s="125" t="e">
        <f>VLOOKUP(CL58,내용[],10,FALSE)&amp;" : "&amp;VLOOKUP(CL58,내용[],18,FALSE)</f>
        <v>#N/A</v>
      </c>
      <c r="CE69" s="126"/>
      <c r="CF69" s="126"/>
      <c r="CG69" s="126"/>
      <c r="CH69" s="126"/>
      <c r="CI69" s="127"/>
      <c r="CJ69" s="122"/>
      <c r="CK69" s="122"/>
      <c r="CL69" s="123" t="str">
        <f>VLOOKUP(CL57,내용[],27,FALSE)</f>
        <v>UI 구현</v>
      </c>
      <c r="CM69" s="123"/>
      <c r="CN69" s="123"/>
      <c r="CO69" s="123"/>
      <c r="CP69" s="123"/>
      <c r="CQ69" s="123"/>
      <c r="CR69" s="123"/>
      <c r="CS69" s="124"/>
      <c r="CT69" s="124"/>
      <c r="CU69" s="124"/>
      <c r="CV69" s="124"/>
    </row>
    <row r="70" spans="1:100" ht="30.75" customHeight="1" x14ac:dyDescent="0.15">
      <c r="A70" s="57" t="str">
        <f>"8교시"&amp;LEFT(자료!$K$8,5)</f>
        <v>8교시17:10</v>
      </c>
      <c r="B70" s="125" t="str">
        <f>IF(VLOOKUP(J57,내용[],11,FALSE)="","",VLOOKUP(J57,내용[],11,FALSE)&amp;" : "&amp;VLOOKUP(J57,내용[],19,FALSE))</f>
        <v xml:space="preserve">프론트앤드 &amp; 백앤드 구현 및 제작 : </v>
      </c>
      <c r="C70" s="126"/>
      <c r="D70" s="126"/>
      <c r="E70" s="126"/>
      <c r="F70" s="126"/>
      <c r="G70" s="127"/>
      <c r="H70" s="122"/>
      <c r="I70" s="122"/>
      <c r="J70" s="123" t="str">
        <f>IF(VLOOKUP(J57,내용[],27,FALSE)="","",VLOOKUP(J57,내용[],27,FALSE))</f>
        <v>UI 구현</v>
      </c>
      <c r="K70" s="123"/>
      <c r="L70" s="123"/>
      <c r="M70" s="123"/>
      <c r="N70" s="123"/>
      <c r="O70" s="123"/>
      <c r="P70" s="123"/>
      <c r="Q70" s="124"/>
      <c r="R70" s="124"/>
      <c r="S70" s="124"/>
      <c r="T70" s="124"/>
      <c r="U70" s="57" t="str">
        <f>"8교시"&amp;LEFT(자료!$K$8,5)</f>
        <v>8교시17:10</v>
      </c>
      <c r="V70" s="125" t="str">
        <f>IF(VLOOKUP(AD57,내용[],11,FALSE)="","",VLOOKUP(AD57,내용[],11,FALSE)&amp;" : "&amp;VLOOKUP(AD57,내용[],19,FALSE))</f>
        <v xml:space="preserve">프론트앤드 &amp; 백앤드 구현 및 제작 : </v>
      </c>
      <c r="W70" s="126"/>
      <c r="X70" s="126"/>
      <c r="Y70" s="126"/>
      <c r="Z70" s="126"/>
      <c r="AA70" s="127"/>
      <c r="AB70" s="122"/>
      <c r="AC70" s="122"/>
      <c r="AD70" s="123" t="str">
        <f>IF(VLOOKUP(AD57,내용[],27,FALSE)="","",VLOOKUP(AD57,내용[],27,FALSE))</f>
        <v>UI 구현</v>
      </c>
      <c r="AE70" s="123"/>
      <c r="AF70" s="123"/>
      <c r="AG70" s="123"/>
      <c r="AH70" s="123"/>
      <c r="AI70" s="123"/>
      <c r="AJ70" s="123"/>
      <c r="AK70" s="124"/>
      <c r="AL70" s="124"/>
      <c r="AM70" s="124"/>
      <c r="AN70" s="124"/>
      <c r="AO70" s="57" t="str">
        <f>"8교시"&amp;LEFT(자료!$K$8,5)</f>
        <v>8교시17:10</v>
      </c>
      <c r="AP70" s="125" t="str">
        <f>IF(VLOOKUP(AX57,내용[],11,FALSE)="","",VLOOKUP(AX57,내용[],11,FALSE)&amp;" : "&amp;VLOOKUP(AX57,내용[],19,FALSE))</f>
        <v xml:space="preserve">프론트앤드 &amp; 백앤드 구현 및 제작 : </v>
      </c>
      <c r="AQ70" s="126"/>
      <c r="AR70" s="126"/>
      <c r="AS70" s="126"/>
      <c r="AT70" s="126"/>
      <c r="AU70" s="127"/>
      <c r="AV70" s="122"/>
      <c r="AW70" s="122"/>
      <c r="AX70" s="123" t="str">
        <f>IF(VLOOKUP(AX57,내용[],27,FALSE)="","",VLOOKUP(AX57,내용[],27,FALSE))</f>
        <v>UI 구현</v>
      </c>
      <c r="AY70" s="123"/>
      <c r="AZ70" s="123"/>
      <c r="BA70" s="123"/>
      <c r="BB70" s="123"/>
      <c r="BC70" s="123"/>
      <c r="BD70" s="123"/>
      <c r="BE70" s="124"/>
      <c r="BF70" s="124"/>
      <c r="BG70" s="124"/>
      <c r="BH70" s="124"/>
      <c r="BI70" s="57" t="str">
        <f>"8교시"&amp;LEFT(자료!$K$8,5)</f>
        <v>8교시17:10</v>
      </c>
      <c r="BJ70" s="125" t="str">
        <f>IF(VLOOKUP(BR57,내용[],11,FALSE)="","",VLOOKUP(BR57,내용[],11,FALSE)&amp;" : "&amp;VLOOKUP(BR57,내용[],19,FALSE))</f>
        <v xml:space="preserve">프론트앤드 &amp; 백앤드 구현 및 제작 : </v>
      </c>
      <c r="BK70" s="126"/>
      <c r="BL70" s="126"/>
      <c r="BM70" s="126"/>
      <c r="BN70" s="126"/>
      <c r="BO70" s="127"/>
      <c r="BP70" s="122"/>
      <c r="BQ70" s="122"/>
      <c r="BR70" s="123" t="str">
        <f>IF(VLOOKUP(BR57,내용[],27,FALSE)="","",VLOOKUP(BR57,내용[],27,FALSE))</f>
        <v>UI 구현</v>
      </c>
      <c r="BS70" s="123"/>
      <c r="BT70" s="123"/>
      <c r="BU70" s="123"/>
      <c r="BV70" s="123"/>
      <c r="BW70" s="123"/>
      <c r="BX70" s="123"/>
      <c r="BY70" s="124"/>
      <c r="BZ70" s="124"/>
      <c r="CA70" s="124"/>
      <c r="CB70" s="124"/>
      <c r="CC70" s="57" t="str">
        <f>"8교시"&amp;LEFT(자료!$K$8,5)</f>
        <v>8교시17:10</v>
      </c>
      <c r="CD70" s="125" t="str">
        <f>IF(VLOOKUP(CL57,내용[],11,FALSE)="","",VLOOKUP(CL57,내용[],11,FALSE)&amp;" : "&amp;VLOOKUP(CL57,내용[],19,FALSE))</f>
        <v xml:space="preserve">프론트앤드 &amp; 백앤드 구현 및 제작 : </v>
      </c>
      <c r="CE70" s="126"/>
      <c r="CF70" s="126"/>
      <c r="CG70" s="126"/>
      <c r="CH70" s="126"/>
      <c r="CI70" s="127"/>
      <c r="CJ70" s="122"/>
      <c r="CK70" s="122"/>
      <c r="CL70" s="123" t="str">
        <f>IF(VLOOKUP(CL57,내용[],27,FALSE)="","",VLOOKUP(CL57,내용[],27,FALSE))</f>
        <v>UI 구현</v>
      </c>
      <c r="CM70" s="123"/>
      <c r="CN70" s="123"/>
      <c r="CO70" s="123"/>
      <c r="CP70" s="123"/>
      <c r="CQ70" s="123"/>
      <c r="CR70" s="123"/>
      <c r="CS70" s="124"/>
      <c r="CT70" s="124"/>
      <c r="CU70" s="124"/>
      <c r="CV70" s="124"/>
    </row>
    <row r="71" spans="1:100" ht="60" customHeight="1" x14ac:dyDescent="0.15">
      <c r="A71" s="120" t="str">
        <f t="shared" ref="A71" si="60">$A$21</f>
        <v>지시사항</v>
      </c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 t="str">
        <f t="shared" ref="U71" si="61">$A$21</f>
        <v>지시사항</v>
      </c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 t="str">
        <f t="shared" ref="AO71" si="62">$A$21</f>
        <v>지시사항</v>
      </c>
      <c r="AP71" s="120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 t="str">
        <f t="shared" ref="BI71" si="63">$A$21</f>
        <v>지시사항</v>
      </c>
      <c r="BJ71" s="120"/>
      <c r="BK71" s="120"/>
      <c r="BL71" s="120"/>
      <c r="BM71" s="120"/>
      <c r="BN71" s="120"/>
      <c r="BO71" s="120"/>
      <c r="BP71" s="120"/>
      <c r="BQ71" s="120"/>
      <c r="BR71" s="120"/>
      <c r="BS71" s="120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 t="str">
        <f t="shared" ref="CC71" si="64">$A$21</f>
        <v>지시사항</v>
      </c>
      <c r="CD71" s="120"/>
      <c r="CE71" s="120"/>
      <c r="CF71" s="120"/>
      <c r="CG71" s="120"/>
      <c r="CH71" s="120"/>
      <c r="CI71" s="120"/>
      <c r="CJ71" s="120"/>
      <c r="CK71" s="120"/>
      <c r="CL71" s="120"/>
      <c r="CM71" s="120"/>
      <c r="CN71" s="120"/>
      <c r="CO71" s="120"/>
      <c r="CP71" s="120"/>
      <c r="CQ71" s="120"/>
      <c r="CR71" s="120"/>
      <c r="CS71" s="120"/>
      <c r="CT71" s="120"/>
      <c r="CU71" s="120"/>
      <c r="CV71" s="120"/>
    </row>
    <row r="72" spans="1:100" ht="27.95" customHeight="1" x14ac:dyDescent="0.15">
      <c r="A72" s="121" t="str">
        <f t="shared" ref="A72" si="65">$A$22</f>
        <v>특이
사항</v>
      </c>
      <c r="B72" s="120" t="str">
        <f t="shared" ref="B72" si="66">$B$22</f>
        <v>지각자</v>
      </c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1" t="str">
        <f t="shared" ref="U72" si="67">$A$22</f>
        <v>특이
사항</v>
      </c>
      <c r="V72" s="120" t="str">
        <f t="shared" ref="V72" si="68">$B$22</f>
        <v>지각자</v>
      </c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1" t="str">
        <f t="shared" ref="AO72" si="69">$A$22</f>
        <v>특이
사항</v>
      </c>
      <c r="AP72" s="120" t="str">
        <f t="shared" ref="AP72" si="70">$B$22</f>
        <v>지각자</v>
      </c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1" t="str">
        <f t="shared" ref="BI72" si="71">$A$22</f>
        <v>특이
사항</v>
      </c>
      <c r="BJ72" s="120" t="str">
        <f t="shared" ref="BJ72" si="72">$B$22</f>
        <v>지각자</v>
      </c>
      <c r="BK72" s="120"/>
      <c r="BL72" s="120"/>
      <c r="BM72" s="120"/>
      <c r="BN72" s="120"/>
      <c r="BO72" s="120"/>
      <c r="BP72" s="120"/>
      <c r="BQ72" s="120"/>
      <c r="BR72" s="120"/>
      <c r="BS72" s="120"/>
      <c r="BT72" s="120"/>
      <c r="BU72" s="120"/>
      <c r="BV72" s="120"/>
      <c r="BW72" s="120"/>
      <c r="BX72" s="120"/>
      <c r="BY72" s="120"/>
      <c r="BZ72" s="120"/>
      <c r="CA72" s="120"/>
      <c r="CB72" s="120"/>
      <c r="CC72" s="121" t="str">
        <f t="shared" ref="CC72" si="73">$A$22</f>
        <v>특이
사항</v>
      </c>
      <c r="CD72" s="120" t="str">
        <f t="shared" ref="CD72" si="74">$B$22</f>
        <v>지각자</v>
      </c>
      <c r="CE72" s="120"/>
      <c r="CF72" s="120"/>
      <c r="CG72" s="120"/>
      <c r="CH72" s="120"/>
      <c r="CI72" s="120"/>
      <c r="CJ72" s="120"/>
      <c r="CK72" s="120"/>
      <c r="CL72" s="120"/>
      <c r="CM72" s="120"/>
      <c r="CN72" s="120"/>
      <c r="CO72" s="120"/>
      <c r="CP72" s="120"/>
      <c r="CQ72" s="120"/>
      <c r="CR72" s="120"/>
      <c r="CS72" s="120"/>
      <c r="CT72" s="120"/>
      <c r="CU72" s="120"/>
      <c r="CV72" s="120"/>
    </row>
    <row r="73" spans="1:100" ht="27.95" customHeight="1" x14ac:dyDescent="0.15">
      <c r="A73" s="121"/>
      <c r="B73" s="120" t="str">
        <f t="shared" ref="B73" si="75">$B$23</f>
        <v>결석자</v>
      </c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1"/>
      <c r="V73" s="120" t="str">
        <f t="shared" ref="V73" si="76">$B$23</f>
        <v>결석자</v>
      </c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1"/>
      <c r="AP73" s="120" t="str">
        <f t="shared" ref="AP73" si="77">$B$23</f>
        <v>결석자</v>
      </c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1"/>
      <c r="BJ73" s="120" t="str">
        <f t="shared" ref="BJ73" si="78">$B$23</f>
        <v>결석자</v>
      </c>
      <c r="BK73" s="120"/>
      <c r="BL73" s="120"/>
      <c r="BM73" s="120"/>
      <c r="BN73" s="120"/>
      <c r="BO73" s="120"/>
      <c r="BP73" s="120"/>
      <c r="BQ73" s="120"/>
      <c r="BR73" s="120"/>
      <c r="BS73" s="120"/>
      <c r="BT73" s="120"/>
      <c r="BU73" s="120"/>
      <c r="BV73" s="120"/>
      <c r="BW73" s="120"/>
      <c r="BX73" s="120"/>
      <c r="BY73" s="120"/>
      <c r="BZ73" s="120"/>
      <c r="CA73" s="120"/>
      <c r="CB73" s="120"/>
      <c r="CC73" s="121"/>
      <c r="CD73" s="120" t="str">
        <f t="shared" ref="CD73" si="79">$B$23</f>
        <v>결석자</v>
      </c>
      <c r="CE73" s="120"/>
      <c r="CF73" s="120"/>
      <c r="CG73" s="120"/>
      <c r="CH73" s="120"/>
      <c r="CI73" s="120"/>
      <c r="CJ73" s="120"/>
      <c r="CK73" s="120"/>
      <c r="CL73" s="120"/>
      <c r="CM73" s="120"/>
      <c r="CN73" s="120"/>
      <c r="CO73" s="120"/>
      <c r="CP73" s="120"/>
      <c r="CQ73" s="120"/>
      <c r="CR73" s="120"/>
      <c r="CS73" s="120"/>
      <c r="CT73" s="120"/>
      <c r="CU73" s="120"/>
      <c r="CV73" s="120"/>
    </row>
    <row r="74" spans="1:100" ht="27.95" customHeight="1" x14ac:dyDescent="0.15">
      <c r="A74" s="121"/>
      <c r="B74" s="120" t="str">
        <f t="shared" ref="B74" si="80">$B$24</f>
        <v>조퇴자</v>
      </c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1"/>
      <c r="V74" s="120" t="str">
        <f t="shared" ref="V74" si="81">$B$24</f>
        <v>조퇴자</v>
      </c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1"/>
      <c r="AP74" s="120" t="str">
        <f t="shared" ref="AP74" si="82">$B$24</f>
        <v>조퇴자</v>
      </c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1"/>
      <c r="BJ74" s="120" t="str">
        <f t="shared" ref="BJ74" si="83">$B$24</f>
        <v>조퇴자</v>
      </c>
      <c r="BK74" s="120"/>
      <c r="BL74" s="120"/>
      <c r="BM74" s="120"/>
      <c r="BN74" s="120"/>
      <c r="BO74" s="120"/>
      <c r="BP74" s="120"/>
      <c r="BQ74" s="120"/>
      <c r="BR74" s="120"/>
      <c r="BS74" s="120"/>
      <c r="BT74" s="120"/>
      <c r="BU74" s="120"/>
      <c r="BV74" s="120"/>
      <c r="BW74" s="120"/>
      <c r="BX74" s="120"/>
      <c r="BY74" s="120"/>
      <c r="BZ74" s="120"/>
      <c r="CA74" s="120"/>
      <c r="CB74" s="120"/>
      <c r="CC74" s="121"/>
      <c r="CD74" s="120" t="str">
        <f t="shared" ref="CD74" si="84">$B$24</f>
        <v>조퇴자</v>
      </c>
      <c r="CE74" s="120"/>
      <c r="CF74" s="120"/>
      <c r="CG74" s="120"/>
      <c r="CH74" s="120"/>
      <c r="CI74" s="120"/>
      <c r="CJ74" s="120"/>
      <c r="CK74" s="120"/>
      <c r="CL74" s="120"/>
      <c r="CM74" s="120"/>
      <c r="CN74" s="120"/>
      <c r="CO74" s="120"/>
      <c r="CP74" s="120"/>
      <c r="CQ74" s="120"/>
      <c r="CR74" s="120"/>
      <c r="CS74" s="120"/>
      <c r="CT74" s="120"/>
      <c r="CU74" s="120"/>
      <c r="CV74" s="120"/>
    </row>
    <row r="75" spans="1:100" ht="45" customHeight="1" x14ac:dyDescent="0.15">
      <c r="A75" s="121"/>
      <c r="B75" s="121" t="str">
        <f t="shared" ref="B75" si="85">$B$25</f>
        <v>기타사항
(전달사항, 외출자 등)</v>
      </c>
      <c r="C75" s="121"/>
      <c r="D75" s="121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1"/>
      <c r="V75" s="121" t="str">
        <f t="shared" ref="V75" si="86">$B$25</f>
        <v>기타사항
(전달사항, 외출자 등)</v>
      </c>
      <c r="W75" s="121"/>
      <c r="X75" s="121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1"/>
      <c r="AP75" s="121" t="str">
        <f t="shared" ref="AP75" si="87">$B$25</f>
        <v>기타사항
(전달사항, 외출자 등)</v>
      </c>
      <c r="AQ75" s="121"/>
      <c r="AR75" s="121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0"/>
      <c r="BH75" s="120"/>
      <c r="BI75" s="121"/>
      <c r="BJ75" s="121" t="str">
        <f t="shared" ref="BJ75" si="88">$B$25</f>
        <v>기타사항
(전달사항, 외출자 등)</v>
      </c>
      <c r="BK75" s="121"/>
      <c r="BL75" s="121"/>
      <c r="BM75" s="120"/>
      <c r="BN75" s="120"/>
      <c r="BO75" s="120"/>
      <c r="BP75" s="120"/>
      <c r="BQ75" s="120"/>
      <c r="BR75" s="120"/>
      <c r="BS75" s="120"/>
      <c r="BT75" s="120"/>
      <c r="BU75" s="120"/>
      <c r="BV75" s="120"/>
      <c r="BW75" s="120"/>
      <c r="BX75" s="120"/>
      <c r="BY75" s="120"/>
      <c r="BZ75" s="120"/>
      <c r="CA75" s="120"/>
      <c r="CB75" s="120"/>
      <c r="CC75" s="121"/>
      <c r="CD75" s="121" t="str">
        <f t="shared" ref="CD75" si="89">$B$25</f>
        <v>기타사항
(전달사항, 외출자 등)</v>
      </c>
      <c r="CE75" s="121"/>
      <c r="CF75" s="121"/>
      <c r="CG75" s="120"/>
      <c r="CH75" s="120"/>
      <c r="CI75" s="120"/>
      <c r="CJ75" s="120"/>
      <c r="CK75" s="120"/>
      <c r="CL75" s="120"/>
      <c r="CM75" s="120"/>
      <c r="CN75" s="120"/>
      <c r="CO75" s="120"/>
      <c r="CP75" s="120"/>
      <c r="CQ75" s="120"/>
      <c r="CR75" s="120"/>
      <c r="CS75" s="120"/>
      <c r="CT75" s="120"/>
      <c r="CU75" s="120"/>
      <c r="CV75" s="120"/>
    </row>
    <row r="76" spans="1:100" s="49" customFormat="1" ht="44.25" customHeight="1" x14ac:dyDescent="0.15">
      <c r="A76" s="148" t="str">
        <f t="shared" ref="A76" si="90">$A$1</f>
        <v>훈    련    일    지</v>
      </c>
      <c r="B76" s="148"/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 t="str">
        <f t="shared" ref="U76" si="91">$A$1</f>
        <v>훈    련    일    지</v>
      </c>
      <c r="V76" s="148"/>
      <c r="W76" s="148"/>
      <c r="X76" s="148"/>
      <c r="Y76" s="148"/>
      <c r="Z76" s="148"/>
      <c r="AA76" s="148"/>
      <c r="AB76" s="148"/>
      <c r="AC76" s="148"/>
      <c r="AD76" s="148"/>
      <c r="AE76" s="148"/>
      <c r="AF76" s="148"/>
      <c r="AG76" s="148"/>
      <c r="AH76" s="148"/>
      <c r="AI76" s="148"/>
      <c r="AJ76" s="148"/>
      <c r="AK76" s="148"/>
      <c r="AL76" s="148"/>
      <c r="AM76" s="148"/>
      <c r="AN76" s="148"/>
      <c r="AO76" s="148" t="str">
        <f t="shared" ref="AO76" si="92">$A$1</f>
        <v>훈    련    일    지</v>
      </c>
      <c r="AP76" s="148"/>
      <c r="AQ76" s="148"/>
      <c r="AR76" s="148"/>
      <c r="AS76" s="148"/>
      <c r="AT76" s="148"/>
      <c r="AU76" s="148"/>
      <c r="AV76" s="148"/>
      <c r="AW76" s="148"/>
      <c r="AX76" s="148"/>
      <c r="AY76" s="148"/>
      <c r="AZ76" s="148"/>
      <c r="BA76" s="148"/>
      <c r="BB76" s="148"/>
      <c r="BC76" s="148"/>
      <c r="BD76" s="148"/>
      <c r="BE76" s="148"/>
      <c r="BF76" s="148"/>
      <c r="BG76" s="148"/>
      <c r="BH76" s="148"/>
      <c r="BI76" s="148" t="str">
        <f t="shared" ref="BI76" si="93">$A$1</f>
        <v>훈    련    일    지</v>
      </c>
      <c r="BJ76" s="148"/>
      <c r="BK76" s="148"/>
      <c r="BL76" s="148"/>
      <c r="BM76" s="148"/>
      <c r="BN76" s="148"/>
      <c r="BO76" s="148"/>
      <c r="BP76" s="148"/>
      <c r="BQ76" s="148"/>
      <c r="BR76" s="148"/>
      <c r="BS76" s="148"/>
      <c r="BT76" s="148"/>
      <c r="BU76" s="148"/>
      <c r="BV76" s="148"/>
      <c r="BW76" s="148"/>
      <c r="BX76" s="148"/>
      <c r="BY76" s="148"/>
      <c r="BZ76" s="148"/>
      <c r="CA76" s="148"/>
      <c r="CB76" s="148"/>
      <c r="CC76" s="148" t="str">
        <f t="shared" ref="CC76" si="94">$A$1</f>
        <v>훈    련    일    지</v>
      </c>
      <c r="CD76" s="148"/>
      <c r="CE76" s="148"/>
      <c r="CF76" s="148"/>
      <c r="CG76" s="148"/>
      <c r="CH76" s="148"/>
      <c r="CI76" s="148"/>
      <c r="CJ76" s="148"/>
      <c r="CK76" s="148"/>
      <c r="CL76" s="148"/>
      <c r="CM76" s="148"/>
      <c r="CN76" s="148"/>
      <c r="CO76" s="148"/>
      <c r="CP76" s="148"/>
      <c r="CQ76" s="148"/>
      <c r="CR76" s="148"/>
      <c r="CS76" s="148"/>
      <c r="CT76" s="148"/>
      <c r="CU76" s="148"/>
      <c r="CV76" s="148"/>
    </row>
    <row r="77" spans="1:100" s="49" customFormat="1" ht="24" customHeight="1" x14ac:dyDescent="0.15">
      <c r="A77" s="50"/>
      <c r="B77" s="50"/>
      <c r="C77" s="50"/>
      <c r="D77" s="50"/>
      <c r="E77" s="50"/>
      <c r="F77" s="50"/>
      <c r="G77" s="50"/>
      <c r="H77" s="50"/>
      <c r="I77" s="50"/>
      <c r="J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BI77" s="50"/>
      <c r="BJ77" s="50"/>
      <c r="BK77" s="50"/>
      <c r="BL77" s="50"/>
      <c r="BM77" s="50"/>
      <c r="BN77" s="50"/>
      <c r="BO77" s="50"/>
      <c r="BP77" s="50"/>
      <c r="BQ77" s="50"/>
      <c r="BR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</row>
    <row r="78" spans="1:100" ht="20.100000000000001" customHeight="1" x14ac:dyDescent="0.15">
      <c r="A78" s="51" t="s">
        <v>18</v>
      </c>
      <c r="D78" s="81" t="str">
        <f>자료!$D$4</f>
        <v>하이미디어컴퓨터학원 천호점</v>
      </c>
      <c r="F78" s="52"/>
      <c r="G78" s="52"/>
      <c r="H78" s="52"/>
      <c r="N78" s="149" t="s">
        <v>75</v>
      </c>
      <c r="O78" s="152" t="s">
        <v>70</v>
      </c>
      <c r="P78" s="153"/>
      <c r="Q78" s="154"/>
      <c r="R78" s="152" t="s">
        <v>76</v>
      </c>
      <c r="S78" s="153"/>
      <c r="T78" s="154"/>
      <c r="U78" s="51" t="str">
        <f>$A$3</f>
        <v xml:space="preserve">훈련기관명 : </v>
      </c>
      <c r="X78" s="81" t="str">
        <f>$D$3</f>
        <v>하이미디어컴퓨터학원 천호점</v>
      </c>
      <c r="Z78" s="52"/>
      <c r="AA78" s="52"/>
      <c r="AB78" s="52"/>
      <c r="AH78" s="149" t="str">
        <f>$N$3</f>
        <v>결 
재</v>
      </c>
      <c r="AI78" s="152" t="str">
        <f>$O$3</f>
        <v>담  당</v>
      </c>
      <c r="AJ78" s="153"/>
      <c r="AK78" s="154"/>
      <c r="AL78" s="152" t="str">
        <f>$R$3</f>
        <v>최 종</v>
      </c>
      <c r="AM78" s="153"/>
      <c r="AN78" s="154"/>
      <c r="AO78" s="51" t="str">
        <f>$A$3</f>
        <v xml:space="preserve">훈련기관명 : </v>
      </c>
      <c r="AR78" s="81" t="str">
        <f>$D$3</f>
        <v>하이미디어컴퓨터학원 천호점</v>
      </c>
      <c r="AT78" s="52"/>
      <c r="AU78" s="52"/>
      <c r="AV78" s="52"/>
      <c r="BB78" s="149" t="str">
        <f>$N$3</f>
        <v>결 
재</v>
      </c>
      <c r="BC78" s="152" t="str">
        <f>$O$3</f>
        <v>담  당</v>
      </c>
      <c r="BD78" s="153"/>
      <c r="BE78" s="154"/>
      <c r="BF78" s="152" t="str">
        <f>$R$3</f>
        <v>최 종</v>
      </c>
      <c r="BG78" s="153"/>
      <c r="BH78" s="154"/>
      <c r="BI78" s="51" t="str">
        <f>$A$3</f>
        <v xml:space="preserve">훈련기관명 : </v>
      </c>
      <c r="BL78" s="81" t="str">
        <f>$D$3</f>
        <v>하이미디어컴퓨터학원 천호점</v>
      </c>
      <c r="BN78" s="52"/>
      <c r="BO78" s="52"/>
      <c r="BP78" s="52"/>
      <c r="BV78" s="149" t="str">
        <f>$N$3</f>
        <v>결 
재</v>
      </c>
      <c r="BW78" s="152" t="str">
        <f>$O$3</f>
        <v>담  당</v>
      </c>
      <c r="BX78" s="153"/>
      <c r="BY78" s="154"/>
      <c r="BZ78" s="152" t="str">
        <f>$R$3</f>
        <v>최 종</v>
      </c>
      <c r="CA78" s="153"/>
      <c r="CB78" s="154"/>
      <c r="CC78" s="51" t="str">
        <f>$A$3</f>
        <v xml:space="preserve">훈련기관명 : </v>
      </c>
      <c r="CF78" s="81" t="str">
        <f>$D$3</f>
        <v>하이미디어컴퓨터학원 천호점</v>
      </c>
      <c r="CH78" s="52"/>
      <c r="CI78" s="52"/>
      <c r="CJ78" s="52"/>
      <c r="CP78" s="149" t="str">
        <f>$N$3</f>
        <v>결 
재</v>
      </c>
      <c r="CQ78" s="152" t="str">
        <f>$O$3</f>
        <v>담  당</v>
      </c>
      <c r="CR78" s="153"/>
      <c r="CS78" s="154"/>
      <c r="CT78" s="152" t="str">
        <f>$R$3</f>
        <v>최 종</v>
      </c>
      <c r="CU78" s="153"/>
      <c r="CV78" s="154"/>
    </row>
    <row r="79" spans="1:100" ht="20.100000000000001" customHeight="1" x14ac:dyDescent="0.15">
      <c r="A79" s="51" t="s">
        <v>19</v>
      </c>
      <c r="D79" s="136" t="str">
        <f>$D$4</f>
        <v>풀스택 개발자양성과정(프론트앤드&amp;백앤드)(2회차)</v>
      </c>
      <c r="E79" s="136"/>
      <c r="F79" s="136"/>
      <c r="G79" s="136"/>
      <c r="H79" s="136"/>
      <c r="I79" s="136"/>
      <c r="J79" s="136"/>
      <c r="K79" s="136"/>
      <c r="L79" s="136"/>
      <c r="M79" s="137"/>
      <c r="N79" s="150"/>
      <c r="O79" s="138"/>
      <c r="P79" s="139"/>
      <c r="Q79" s="140"/>
      <c r="R79" s="138"/>
      <c r="S79" s="139"/>
      <c r="T79" s="140"/>
      <c r="U79" s="51" t="str">
        <f>$A$4</f>
        <v xml:space="preserve">훈련과정명 : </v>
      </c>
      <c r="X79" s="136" t="str">
        <f>$D$4</f>
        <v>풀스택 개발자양성과정(프론트앤드&amp;백앤드)(2회차)</v>
      </c>
      <c r="Y79" s="136"/>
      <c r="Z79" s="136"/>
      <c r="AA79" s="136"/>
      <c r="AB79" s="136"/>
      <c r="AC79" s="136"/>
      <c r="AD79" s="136"/>
      <c r="AE79" s="136"/>
      <c r="AF79" s="136"/>
      <c r="AG79" s="137"/>
      <c r="AH79" s="150"/>
      <c r="AI79" s="138"/>
      <c r="AJ79" s="139"/>
      <c r="AK79" s="140"/>
      <c r="AL79" s="138"/>
      <c r="AM79" s="139"/>
      <c r="AN79" s="140"/>
      <c r="AO79" s="51" t="str">
        <f>$A$4</f>
        <v xml:space="preserve">훈련과정명 : </v>
      </c>
      <c r="AR79" s="136" t="str">
        <f>$D$4</f>
        <v>풀스택 개발자양성과정(프론트앤드&amp;백앤드)(2회차)</v>
      </c>
      <c r="AS79" s="136"/>
      <c r="AT79" s="136"/>
      <c r="AU79" s="136"/>
      <c r="AV79" s="136"/>
      <c r="AW79" s="136"/>
      <c r="AX79" s="136"/>
      <c r="AY79" s="136"/>
      <c r="AZ79" s="136"/>
      <c r="BA79" s="137"/>
      <c r="BB79" s="150"/>
      <c r="BC79" s="138"/>
      <c r="BD79" s="139"/>
      <c r="BE79" s="140"/>
      <c r="BF79" s="138"/>
      <c r="BG79" s="139"/>
      <c r="BH79" s="140"/>
      <c r="BI79" s="51" t="str">
        <f>$A$4</f>
        <v xml:space="preserve">훈련과정명 : </v>
      </c>
      <c r="BL79" s="136" t="str">
        <f>$D$4</f>
        <v>풀스택 개발자양성과정(프론트앤드&amp;백앤드)(2회차)</v>
      </c>
      <c r="BM79" s="136"/>
      <c r="BN79" s="136"/>
      <c r="BO79" s="136"/>
      <c r="BP79" s="136"/>
      <c r="BQ79" s="136"/>
      <c r="BR79" s="136"/>
      <c r="BS79" s="136"/>
      <c r="BT79" s="136"/>
      <c r="BU79" s="137"/>
      <c r="BV79" s="150"/>
      <c r="BW79" s="138"/>
      <c r="BX79" s="139"/>
      <c r="BY79" s="140"/>
      <c r="BZ79" s="138"/>
      <c r="CA79" s="139"/>
      <c r="CB79" s="140"/>
      <c r="CC79" s="51" t="str">
        <f>$A$4</f>
        <v xml:space="preserve">훈련과정명 : </v>
      </c>
      <c r="CF79" s="136" t="str">
        <f>$D$4</f>
        <v>풀스택 개발자양성과정(프론트앤드&amp;백앤드)(2회차)</v>
      </c>
      <c r="CG79" s="136"/>
      <c r="CH79" s="136"/>
      <c r="CI79" s="136"/>
      <c r="CJ79" s="136"/>
      <c r="CK79" s="136"/>
      <c r="CL79" s="136"/>
      <c r="CM79" s="136"/>
      <c r="CN79" s="136"/>
      <c r="CO79" s="137"/>
      <c r="CP79" s="150"/>
      <c r="CQ79" s="138"/>
      <c r="CR79" s="139"/>
      <c r="CS79" s="140"/>
      <c r="CT79" s="138"/>
      <c r="CU79" s="139"/>
      <c r="CV79" s="140"/>
    </row>
    <row r="80" spans="1:100" ht="20.100000000000001" customHeight="1" x14ac:dyDescent="0.15">
      <c r="A80" s="51" t="s">
        <v>20</v>
      </c>
      <c r="D80" s="81" t="str">
        <f>자료!$D$5</f>
        <v>2020-10-20 ~ 2021-04-01</v>
      </c>
      <c r="F80" s="52"/>
      <c r="N80" s="151"/>
      <c r="O80" s="141"/>
      <c r="P80" s="142"/>
      <c r="Q80" s="143"/>
      <c r="R80" s="141"/>
      <c r="S80" s="142"/>
      <c r="T80" s="143"/>
      <c r="U80" s="51" t="str">
        <f>$A$5</f>
        <v xml:space="preserve">훈 련 기 간 : </v>
      </c>
      <c r="X80" s="81" t="str">
        <f>$D$5</f>
        <v>2020-10-20 ~ 2021-04-01</v>
      </c>
      <c r="Z80" s="52"/>
      <c r="AH80" s="151"/>
      <c r="AI80" s="141"/>
      <c r="AJ80" s="142"/>
      <c r="AK80" s="143"/>
      <c r="AL80" s="141"/>
      <c r="AM80" s="142"/>
      <c r="AN80" s="143"/>
      <c r="AO80" s="51" t="str">
        <f>$A$5</f>
        <v xml:space="preserve">훈 련 기 간 : </v>
      </c>
      <c r="AR80" s="81" t="str">
        <f>$D$5</f>
        <v>2020-10-20 ~ 2021-04-01</v>
      </c>
      <c r="AT80" s="52"/>
      <c r="BB80" s="151"/>
      <c r="BC80" s="141"/>
      <c r="BD80" s="142"/>
      <c r="BE80" s="143"/>
      <c r="BF80" s="141"/>
      <c r="BG80" s="142"/>
      <c r="BH80" s="143"/>
      <c r="BI80" s="51" t="str">
        <f>$A$5</f>
        <v xml:space="preserve">훈 련 기 간 : </v>
      </c>
      <c r="BL80" s="81" t="str">
        <f>$D$5</f>
        <v>2020-10-20 ~ 2021-04-01</v>
      </c>
      <c r="BN80" s="52"/>
      <c r="BV80" s="151"/>
      <c r="BW80" s="141"/>
      <c r="BX80" s="142"/>
      <c r="BY80" s="143"/>
      <c r="BZ80" s="141"/>
      <c r="CA80" s="142"/>
      <c r="CB80" s="143"/>
      <c r="CC80" s="51" t="str">
        <f>$A$5</f>
        <v xml:space="preserve">훈 련 기 간 : </v>
      </c>
      <c r="CF80" s="81" t="str">
        <f>$D$5</f>
        <v>2020-10-20 ~ 2021-04-01</v>
      </c>
      <c r="CH80" s="52"/>
      <c r="CP80" s="151"/>
      <c r="CQ80" s="141"/>
      <c r="CR80" s="142"/>
      <c r="CS80" s="143"/>
      <c r="CT80" s="141"/>
      <c r="CU80" s="142"/>
      <c r="CV80" s="143"/>
    </row>
    <row r="81" spans="1:100" ht="20.100000000000001" customHeight="1" x14ac:dyDescent="0.15">
      <c r="F81" s="52"/>
      <c r="Z81" s="52"/>
      <c r="AT81" s="52"/>
      <c r="BN81" s="52"/>
      <c r="CH81" s="52"/>
    </row>
    <row r="82" spans="1:100" ht="19.5" customHeight="1" x14ac:dyDescent="0.15">
      <c r="A82" s="53" t="s">
        <v>68</v>
      </c>
      <c r="B82" s="53"/>
      <c r="C82" s="53"/>
      <c r="D82" s="144">
        <f>VLOOKUP(J82,내용[],44,FALSE)</f>
        <v>44145</v>
      </c>
      <c r="E82" s="144"/>
      <c r="F82" s="144"/>
      <c r="G82" s="144"/>
      <c r="H82" s="144"/>
      <c r="I82" s="144"/>
      <c r="J82" s="145">
        <f t="shared" ref="J82" si="95">J57+5</f>
        <v>16</v>
      </c>
      <c r="K82" s="145"/>
      <c r="L82" s="54"/>
      <c r="M82" s="53"/>
      <c r="N82" s="53"/>
      <c r="O82" s="53"/>
      <c r="P82" s="53"/>
      <c r="Q82" s="53"/>
      <c r="R82" s="53"/>
      <c r="U82" s="53" t="s">
        <v>68</v>
      </c>
      <c r="V82" s="53"/>
      <c r="W82" s="53"/>
      <c r="X82" s="146">
        <f>VLOOKUP(AD82,내용[],44,FALSE)</f>
        <v>44146</v>
      </c>
      <c r="Y82" s="146"/>
      <c r="Z82" s="146"/>
      <c r="AA82" s="146"/>
      <c r="AB82" s="146"/>
      <c r="AC82" s="146"/>
      <c r="AD82" s="147">
        <f t="shared" ref="AD82" si="96">J82+1</f>
        <v>17</v>
      </c>
      <c r="AE82" s="147"/>
      <c r="AF82" s="54"/>
      <c r="AG82" s="53"/>
      <c r="AH82" s="53"/>
      <c r="AI82" s="53"/>
      <c r="AJ82" s="53"/>
      <c r="AK82" s="53"/>
      <c r="AL82" s="53"/>
      <c r="AO82" s="53" t="s">
        <v>68</v>
      </c>
      <c r="AP82" s="53"/>
      <c r="AQ82" s="53"/>
      <c r="AR82" s="146">
        <f>VLOOKUP(AX82,내용[],44,FALSE)</f>
        <v>44147</v>
      </c>
      <c r="AS82" s="146"/>
      <c r="AT82" s="146"/>
      <c r="AU82" s="146"/>
      <c r="AV82" s="146"/>
      <c r="AW82" s="146"/>
      <c r="AX82" s="147">
        <f t="shared" ref="AX82" si="97">AD82+1</f>
        <v>18</v>
      </c>
      <c r="AY82" s="147"/>
      <c r="AZ82" s="54"/>
      <c r="BA82" s="53"/>
      <c r="BB82" s="53"/>
      <c r="BC82" s="53"/>
      <c r="BD82" s="53"/>
      <c r="BE82" s="53"/>
      <c r="BF82" s="53"/>
      <c r="BI82" s="53" t="s">
        <v>68</v>
      </c>
      <c r="BJ82" s="53"/>
      <c r="BK82" s="53"/>
      <c r="BL82" s="146">
        <f>VLOOKUP(BR82,내용[],44,FALSE)</f>
        <v>44148</v>
      </c>
      <c r="BM82" s="146"/>
      <c r="BN82" s="146"/>
      <c r="BO82" s="146"/>
      <c r="BP82" s="146"/>
      <c r="BQ82" s="146"/>
      <c r="BR82" s="147">
        <f t="shared" ref="BR82" si="98">AX82+1</f>
        <v>19</v>
      </c>
      <c r="BS82" s="147"/>
      <c r="BT82" s="54"/>
      <c r="BU82" s="53"/>
      <c r="BV82" s="53"/>
      <c r="BW82" s="53"/>
      <c r="BX82" s="53"/>
      <c r="BY82" s="53"/>
      <c r="BZ82" s="53"/>
      <c r="CC82" s="53" t="s">
        <v>68</v>
      </c>
      <c r="CD82" s="53"/>
      <c r="CE82" s="53"/>
      <c r="CF82" s="146">
        <f>VLOOKUP(CL82,내용[],44,FALSE)</f>
        <v>44151</v>
      </c>
      <c r="CG82" s="146"/>
      <c r="CH82" s="146"/>
      <c r="CI82" s="146"/>
      <c r="CJ82" s="146"/>
      <c r="CK82" s="146"/>
      <c r="CL82" s="147">
        <f t="shared" ref="CL82" si="99">BR82+1</f>
        <v>20</v>
      </c>
      <c r="CM82" s="147"/>
      <c r="CN82" s="54"/>
      <c r="CO82" s="53"/>
      <c r="CP82" s="53"/>
      <c r="CQ82" s="53"/>
      <c r="CR82" s="53"/>
      <c r="CS82" s="53"/>
      <c r="CT82" s="53"/>
    </row>
    <row r="83" spans="1:100" ht="30" customHeight="1" x14ac:dyDescent="0.15">
      <c r="A83" s="130" t="str">
        <f t="shared" ref="A83" si="100">$A$8</f>
        <v>재적</v>
      </c>
      <c r="B83" s="131"/>
      <c r="C83" s="132" t="s">
        <v>2</v>
      </c>
      <c r="D83" s="135"/>
      <c r="E83" s="130" t="str">
        <f t="shared" ref="E83" si="101">$E$8</f>
        <v>출석</v>
      </c>
      <c r="F83" s="131"/>
      <c r="G83" s="132" t="s">
        <v>2</v>
      </c>
      <c r="H83" s="133"/>
      <c r="I83" s="134" t="str">
        <f t="shared" ref="I83" si="102">$I$8</f>
        <v>결석</v>
      </c>
      <c r="J83" s="131"/>
      <c r="K83" s="132" t="s">
        <v>2</v>
      </c>
      <c r="L83" s="135"/>
      <c r="M83" s="130" t="str">
        <f t="shared" ref="M83" si="103">$M$8</f>
        <v>지각</v>
      </c>
      <c r="N83" s="131"/>
      <c r="O83" s="132" t="s">
        <v>2</v>
      </c>
      <c r="P83" s="133"/>
      <c r="Q83" s="134" t="str">
        <f t="shared" ref="Q83" si="104">$Q$8</f>
        <v xml:space="preserve">조퇴 </v>
      </c>
      <c r="R83" s="131"/>
      <c r="S83" s="132" t="s">
        <v>2</v>
      </c>
      <c r="T83" s="133"/>
      <c r="U83" s="130" t="str">
        <f t="shared" ref="U83" si="105">$A$8</f>
        <v>재적</v>
      </c>
      <c r="V83" s="131"/>
      <c r="W83" s="132" t="s">
        <v>2</v>
      </c>
      <c r="X83" s="135"/>
      <c r="Y83" s="130" t="str">
        <f t="shared" ref="Y83" si="106">$E$8</f>
        <v>출석</v>
      </c>
      <c r="Z83" s="131"/>
      <c r="AA83" s="132" t="s">
        <v>2</v>
      </c>
      <c r="AB83" s="133"/>
      <c r="AC83" s="134" t="str">
        <f t="shared" ref="AC83" si="107">$I$8</f>
        <v>결석</v>
      </c>
      <c r="AD83" s="131"/>
      <c r="AE83" s="132" t="s">
        <v>2</v>
      </c>
      <c r="AF83" s="135"/>
      <c r="AG83" s="130" t="str">
        <f t="shared" ref="AG83" si="108">$M$8</f>
        <v>지각</v>
      </c>
      <c r="AH83" s="131"/>
      <c r="AI83" s="132" t="s">
        <v>2</v>
      </c>
      <c r="AJ83" s="133"/>
      <c r="AK83" s="134" t="str">
        <f t="shared" ref="AK83" si="109">$Q$8</f>
        <v xml:space="preserve">조퇴 </v>
      </c>
      <c r="AL83" s="131"/>
      <c r="AM83" s="132" t="s">
        <v>2</v>
      </c>
      <c r="AN83" s="133"/>
      <c r="AO83" s="130" t="str">
        <f t="shared" ref="AO83" si="110">$A$8</f>
        <v>재적</v>
      </c>
      <c r="AP83" s="131"/>
      <c r="AQ83" s="132" t="s">
        <v>2</v>
      </c>
      <c r="AR83" s="135"/>
      <c r="AS83" s="130" t="str">
        <f t="shared" ref="AS83" si="111">$E$8</f>
        <v>출석</v>
      </c>
      <c r="AT83" s="131"/>
      <c r="AU83" s="132" t="s">
        <v>2</v>
      </c>
      <c r="AV83" s="133"/>
      <c r="AW83" s="134" t="str">
        <f t="shared" ref="AW83" si="112">$I$8</f>
        <v>결석</v>
      </c>
      <c r="AX83" s="131"/>
      <c r="AY83" s="132" t="s">
        <v>2</v>
      </c>
      <c r="AZ83" s="135"/>
      <c r="BA83" s="130" t="str">
        <f t="shared" ref="BA83" si="113">$M$8</f>
        <v>지각</v>
      </c>
      <c r="BB83" s="131"/>
      <c r="BC83" s="132" t="s">
        <v>2</v>
      </c>
      <c r="BD83" s="133"/>
      <c r="BE83" s="134" t="str">
        <f t="shared" ref="BE83" si="114">$Q$8</f>
        <v xml:space="preserve">조퇴 </v>
      </c>
      <c r="BF83" s="131"/>
      <c r="BG83" s="132" t="s">
        <v>2</v>
      </c>
      <c r="BH83" s="133"/>
      <c r="BI83" s="130" t="str">
        <f t="shared" ref="BI83" si="115">$A$8</f>
        <v>재적</v>
      </c>
      <c r="BJ83" s="131"/>
      <c r="BK83" s="132" t="s">
        <v>2</v>
      </c>
      <c r="BL83" s="135"/>
      <c r="BM83" s="130" t="str">
        <f t="shared" ref="BM83" si="116">$E$8</f>
        <v>출석</v>
      </c>
      <c r="BN83" s="131"/>
      <c r="BO83" s="132" t="s">
        <v>2</v>
      </c>
      <c r="BP83" s="133"/>
      <c r="BQ83" s="134" t="str">
        <f t="shared" ref="BQ83" si="117">$I$8</f>
        <v>결석</v>
      </c>
      <c r="BR83" s="131"/>
      <c r="BS83" s="132" t="s">
        <v>2</v>
      </c>
      <c r="BT83" s="135"/>
      <c r="BU83" s="130" t="str">
        <f t="shared" ref="BU83" si="118">$M$8</f>
        <v>지각</v>
      </c>
      <c r="BV83" s="131"/>
      <c r="BW83" s="132" t="s">
        <v>2</v>
      </c>
      <c r="BX83" s="133"/>
      <c r="BY83" s="134" t="str">
        <f t="shared" ref="BY83" si="119">$Q$8</f>
        <v xml:space="preserve">조퇴 </v>
      </c>
      <c r="BZ83" s="131"/>
      <c r="CA83" s="132" t="s">
        <v>2</v>
      </c>
      <c r="CB83" s="133"/>
      <c r="CC83" s="130" t="str">
        <f t="shared" ref="CC83" si="120">$A$8</f>
        <v>재적</v>
      </c>
      <c r="CD83" s="131"/>
      <c r="CE83" s="132" t="s">
        <v>2</v>
      </c>
      <c r="CF83" s="135"/>
      <c r="CG83" s="130" t="str">
        <f t="shared" ref="CG83" si="121">$E$8</f>
        <v>출석</v>
      </c>
      <c r="CH83" s="131"/>
      <c r="CI83" s="132" t="s">
        <v>2</v>
      </c>
      <c r="CJ83" s="133"/>
      <c r="CK83" s="134" t="str">
        <f t="shared" ref="CK83" si="122">$I$8</f>
        <v>결석</v>
      </c>
      <c r="CL83" s="131"/>
      <c r="CM83" s="132" t="s">
        <v>2</v>
      </c>
      <c r="CN83" s="135"/>
      <c r="CO83" s="130" t="str">
        <f t="shared" ref="CO83" si="123">$M$8</f>
        <v>지각</v>
      </c>
      <c r="CP83" s="131"/>
      <c r="CQ83" s="132" t="s">
        <v>2</v>
      </c>
      <c r="CR83" s="133"/>
      <c r="CS83" s="134" t="str">
        <f t="shared" ref="CS83" si="124">$Q$8</f>
        <v xml:space="preserve">조퇴 </v>
      </c>
      <c r="CT83" s="131"/>
      <c r="CU83" s="132" t="s">
        <v>2</v>
      </c>
      <c r="CV83" s="133"/>
    </row>
    <row r="84" spans="1:100" ht="19.5" customHeight="1" x14ac:dyDescent="0.15"/>
    <row r="85" spans="1:100" ht="25.5" customHeight="1" x14ac:dyDescent="0.15">
      <c r="A85" s="120" t="s">
        <v>7</v>
      </c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 t="s">
        <v>7</v>
      </c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  <c r="AO85" s="120" t="s">
        <v>7</v>
      </c>
      <c r="AP85" s="120"/>
      <c r="AQ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20"/>
      <c r="BC85" s="120"/>
      <c r="BD85" s="120"/>
      <c r="BE85" s="120"/>
      <c r="BF85" s="120"/>
      <c r="BG85" s="120"/>
      <c r="BH85" s="120"/>
      <c r="BI85" s="120" t="s">
        <v>7</v>
      </c>
      <c r="BJ85" s="120"/>
      <c r="BK85" s="120"/>
      <c r="BL85" s="120"/>
      <c r="BM85" s="120"/>
      <c r="BN85" s="120"/>
      <c r="BO85" s="120"/>
      <c r="BP85" s="120"/>
      <c r="BQ85" s="120"/>
      <c r="BR85" s="120"/>
      <c r="BS85" s="120"/>
      <c r="BT85" s="120"/>
      <c r="BU85" s="120"/>
      <c r="BV85" s="120"/>
      <c r="BW85" s="120"/>
      <c r="BX85" s="120"/>
      <c r="BY85" s="120"/>
      <c r="BZ85" s="120"/>
      <c r="CA85" s="120"/>
      <c r="CB85" s="120"/>
      <c r="CC85" s="120" t="s">
        <v>7</v>
      </c>
      <c r="CD85" s="120"/>
      <c r="CE85" s="120"/>
      <c r="CF85" s="120"/>
      <c r="CG85" s="120"/>
      <c r="CH85" s="120"/>
      <c r="CI85" s="120"/>
      <c r="CJ85" s="120"/>
      <c r="CK85" s="120"/>
      <c r="CL85" s="120"/>
      <c r="CM85" s="120"/>
      <c r="CN85" s="120"/>
      <c r="CO85" s="120"/>
      <c r="CP85" s="120"/>
      <c r="CQ85" s="120"/>
      <c r="CR85" s="120"/>
      <c r="CS85" s="120"/>
      <c r="CT85" s="120"/>
      <c r="CU85" s="120"/>
      <c r="CV85" s="120"/>
    </row>
    <row r="86" spans="1:100" s="56" customFormat="1" ht="30" customHeight="1" x14ac:dyDescent="0.15">
      <c r="A86" s="55" t="str">
        <f t="shared" ref="A86" si="125">$A$11</f>
        <v>교시</v>
      </c>
      <c r="B86" s="128" t="str">
        <f t="shared" ref="B86" si="126">$B$11</f>
        <v>훈련과목</v>
      </c>
      <c r="C86" s="128"/>
      <c r="D86" s="128"/>
      <c r="E86" s="128"/>
      <c r="F86" s="128"/>
      <c r="G86" s="128"/>
      <c r="H86" s="128" t="str">
        <f t="shared" ref="H86" si="127">$H$11</f>
        <v>담당교사</v>
      </c>
      <c r="I86" s="128"/>
      <c r="J86" s="128" t="str">
        <f t="shared" ref="J86" si="128">$J$11</f>
        <v>훈련내용</v>
      </c>
      <c r="K86" s="128"/>
      <c r="L86" s="128"/>
      <c r="M86" s="128"/>
      <c r="N86" s="128"/>
      <c r="O86" s="128"/>
      <c r="P86" s="128"/>
      <c r="Q86" s="129" t="str">
        <f t="shared" ref="Q86" si="129">$Q$11</f>
        <v>비고
(불참자 등)</v>
      </c>
      <c r="R86" s="129"/>
      <c r="S86" s="129"/>
      <c r="T86" s="129"/>
      <c r="U86" s="55" t="str">
        <f t="shared" ref="U86" si="130">$A$11</f>
        <v>교시</v>
      </c>
      <c r="V86" s="128" t="str">
        <f t="shared" ref="V86" si="131">$B$11</f>
        <v>훈련과목</v>
      </c>
      <c r="W86" s="128"/>
      <c r="X86" s="128"/>
      <c r="Y86" s="128"/>
      <c r="Z86" s="128"/>
      <c r="AA86" s="128"/>
      <c r="AB86" s="128" t="str">
        <f t="shared" ref="AB86" si="132">$H$11</f>
        <v>담당교사</v>
      </c>
      <c r="AC86" s="128"/>
      <c r="AD86" s="128" t="str">
        <f t="shared" ref="AD86" si="133">$J$11</f>
        <v>훈련내용</v>
      </c>
      <c r="AE86" s="128"/>
      <c r="AF86" s="128"/>
      <c r="AG86" s="128"/>
      <c r="AH86" s="128"/>
      <c r="AI86" s="128"/>
      <c r="AJ86" s="128"/>
      <c r="AK86" s="129" t="str">
        <f t="shared" ref="AK86" si="134">$Q$11</f>
        <v>비고
(불참자 등)</v>
      </c>
      <c r="AL86" s="129"/>
      <c r="AM86" s="129"/>
      <c r="AN86" s="129"/>
      <c r="AO86" s="55" t="str">
        <f t="shared" ref="AO86" si="135">$A$11</f>
        <v>교시</v>
      </c>
      <c r="AP86" s="128" t="str">
        <f t="shared" ref="AP86" si="136">$B$11</f>
        <v>훈련과목</v>
      </c>
      <c r="AQ86" s="128"/>
      <c r="AR86" s="128"/>
      <c r="AS86" s="128"/>
      <c r="AT86" s="128"/>
      <c r="AU86" s="128"/>
      <c r="AV86" s="128" t="str">
        <f t="shared" ref="AV86" si="137">$H$11</f>
        <v>담당교사</v>
      </c>
      <c r="AW86" s="128"/>
      <c r="AX86" s="128" t="str">
        <f t="shared" ref="AX86" si="138">$J$11</f>
        <v>훈련내용</v>
      </c>
      <c r="AY86" s="128"/>
      <c r="AZ86" s="128"/>
      <c r="BA86" s="128"/>
      <c r="BB86" s="128"/>
      <c r="BC86" s="128"/>
      <c r="BD86" s="128"/>
      <c r="BE86" s="129" t="str">
        <f t="shared" ref="BE86" si="139">$Q$11</f>
        <v>비고
(불참자 등)</v>
      </c>
      <c r="BF86" s="129"/>
      <c r="BG86" s="129"/>
      <c r="BH86" s="129"/>
      <c r="BI86" s="55" t="str">
        <f t="shared" ref="BI86" si="140">$A$11</f>
        <v>교시</v>
      </c>
      <c r="BJ86" s="128" t="str">
        <f t="shared" ref="BJ86" si="141">$B$11</f>
        <v>훈련과목</v>
      </c>
      <c r="BK86" s="128"/>
      <c r="BL86" s="128"/>
      <c r="BM86" s="128"/>
      <c r="BN86" s="128"/>
      <c r="BO86" s="128"/>
      <c r="BP86" s="128" t="str">
        <f t="shared" ref="BP86" si="142">$H$11</f>
        <v>담당교사</v>
      </c>
      <c r="BQ86" s="128"/>
      <c r="BR86" s="128" t="str">
        <f t="shared" ref="BR86" si="143">$J$11</f>
        <v>훈련내용</v>
      </c>
      <c r="BS86" s="128"/>
      <c r="BT86" s="128"/>
      <c r="BU86" s="128"/>
      <c r="BV86" s="128"/>
      <c r="BW86" s="128"/>
      <c r="BX86" s="128"/>
      <c r="BY86" s="129" t="str">
        <f t="shared" ref="BY86" si="144">$Q$11</f>
        <v>비고
(불참자 등)</v>
      </c>
      <c r="BZ86" s="129"/>
      <c r="CA86" s="129"/>
      <c r="CB86" s="129"/>
      <c r="CC86" s="55" t="str">
        <f t="shared" ref="CC86" si="145">$A$11</f>
        <v>교시</v>
      </c>
      <c r="CD86" s="128" t="str">
        <f t="shared" ref="CD86" si="146">$B$11</f>
        <v>훈련과목</v>
      </c>
      <c r="CE86" s="128"/>
      <c r="CF86" s="128"/>
      <c r="CG86" s="128"/>
      <c r="CH86" s="128"/>
      <c r="CI86" s="128"/>
      <c r="CJ86" s="128" t="str">
        <f t="shared" ref="CJ86" si="147">$H$11</f>
        <v>담당교사</v>
      </c>
      <c r="CK86" s="128"/>
      <c r="CL86" s="128" t="str">
        <f t="shared" ref="CL86" si="148">$J$11</f>
        <v>훈련내용</v>
      </c>
      <c r="CM86" s="128"/>
      <c r="CN86" s="128"/>
      <c r="CO86" s="128"/>
      <c r="CP86" s="128"/>
      <c r="CQ86" s="128"/>
      <c r="CR86" s="128"/>
      <c r="CS86" s="129" t="str">
        <f t="shared" ref="CS86" si="149">$Q$11</f>
        <v>비고
(불참자 등)</v>
      </c>
      <c r="CT86" s="129"/>
      <c r="CU86" s="129"/>
      <c r="CV86" s="129"/>
    </row>
    <row r="87" spans="1:100" ht="30.75" customHeight="1" x14ac:dyDescent="0.15">
      <c r="A87" s="57" t="str">
        <f>"1교시"&amp;LEFT(자료!$D$8,5)</f>
        <v>1교시09:30</v>
      </c>
      <c r="B87" s="121" t="str">
        <f>IF(VLOOKUP(J82,내용[],4,FALSE)="","",VLOOKUP(J82,내용[],4,FALSE)&amp;" : "&amp;VLOOKUP(J82,내용[],12,FALSE))</f>
        <v xml:space="preserve">프론트앤드 &amp; 백앤드 구현 및 제작 : </v>
      </c>
      <c r="C87" s="121"/>
      <c r="D87" s="121"/>
      <c r="E87" s="121"/>
      <c r="F87" s="121"/>
      <c r="G87" s="121"/>
      <c r="H87" s="122"/>
      <c r="I87" s="122"/>
      <c r="J87" s="123" t="str">
        <f>IF(VLOOKUP(J82,내용[],20,FALSE)="","",VLOOKUP(J82,내용[],20,FALSE))</f>
        <v>UI 구현</v>
      </c>
      <c r="K87" s="123"/>
      <c r="L87" s="123"/>
      <c r="M87" s="123"/>
      <c r="N87" s="123"/>
      <c r="O87" s="123"/>
      <c r="P87" s="123"/>
      <c r="Q87" s="124"/>
      <c r="R87" s="124"/>
      <c r="S87" s="124"/>
      <c r="T87" s="124"/>
      <c r="U87" s="57" t="str">
        <f>"1교시"&amp;LEFT(자료!$D$8,5)</f>
        <v>1교시09:30</v>
      </c>
      <c r="V87" s="121" t="str">
        <f>IF(VLOOKUP(AD82,내용[],4,FALSE)="","",VLOOKUP(AD82,내용[],4,FALSE)&amp;" : "&amp;VLOOKUP(AD82,내용[],12,FALSE))</f>
        <v xml:space="preserve">프론트앤드 &amp; 백앤드 구현 및 제작 : </v>
      </c>
      <c r="W87" s="121"/>
      <c r="X87" s="121"/>
      <c r="Y87" s="121"/>
      <c r="Z87" s="121"/>
      <c r="AA87" s="121"/>
      <c r="AB87" s="122"/>
      <c r="AC87" s="122"/>
      <c r="AD87" s="123" t="str">
        <f>IF(VLOOKUP(AD82,내용[],20,FALSE)="","",VLOOKUP(AD82,내용[],20,FALSE))</f>
        <v>UI 구현</v>
      </c>
      <c r="AE87" s="123"/>
      <c r="AF87" s="123"/>
      <c r="AG87" s="123"/>
      <c r="AH87" s="123"/>
      <c r="AI87" s="123"/>
      <c r="AJ87" s="123"/>
      <c r="AK87" s="124"/>
      <c r="AL87" s="124"/>
      <c r="AM87" s="124"/>
      <c r="AN87" s="124"/>
      <c r="AO87" s="57" t="str">
        <f>"1교시"&amp;LEFT(자료!$D$8,5)</f>
        <v>1교시09:30</v>
      </c>
      <c r="AP87" s="121" t="str">
        <f>IF(VLOOKUP(AX82,내용[],4,FALSE)="","",VLOOKUP(AX82,내용[],4,FALSE)&amp;" : "&amp;VLOOKUP(AX82,내용[],12,FALSE))</f>
        <v xml:space="preserve">프론트앤드 &amp; 백앤드 구현 및 제작 : </v>
      </c>
      <c r="AQ87" s="121"/>
      <c r="AR87" s="121"/>
      <c r="AS87" s="121"/>
      <c r="AT87" s="121"/>
      <c r="AU87" s="121"/>
      <c r="AV87" s="122"/>
      <c r="AW87" s="122"/>
      <c r="AX87" s="123" t="str">
        <f>IF(VLOOKUP(AX82,내용[],20,FALSE)="","",VLOOKUP(AX82,내용[],20,FALSE))</f>
        <v>UI 구현</v>
      </c>
      <c r="AY87" s="123"/>
      <c r="AZ87" s="123"/>
      <c r="BA87" s="123"/>
      <c r="BB87" s="123"/>
      <c r="BC87" s="123"/>
      <c r="BD87" s="123"/>
      <c r="BE87" s="124"/>
      <c r="BF87" s="124"/>
      <c r="BG87" s="124"/>
      <c r="BH87" s="124"/>
      <c r="BI87" s="57" t="str">
        <f>"1교시"&amp;LEFT(자료!$D$8,5)</f>
        <v>1교시09:30</v>
      </c>
      <c r="BJ87" s="121" t="str">
        <f>IF(VLOOKUP(BR82,내용[],4,FALSE)="","",VLOOKUP(BR82,내용[],4,FALSE)&amp;" : "&amp;VLOOKUP(BR82,내용[],12,FALSE))</f>
        <v xml:space="preserve">프론트앤드 &amp; 백앤드 구현 및 제작 : </v>
      </c>
      <c r="BK87" s="121"/>
      <c r="BL87" s="121"/>
      <c r="BM87" s="121"/>
      <c r="BN87" s="121"/>
      <c r="BO87" s="121"/>
      <c r="BP87" s="122"/>
      <c r="BQ87" s="122"/>
      <c r="BR87" s="123" t="str">
        <f>IF(VLOOKUP(BR82,내용[],20,FALSE)="","",VLOOKUP(BR82,내용[],20,FALSE))</f>
        <v>UI 구현</v>
      </c>
      <c r="BS87" s="123"/>
      <c r="BT87" s="123"/>
      <c r="BU87" s="123"/>
      <c r="BV87" s="123"/>
      <c r="BW87" s="123"/>
      <c r="BX87" s="123"/>
      <c r="BY87" s="124"/>
      <c r="BZ87" s="124"/>
      <c r="CA87" s="124"/>
      <c r="CB87" s="124"/>
      <c r="CC87" s="57" t="str">
        <f>"1교시"&amp;LEFT(자료!$D$8,5)</f>
        <v>1교시09:30</v>
      </c>
      <c r="CD87" s="121" t="str">
        <f>IF(VLOOKUP(CL82,내용[],4,FALSE)="","",VLOOKUP(CL82,내용[],4,FALSE)&amp;" : "&amp;VLOOKUP(CL82,내용[],12,FALSE))</f>
        <v xml:space="preserve">프론트앤드 &amp; 백앤드 구현 및 제작 : </v>
      </c>
      <c r="CE87" s="121"/>
      <c r="CF87" s="121"/>
      <c r="CG87" s="121"/>
      <c r="CH87" s="121"/>
      <c r="CI87" s="121"/>
      <c r="CJ87" s="122"/>
      <c r="CK87" s="122"/>
      <c r="CL87" s="123" t="str">
        <f>IF(VLOOKUP(CL82,내용[],20,FALSE)="","",VLOOKUP(CL82,내용[],20,FALSE))</f>
        <v>UI 구현</v>
      </c>
      <c r="CM87" s="123"/>
      <c r="CN87" s="123"/>
      <c r="CO87" s="123"/>
      <c r="CP87" s="123"/>
      <c r="CQ87" s="123"/>
      <c r="CR87" s="123"/>
      <c r="CS87" s="124"/>
      <c r="CT87" s="124"/>
      <c r="CU87" s="124"/>
      <c r="CV87" s="124"/>
    </row>
    <row r="88" spans="1:100" ht="30.75" customHeight="1" x14ac:dyDescent="0.15">
      <c r="A88" s="57" t="str">
        <f>"2교시"&amp;LEFT(자료!$E$8,5)</f>
        <v>2교시10:30</v>
      </c>
      <c r="B88" s="125" t="str">
        <f>IF(VLOOKUP(J82,내용[],5,FALSE)="","",VLOOKUP(J82,내용[],5,FALSE)&amp;" : "&amp;VLOOKUP(J82,내용[],13,FALSE))</f>
        <v xml:space="preserve">프론트앤드 &amp; 백앤드 구현 및 제작 : </v>
      </c>
      <c r="C88" s="126"/>
      <c r="D88" s="126"/>
      <c r="E88" s="126"/>
      <c r="F88" s="126"/>
      <c r="G88" s="127"/>
      <c r="H88" s="122"/>
      <c r="I88" s="122"/>
      <c r="J88" s="123" t="str">
        <f>IF(VLOOKUP(J82,내용[],21,FALSE)="","",VLOOKUP(J82,내용[],21,FALSE))</f>
        <v>UI 구현</v>
      </c>
      <c r="K88" s="123"/>
      <c r="L88" s="123"/>
      <c r="M88" s="123"/>
      <c r="N88" s="123"/>
      <c r="O88" s="123"/>
      <c r="P88" s="123"/>
      <c r="Q88" s="124"/>
      <c r="R88" s="124"/>
      <c r="S88" s="124"/>
      <c r="T88" s="124"/>
      <c r="U88" s="57" t="str">
        <f>"2교시"&amp;LEFT(자료!$E$8,5)</f>
        <v>2교시10:30</v>
      </c>
      <c r="V88" s="125" t="str">
        <f>IF(VLOOKUP(AD82,내용[],5,FALSE)="","",VLOOKUP(AD82,내용[],5,FALSE)&amp;" : "&amp;VLOOKUP(AD82,내용[],13,FALSE))</f>
        <v xml:space="preserve">프론트앤드 &amp; 백앤드 구현 및 제작 : </v>
      </c>
      <c r="W88" s="126"/>
      <c r="X88" s="126"/>
      <c r="Y88" s="126"/>
      <c r="Z88" s="126"/>
      <c r="AA88" s="127"/>
      <c r="AB88" s="122"/>
      <c r="AC88" s="122"/>
      <c r="AD88" s="123" t="str">
        <f>IF(VLOOKUP(AD82,내용[],21,FALSE)="","",VLOOKUP(AD82,내용[],21,FALSE))</f>
        <v>UI 구현</v>
      </c>
      <c r="AE88" s="123"/>
      <c r="AF88" s="123"/>
      <c r="AG88" s="123"/>
      <c r="AH88" s="123"/>
      <c r="AI88" s="123"/>
      <c r="AJ88" s="123"/>
      <c r="AK88" s="124"/>
      <c r="AL88" s="124"/>
      <c r="AM88" s="124"/>
      <c r="AN88" s="124"/>
      <c r="AO88" s="57" t="str">
        <f>"2교시"&amp;LEFT(자료!$E$8,5)</f>
        <v>2교시10:30</v>
      </c>
      <c r="AP88" s="125" t="str">
        <f>IF(VLOOKUP(AX82,내용[],5,FALSE)="","",VLOOKUP(AX82,내용[],5,FALSE)&amp;" : "&amp;VLOOKUP(AX82,내용[],13,FALSE))</f>
        <v xml:space="preserve">프론트앤드 &amp; 백앤드 구현 및 제작 : </v>
      </c>
      <c r="AQ88" s="126"/>
      <c r="AR88" s="126"/>
      <c r="AS88" s="126"/>
      <c r="AT88" s="126"/>
      <c r="AU88" s="127"/>
      <c r="AV88" s="122"/>
      <c r="AW88" s="122"/>
      <c r="AX88" s="123" t="str">
        <f>IF(VLOOKUP(AX82,내용[],21,FALSE)="","",VLOOKUP(AX82,내용[],21,FALSE))</f>
        <v>UI 구현</v>
      </c>
      <c r="AY88" s="123"/>
      <c r="AZ88" s="123"/>
      <c r="BA88" s="123"/>
      <c r="BB88" s="123"/>
      <c r="BC88" s="123"/>
      <c r="BD88" s="123"/>
      <c r="BE88" s="124"/>
      <c r="BF88" s="124"/>
      <c r="BG88" s="124"/>
      <c r="BH88" s="124"/>
      <c r="BI88" s="57" t="str">
        <f>"2교시"&amp;LEFT(자료!$E$8,5)</f>
        <v>2교시10:30</v>
      </c>
      <c r="BJ88" s="125" t="str">
        <f>IF(VLOOKUP(BR82,내용[],5,FALSE)="","",VLOOKUP(BR82,내용[],5,FALSE)&amp;" : "&amp;VLOOKUP(BR82,내용[],13,FALSE))</f>
        <v xml:space="preserve">프론트앤드 &amp; 백앤드 구현 및 제작 : </v>
      </c>
      <c r="BK88" s="126"/>
      <c r="BL88" s="126"/>
      <c r="BM88" s="126"/>
      <c r="BN88" s="126"/>
      <c r="BO88" s="127"/>
      <c r="BP88" s="122"/>
      <c r="BQ88" s="122"/>
      <c r="BR88" s="123" t="str">
        <f>IF(VLOOKUP(BR82,내용[],21,FALSE)="","",VLOOKUP(BR82,내용[],21,FALSE))</f>
        <v>UI 구현</v>
      </c>
      <c r="BS88" s="123"/>
      <c r="BT88" s="123"/>
      <c r="BU88" s="123"/>
      <c r="BV88" s="123"/>
      <c r="BW88" s="123"/>
      <c r="BX88" s="123"/>
      <c r="BY88" s="124"/>
      <c r="BZ88" s="124"/>
      <c r="CA88" s="124"/>
      <c r="CB88" s="124"/>
      <c r="CC88" s="57" t="str">
        <f>"2교시"&amp;LEFT(자료!$E$8,5)</f>
        <v>2교시10:30</v>
      </c>
      <c r="CD88" s="125" t="str">
        <f>IF(VLOOKUP(CL82,내용[],5,FALSE)="","",VLOOKUP(CL82,내용[],5,FALSE)&amp;" : "&amp;VLOOKUP(CL82,내용[],13,FALSE))</f>
        <v xml:space="preserve">프론트앤드 &amp; 백앤드 구현 및 제작 : </v>
      </c>
      <c r="CE88" s="126"/>
      <c r="CF88" s="126"/>
      <c r="CG88" s="126"/>
      <c r="CH88" s="126"/>
      <c r="CI88" s="127"/>
      <c r="CJ88" s="122"/>
      <c r="CK88" s="122"/>
      <c r="CL88" s="123" t="str">
        <f>IF(VLOOKUP(CL82,내용[],21,FALSE)="","",VLOOKUP(CL82,내용[],21,FALSE))</f>
        <v>UI 구현</v>
      </c>
      <c r="CM88" s="123"/>
      <c r="CN88" s="123"/>
      <c r="CO88" s="123"/>
      <c r="CP88" s="123"/>
      <c r="CQ88" s="123"/>
      <c r="CR88" s="123"/>
      <c r="CS88" s="124"/>
      <c r="CT88" s="124"/>
      <c r="CU88" s="124"/>
      <c r="CV88" s="124"/>
    </row>
    <row r="89" spans="1:100" ht="30.75" customHeight="1" x14ac:dyDescent="0.15">
      <c r="A89" s="57" t="str">
        <f>"3교시"&amp;LEFT(자료!$F$8,5)</f>
        <v>3교시11:30</v>
      </c>
      <c r="B89" s="125" t="str">
        <f>IF(VLOOKUP(J82,내용[],6,FALSE)="","",VLOOKUP(J82,내용[],6,FALSE)&amp;" : "&amp;VLOOKUP(J82,내용[],14,FALSE))</f>
        <v xml:space="preserve">프론트앤드 &amp; 백앤드 구현 및 제작 : </v>
      </c>
      <c r="C89" s="126"/>
      <c r="D89" s="126"/>
      <c r="E89" s="126"/>
      <c r="F89" s="126"/>
      <c r="G89" s="127"/>
      <c r="H89" s="122"/>
      <c r="I89" s="122"/>
      <c r="J89" s="123" t="str">
        <f>IF(VLOOKUP(J82,내용[],22,FALSE)="","",VLOOKUP(J82,내용[],22,FALSE))</f>
        <v>UI 구현</v>
      </c>
      <c r="K89" s="123"/>
      <c r="L89" s="123"/>
      <c r="M89" s="123"/>
      <c r="N89" s="123"/>
      <c r="O89" s="123"/>
      <c r="P89" s="123"/>
      <c r="Q89" s="124"/>
      <c r="R89" s="124"/>
      <c r="S89" s="124"/>
      <c r="T89" s="124"/>
      <c r="U89" s="57" t="str">
        <f>"3교시"&amp;LEFT(자료!$F$8,5)</f>
        <v>3교시11:30</v>
      </c>
      <c r="V89" s="125" t="str">
        <f>IF(VLOOKUP(AD82,내용[],6,FALSE)="","",VLOOKUP(AD82,내용[],6,FALSE)&amp;" : "&amp;VLOOKUP(AD82,내용[],14,FALSE))</f>
        <v xml:space="preserve">프론트앤드 &amp; 백앤드 구현 및 제작 : </v>
      </c>
      <c r="W89" s="126"/>
      <c r="X89" s="126"/>
      <c r="Y89" s="126"/>
      <c r="Z89" s="126"/>
      <c r="AA89" s="127"/>
      <c r="AB89" s="122"/>
      <c r="AC89" s="122"/>
      <c r="AD89" s="123" t="str">
        <f>IF(VLOOKUP(AD82,내용[],22,FALSE)="","",VLOOKUP(AD82,내용[],22,FALSE))</f>
        <v>UI 구현</v>
      </c>
      <c r="AE89" s="123"/>
      <c r="AF89" s="123"/>
      <c r="AG89" s="123"/>
      <c r="AH89" s="123"/>
      <c r="AI89" s="123"/>
      <c r="AJ89" s="123"/>
      <c r="AK89" s="124"/>
      <c r="AL89" s="124"/>
      <c r="AM89" s="124"/>
      <c r="AN89" s="124"/>
      <c r="AO89" s="57" t="str">
        <f>"3교시"&amp;LEFT(자료!$F$8,5)</f>
        <v>3교시11:30</v>
      </c>
      <c r="AP89" s="125" t="str">
        <f>IF(VLOOKUP(AX82,내용[],6,FALSE)="","",VLOOKUP(AX82,내용[],6,FALSE)&amp;" : "&amp;VLOOKUP(AX82,내용[],14,FALSE))</f>
        <v xml:space="preserve">프론트앤드 &amp; 백앤드 구현 및 제작 : </v>
      </c>
      <c r="AQ89" s="126"/>
      <c r="AR89" s="126"/>
      <c r="AS89" s="126"/>
      <c r="AT89" s="126"/>
      <c r="AU89" s="127"/>
      <c r="AV89" s="122"/>
      <c r="AW89" s="122"/>
      <c r="AX89" s="123" t="str">
        <f>IF(VLOOKUP(AX82,내용[],22,FALSE)="","",VLOOKUP(AX82,내용[],22,FALSE))</f>
        <v>UI 구현</v>
      </c>
      <c r="AY89" s="123"/>
      <c r="AZ89" s="123"/>
      <c r="BA89" s="123"/>
      <c r="BB89" s="123"/>
      <c r="BC89" s="123"/>
      <c r="BD89" s="123"/>
      <c r="BE89" s="124"/>
      <c r="BF89" s="124"/>
      <c r="BG89" s="124"/>
      <c r="BH89" s="124"/>
      <c r="BI89" s="57" t="str">
        <f>"3교시"&amp;LEFT(자료!$F$8,5)</f>
        <v>3교시11:30</v>
      </c>
      <c r="BJ89" s="125" t="str">
        <f>IF(VLOOKUP(BR82,내용[],6,FALSE)="","",VLOOKUP(BR82,내용[],6,FALSE)&amp;" : "&amp;VLOOKUP(BR82,내용[],14,FALSE))</f>
        <v xml:space="preserve">프론트앤드 &amp; 백앤드 구현 및 제작 : </v>
      </c>
      <c r="BK89" s="126"/>
      <c r="BL89" s="126"/>
      <c r="BM89" s="126"/>
      <c r="BN89" s="126"/>
      <c r="BO89" s="127"/>
      <c r="BP89" s="122"/>
      <c r="BQ89" s="122"/>
      <c r="BR89" s="123" t="str">
        <f>IF(VLOOKUP(BR82,내용[],22,FALSE)="","",VLOOKUP(BR82,내용[],22,FALSE))</f>
        <v>UI 구현</v>
      </c>
      <c r="BS89" s="123"/>
      <c r="BT89" s="123"/>
      <c r="BU89" s="123"/>
      <c r="BV89" s="123"/>
      <c r="BW89" s="123"/>
      <c r="BX89" s="123"/>
      <c r="BY89" s="124"/>
      <c r="BZ89" s="124"/>
      <c r="CA89" s="124"/>
      <c r="CB89" s="124"/>
      <c r="CC89" s="57" t="str">
        <f>"3교시"&amp;LEFT(자료!$F$8,5)</f>
        <v>3교시11:30</v>
      </c>
      <c r="CD89" s="125" t="str">
        <f>IF(VLOOKUP(CL82,내용[],6,FALSE)="","",VLOOKUP(CL82,내용[],6,FALSE)&amp;" : "&amp;VLOOKUP(CL82,내용[],14,FALSE))</f>
        <v xml:space="preserve">프론트앤드 &amp; 백앤드 구현 및 제작 : </v>
      </c>
      <c r="CE89" s="126"/>
      <c r="CF89" s="126"/>
      <c r="CG89" s="126"/>
      <c r="CH89" s="126"/>
      <c r="CI89" s="127"/>
      <c r="CJ89" s="122"/>
      <c r="CK89" s="122"/>
      <c r="CL89" s="123" t="str">
        <f>IF(VLOOKUP(CL82,내용[],22,FALSE)="","",VLOOKUP(CL82,내용[],22,FALSE))</f>
        <v>UI 구현</v>
      </c>
      <c r="CM89" s="123"/>
      <c r="CN89" s="123"/>
      <c r="CO89" s="123"/>
      <c r="CP89" s="123"/>
      <c r="CQ89" s="123"/>
      <c r="CR89" s="123"/>
      <c r="CS89" s="124"/>
      <c r="CT89" s="124"/>
      <c r="CU89" s="124"/>
      <c r="CV89" s="124"/>
    </row>
    <row r="90" spans="1:100" ht="30.75" customHeight="1" x14ac:dyDescent="0.15">
      <c r="A90" s="57" t="str">
        <f>"4교시"&amp;LEFT(자료!$G$8,5)</f>
        <v>4교시12:30</v>
      </c>
      <c r="B90" s="125" t="str">
        <f>IF(VLOOKUP(J82,내용[],7,FALSE)="","",VLOOKUP(J82,내용[],7,FALSE)&amp;" : "&amp;VLOOKUP(J82,내용[],15,FALSE))</f>
        <v xml:space="preserve">프론트앤드 &amp; 백앤드 구현 및 제작 : </v>
      </c>
      <c r="C90" s="126"/>
      <c r="D90" s="126"/>
      <c r="E90" s="126"/>
      <c r="F90" s="126"/>
      <c r="G90" s="127"/>
      <c r="H90" s="122"/>
      <c r="I90" s="122"/>
      <c r="J90" s="123" t="str">
        <f>IF(VLOOKUP(J82,내용[],23,FALSE)="","",VLOOKUP(J82,내용[],23,FALSE))</f>
        <v>UI 구현</v>
      </c>
      <c r="K90" s="123"/>
      <c r="L90" s="123"/>
      <c r="M90" s="123"/>
      <c r="N90" s="123"/>
      <c r="O90" s="123"/>
      <c r="P90" s="123"/>
      <c r="Q90" s="124"/>
      <c r="R90" s="124"/>
      <c r="S90" s="124"/>
      <c r="T90" s="124"/>
      <c r="U90" s="57" t="str">
        <f>"4교시"&amp;LEFT(자료!$G$8,5)</f>
        <v>4교시12:30</v>
      </c>
      <c r="V90" s="125" t="str">
        <f>IF(VLOOKUP(AD82,내용[],7,FALSE)="","",VLOOKUP(AD82,내용[],7,FALSE)&amp;" : "&amp;VLOOKUP(AD82,내용[],15,FALSE))</f>
        <v xml:space="preserve">프론트앤드 &amp; 백앤드 구현 및 제작 : </v>
      </c>
      <c r="W90" s="126"/>
      <c r="X90" s="126"/>
      <c r="Y90" s="126"/>
      <c r="Z90" s="126"/>
      <c r="AA90" s="127"/>
      <c r="AB90" s="122"/>
      <c r="AC90" s="122"/>
      <c r="AD90" s="123" t="str">
        <f>IF(VLOOKUP(AD82,내용[],23,FALSE)="","",VLOOKUP(AD82,내용[],23,FALSE))</f>
        <v>UI 구현</v>
      </c>
      <c r="AE90" s="123"/>
      <c r="AF90" s="123"/>
      <c r="AG90" s="123"/>
      <c r="AH90" s="123"/>
      <c r="AI90" s="123"/>
      <c r="AJ90" s="123"/>
      <c r="AK90" s="124"/>
      <c r="AL90" s="124"/>
      <c r="AM90" s="124"/>
      <c r="AN90" s="124"/>
      <c r="AO90" s="57" t="str">
        <f>"4교시"&amp;LEFT(자료!$G$8,5)</f>
        <v>4교시12:30</v>
      </c>
      <c r="AP90" s="125" t="str">
        <f>IF(VLOOKUP(AX82,내용[],7,FALSE)="","",VLOOKUP(AX82,내용[],7,FALSE)&amp;" : "&amp;VLOOKUP(AX82,내용[],15,FALSE))</f>
        <v xml:space="preserve">프론트앤드 &amp; 백앤드 구현 및 제작 : </v>
      </c>
      <c r="AQ90" s="126"/>
      <c r="AR90" s="126"/>
      <c r="AS90" s="126"/>
      <c r="AT90" s="126"/>
      <c r="AU90" s="127"/>
      <c r="AV90" s="122"/>
      <c r="AW90" s="122"/>
      <c r="AX90" s="123" t="str">
        <f>IF(VLOOKUP(AX82,내용[],23,FALSE)="","",VLOOKUP(AX82,내용[],23,FALSE))</f>
        <v>UI 구현</v>
      </c>
      <c r="AY90" s="123"/>
      <c r="AZ90" s="123"/>
      <c r="BA90" s="123"/>
      <c r="BB90" s="123"/>
      <c r="BC90" s="123"/>
      <c r="BD90" s="123"/>
      <c r="BE90" s="124"/>
      <c r="BF90" s="124"/>
      <c r="BG90" s="124"/>
      <c r="BH90" s="124"/>
      <c r="BI90" s="57" t="str">
        <f>"4교시"&amp;LEFT(자료!$G$8,5)</f>
        <v>4교시12:30</v>
      </c>
      <c r="BJ90" s="125" t="str">
        <f>IF(VLOOKUP(BR82,내용[],7,FALSE)="","",VLOOKUP(BR82,내용[],7,FALSE)&amp;" : "&amp;VLOOKUP(BR82,내용[],15,FALSE))</f>
        <v xml:space="preserve">프론트앤드 &amp; 백앤드 구현 및 제작 : </v>
      </c>
      <c r="BK90" s="126"/>
      <c r="BL90" s="126"/>
      <c r="BM90" s="126"/>
      <c r="BN90" s="126"/>
      <c r="BO90" s="127"/>
      <c r="BP90" s="122"/>
      <c r="BQ90" s="122"/>
      <c r="BR90" s="123" t="str">
        <f>IF(VLOOKUP(BR82,내용[],23,FALSE)="","",VLOOKUP(BR82,내용[],23,FALSE))</f>
        <v>UI 구현</v>
      </c>
      <c r="BS90" s="123"/>
      <c r="BT90" s="123"/>
      <c r="BU90" s="123"/>
      <c r="BV90" s="123"/>
      <c r="BW90" s="123"/>
      <c r="BX90" s="123"/>
      <c r="BY90" s="124"/>
      <c r="BZ90" s="124"/>
      <c r="CA90" s="124"/>
      <c r="CB90" s="124"/>
      <c r="CC90" s="57" t="str">
        <f>"4교시"&amp;LEFT(자료!$G$8,5)</f>
        <v>4교시12:30</v>
      </c>
      <c r="CD90" s="125" t="str">
        <f>IF(VLOOKUP(CL82,내용[],7,FALSE)="","",VLOOKUP(CL82,내용[],7,FALSE)&amp;" : "&amp;VLOOKUP(CL82,내용[],15,FALSE))</f>
        <v xml:space="preserve">프론트앤드 &amp; 백앤드 구현 및 제작 : </v>
      </c>
      <c r="CE90" s="126"/>
      <c r="CF90" s="126"/>
      <c r="CG90" s="126"/>
      <c r="CH90" s="126"/>
      <c r="CI90" s="127"/>
      <c r="CJ90" s="122"/>
      <c r="CK90" s="122"/>
      <c r="CL90" s="123" t="str">
        <f>IF(VLOOKUP(CL82,내용[],23,FALSE)="","",VLOOKUP(CL82,내용[],23,FALSE))</f>
        <v>UI 구현</v>
      </c>
      <c r="CM90" s="123"/>
      <c r="CN90" s="123"/>
      <c r="CO90" s="123"/>
      <c r="CP90" s="123"/>
      <c r="CQ90" s="123"/>
      <c r="CR90" s="123"/>
      <c r="CS90" s="124"/>
      <c r="CT90" s="124"/>
      <c r="CU90" s="124"/>
      <c r="CV90" s="124"/>
    </row>
    <row r="91" spans="1:100" ht="30.75" customHeight="1" x14ac:dyDescent="0.15">
      <c r="A91" s="57" t="str">
        <f>"5교시"&amp;LEFT(자료!$H$8,5)</f>
        <v>5교시14:10</v>
      </c>
      <c r="B91" s="125" t="str">
        <f>IF(VLOOKUP(J82,내용[],8,FALSE)="","",VLOOKUP(J82,내용[],8,FALSE)&amp;" : "&amp;VLOOKUP(J82,내용[],16,FALSE))</f>
        <v xml:space="preserve">프론트앤드 &amp; 백앤드 구현 및 제작 : </v>
      </c>
      <c r="C91" s="126"/>
      <c r="D91" s="126"/>
      <c r="E91" s="126"/>
      <c r="F91" s="126"/>
      <c r="G91" s="127"/>
      <c r="H91" s="122"/>
      <c r="I91" s="122"/>
      <c r="J91" s="123" t="str">
        <f>IF(VLOOKUP(J82,내용[],24,FALSE)="","",VLOOKUP(J82,내용[],24,FALSE))</f>
        <v>UI 구현</v>
      </c>
      <c r="K91" s="123"/>
      <c r="L91" s="123"/>
      <c r="M91" s="123"/>
      <c r="N91" s="123"/>
      <c r="O91" s="123"/>
      <c r="P91" s="123"/>
      <c r="Q91" s="124"/>
      <c r="R91" s="124"/>
      <c r="S91" s="124"/>
      <c r="T91" s="124"/>
      <c r="U91" s="57" t="str">
        <f>"5교시"&amp;LEFT(자료!$H$8,5)</f>
        <v>5교시14:10</v>
      </c>
      <c r="V91" s="125" t="str">
        <f>IF(VLOOKUP(AD82,내용[],8,FALSE)="","",VLOOKUP(AD82,내용[],8,FALSE)&amp;" : "&amp;VLOOKUP(AD82,내용[],16,FALSE))</f>
        <v xml:space="preserve">프론트앤드 &amp; 백앤드 구현 및 제작 : </v>
      </c>
      <c r="W91" s="126"/>
      <c r="X91" s="126"/>
      <c r="Y91" s="126"/>
      <c r="Z91" s="126"/>
      <c r="AA91" s="127"/>
      <c r="AB91" s="122"/>
      <c r="AC91" s="122"/>
      <c r="AD91" s="123" t="str">
        <f>IF(VLOOKUP(AD82,내용[],24,FALSE)="","",VLOOKUP(AD82,내용[],24,FALSE))</f>
        <v>UI 구현</v>
      </c>
      <c r="AE91" s="123"/>
      <c r="AF91" s="123"/>
      <c r="AG91" s="123"/>
      <c r="AH91" s="123"/>
      <c r="AI91" s="123"/>
      <c r="AJ91" s="123"/>
      <c r="AK91" s="124"/>
      <c r="AL91" s="124"/>
      <c r="AM91" s="124"/>
      <c r="AN91" s="124"/>
      <c r="AO91" s="57" t="str">
        <f>"5교시"&amp;LEFT(자료!$H$8,5)</f>
        <v>5교시14:10</v>
      </c>
      <c r="AP91" s="125" t="str">
        <f>IF(VLOOKUP(AX82,내용[],8,FALSE)="","",VLOOKUP(AX82,내용[],8,FALSE)&amp;" : "&amp;VLOOKUP(AX82,내용[],16,FALSE))</f>
        <v xml:space="preserve">프론트앤드 &amp; 백앤드 구현 및 제작 : </v>
      </c>
      <c r="AQ91" s="126"/>
      <c r="AR91" s="126"/>
      <c r="AS91" s="126"/>
      <c r="AT91" s="126"/>
      <c r="AU91" s="127"/>
      <c r="AV91" s="122"/>
      <c r="AW91" s="122"/>
      <c r="AX91" s="123" t="str">
        <f>IF(VLOOKUP(AX82,내용[],24,FALSE)="","",VLOOKUP(AX82,내용[],24,FALSE))</f>
        <v>UI 구현</v>
      </c>
      <c r="AY91" s="123"/>
      <c r="AZ91" s="123"/>
      <c r="BA91" s="123"/>
      <c r="BB91" s="123"/>
      <c r="BC91" s="123"/>
      <c r="BD91" s="123"/>
      <c r="BE91" s="124"/>
      <c r="BF91" s="124"/>
      <c r="BG91" s="124"/>
      <c r="BH91" s="124"/>
      <c r="BI91" s="57" t="str">
        <f>"5교시"&amp;LEFT(자료!$H$8,5)</f>
        <v>5교시14:10</v>
      </c>
      <c r="BJ91" s="125" t="str">
        <f>IF(VLOOKUP(BR82,내용[],8,FALSE)="","",VLOOKUP(BR82,내용[],8,FALSE)&amp;" : "&amp;VLOOKUP(BR82,내용[],16,FALSE))</f>
        <v xml:space="preserve">프론트앤드 &amp; 백앤드 구현 및 제작 : </v>
      </c>
      <c r="BK91" s="126"/>
      <c r="BL91" s="126"/>
      <c r="BM91" s="126"/>
      <c r="BN91" s="126"/>
      <c r="BO91" s="127"/>
      <c r="BP91" s="122"/>
      <c r="BQ91" s="122"/>
      <c r="BR91" s="123" t="str">
        <f>IF(VLOOKUP(BR82,내용[],24,FALSE)="","",VLOOKUP(BR82,내용[],24,FALSE))</f>
        <v>UI 구현</v>
      </c>
      <c r="BS91" s="123"/>
      <c r="BT91" s="123"/>
      <c r="BU91" s="123"/>
      <c r="BV91" s="123"/>
      <c r="BW91" s="123"/>
      <c r="BX91" s="123"/>
      <c r="BY91" s="124"/>
      <c r="BZ91" s="124"/>
      <c r="CA91" s="124"/>
      <c r="CB91" s="124"/>
      <c r="CC91" s="57" t="str">
        <f>"5교시"&amp;LEFT(자료!$H$8,5)</f>
        <v>5교시14:10</v>
      </c>
      <c r="CD91" s="125" t="str">
        <f>IF(VLOOKUP(CL82,내용[],8,FALSE)="","",VLOOKUP(CL82,내용[],8,FALSE)&amp;" : "&amp;VLOOKUP(CL82,내용[],16,FALSE))</f>
        <v xml:space="preserve">프론트앤드 &amp; 백앤드 구현 및 제작 : </v>
      </c>
      <c r="CE91" s="126"/>
      <c r="CF91" s="126"/>
      <c r="CG91" s="126"/>
      <c r="CH91" s="126"/>
      <c r="CI91" s="127"/>
      <c r="CJ91" s="122"/>
      <c r="CK91" s="122"/>
      <c r="CL91" s="123" t="str">
        <f>IF(VLOOKUP(CL82,내용[],24,FALSE)="","",VLOOKUP(CL82,내용[],24,FALSE))</f>
        <v>UI 구현</v>
      </c>
      <c r="CM91" s="123"/>
      <c r="CN91" s="123"/>
      <c r="CO91" s="123"/>
      <c r="CP91" s="123"/>
      <c r="CQ91" s="123"/>
      <c r="CR91" s="123"/>
      <c r="CS91" s="124"/>
      <c r="CT91" s="124"/>
      <c r="CU91" s="124"/>
      <c r="CV91" s="124"/>
    </row>
    <row r="92" spans="1:100" ht="30.75" customHeight="1" x14ac:dyDescent="0.15">
      <c r="A92" s="57" t="str">
        <f>"6교시"&amp;LEFT(자료!$I$8,5)</f>
        <v>6교시15:10</v>
      </c>
      <c r="B92" s="125" t="str">
        <f>IF(VLOOKUP(J82,내용[],9,FALSE)="","",VLOOKUP(J82,내용[],9,FALSE)&amp;" : "&amp;VLOOKUP(J82,내용[],17,FALSE))</f>
        <v xml:space="preserve">프론트앤드 &amp; 백앤드 구현 및 제작 : </v>
      </c>
      <c r="C92" s="126"/>
      <c r="D92" s="126"/>
      <c r="E92" s="126"/>
      <c r="F92" s="126"/>
      <c r="G92" s="127"/>
      <c r="H92" s="122"/>
      <c r="I92" s="122"/>
      <c r="J92" s="123" t="str">
        <f>IF(VLOOKUP(J82,내용[],25,FALSE)="","",VLOOKUP(J82,내용[],25,FALSE))</f>
        <v>UI 구현</v>
      </c>
      <c r="K92" s="123"/>
      <c r="L92" s="123"/>
      <c r="M92" s="123"/>
      <c r="N92" s="123"/>
      <c r="O92" s="123"/>
      <c r="P92" s="123"/>
      <c r="Q92" s="124"/>
      <c r="R92" s="124"/>
      <c r="S92" s="124"/>
      <c r="T92" s="124"/>
      <c r="U92" s="57" t="str">
        <f>"6교시"&amp;LEFT(자료!$I$8,5)</f>
        <v>6교시15:10</v>
      </c>
      <c r="V92" s="125" t="str">
        <f>IF(VLOOKUP(AD82,내용[],9,FALSE)="","",VLOOKUP(AD82,내용[],9,FALSE)&amp;" : "&amp;VLOOKUP(AD82,내용[],17,FALSE))</f>
        <v xml:space="preserve">프론트앤드 &amp; 백앤드 구현 및 제작 : </v>
      </c>
      <c r="W92" s="126"/>
      <c r="X92" s="126"/>
      <c r="Y92" s="126"/>
      <c r="Z92" s="126"/>
      <c r="AA92" s="127"/>
      <c r="AB92" s="122"/>
      <c r="AC92" s="122"/>
      <c r="AD92" s="123" t="str">
        <f>IF(VLOOKUP(AD82,내용[],25,FALSE)="","",VLOOKUP(AD82,내용[],25,FALSE))</f>
        <v>UI 구현</v>
      </c>
      <c r="AE92" s="123"/>
      <c r="AF92" s="123"/>
      <c r="AG92" s="123"/>
      <c r="AH92" s="123"/>
      <c r="AI92" s="123"/>
      <c r="AJ92" s="123"/>
      <c r="AK92" s="124"/>
      <c r="AL92" s="124"/>
      <c r="AM92" s="124"/>
      <c r="AN92" s="124"/>
      <c r="AO92" s="57" t="str">
        <f>"6교시"&amp;LEFT(자료!$I$8,5)</f>
        <v>6교시15:10</v>
      </c>
      <c r="AP92" s="125" t="str">
        <f>IF(VLOOKUP(AX82,내용[],9,FALSE)="","",VLOOKUP(AX82,내용[],9,FALSE)&amp;" : "&amp;VLOOKUP(AX82,내용[],17,FALSE))</f>
        <v xml:space="preserve">프론트앤드 &amp; 백앤드 구현 및 제작 : </v>
      </c>
      <c r="AQ92" s="126"/>
      <c r="AR92" s="126"/>
      <c r="AS92" s="126"/>
      <c r="AT92" s="126"/>
      <c r="AU92" s="127"/>
      <c r="AV92" s="122"/>
      <c r="AW92" s="122"/>
      <c r="AX92" s="123" t="str">
        <f>IF(VLOOKUP(AX82,내용[],25,FALSE)="","",VLOOKUP(AX82,내용[],25,FALSE))</f>
        <v>UI 구현</v>
      </c>
      <c r="AY92" s="123"/>
      <c r="AZ92" s="123"/>
      <c r="BA92" s="123"/>
      <c r="BB92" s="123"/>
      <c r="BC92" s="123"/>
      <c r="BD92" s="123"/>
      <c r="BE92" s="124"/>
      <c r="BF92" s="124"/>
      <c r="BG92" s="124"/>
      <c r="BH92" s="124"/>
      <c r="BI92" s="57" t="str">
        <f>"6교시"&amp;LEFT(자료!$I$8,5)</f>
        <v>6교시15:10</v>
      </c>
      <c r="BJ92" s="125" t="str">
        <f>IF(VLOOKUP(BR82,내용[],9,FALSE)="","",VLOOKUP(BR82,내용[],9,FALSE)&amp;" : "&amp;VLOOKUP(BR82,내용[],17,FALSE))</f>
        <v xml:space="preserve">프론트앤드 &amp; 백앤드 구현 및 제작 : </v>
      </c>
      <c r="BK92" s="126"/>
      <c r="BL92" s="126"/>
      <c r="BM92" s="126"/>
      <c r="BN92" s="126"/>
      <c r="BO92" s="127"/>
      <c r="BP92" s="122"/>
      <c r="BQ92" s="122"/>
      <c r="BR92" s="123" t="str">
        <f>IF(VLOOKUP(BR82,내용[],25,FALSE)="","",VLOOKUP(BR82,내용[],25,FALSE))</f>
        <v>UI 구현</v>
      </c>
      <c r="BS92" s="123"/>
      <c r="BT92" s="123"/>
      <c r="BU92" s="123"/>
      <c r="BV92" s="123"/>
      <c r="BW92" s="123"/>
      <c r="BX92" s="123"/>
      <c r="BY92" s="124"/>
      <c r="BZ92" s="124"/>
      <c r="CA92" s="124"/>
      <c r="CB92" s="124"/>
      <c r="CC92" s="57" t="str">
        <f>"6교시"&amp;LEFT(자료!$I$8,5)</f>
        <v>6교시15:10</v>
      </c>
      <c r="CD92" s="125" t="str">
        <f>IF(VLOOKUP(CL82,내용[],9,FALSE)="","",VLOOKUP(CL82,내용[],9,FALSE)&amp;" : "&amp;VLOOKUP(CL82,내용[],17,FALSE))</f>
        <v xml:space="preserve">프론트앤드 &amp; 백앤드 구현 및 제작 : </v>
      </c>
      <c r="CE92" s="126"/>
      <c r="CF92" s="126"/>
      <c r="CG92" s="126"/>
      <c r="CH92" s="126"/>
      <c r="CI92" s="127"/>
      <c r="CJ92" s="122"/>
      <c r="CK92" s="122"/>
      <c r="CL92" s="123" t="str">
        <f>IF(VLOOKUP(CL82,내용[],25,FALSE)="","",VLOOKUP(CL82,내용[],25,FALSE))</f>
        <v>UI 구현</v>
      </c>
      <c r="CM92" s="123"/>
      <c r="CN92" s="123"/>
      <c r="CO92" s="123"/>
      <c r="CP92" s="123"/>
      <c r="CQ92" s="123"/>
      <c r="CR92" s="123"/>
      <c r="CS92" s="124"/>
      <c r="CT92" s="124"/>
      <c r="CU92" s="124"/>
      <c r="CV92" s="124"/>
    </row>
    <row r="93" spans="1:100" ht="30.75" customHeight="1" x14ac:dyDescent="0.15">
      <c r="A93" s="57" t="str">
        <f>"7교시"&amp;LEFT(자료!$J$8,5)</f>
        <v>7교시16:10</v>
      </c>
      <c r="B93" s="125" t="str">
        <f>IF(VLOOKUP(J82,내용[],10,FALSE)="","",VLOOKUP(J82,내용[],10,FALSE)&amp;" : "&amp;VLOOKUP(J82,내용[],18,FALSE))</f>
        <v xml:space="preserve">프론트앤드 &amp; 백앤드 구현 및 제작 : </v>
      </c>
      <c r="C93" s="126"/>
      <c r="D93" s="126"/>
      <c r="E93" s="126"/>
      <c r="F93" s="126"/>
      <c r="G93" s="127"/>
      <c r="H93" s="122"/>
      <c r="I93" s="122"/>
      <c r="J93" s="123" t="str">
        <f>IF(VLOOKUP(J82,내용[],26,FALSE)="","",VLOOKUP(J82,내용[],26,FALSE))</f>
        <v>UI 구현</v>
      </c>
      <c r="K93" s="123"/>
      <c r="L93" s="123"/>
      <c r="M93" s="123"/>
      <c r="N93" s="123"/>
      <c r="O93" s="123"/>
      <c r="P93" s="123"/>
      <c r="Q93" s="124"/>
      <c r="R93" s="124"/>
      <c r="S93" s="124"/>
      <c r="T93" s="124"/>
      <c r="U93" s="57" t="str">
        <f>"7교시"&amp;LEFT(자료!$J$8,5)</f>
        <v>7교시16:10</v>
      </c>
      <c r="V93" s="125" t="str">
        <f>IF(VLOOKUP(AD82,내용[],10,FALSE)="","",VLOOKUP(AD82,내용[],10,FALSE)&amp;" : "&amp;VLOOKUP(AD82,내용[],18,FALSE))</f>
        <v xml:space="preserve">프론트앤드 &amp; 백앤드 구현 및 제작 : </v>
      </c>
      <c r="W93" s="126"/>
      <c r="X93" s="126"/>
      <c r="Y93" s="126"/>
      <c r="Z93" s="126"/>
      <c r="AA93" s="127"/>
      <c r="AB93" s="122"/>
      <c r="AC93" s="122"/>
      <c r="AD93" s="123" t="str">
        <f>IF(VLOOKUP(AD82,내용[],26,FALSE)="","",VLOOKUP(AD82,내용[],26,FALSE))</f>
        <v>UI 구현</v>
      </c>
      <c r="AE93" s="123"/>
      <c r="AF93" s="123"/>
      <c r="AG93" s="123"/>
      <c r="AH93" s="123"/>
      <c r="AI93" s="123"/>
      <c r="AJ93" s="123"/>
      <c r="AK93" s="124"/>
      <c r="AL93" s="124"/>
      <c r="AM93" s="124"/>
      <c r="AN93" s="124"/>
      <c r="AO93" s="57" t="str">
        <f>"7교시"&amp;LEFT(자료!$J$8,5)</f>
        <v>7교시16:10</v>
      </c>
      <c r="AP93" s="125" t="str">
        <f>IF(VLOOKUP(AX82,내용[],10,FALSE)="","",VLOOKUP(AX82,내용[],10,FALSE)&amp;" : "&amp;VLOOKUP(AX82,내용[],18,FALSE))</f>
        <v xml:space="preserve">프론트앤드 &amp; 백앤드 구현 및 제작 : </v>
      </c>
      <c r="AQ93" s="126"/>
      <c r="AR93" s="126"/>
      <c r="AS93" s="126"/>
      <c r="AT93" s="126"/>
      <c r="AU93" s="127"/>
      <c r="AV93" s="122"/>
      <c r="AW93" s="122"/>
      <c r="AX93" s="123" t="str">
        <f>IF(VLOOKUP(AX82,내용[],26,FALSE)="","",VLOOKUP(AX82,내용[],26,FALSE))</f>
        <v>UI 구현</v>
      </c>
      <c r="AY93" s="123"/>
      <c r="AZ93" s="123"/>
      <c r="BA93" s="123"/>
      <c r="BB93" s="123"/>
      <c r="BC93" s="123"/>
      <c r="BD93" s="123"/>
      <c r="BE93" s="124"/>
      <c r="BF93" s="124"/>
      <c r="BG93" s="124"/>
      <c r="BH93" s="124"/>
      <c r="BI93" s="57" t="str">
        <f>"7교시"&amp;LEFT(자료!$J$8,5)</f>
        <v>7교시16:10</v>
      </c>
      <c r="BJ93" s="125" t="str">
        <f>IF(VLOOKUP(BR82,내용[],10,FALSE)="","",VLOOKUP(BR82,내용[],10,FALSE)&amp;" : "&amp;VLOOKUP(BR82,내용[],18,FALSE))</f>
        <v xml:space="preserve">프론트앤드 &amp; 백앤드 구현 및 제작 : </v>
      </c>
      <c r="BK93" s="126"/>
      <c r="BL93" s="126"/>
      <c r="BM93" s="126"/>
      <c r="BN93" s="126"/>
      <c r="BO93" s="127"/>
      <c r="BP93" s="122"/>
      <c r="BQ93" s="122"/>
      <c r="BR93" s="123" t="str">
        <f>IF(VLOOKUP(BR82,내용[],26,FALSE)="","",VLOOKUP(BR82,내용[],26,FALSE))</f>
        <v>UI 구현</v>
      </c>
      <c r="BS93" s="123"/>
      <c r="BT93" s="123"/>
      <c r="BU93" s="123"/>
      <c r="BV93" s="123"/>
      <c r="BW93" s="123"/>
      <c r="BX93" s="123"/>
      <c r="BY93" s="124"/>
      <c r="BZ93" s="124"/>
      <c r="CA93" s="124"/>
      <c r="CB93" s="124"/>
      <c r="CC93" s="57" t="str">
        <f>"7교시"&amp;LEFT(자료!$J$8,5)</f>
        <v>7교시16:10</v>
      </c>
      <c r="CD93" s="125" t="str">
        <f>IF(VLOOKUP(CL82,내용[],10,FALSE)="","",VLOOKUP(CL82,내용[],10,FALSE)&amp;" : "&amp;VLOOKUP(CL82,내용[],18,FALSE))</f>
        <v xml:space="preserve">프론트앤드 &amp; 백앤드 구현 및 제작 : </v>
      </c>
      <c r="CE93" s="126"/>
      <c r="CF93" s="126"/>
      <c r="CG93" s="126"/>
      <c r="CH93" s="126"/>
      <c r="CI93" s="127"/>
      <c r="CJ93" s="122"/>
      <c r="CK93" s="122"/>
      <c r="CL93" s="123" t="str">
        <f>IF(VLOOKUP(CL82,내용[],26,FALSE)="","",VLOOKUP(CL82,내용[],26,FALSE))</f>
        <v>UI 구현</v>
      </c>
      <c r="CM93" s="123"/>
      <c r="CN93" s="123"/>
      <c r="CO93" s="123"/>
      <c r="CP93" s="123"/>
      <c r="CQ93" s="123"/>
      <c r="CR93" s="123"/>
      <c r="CS93" s="124"/>
      <c r="CT93" s="124"/>
      <c r="CU93" s="124"/>
      <c r="CV93" s="124"/>
    </row>
    <row r="94" spans="1:100" ht="30.75" hidden="1" customHeight="1" x14ac:dyDescent="0.15">
      <c r="A94" s="57" t="str">
        <f>"1교시"&amp;LEFT(자료!$D$8,5)</f>
        <v>1교시09:30</v>
      </c>
      <c r="B94" s="125" t="e">
        <f>VLOOKUP(J83,내용[],10,FALSE)&amp;" : "&amp;VLOOKUP(J83,내용[],18,FALSE)</f>
        <v>#N/A</v>
      </c>
      <c r="C94" s="126"/>
      <c r="D94" s="126"/>
      <c r="E94" s="126"/>
      <c r="F94" s="126"/>
      <c r="G94" s="127"/>
      <c r="H94" s="122"/>
      <c r="I94" s="122"/>
      <c r="J94" s="123" t="str">
        <f>VLOOKUP(J82,내용[],27,FALSE)</f>
        <v>UI 구현</v>
      </c>
      <c r="K94" s="123"/>
      <c r="L94" s="123"/>
      <c r="M94" s="123"/>
      <c r="N94" s="123"/>
      <c r="O94" s="123"/>
      <c r="P94" s="123"/>
      <c r="Q94" s="124"/>
      <c r="R94" s="124"/>
      <c r="S94" s="124"/>
      <c r="T94" s="124"/>
      <c r="U94" s="57" t="str">
        <f>"1교시"&amp;LEFT(자료!$D$8,5)</f>
        <v>1교시09:30</v>
      </c>
      <c r="V94" s="125" t="e">
        <f>VLOOKUP(AD83,내용[],10,FALSE)&amp;" : "&amp;VLOOKUP(AD83,내용[],18,FALSE)</f>
        <v>#N/A</v>
      </c>
      <c r="W94" s="126"/>
      <c r="X94" s="126"/>
      <c r="Y94" s="126"/>
      <c r="Z94" s="126"/>
      <c r="AA94" s="127"/>
      <c r="AB94" s="122"/>
      <c r="AC94" s="122"/>
      <c r="AD94" s="123" t="str">
        <f>VLOOKUP(AD82,내용[],27,FALSE)</f>
        <v>UI 구현</v>
      </c>
      <c r="AE94" s="123"/>
      <c r="AF94" s="123"/>
      <c r="AG94" s="123"/>
      <c r="AH94" s="123"/>
      <c r="AI94" s="123"/>
      <c r="AJ94" s="123"/>
      <c r="AK94" s="124"/>
      <c r="AL94" s="124"/>
      <c r="AM94" s="124"/>
      <c r="AN94" s="124"/>
      <c r="AO94" s="57" t="str">
        <f>"1교시"&amp;LEFT(자료!$D$8,5)</f>
        <v>1교시09:30</v>
      </c>
      <c r="AP94" s="125" t="e">
        <f>VLOOKUP(AX83,내용[],10,FALSE)&amp;" : "&amp;VLOOKUP(AX83,내용[],18,FALSE)</f>
        <v>#N/A</v>
      </c>
      <c r="AQ94" s="126"/>
      <c r="AR94" s="126"/>
      <c r="AS94" s="126"/>
      <c r="AT94" s="126"/>
      <c r="AU94" s="127"/>
      <c r="AV94" s="122"/>
      <c r="AW94" s="122"/>
      <c r="AX94" s="123" t="str">
        <f>VLOOKUP(AX82,내용[],27,FALSE)</f>
        <v>UI 구현</v>
      </c>
      <c r="AY94" s="123"/>
      <c r="AZ94" s="123"/>
      <c r="BA94" s="123"/>
      <c r="BB94" s="123"/>
      <c r="BC94" s="123"/>
      <c r="BD94" s="123"/>
      <c r="BE94" s="124"/>
      <c r="BF94" s="124"/>
      <c r="BG94" s="124"/>
      <c r="BH94" s="124"/>
      <c r="BI94" s="57" t="str">
        <f>"1교시"&amp;LEFT(자료!$D$8,5)</f>
        <v>1교시09:30</v>
      </c>
      <c r="BJ94" s="125" t="e">
        <f>VLOOKUP(BR83,내용[],10,FALSE)&amp;" : "&amp;VLOOKUP(BR83,내용[],18,FALSE)</f>
        <v>#N/A</v>
      </c>
      <c r="BK94" s="126"/>
      <c r="BL94" s="126"/>
      <c r="BM94" s="126"/>
      <c r="BN94" s="126"/>
      <c r="BO94" s="127"/>
      <c r="BP94" s="122"/>
      <c r="BQ94" s="122"/>
      <c r="BR94" s="123" t="str">
        <f>VLOOKUP(BR82,내용[],27,FALSE)</f>
        <v>UI 구현</v>
      </c>
      <c r="BS94" s="123"/>
      <c r="BT94" s="123"/>
      <c r="BU94" s="123"/>
      <c r="BV94" s="123"/>
      <c r="BW94" s="123"/>
      <c r="BX94" s="123"/>
      <c r="BY94" s="124"/>
      <c r="BZ94" s="124"/>
      <c r="CA94" s="124"/>
      <c r="CB94" s="124"/>
      <c r="CC94" s="57" t="str">
        <f>"1교시"&amp;LEFT(자료!$D$8,5)</f>
        <v>1교시09:30</v>
      </c>
      <c r="CD94" s="125" t="e">
        <f>VLOOKUP(CL83,내용[],10,FALSE)&amp;" : "&amp;VLOOKUP(CL83,내용[],18,FALSE)</f>
        <v>#N/A</v>
      </c>
      <c r="CE94" s="126"/>
      <c r="CF94" s="126"/>
      <c r="CG94" s="126"/>
      <c r="CH94" s="126"/>
      <c r="CI94" s="127"/>
      <c r="CJ94" s="122"/>
      <c r="CK94" s="122"/>
      <c r="CL94" s="123" t="str">
        <f>VLOOKUP(CL82,내용[],27,FALSE)</f>
        <v>UI 구현</v>
      </c>
      <c r="CM94" s="123"/>
      <c r="CN94" s="123"/>
      <c r="CO94" s="123"/>
      <c r="CP94" s="123"/>
      <c r="CQ94" s="123"/>
      <c r="CR94" s="123"/>
      <c r="CS94" s="124"/>
      <c r="CT94" s="124"/>
      <c r="CU94" s="124"/>
      <c r="CV94" s="124"/>
    </row>
    <row r="95" spans="1:100" ht="30.75" customHeight="1" x14ac:dyDescent="0.15">
      <c r="A95" s="57" t="str">
        <f>"8교시"&amp;LEFT(자료!$K$8,5)</f>
        <v>8교시17:10</v>
      </c>
      <c r="B95" s="125" t="str">
        <f>IF(VLOOKUP(J82,내용[],11,FALSE)="","",VLOOKUP(J82,내용[],11,FALSE)&amp;" : "&amp;VLOOKUP(J82,내용[],19,FALSE))</f>
        <v xml:space="preserve">프론트앤드 &amp; 백앤드 구현 및 제작 : </v>
      </c>
      <c r="C95" s="126"/>
      <c r="D95" s="126"/>
      <c r="E95" s="126"/>
      <c r="F95" s="126"/>
      <c r="G95" s="127"/>
      <c r="H95" s="122"/>
      <c r="I95" s="122"/>
      <c r="J95" s="123" t="str">
        <f>IF(VLOOKUP(J82,내용[],27,FALSE)="","",VLOOKUP(J82,내용[],27,FALSE))</f>
        <v>UI 구현</v>
      </c>
      <c r="K95" s="123"/>
      <c r="L95" s="123"/>
      <c r="M95" s="123"/>
      <c r="N95" s="123"/>
      <c r="O95" s="123"/>
      <c r="P95" s="123"/>
      <c r="Q95" s="124"/>
      <c r="R95" s="124"/>
      <c r="S95" s="124"/>
      <c r="T95" s="124"/>
      <c r="U95" s="57" t="str">
        <f>"8교시"&amp;LEFT(자료!$K$8,5)</f>
        <v>8교시17:10</v>
      </c>
      <c r="V95" s="125" t="str">
        <f>IF(VLOOKUP(AD82,내용[],11,FALSE)="","",VLOOKUP(AD82,내용[],11,FALSE)&amp;" : "&amp;VLOOKUP(AD82,내용[],19,FALSE))</f>
        <v xml:space="preserve">프론트앤드 &amp; 백앤드 구현 및 제작 : </v>
      </c>
      <c r="W95" s="126"/>
      <c r="X95" s="126"/>
      <c r="Y95" s="126"/>
      <c r="Z95" s="126"/>
      <c r="AA95" s="127"/>
      <c r="AB95" s="122"/>
      <c r="AC95" s="122"/>
      <c r="AD95" s="123" t="str">
        <f>IF(VLOOKUP(AD82,내용[],27,FALSE)="","",VLOOKUP(AD82,내용[],27,FALSE))</f>
        <v>UI 구현</v>
      </c>
      <c r="AE95" s="123"/>
      <c r="AF95" s="123"/>
      <c r="AG95" s="123"/>
      <c r="AH95" s="123"/>
      <c r="AI95" s="123"/>
      <c r="AJ95" s="123"/>
      <c r="AK95" s="124"/>
      <c r="AL95" s="124"/>
      <c r="AM95" s="124"/>
      <c r="AN95" s="124"/>
      <c r="AO95" s="57" t="str">
        <f>"8교시"&amp;LEFT(자료!$K$8,5)</f>
        <v>8교시17:10</v>
      </c>
      <c r="AP95" s="125" t="str">
        <f>IF(VLOOKUP(AX82,내용[],11,FALSE)="","",VLOOKUP(AX82,내용[],11,FALSE)&amp;" : "&amp;VLOOKUP(AX82,내용[],19,FALSE))</f>
        <v xml:space="preserve">프론트앤드 &amp; 백앤드 구현 및 제작 : </v>
      </c>
      <c r="AQ95" s="126"/>
      <c r="AR95" s="126"/>
      <c r="AS95" s="126"/>
      <c r="AT95" s="126"/>
      <c r="AU95" s="127"/>
      <c r="AV95" s="122"/>
      <c r="AW95" s="122"/>
      <c r="AX95" s="123" t="str">
        <f>IF(VLOOKUP(AX82,내용[],27,FALSE)="","",VLOOKUP(AX82,내용[],27,FALSE))</f>
        <v>UI 구현</v>
      </c>
      <c r="AY95" s="123"/>
      <c r="AZ95" s="123"/>
      <c r="BA95" s="123"/>
      <c r="BB95" s="123"/>
      <c r="BC95" s="123"/>
      <c r="BD95" s="123"/>
      <c r="BE95" s="124"/>
      <c r="BF95" s="124"/>
      <c r="BG95" s="124"/>
      <c r="BH95" s="124"/>
      <c r="BI95" s="57" t="str">
        <f>"8교시"&amp;LEFT(자료!$K$8,5)</f>
        <v>8교시17:10</v>
      </c>
      <c r="BJ95" s="125" t="str">
        <f>IF(VLOOKUP(BR82,내용[],11,FALSE)="","",VLOOKUP(BR82,내용[],11,FALSE)&amp;" : "&amp;VLOOKUP(BR82,내용[],19,FALSE))</f>
        <v xml:space="preserve">프론트앤드 &amp; 백앤드 구현 및 제작 : </v>
      </c>
      <c r="BK95" s="126"/>
      <c r="BL95" s="126"/>
      <c r="BM95" s="126"/>
      <c r="BN95" s="126"/>
      <c r="BO95" s="127"/>
      <c r="BP95" s="122"/>
      <c r="BQ95" s="122"/>
      <c r="BR95" s="123" t="str">
        <f>IF(VLOOKUP(BR82,내용[],27,FALSE)="","",VLOOKUP(BR82,내용[],27,FALSE))</f>
        <v>UI 구현</v>
      </c>
      <c r="BS95" s="123"/>
      <c r="BT95" s="123"/>
      <c r="BU95" s="123"/>
      <c r="BV95" s="123"/>
      <c r="BW95" s="123"/>
      <c r="BX95" s="123"/>
      <c r="BY95" s="124"/>
      <c r="BZ95" s="124"/>
      <c r="CA95" s="124"/>
      <c r="CB95" s="124"/>
      <c r="CC95" s="57" t="str">
        <f>"8교시"&amp;LEFT(자료!$K$8,5)</f>
        <v>8교시17:10</v>
      </c>
      <c r="CD95" s="125" t="str">
        <f>IF(VLOOKUP(CL82,내용[],11,FALSE)="","",VLOOKUP(CL82,내용[],11,FALSE)&amp;" : "&amp;VLOOKUP(CL82,내용[],19,FALSE))</f>
        <v xml:space="preserve">프론트앤드 &amp; 백앤드 구현 및 제작 : </v>
      </c>
      <c r="CE95" s="126"/>
      <c r="CF95" s="126"/>
      <c r="CG95" s="126"/>
      <c r="CH95" s="126"/>
      <c r="CI95" s="127"/>
      <c r="CJ95" s="122"/>
      <c r="CK95" s="122"/>
      <c r="CL95" s="123" t="str">
        <f>IF(VLOOKUP(CL82,내용[],27,FALSE)="","",VLOOKUP(CL82,내용[],27,FALSE))</f>
        <v>UI 구현</v>
      </c>
      <c r="CM95" s="123"/>
      <c r="CN95" s="123"/>
      <c r="CO95" s="123"/>
      <c r="CP95" s="123"/>
      <c r="CQ95" s="123"/>
      <c r="CR95" s="123"/>
      <c r="CS95" s="124"/>
      <c r="CT95" s="124"/>
      <c r="CU95" s="124"/>
      <c r="CV95" s="124"/>
    </row>
    <row r="96" spans="1:100" ht="60" customHeight="1" x14ac:dyDescent="0.15">
      <c r="A96" s="120" t="str">
        <f t="shared" ref="A96" si="150">$A$21</f>
        <v>지시사항</v>
      </c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 t="str">
        <f t="shared" ref="U96" si="151">$A$21</f>
        <v>지시사항</v>
      </c>
      <c r="V96" s="120"/>
      <c r="W96" s="120"/>
      <c r="X96" s="120"/>
      <c r="Y96" s="120"/>
      <c r="Z96" s="120"/>
      <c r="AA96" s="120"/>
      <c r="AB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  <c r="AM96" s="120"/>
      <c r="AN96" s="120"/>
      <c r="AO96" s="120" t="str">
        <f t="shared" ref="AO96" si="152">$A$21</f>
        <v>지시사항</v>
      </c>
      <c r="AP96" s="120"/>
      <c r="AQ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20"/>
      <c r="BC96" s="120"/>
      <c r="BD96" s="120"/>
      <c r="BE96" s="120"/>
      <c r="BF96" s="120"/>
      <c r="BG96" s="120"/>
      <c r="BH96" s="120"/>
      <c r="BI96" s="120" t="str">
        <f t="shared" ref="BI96" si="153">$A$21</f>
        <v>지시사항</v>
      </c>
      <c r="BJ96" s="120"/>
      <c r="BK96" s="120"/>
      <c r="BL96" s="120"/>
      <c r="BM96" s="120"/>
      <c r="BN96" s="120"/>
      <c r="BO96" s="120"/>
      <c r="BP96" s="120"/>
      <c r="BQ96" s="120"/>
      <c r="BR96" s="120"/>
      <c r="BS96" s="120"/>
      <c r="BT96" s="120"/>
      <c r="BU96" s="120"/>
      <c r="BV96" s="120"/>
      <c r="BW96" s="120"/>
      <c r="BX96" s="120"/>
      <c r="BY96" s="120"/>
      <c r="BZ96" s="120"/>
      <c r="CA96" s="120"/>
      <c r="CB96" s="120"/>
      <c r="CC96" s="120" t="str">
        <f t="shared" ref="CC96" si="154">$A$21</f>
        <v>지시사항</v>
      </c>
      <c r="CD96" s="120"/>
      <c r="CE96" s="120"/>
      <c r="CF96" s="120"/>
      <c r="CG96" s="120"/>
      <c r="CH96" s="120"/>
      <c r="CI96" s="120"/>
      <c r="CJ96" s="120"/>
      <c r="CK96" s="120"/>
      <c r="CL96" s="120"/>
      <c r="CM96" s="120"/>
      <c r="CN96" s="120"/>
      <c r="CO96" s="120"/>
      <c r="CP96" s="120"/>
      <c r="CQ96" s="120"/>
      <c r="CR96" s="120"/>
      <c r="CS96" s="120"/>
      <c r="CT96" s="120"/>
      <c r="CU96" s="120"/>
      <c r="CV96" s="120"/>
    </row>
    <row r="97" spans="1:100" ht="27.95" customHeight="1" x14ac:dyDescent="0.15">
      <c r="A97" s="121" t="str">
        <f t="shared" ref="A97" si="155">$A$22</f>
        <v>특이
사항</v>
      </c>
      <c r="B97" s="120" t="str">
        <f t="shared" ref="B97" si="156">$B$22</f>
        <v>지각자</v>
      </c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1" t="str">
        <f t="shared" ref="U97" si="157">$A$22</f>
        <v>특이
사항</v>
      </c>
      <c r="V97" s="120" t="str">
        <f t="shared" ref="V97" si="158">$B$22</f>
        <v>지각자</v>
      </c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  <c r="AM97" s="120"/>
      <c r="AN97" s="120"/>
      <c r="AO97" s="121" t="str">
        <f t="shared" ref="AO97" si="159">$A$22</f>
        <v>특이
사항</v>
      </c>
      <c r="AP97" s="120" t="str">
        <f t="shared" ref="AP97" si="160">$B$22</f>
        <v>지각자</v>
      </c>
      <c r="AQ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20"/>
      <c r="BC97" s="120"/>
      <c r="BD97" s="120"/>
      <c r="BE97" s="120"/>
      <c r="BF97" s="120"/>
      <c r="BG97" s="120"/>
      <c r="BH97" s="120"/>
      <c r="BI97" s="121" t="str">
        <f t="shared" ref="BI97" si="161">$A$22</f>
        <v>특이
사항</v>
      </c>
      <c r="BJ97" s="120" t="str">
        <f t="shared" ref="BJ97" si="162">$B$22</f>
        <v>지각자</v>
      </c>
      <c r="BK97" s="120"/>
      <c r="BL97" s="120"/>
      <c r="BM97" s="120"/>
      <c r="BN97" s="120"/>
      <c r="BO97" s="120"/>
      <c r="BP97" s="120"/>
      <c r="BQ97" s="120"/>
      <c r="BR97" s="120"/>
      <c r="BS97" s="120"/>
      <c r="BT97" s="120"/>
      <c r="BU97" s="120"/>
      <c r="BV97" s="120"/>
      <c r="BW97" s="120"/>
      <c r="BX97" s="120"/>
      <c r="BY97" s="120"/>
      <c r="BZ97" s="120"/>
      <c r="CA97" s="120"/>
      <c r="CB97" s="120"/>
      <c r="CC97" s="121" t="str">
        <f t="shared" ref="CC97" si="163">$A$22</f>
        <v>특이
사항</v>
      </c>
      <c r="CD97" s="120" t="str">
        <f t="shared" ref="CD97" si="164">$B$22</f>
        <v>지각자</v>
      </c>
      <c r="CE97" s="120"/>
      <c r="CF97" s="120"/>
      <c r="CG97" s="120"/>
      <c r="CH97" s="120"/>
      <c r="CI97" s="120"/>
      <c r="CJ97" s="120"/>
      <c r="CK97" s="120"/>
      <c r="CL97" s="120"/>
      <c r="CM97" s="120"/>
      <c r="CN97" s="120"/>
      <c r="CO97" s="120"/>
      <c r="CP97" s="120"/>
      <c r="CQ97" s="120"/>
      <c r="CR97" s="120"/>
      <c r="CS97" s="120"/>
      <c r="CT97" s="120"/>
      <c r="CU97" s="120"/>
      <c r="CV97" s="120"/>
    </row>
    <row r="98" spans="1:100" ht="27.95" customHeight="1" x14ac:dyDescent="0.15">
      <c r="A98" s="121"/>
      <c r="B98" s="120" t="str">
        <f t="shared" ref="B98" si="165">$B$23</f>
        <v>결석자</v>
      </c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1"/>
      <c r="V98" s="120" t="str">
        <f t="shared" ref="V98" si="166">$B$23</f>
        <v>결석자</v>
      </c>
      <c r="W98" s="120"/>
      <c r="X98" s="120"/>
      <c r="Y98" s="120"/>
      <c r="Z98" s="120"/>
      <c r="AA98" s="120"/>
      <c r="AB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  <c r="AM98" s="120"/>
      <c r="AN98" s="120"/>
      <c r="AO98" s="121"/>
      <c r="AP98" s="120" t="str">
        <f t="shared" ref="AP98" si="167">$B$23</f>
        <v>결석자</v>
      </c>
      <c r="AQ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20"/>
      <c r="BC98" s="120"/>
      <c r="BD98" s="120"/>
      <c r="BE98" s="120"/>
      <c r="BF98" s="120"/>
      <c r="BG98" s="120"/>
      <c r="BH98" s="120"/>
      <c r="BI98" s="121"/>
      <c r="BJ98" s="120" t="str">
        <f t="shared" ref="BJ98" si="168">$B$23</f>
        <v>결석자</v>
      </c>
      <c r="BK98" s="120"/>
      <c r="BL98" s="120"/>
      <c r="BM98" s="120"/>
      <c r="BN98" s="120"/>
      <c r="BO98" s="120"/>
      <c r="BP98" s="120"/>
      <c r="BQ98" s="120"/>
      <c r="BR98" s="120"/>
      <c r="BS98" s="120"/>
      <c r="BT98" s="120"/>
      <c r="BU98" s="120"/>
      <c r="BV98" s="120"/>
      <c r="BW98" s="120"/>
      <c r="BX98" s="120"/>
      <c r="BY98" s="120"/>
      <c r="BZ98" s="120"/>
      <c r="CA98" s="120"/>
      <c r="CB98" s="120"/>
      <c r="CC98" s="121"/>
      <c r="CD98" s="120" t="str">
        <f t="shared" ref="CD98" si="169">$B$23</f>
        <v>결석자</v>
      </c>
      <c r="CE98" s="120"/>
      <c r="CF98" s="120"/>
      <c r="CG98" s="120"/>
      <c r="CH98" s="120"/>
      <c r="CI98" s="120"/>
      <c r="CJ98" s="120"/>
      <c r="CK98" s="120"/>
      <c r="CL98" s="120"/>
      <c r="CM98" s="120"/>
      <c r="CN98" s="120"/>
      <c r="CO98" s="120"/>
      <c r="CP98" s="120"/>
      <c r="CQ98" s="120"/>
      <c r="CR98" s="120"/>
      <c r="CS98" s="120"/>
      <c r="CT98" s="120"/>
      <c r="CU98" s="120"/>
      <c r="CV98" s="120"/>
    </row>
    <row r="99" spans="1:100" ht="27.95" customHeight="1" x14ac:dyDescent="0.15">
      <c r="A99" s="121"/>
      <c r="B99" s="120" t="str">
        <f t="shared" ref="B99" si="170">$B$24</f>
        <v>조퇴자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1"/>
      <c r="V99" s="120" t="str">
        <f t="shared" ref="V99" si="171">$B$24</f>
        <v>조퇴자</v>
      </c>
      <c r="W99" s="120"/>
      <c r="X99" s="120"/>
      <c r="Y99" s="120"/>
      <c r="Z99" s="120"/>
      <c r="AA99" s="120"/>
      <c r="AB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  <c r="AM99" s="120"/>
      <c r="AN99" s="120"/>
      <c r="AO99" s="121"/>
      <c r="AP99" s="120" t="str">
        <f t="shared" ref="AP99" si="172">$B$24</f>
        <v>조퇴자</v>
      </c>
      <c r="AQ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20"/>
      <c r="BC99" s="120"/>
      <c r="BD99" s="120"/>
      <c r="BE99" s="120"/>
      <c r="BF99" s="120"/>
      <c r="BG99" s="120"/>
      <c r="BH99" s="120"/>
      <c r="BI99" s="121"/>
      <c r="BJ99" s="120" t="str">
        <f t="shared" ref="BJ99" si="173">$B$24</f>
        <v>조퇴자</v>
      </c>
      <c r="BK99" s="120"/>
      <c r="BL99" s="120"/>
      <c r="BM99" s="120"/>
      <c r="BN99" s="120"/>
      <c r="BO99" s="120"/>
      <c r="BP99" s="120"/>
      <c r="BQ99" s="120"/>
      <c r="BR99" s="120"/>
      <c r="BS99" s="120"/>
      <c r="BT99" s="120"/>
      <c r="BU99" s="120"/>
      <c r="BV99" s="120"/>
      <c r="BW99" s="120"/>
      <c r="BX99" s="120"/>
      <c r="BY99" s="120"/>
      <c r="BZ99" s="120"/>
      <c r="CA99" s="120"/>
      <c r="CB99" s="120"/>
      <c r="CC99" s="121"/>
      <c r="CD99" s="120" t="str">
        <f t="shared" ref="CD99" si="174">$B$24</f>
        <v>조퇴자</v>
      </c>
      <c r="CE99" s="120"/>
      <c r="CF99" s="120"/>
      <c r="CG99" s="120"/>
      <c r="CH99" s="120"/>
      <c r="CI99" s="120"/>
      <c r="CJ99" s="120"/>
      <c r="CK99" s="120"/>
      <c r="CL99" s="120"/>
      <c r="CM99" s="120"/>
      <c r="CN99" s="120"/>
      <c r="CO99" s="120"/>
      <c r="CP99" s="120"/>
      <c r="CQ99" s="120"/>
      <c r="CR99" s="120"/>
      <c r="CS99" s="120"/>
      <c r="CT99" s="120"/>
      <c r="CU99" s="120"/>
      <c r="CV99" s="120"/>
    </row>
    <row r="100" spans="1:100" ht="45" customHeight="1" x14ac:dyDescent="0.15">
      <c r="A100" s="121"/>
      <c r="B100" s="121" t="str">
        <f t="shared" ref="B100" si="175">$B$25</f>
        <v>기타사항
(전달사항, 외출자 등)</v>
      </c>
      <c r="C100" s="121"/>
      <c r="D100" s="121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1"/>
      <c r="V100" s="121" t="str">
        <f t="shared" ref="V100" si="176">$B$25</f>
        <v>기타사항
(전달사항, 외출자 등)</v>
      </c>
      <c r="W100" s="121"/>
      <c r="X100" s="121"/>
      <c r="Y100" s="120"/>
      <c r="Z100" s="120"/>
      <c r="AA100" s="120"/>
      <c r="AB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  <c r="AM100" s="120"/>
      <c r="AN100" s="120"/>
      <c r="AO100" s="121"/>
      <c r="AP100" s="121" t="str">
        <f t="shared" ref="AP100" si="177">$B$25</f>
        <v>기타사항
(전달사항, 외출자 등)</v>
      </c>
      <c r="AQ100" s="121"/>
      <c r="AR100" s="121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20"/>
      <c r="BC100" s="120"/>
      <c r="BD100" s="120"/>
      <c r="BE100" s="120"/>
      <c r="BF100" s="120"/>
      <c r="BG100" s="120"/>
      <c r="BH100" s="120"/>
      <c r="BI100" s="121"/>
      <c r="BJ100" s="121" t="str">
        <f t="shared" ref="BJ100" si="178">$B$25</f>
        <v>기타사항
(전달사항, 외출자 등)</v>
      </c>
      <c r="BK100" s="121"/>
      <c r="BL100" s="121"/>
      <c r="BM100" s="120"/>
      <c r="BN100" s="120"/>
      <c r="BO100" s="120"/>
      <c r="BP100" s="120"/>
      <c r="BQ100" s="120"/>
      <c r="BR100" s="120"/>
      <c r="BS100" s="120"/>
      <c r="BT100" s="120"/>
      <c r="BU100" s="120"/>
      <c r="BV100" s="120"/>
      <c r="BW100" s="120"/>
      <c r="BX100" s="120"/>
      <c r="BY100" s="120"/>
      <c r="BZ100" s="120"/>
      <c r="CA100" s="120"/>
      <c r="CB100" s="120"/>
      <c r="CC100" s="121"/>
      <c r="CD100" s="121" t="str">
        <f t="shared" ref="CD100" si="179">$B$25</f>
        <v>기타사항
(전달사항, 외출자 등)</v>
      </c>
      <c r="CE100" s="121"/>
      <c r="CF100" s="121"/>
      <c r="CG100" s="120"/>
      <c r="CH100" s="120"/>
      <c r="CI100" s="120"/>
      <c r="CJ100" s="120"/>
      <c r="CK100" s="120"/>
      <c r="CL100" s="120"/>
      <c r="CM100" s="120"/>
      <c r="CN100" s="120"/>
      <c r="CO100" s="120"/>
      <c r="CP100" s="120"/>
      <c r="CQ100" s="120"/>
      <c r="CR100" s="120"/>
      <c r="CS100" s="120"/>
      <c r="CT100" s="120"/>
      <c r="CU100" s="120"/>
      <c r="CV100" s="120"/>
    </row>
    <row r="101" spans="1:100" s="49" customFormat="1" ht="44.25" customHeight="1" x14ac:dyDescent="0.15">
      <c r="A101" s="148" t="str">
        <f t="shared" ref="A101" si="180">$A$1</f>
        <v>훈    련    일    지</v>
      </c>
      <c r="B101" s="148"/>
      <c r="C101" s="148"/>
      <c r="D101" s="148"/>
      <c r="E101" s="148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  <c r="P101" s="148"/>
      <c r="Q101" s="148"/>
      <c r="R101" s="148"/>
      <c r="S101" s="148"/>
      <c r="T101" s="148"/>
      <c r="U101" s="148" t="str">
        <f t="shared" ref="U101" si="181">$A$1</f>
        <v>훈    련    일    지</v>
      </c>
      <c r="V101" s="148"/>
      <c r="W101" s="148"/>
      <c r="X101" s="148"/>
      <c r="Y101" s="148"/>
      <c r="Z101" s="148"/>
      <c r="AA101" s="148"/>
      <c r="AB101" s="148"/>
      <c r="AC101" s="148"/>
      <c r="AD101" s="148"/>
      <c r="AE101" s="148"/>
      <c r="AF101" s="148"/>
      <c r="AG101" s="148"/>
      <c r="AH101" s="148"/>
      <c r="AI101" s="148"/>
      <c r="AJ101" s="148"/>
      <c r="AK101" s="148"/>
      <c r="AL101" s="148"/>
      <c r="AM101" s="148"/>
      <c r="AN101" s="148"/>
      <c r="AO101" s="148" t="str">
        <f t="shared" ref="AO101" si="182">$A$1</f>
        <v>훈    련    일    지</v>
      </c>
      <c r="AP101" s="148"/>
      <c r="AQ101" s="148"/>
      <c r="AR101" s="148"/>
      <c r="AS101" s="148"/>
      <c r="AT101" s="148"/>
      <c r="AU101" s="148"/>
      <c r="AV101" s="148"/>
      <c r="AW101" s="148"/>
      <c r="AX101" s="148"/>
      <c r="AY101" s="148"/>
      <c r="AZ101" s="148"/>
      <c r="BA101" s="148"/>
      <c r="BB101" s="148"/>
      <c r="BC101" s="148"/>
      <c r="BD101" s="148"/>
      <c r="BE101" s="148"/>
      <c r="BF101" s="148"/>
      <c r="BG101" s="148"/>
      <c r="BH101" s="148"/>
      <c r="BI101" s="148" t="str">
        <f t="shared" ref="BI101" si="183">$A$1</f>
        <v>훈    련    일    지</v>
      </c>
      <c r="BJ101" s="148"/>
      <c r="BK101" s="148"/>
      <c r="BL101" s="148"/>
      <c r="BM101" s="148"/>
      <c r="BN101" s="148"/>
      <c r="BO101" s="148"/>
      <c r="BP101" s="148"/>
      <c r="BQ101" s="148"/>
      <c r="BR101" s="148"/>
      <c r="BS101" s="148"/>
      <c r="BT101" s="148"/>
      <c r="BU101" s="148"/>
      <c r="BV101" s="148"/>
      <c r="BW101" s="148"/>
      <c r="BX101" s="148"/>
      <c r="BY101" s="148"/>
      <c r="BZ101" s="148"/>
      <c r="CA101" s="148"/>
      <c r="CB101" s="148"/>
      <c r="CC101" s="148" t="str">
        <f t="shared" ref="CC101" si="184">$A$1</f>
        <v>훈    련    일    지</v>
      </c>
      <c r="CD101" s="148"/>
      <c r="CE101" s="148"/>
      <c r="CF101" s="148"/>
      <c r="CG101" s="148"/>
      <c r="CH101" s="148"/>
      <c r="CI101" s="148"/>
      <c r="CJ101" s="148"/>
      <c r="CK101" s="148"/>
      <c r="CL101" s="148"/>
      <c r="CM101" s="148"/>
      <c r="CN101" s="148"/>
      <c r="CO101" s="148"/>
      <c r="CP101" s="148"/>
      <c r="CQ101" s="148"/>
      <c r="CR101" s="148"/>
      <c r="CS101" s="148"/>
      <c r="CT101" s="148"/>
      <c r="CU101" s="148"/>
      <c r="CV101" s="148"/>
    </row>
    <row r="102" spans="1:100" s="49" customFormat="1" ht="24" customHeight="1" x14ac:dyDescent="0.1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CC102" s="50"/>
      <c r="CD102" s="50"/>
      <c r="CE102" s="50"/>
      <c r="CF102" s="50"/>
      <c r="CG102" s="50"/>
      <c r="CH102" s="50"/>
      <c r="CI102" s="50"/>
      <c r="CJ102" s="50"/>
      <c r="CK102" s="50"/>
      <c r="CL102" s="50"/>
    </row>
    <row r="103" spans="1:100" ht="20.100000000000001" customHeight="1" x14ac:dyDescent="0.15">
      <c r="A103" s="51" t="s">
        <v>18</v>
      </c>
      <c r="D103" s="81" t="str">
        <f>자료!$D$4</f>
        <v>하이미디어컴퓨터학원 천호점</v>
      </c>
      <c r="F103" s="52"/>
      <c r="G103" s="52"/>
      <c r="H103" s="52"/>
      <c r="N103" s="149" t="s">
        <v>75</v>
      </c>
      <c r="O103" s="152" t="s">
        <v>70</v>
      </c>
      <c r="P103" s="153"/>
      <c r="Q103" s="154"/>
      <c r="R103" s="152" t="s">
        <v>76</v>
      </c>
      <c r="S103" s="153"/>
      <c r="T103" s="154"/>
      <c r="U103" s="51" t="str">
        <f>$A$3</f>
        <v xml:space="preserve">훈련기관명 : </v>
      </c>
      <c r="X103" s="81" t="str">
        <f>$D$3</f>
        <v>하이미디어컴퓨터학원 천호점</v>
      </c>
      <c r="Z103" s="52"/>
      <c r="AA103" s="52"/>
      <c r="AB103" s="52"/>
      <c r="AH103" s="149" t="str">
        <f>$N$3</f>
        <v>결 
재</v>
      </c>
      <c r="AI103" s="152" t="str">
        <f>$O$3</f>
        <v>담  당</v>
      </c>
      <c r="AJ103" s="153"/>
      <c r="AK103" s="154"/>
      <c r="AL103" s="152" t="str">
        <f>$R$3</f>
        <v>최 종</v>
      </c>
      <c r="AM103" s="153"/>
      <c r="AN103" s="154"/>
      <c r="AO103" s="51" t="str">
        <f>$A$3</f>
        <v xml:space="preserve">훈련기관명 : </v>
      </c>
      <c r="AR103" s="81" t="str">
        <f>$D$3</f>
        <v>하이미디어컴퓨터학원 천호점</v>
      </c>
      <c r="AT103" s="52"/>
      <c r="AU103" s="52"/>
      <c r="AV103" s="52"/>
      <c r="BB103" s="149" t="str">
        <f>$N$3</f>
        <v>결 
재</v>
      </c>
      <c r="BC103" s="152" t="str">
        <f>$O$3</f>
        <v>담  당</v>
      </c>
      <c r="BD103" s="153"/>
      <c r="BE103" s="154"/>
      <c r="BF103" s="152" t="str">
        <f>$R$3</f>
        <v>최 종</v>
      </c>
      <c r="BG103" s="153"/>
      <c r="BH103" s="154"/>
      <c r="BI103" s="51" t="str">
        <f>$A$3</f>
        <v xml:space="preserve">훈련기관명 : </v>
      </c>
      <c r="BL103" s="81" t="str">
        <f>$D$3</f>
        <v>하이미디어컴퓨터학원 천호점</v>
      </c>
      <c r="BN103" s="52"/>
      <c r="BO103" s="52"/>
      <c r="BP103" s="52"/>
      <c r="BV103" s="149" t="str">
        <f>$N$3</f>
        <v>결 
재</v>
      </c>
      <c r="BW103" s="152" t="str">
        <f>$O$3</f>
        <v>담  당</v>
      </c>
      <c r="BX103" s="153"/>
      <c r="BY103" s="154"/>
      <c r="BZ103" s="152" t="str">
        <f>$R$3</f>
        <v>최 종</v>
      </c>
      <c r="CA103" s="153"/>
      <c r="CB103" s="154"/>
      <c r="CC103" s="51" t="str">
        <f>$A$3</f>
        <v xml:space="preserve">훈련기관명 : </v>
      </c>
      <c r="CF103" s="81" t="str">
        <f>$D$3</f>
        <v>하이미디어컴퓨터학원 천호점</v>
      </c>
      <c r="CH103" s="52"/>
      <c r="CI103" s="52"/>
      <c r="CJ103" s="52"/>
      <c r="CP103" s="149" t="str">
        <f>$N$3</f>
        <v>결 
재</v>
      </c>
      <c r="CQ103" s="152" t="str">
        <f>$O$3</f>
        <v>담  당</v>
      </c>
      <c r="CR103" s="153"/>
      <c r="CS103" s="154"/>
      <c r="CT103" s="152" t="str">
        <f>$R$3</f>
        <v>최 종</v>
      </c>
      <c r="CU103" s="153"/>
      <c r="CV103" s="154"/>
    </row>
    <row r="104" spans="1:100" ht="20.100000000000001" customHeight="1" x14ac:dyDescent="0.15">
      <c r="A104" s="51" t="s">
        <v>19</v>
      </c>
      <c r="D104" s="136" t="str">
        <f>$D$4</f>
        <v>풀스택 개발자양성과정(프론트앤드&amp;백앤드)(2회차)</v>
      </c>
      <c r="E104" s="136"/>
      <c r="F104" s="136"/>
      <c r="G104" s="136"/>
      <c r="H104" s="136"/>
      <c r="I104" s="136"/>
      <c r="J104" s="136"/>
      <c r="K104" s="136"/>
      <c r="L104" s="136"/>
      <c r="M104" s="137"/>
      <c r="N104" s="150"/>
      <c r="O104" s="138"/>
      <c r="P104" s="139"/>
      <c r="Q104" s="140"/>
      <c r="R104" s="138"/>
      <c r="S104" s="139"/>
      <c r="T104" s="140"/>
      <c r="U104" s="51" t="str">
        <f>$A$4</f>
        <v xml:space="preserve">훈련과정명 : </v>
      </c>
      <c r="X104" s="136" t="str">
        <f>$D$4</f>
        <v>풀스택 개발자양성과정(프론트앤드&amp;백앤드)(2회차)</v>
      </c>
      <c r="Y104" s="136"/>
      <c r="Z104" s="136"/>
      <c r="AA104" s="136"/>
      <c r="AB104" s="136"/>
      <c r="AC104" s="136"/>
      <c r="AD104" s="136"/>
      <c r="AE104" s="136"/>
      <c r="AF104" s="136"/>
      <c r="AG104" s="137"/>
      <c r="AH104" s="150"/>
      <c r="AI104" s="138"/>
      <c r="AJ104" s="139"/>
      <c r="AK104" s="140"/>
      <c r="AL104" s="138"/>
      <c r="AM104" s="139"/>
      <c r="AN104" s="140"/>
      <c r="AO104" s="51" t="str">
        <f>$A$4</f>
        <v xml:space="preserve">훈련과정명 : </v>
      </c>
      <c r="AR104" s="136" t="str">
        <f>$D$4</f>
        <v>풀스택 개발자양성과정(프론트앤드&amp;백앤드)(2회차)</v>
      </c>
      <c r="AS104" s="136"/>
      <c r="AT104" s="136"/>
      <c r="AU104" s="136"/>
      <c r="AV104" s="136"/>
      <c r="AW104" s="136"/>
      <c r="AX104" s="136"/>
      <c r="AY104" s="136"/>
      <c r="AZ104" s="136"/>
      <c r="BA104" s="137"/>
      <c r="BB104" s="150"/>
      <c r="BC104" s="138"/>
      <c r="BD104" s="139"/>
      <c r="BE104" s="140"/>
      <c r="BF104" s="138"/>
      <c r="BG104" s="139"/>
      <c r="BH104" s="140"/>
      <c r="BI104" s="51" t="str">
        <f>$A$4</f>
        <v xml:space="preserve">훈련과정명 : </v>
      </c>
      <c r="BL104" s="136" t="str">
        <f>$D$4</f>
        <v>풀스택 개발자양성과정(프론트앤드&amp;백앤드)(2회차)</v>
      </c>
      <c r="BM104" s="136"/>
      <c r="BN104" s="136"/>
      <c r="BO104" s="136"/>
      <c r="BP104" s="136"/>
      <c r="BQ104" s="136"/>
      <c r="BR104" s="136"/>
      <c r="BS104" s="136"/>
      <c r="BT104" s="136"/>
      <c r="BU104" s="137"/>
      <c r="BV104" s="150"/>
      <c r="BW104" s="138"/>
      <c r="BX104" s="139"/>
      <c r="BY104" s="140"/>
      <c r="BZ104" s="138"/>
      <c r="CA104" s="139"/>
      <c r="CB104" s="140"/>
      <c r="CC104" s="51" t="str">
        <f>$A$4</f>
        <v xml:space="preserve">훈련과정명 : </v>
      </c>
      <c r="CF104" s="136" t="str">
        <f>$D$4</f>
        <v>풀스택 개발자양성과정(프론트앤드&amp;백앤드)(2회차)</v>
      </c>
      <c r="CG104" s="136"/>
      <c r="CH104" s="136"/>
      <c r="CI104" s="136"/>
      <c r="CJ104" s="136"/>
      <c r="CK104" s="136"/>
      <c r="CL104" s="136"/>
      <c r="CM104" s="136"/>
      <c r="CN104" s="136"/>
      <c r="CO104" s="137"/>
      <c r="CP104" s="150"/>
      <c r="CQ104" s="138"/>
      <c r="CR104" s="139"/>
      <c r="CS104" s="140"/>
      <c r="CT104" s="138"/>
      <c r="CU104" s="139"/>
      <c r="CV104" s="140"/>
    </row>
    <row r="105" spans="1:100" ht="20.100000000000001" customHeight="1" x14ac:dyDescent="0.15">
      <c r="A105" s="51" t="s">
        <v>20</v>
      </c>
      <c r="D105" s="81" t="str">
        <f>자료!$D$5</f>
        <v>2020-10-20 ~ 2021-04-01</v>
      </c>
      <c r="F105" s="52"/>
      <c r="N105" s="151"/>
      <c r="O105" s="141"/>
      <c r="P105" s="142"/>
      <c r="Q105" s="143"/>
      <c r="R105" s="141"/>
      <c r="S105" s="142"/>
      <c r="T105" s="143"/>
      <c r="U105" s="51" t="str">
        <f>$A$5</f>
        <v xml:space="preserve">훈 련 기 간 : </v>
      </c>
      <c r="X105" s="81" t="str">
        <f>$D$5</f>
        <v>2020-10-20 ~ 2021-04-01</v>
      </c>
      <c r="Z105" s="52"/>
      <c r="AH105" s="151"/>
      <c r="AI105" s="141"/>
      <c r="AJ105" s="142"/>
      <c r="AK105" s="143"/>
      <c r="AL105" s="141"/>
      <c r="AM105" s="142"/>
      <c r="AN105" s="143"/>
      <c r="AO105" s="51" t="str">
        <f>$A$5</f>
        <v xml:space="preserve">훈 련 기 간 : </v>
      </c>
      <c r="AR105" s="81" t="str">
        <f>$D$5</f>
        <v>2020-10-20 ~ 2021-04-01</v>
      </c>
      <c r="AT105" s="52"/>
      <c r="BB105" s="151"/>
      <c r="BC105" s="141"/>
      <c r="BD105" s="142"/>
      <c r="BE105" s="143"/>
      <c r="BF105" s="141"/>
      <c r="BG105" s="142"/>
      <c r="BH105" s="143"/>
      <c r="BI105" s="51" t="str">
        <f>$A$5</f>
        <v xml:space="preserve">훈 련 기 간 : </v>
      </c>
      <c r="BL105" s="81" t="str">
        <f>$D$5</f>
        <v>2020-10-20 ~ 2021-04-01</v>
      </c>
      <c r="BN105" s="52"/>
      <c r="BV105" s="151"/>
      <c r="BW105" s="141"/>
      <c r="BX105" s="142"/>
      <c r="BY105" s="143"/>
      <c r="BZ105" s="141"/>
      <c r="CA105" s="142"/>
      <c r="CB105" s="143"/>
      <c r="CC105" s="51" t="str">
        <f>$A$5</f>
        <v xml:space="preserve">훈 련 기 간 : </v>
      </c>
      <c r="CF105" s="81" t="str">
        <f>$D$5</f>
        <v>2020-10-20 ~ 2021-04-01</v>
      </c>
      <c r="CH105" s="52"/>
      <c r="CP105" s="151"/>
      <c r="CQ105" s="141"/>
      <c r="CR105" s="142"/>
      <c r="CS105" s="143"/>
      <c r="CT105" s="141"/>
      <c r="CU105" s="142"/>
      <c r="CV105" s="143"/>
    </row>
    <row r="106" spans="1:100" ht="20.100000000000001" customHeight="1" x14ac:dyDescent="0.15">
      <c r="F106" s="52"/>
      <c r="Z106" s="52"/>
      <c r="AT106" s="52"/>
      <c r="BN106" s="52"/>
      <c r="CH106" s="52"/>
    </row>
    <row r="107" spans="1:100" ht="19.5" customHeight="1" x14ac:dyDescent="0.15">
      <c r="A107" s="53" t="s">
        <v>68</v>
      </c>
      <c r="B107" s="53"/>
      <c r="C107" s="53"/>
      <c r="D107" s="144">
        <f>VLOOKUP(J107,내용[],44,FALSE)</f>
        <v>44152</v>
      </c>
      <c r="E107" s="144"/>
      <c r="F107" s="144"/>
      <c r="G107" s="144"/>
      <c r="H107" s="144"/>
      <c r="I107" s="144"/>
      <c r="J107" s="145">
        <f t="shared" ref="J107" si="185">J82+5</f>
        <v>21</v>
      </c>
      <c r="K107" s="145"/>
      <c r="L107" s="54"/>
      <c r="M107" s="53"/>
      <c r="N107" s="53"/>
      <c r="O107" s="53"/>
      <c r="P107" s="53"/>
      <c r="Q107" s="53"/>
      <c r="R107" s="53"/>
      <c r="U107" s="53" t="s">
        <v>68</v>
      </c>
      <c r="V107" s="53"/>
      <c r="W107" s="53"/>
      <c r="X107" s="146">
        <f>VLOOKUP(AD107,내용[],44,FALSE)</f>
        <v>44153</v>
      </c>
      <c r="Y107" s="146"/>
      <c r="Z107" s="146"/>
      <c r="AA107" s="146"/>
      <c r="AB107" s="146"/>
      <c r="AC107" s="146"/>
      <c r="AD107" s="147">
        <f t="shared" ref="AD107" si="186">J107+1</f>
        <v>22</v>
      </c>
      <c r="AE107" s="147"/>
      <c r="AF107" s="54"/>
      <c r="AG107" s="53"/>
      <c r="AH107" s="53"/>
      <c r="AI107" s="53"/>
      <c r="AJ107" s="53"/>
      <c r="AK107" s="53"/>
      <c r="AL107" s="53"/>
      <c r="AO107" s="53" t="s">
        <v>68</v>
      </c>
      <c r="AP107" s="53"/>
      <c r="AQ107" s="53"/>
      <c r="AR107" s="146">
        <f>VLOOKUP(AX107,내용[],44,FALSE)</f>
        <v>44154</v>
      </c>
      <c r="AS107" s="146"/>
      <c r="AT107" s="146"/>
      <c r="AU107" s="146"/>
      <c r="AV107" s="146"/>
      <c r="AW107" s="146"/>
      <c r="AX107" s="147">
        <f t="shared" ref="AX107" si="187">AD107+1</f>
        <v>23</v>
      </c>
      <c r="AY107" s="147"/>
      <c r="AZ107" s="54"/>
      <c r="BA107" s="53"/>
      <c r="BB107" s="53"/>
      <c r="BC107" s="53"/>
      <c r="BD107" s="53"/>
      <c r="BE107" s="53"/>
      <c r="BF107" s="53"/>
      <c r="BI107" s="53" t="s">
        <v>68</v>
      </c>
      <c r="BJ107" s="53"/>
      <c r="BK107" s="53"/>
      <c r="BL107" s="146">
        <f>VLOOKUP(BR107,내용[],44,FALSE)</f>
        <v>44155</v>
      </c>
      <c r="BM107" s="146"/>
      <c r="BN107" s="146"/>
      <c r="BO107" s="146"/>
      <c r="BP107" s="146"/>
      <c r="BQ107" s="146"/>
      <c r="BR107" s="147">
        <f t="shared" ref="BR107" si="188">AX107+1</f>
        <v>24</v>
      </c>
      <c r="BS107" s="147"/>
      <c r="BT107" s="54"/>
      <c r="BU107" s="53"/>
      <c r="BV107" s="53"/>
      <c r="BW107" s="53"/>
      <c r="BX107" s="53"/>
      <c r="BY107" s="53"/>
      <c r="BZ107" s="53"/>
      <c r="CC107" s="53" t="s">
        <v>68</v>
      </c>
      <c r="CD107" s="53"/>
      <c r="CE107" s="53"/>
      <c r="CF107" s="146">
        <f>VLOOKUP(CL107,내용[],44,FALSE)</f>
        <v>44158</v>
      </c>
      <c r="CG107" s="146"/>
      <c r="CH107" s="146"/>
      <c r="CI107" s="146"/>
      <c r="CJ107" s="146"/>
      <c r="CK107" s="146"/>
      <c r="CL107" s="147">
        <f t="shared" ref="CL107" si="189">BR107+1</f>
        <v>25</v>
      </c>
      <c r="CM107" s="147"/>
      <c r="CN107" s="54"/>
      <c r="CO107" s="53"/>
      <c r="CP107" s="53"/>
      <c r="CQ107" s="53"/>
      <c r="CR107" s="53"/>
      <c r="CS107" s="53"/>
      <c r="CT107" s="53"/>
    </row>
    <row r="108" spans="1:100" ht="30" customHeight="1" x14ac:dyDescent="0.15">
      <c r="A108" s="130" t="str">
        <f t="shared" ref="A108" si="190">$A$8</f>
        <v>재적</v>
      </c>
      <c r="B108" s="131"/>
      <c r="C108" s="132" t="s">
        <v>2</v>
      </c>
      <c r="D108" s="135"/>
      <c r="E108" s="130" t="str">
        <f t="shared" ref="E108" si="191">$E$8</f>
        <v>출석</v>
      </c>
      <c r="F108" s="131"/>
      <c r="G108" s="132" t="s">
        <v>2</v>
      </c>
      <c r="H108" s="133"/>
      <c r="I108" s="134" t="str">
        <f t="shared" ref="I108" si="192">$I$8</f>
        <v>결석</v>
      </c>
      <c r="J108" s="131"/>
      <c r="K108" s="132" t="s">
        <v>2</v>
      </c>
      <c r="L108" s="135"/>
      <c r="M108" s="130" t="str">
        <f t="shared" ref="M108" si="193">$M$8</f>
        <v>지각</v>
      </c>
      <c r="N108" s="131"/>
      <c r="O108" s="132" t="s">
        <v>2</v>
      </c>
      <c r="P108" s="133"/>
      <c r="Q108" s="134" t="str">
        <f t="shared" ref="Q108" si="194">$Q$8</f>
        <v xml:space="preserve">조퇴 </v>
      </c>
      <c r="R108" s="131"/>
      <c r="S108" s="132" t="s">
        <v>2</v>
      </c>
      <c r="T108" s="133"/>
      <c r="U108" s="130" t="str">
        <f t="shared" ref="U108" si="195">$A$8</f>
        <v>재적</v>
      </c>
      <c r="V108" s="131"/>
      <c r="W108" s="132" t="s">
        <v>2</v>
      </c>
      <c r="X108" s="135"/>
      <c r="Y108" s="130" t="str">
        <f t="shared" ref="Y108" si="196">$E$8</f>
        <v>출석</v>
      </c>
      <c r="Z108" s="131"/>
      <c r="AA108" s="132" t="s">
        <v>2</v>
      </c>
      <c r="AB108" s="133"/>
      <c r="AC108" s="134" t="str">
        <f t="shared" ref="AC108" si="197">$I$8</f>
        <v>결석</v>
      </c>
      <c r="AD108" s="131"/>
      <c r="AE108" s="132" t="s">
        <v>2</v>
      </c>
      <c r="AF108" s="135"/>
      <c r="AG108" s="130" t="str">
        <f t="shared" ref="AG108" si="198">$M$8</f>
        <v>지각</v>
      </c>
      <c r="AH108" s="131"/>
      <c r="AI108" s="132" t="s">
        <v>2</v>
      </c>
      <c r="AJ108" s="133"/>
      <c r="AK108" s="134" t="str">
        <f t="shared" ref="AK108" si="199">$Q$8</f>
        <v xml:space="preserve">조퇴 </v>
      </c>
      <c r="AL108" s="131"/>
      <c r="AM108" s="132" t="s">
        <v>2</v>
      </c>
      <c r="AN108" s="133"/>
      <c r="AO108" s="130" t="str">
        <f t="shared" ref="AO108" si="200">$A$8</f>
        <v>재적</v>
      </c>
      <c r="AP108" s="131"/>
      <c r="AQ108" s="132" t="s">
        <v>2</v>
      </c>
      <c r="AR108" s="135"/>
      <c r="AS108" s="130" t="str">
        <f t="shared" ref="AS108" si="201">$E$8</f>
        <v>출석</v>
      </c>
      <c r="AT108" s="131"/>
      <c r="AU108" s="132" t="s">
        <v>2</v>
      </c>
      <c r="AV108" s="133"/>
      <c r="AW108" s="134" t="str">
        <f t="shared" ref="AW108" si="202">$I$8</f>
        <v>결석</v>
      </c>
      <c r="AX108" s="131"/>
      <c r="AY108" s="132" t="s">
        <v>2</v>
      </c>
      <c r="AZ108" s="135"/>
      <c r="BA108" s="130" t="str">
        <f t="shared" ref="BA108" si="203">$M$8</f>
        <v>지각</v>
      </c>
      <c r="BB108" s="131"/>
      <c r="BC108" s="132" t="s">
        <v>2</v>
      </c>
      <c r="BD108" s="133"/>
      <c r="BE108" s="134" t="str">
        <f t="shared" ref="BE108" si="204">$Q$8</f>
        <v xml:space="preserve">조퇴 </v>
      </c>
      <c r="BF108" s="131"/>
      <c r="BG108" s="132" t="s">
        <v>2</v>
      </c>
      <c r="BH108" s="133"/>
      <c r="BI108" s="130" t="str">
        <f t="shared" ref="BI108" si="205">$A$8</f>
        <v>재적</v>
      </c>
      <c r="BJ108" s="131"/>
      <c r="BK108" s="132" t="s">
        <v>2</v>
      </c>
      <c r="BL108" s="135"/>
      <c r="BM108" s="130" t="str">
        <f t="shared" ref="BM108" si="206">$E$8</f>
        <v>출석</v>
      </c>
      <c r="BN108" s="131"/>
      <c r="BO108" s="132" t="s">
        <v>2</v>
      </c>
      <c r="BP108" s="133"/>
      <c r="BQ108" s="134" t="str">
        <f t="shared" ref="BQ108" si="207">$I$8</f>
        <v>결석</v>
      </c>
      <c r="BR108" s="131"/>
      <c r="BS108" s="132" t="s">
        <v>2</v>
      </c>
      <c r="BT108" s="135"/>
      <c r="BU108" s="130" t="str">
        <f t="shared" ref="BU108" si="208">$M$8</f>
        <v>지각</v>
      </c>
      <c r="BV108" s="131"/>
      <c r="BW108" s="132" t="s">
        <v>2</v>
      </c>
      <c r="BX108" s="133"/>
      <c r="BY108" s="134" t="str">
        <f t="shared" ref="BY108" si="209">$Q$8</f>
        <v xml:space="preserve">조퇴 </v>
      </c>
      <c r="BZ108" s="131"/>
      <c r="CA108" s="132" t="s">
        <v>2</v>
      </c>
      <c r="CB108" s="133"/>
      <c r="CC108" s="130" t="str">
        <f t="shared" ref="CC108" si="210">$A$8</f>
        <v>재적</v>
      </c>
      <c r="CD108" s="131"/>
      <c r="CE108" s="132" t="s">
        <v>2</v>
      </c>
      <c r="CF108" s="135"/>
      <c r="CG108" s="130" t="str">
        <f t="shared" ref="CG108" si="211">$E$8</f>
        <v>출석</v>
      </c>
      <c r="CH108" s="131"/>
      <c r="CI108" s="132" t="s">
        <v>2</v>
      </c>
      <c r="CJ108" s="133"/>
      <c r="CK108" s="134" t="str">
        <f t="shared" ref="CK108" si="212">$I$8</f>
        <v>결석</v>
      </c>
      <c r="CL108" s="131"/>
      <c r="CM108" s="132" t="s">
        <v>2</v>
      </c>
      <c r="CN108" s="135"/>
      <c r="CO108" s="130" t="str">
        <f t="shared" ref="CO108" si="213">$M$8</f>
        <v>지각</v>
      </c>
      <c r="CP108" s="131"/>
      <c r="CQ108" s="132" t="s">
        <v>2</v>
      </c>
      <c r="CR108" s="133"/>
      <c r="CS108" s="134" t="str">
        <f t="shared" ref="CS108" si="214">$Q$8</f>
        <v xml:space="preserve">조퇴 </v>
      </c>
      <c r="CT108" s="131"/>
      <c r="CU108" s="132" t="s">
        <v>2</v>
      </c>
      <c r="CV108" s="133"/>
    </row>
    <row r="109" spans="1:100" ht="19.5" customHeight="1" x14ac:dyDescent="0.15"/>
    <row r="110" spans="1:100" ht="25.5" customHeight="1" x14ac:dyDescent="0.15">
      <c r="A110" s="120" t="s">
        <v>7</v>
      </c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 t="s">
        <v>7</v>
      </c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0"/>
      <c r="AH110" s="120"/>
      <c r="AI110" s="120"/>
      <c r="AJ110" s="120"/>
      <c r="AK110" s="120"/>
      <c r="AL110" s="120"/>
      <c r="AM110" s="120"/>
      <c r="AN110" s="120"/>
      <c r="AO110" s="120" t="s">
        <v>7</v>
      </c>
      <c r="AP110" s="120"/>
      <c r="AQ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20"/>
      <c r="BC110" s="120"/>
      <c r="BD110" s="120"/>
      <c r="BE110" s="120"/>
      <c r="BF110" s="120"/>
      <c r="BG110" s="120"/>
      <c r="BH110" s="120"/>
      <c r="BI110" s="120" t="s">
        <v>7</v>
      </c>
      <c r="BJ110" s="120"/>
      <c r="BK110" s="120"/>
      <c r="BL110" s="120"/>
      <c r="BM110" s="120"/>
      <c r="BN110" s="120"/>
      <c r="BO110" s="120"/>
      <c r="BP110" s="120"/>
      <c r="BQ110" s="120"/>
      <c r="BR110" s="120"/>
      <c r="BS110" s="120"/>
      <c r="BT110" s="120"/>
      <c r="BU110" s="120"/>
      <c r="BV110" s="120"/>
      <c r="BW110" s="120"/>
      <c r="BX110" s="120"/>
      <c r="BY110" s="120"/>
      <c r="BZ110" s="120"/>
      <c r="CA110" s="120"/>
      <c r="CB110" s="120"/>
      <c r="CC110" s="120" t="s">
        <v>7</v>
      </c>
      <c r="CD110" s="120"/>
      <c r="CE110" s="120"/>
      <c r="CF110" s="120"/>
      <c r="CG110" s="120"/>
      <c r="CH110" s="120"/>
      <c r="CI110" s="120"/>
      <c r="CJ110" s="120"/>
      <c r="CK110" s="120"/>
      <c r="CL110" s="120"/>
      <c r="CM110" s="120"/>
      <c r="CN110" s="120"/>
      <c r="CO110" s="120"/>
      <c r="CP110" s="120"/>
      <c r="CQ110" s="120"/>
      <c r="CR110" s="120"/>
      <c r="CS110" s="120"/>
      <c r="CT110" s="120"/>
      <c r="CU110" s="120"/>
      <c r="CV110" s="120"/>
    </row>
    <row r="111" spans="1:100" s="56" customFormat="1" ht="30" customHeight="1" x14ac:dyDescent="0.15">
      <c r="A111" s="55" t="str">
        <f t="shared" ref="A111" si="215">$A$11</f>
        <v>교시</v>
      </c>
      <c r="B111" s="128" t="str">
        <f t="shared" ref="B111" si="216">$B$11</f>
        <v>훈련과목</v>
      </c>
      <c r="C111" s="128"/>
      <c r="D111" s="128"/>
      <c r="E111" s="128"/>
      <c r="F111" s="128"/>
      <c r="G111" s="128"/>
      <c r="H111" s="128" t="str">
        <f t="shared" ref="H111" si="217">$H$11</f>
        <v>담당교사</v>
      </c>
      <c r="I111" s="128"/>
      <c r="J111" s="128" t="str">
        <f t="shared" ref="J111" si="218">$J$11</f>
        <v>훈련내용</v>
      </c>
      <c r="K111" s="128"/>
      <c r="L111" s="128"/>
      <c r="M111" s="128"/>
      <c r="N111" s="128"/>
      <c r="O111" s="128"/>
      <c r="P111" s="128"/>
      <c r="Q111" s="129" t="str">
        <f t="shared" ref="Q111" si="219">$Q$11</f>
        <v>비고
(불참자 등)</v>
      </c>
      <c r="R111" s="129"/>
      <c r="S111" s="129"/>
      <c r="T111" s="129"/>
      <c r="U111" s="55" t="str">
        <f t="shared" ref="U111" si="220">$A$11</f>
        <v>교시</v>
      </c>
      <c r="V111" s="128" t="str">
        <f t="shared" ref="V111" si="221">$B$11</f>
        <v>훈련과목</v>
      </c>
      <c r="W111" s="128"/>
      <c r="X111" s="128"/>
      <c r="Y111" s="128"/>
      <c r="Z111" s="128"/>
      <c r="AA111" s="128"/>
      <c r="AB111" s="128" t="str">
        <f t="shared" ref="AB111" si="222">$H$11</f>
        <v>담당교사</v>
      </c>
      <c r="AC111" s="128"/>
      <c r="AD111" s="128" t="str">
        <f t="shared" ref="AD111" si="223">$J$11</f>
        <v>훈련내용</v>
      </c>
      <c r="AE111" s="128"/>
      <c r="AF111" s="128"/>
      <c r="AG111" s="128"/>
      <c r="AH111" s="128"/>
      <c r="AI111" s="128"/>
      <c r="AJ111" s="128"/>
      <c r="AK111" s="129" t="str">
        <f t="shared" ref="AK111" si="224">$Q$11</f>
        <v>비고
(불참자 등)</v>
      </c>
      <c r="AL111" s="129"/>
      <c r="AM111" s="129"/>
      <c r="AN111" s="129"/>
      <c r="AO111" s="55" t="str">
        <f t="shared" ref="AO111" si="225">$A$11</f>
        <v>교시</v>
      </c>
      <c r="AP111" s="128" t="str">
        <f t="shared" ref="AP111" si="226">$B$11</f>
        <v>훈련과목</v>
      </c>
      <c r="AQ111" s="128"/>
      <c r="AR111" s="128"/>
      <c r="AS111" s="128"/>
      <c r="AT111" s="128"/>
      <c r="AU111" s="128"/>
      <c r="AV111" s="128" t="str">
        <f t="shared" ref="AV111" si="227">$H$11</f>
        <v>담당교사</v>
      </c>
      <c r="AW111" s="128"/>
      <c r="AX111" s="128" t="str">
        <f t="shared" ref="AX111" si="228">$J$11</f>
        <v>훈련내용</v>
      </c>
      <c r="AY111" s="128"/>
      <c r="AZ111" s="128"/>
      <c r="BA111" s="128"/>
      <c r="BB111" s="128"/>
      <c r="BC111" s="128"/>
      <c r="BD111" s="128"/>
      <c r="BE111" s="129" t="str">
        <f t="shared" ref="BE111" si="229">$Q$11</f>
        <v>비고
(불참자 등)</v>
      </c>
      <c r="BF111" s="129"/>
      <c r="BG111" s="129"/>
      <c r="BH111" s="129"/>
      <c r="BI111" s="55" t="str">
        <f t="shared" ref="BI111" si="230">$A$11</f>
        <v>교시</v>
      </c>
      <c r="BJ111" s="128" t="str">
        <f t="shared" ref="BJ111" si="231">$B$11</f>
        <v>훈련과목</v>
      </c>
      <c r="BK111" s="128"/>
      <c r="BL111" s="128"/>
      <c r="BM111" s="128"/>
      <c r="BN111" s="128"/>
      <c r="BO111" s="128"/>
      <c r="BP111" s="128" t="str">
        <f t="shared" ref="BP111" si="232">$H$11</f>
        <v>담당교사</v>
      </c>
      <c r="BQ111" s="128"/>
      <c r="BR111" s="128" t="str">
        <f t="shared" ref="BR111" si="233">$J$11</f>
        <v>훈련내용</v>
      </c>
      <c r="BS111" s="128"/>
      <c r="BT111" s="128"/>
      <c r="BU111" s="128"/>
      <c r="BV111" s="128"/>
      <c r="BW111" s="128"/>
      <c r="BX111" s="128"/>
      <c r="BY111" s="129" t="str">
        <f t="shared" ref="BY111" si="234">$Q$11</f>
        <v>비고
(불참자 등)</v>
      </c>
      <c r="BZ111" s="129"/>
      <c r="CA111" s="129"/>
      <c r="CB111" s="129"/>
      <c r="CC111" s="55" t="str">
        <f t="shared" ref="CC111" si="235">$A$11</f>
        <v>교시</v>
      </c>
      <c r="CD111" s="128" t="str">
        <f t="shared" ref="CD111" si="236">$B$11</f>
        <v>훈련과목</v>
      </c>
      <c r="CE111" s="128"/>
      <c r="CF111" s="128"/>
      <c r="CG111" s="128"/>
      <c r="CH111" s="128"/>
      <c r="CI111" s="128"/>
      <c r="CJ111" s="128" t="str">
        <f t="shared" ref="CJ111" si="237">$H$11</f>
        <v>담당교사</v>
      </c>
      <c r="CK111" s="128"/>
      <c r="CL111" s="128" t="str">
        <f t="shared" ref="CL111" si="238">$J$11</f>
        <v>훈련내용</v>
      </c>
      <c r="CM111" s="128"/>
      <c r="CN111" s="128"/>
      <c r="CO111" s="128"/>
      <c r="CP111" s="128"/>
      <c r="CQ111" s="128"/>
      <c r="CR111" s="128"/>
      <c r="CS111" s="129" t="str">
        <f t="shared" ref="CS111" si="239">$Q$11</f>
        <v>비고
(불참자 등)</v>
      </c>
      <c r="CT111" s="129"/>
      <c r="CU111" s="129"/>
      <c r="CV111" s="129"/>
    </row>
    <row r="112" spans="1:100" ht="30.75" customHeight="1" x14ac:dyDescent="0.15">
      <c r="A112" s="57" t="str">
        <f>"1교시"&amp;LEFT(자료!$D$8,5)</f>
        <v>1교시09:30</v>
      </c>
      <c r="B112" s="121" t="str">
        <f>IF(VLOOKUP(J107,내용[],4,FALSE)="","",VLOOKUP(J107,내용[],4,FALSE)&amp;" : "&amp;VLOOKUP(J107,내용[],12,FALSE))</f>
        <v xml:space="preserve">프론트앤드 &amp; 백앤드 구현 및 제작 : </v>
      </c>
      <c r="C112" s="121"/>
      <c r="D112" s="121"/>
      <c r="E112" s="121"/>
      <c r="F112" s="121"/>
      <c r="G112" s="121"/>
      <c r="H112" s="122"/>
      <c r="I112" s="122"/>
      <c r="J112" s="123" t="str">
        <f>IF(VLOOKUP(J107,내용[],20,FALSE)="","",VLOOKUP(J107,내용[],20,FALSE))</f>
        <v>UI 구현</v>
      </c>
      <c r="K112" s="123"/>
      <c r="L112" s="123"/>
      <c r="M112" s="123"/>
      <c r="N112" s="123"/>
      <c r="O112" s="123"/>
      <c r="P112" s="123"/>
      <c r="Q112" s="124"/>
      <c r="R112" s="124"/>
      <c r="S112" s="124"/>
      <c r="T112" s="124"/>
      <c r="U112" s="57" t="str">
        <f>"1교시"&amp;LEFT(자료!$D$8,5)</f>
        <v>1교시09:30</v>
      </c>
      <c r="V112" s="121" t="str">
        <f>IF(VLOOKUP(AD107,내용[],4,FALSE)="","",VLOOKUP(AD107,내용[],4,FALSE)&amp;" : "&amp;VLOOKUP(AD107,내용[],12,FALSE))</f>
        <v xml:space="preserve">프론트앤드 &amp; 백앤드 구현 및 제작 : </v>
      </c>
      <c r="W112" s="121"/>
      <c r="X112" s="121"/>
      <c r="Y112" s="121"/>
      <c r="Z112" s="121"/>
      <c r="AA112" s="121"/>
      <c r="AB112" s="122"/>
      <c r="AC112" s="122"/>
      <c r="AD112" s="123" t="str">
        <f>IF(VLOOKUP(AD107,내용[],20,FALSE)="","",VLOOKUP(AD107,내용[],20,FALSE))</f>
        <v>UI 구현</v>
      </c>
      <c r="AE112" s="123"/>
      <c r="AF112" s="123"/>
      <c r="AG112" s="123"/>
      <c r="AH112" s="123"/>
      <c r="AI112" s="123"/>
      <c r="AJ112" s="123"/>
      <c r="AK112" s="124"/>
      <c r="AL112" s="124"/>
      <c r="AM112" s="124"/>
      <c r="AN112" s="124"/>
      <c r="AO112" s="57" t="str">
        <f>"1교시"&amp;LEFT(자료!$D$8,5)</f>
        <v>1교시09:30</v>
      </c>
      <c r="AP112" s="121" t="str">
        <f>IF(VLOOKUP(AX107,내용[],4,FALSE)="","",VLOOKUP(AX107,내용[],4,FALSE)&amp;" : "&amp;VLOOKUP(AX107,내용[],12,FALSE))</f>
        <v xml:space="preserve">프론트앤드 &amp; 백앤드 구현 및 제작 : </v>
      </c>
      <c r="AQ112" s="121"/>
      <c r="AR112" s="121"/>
      <c r="AS112" s="121"/>
      <c r="AT112" s="121"/>
      <c r="AU112" s="121"/>
      <c r="AV112" s="122"/>
      <c r="AW112" s="122"/>
      <c r="AX112" s="123" t="str">
        <f>IF(VLOOKUP(AX107,내용[],20,FALSE)="","",VLOOKUP(AX107,내용[],20,FALSE))</f>
        <v>UI 구현</v>
      </c>
      <c r="AY112" s="123"/>
      <c r="AZ112" s="123"/>
      <c r="BA112" s="123"/>
      <c r="BB112" s="123"/>
      <c r="BC112" s="123"/>
      <c r="BD112" s="123"/>
      <c r="BE112" s="124"/>
      <c r="BF112" s="124"/>
      <c r="BG112" s="124"/>
      <c r="BH112" s="124"/>
      <c r="BI112" s="57" t="str">
        <f>"1교시"&amp;LEFT(자료!$D$8,5)</f>
        <v>1교시09:30</v>
      </c>
      <c r="BJ112" s="121" t="str">
        <f>IF(VLOOKUP(BR107,내용[],4,FALSE)="","",VLOOKUP(BR107,내용[],4,FALSE)&amp;" : "&amp;VLOOKUP(BR107,내용[],12,FALSE))</f>
        <v xml:space="preserve">프론트앤드 &amp; 백앤드 구현 및 제작 : </v>
      </c>
      <c r="BK112" s="121"/>
      <c r="BL112" s="121"/>
      <c r="BM112" s="121"/>
      <c r="BN112" s="121"/>
      <c r="BO112" s="121"/>
      <c r="BP112" s="122"/>
      <c r="BQ112" s="122"/>
      <c r="BR112" s="123" t="str">
        <f>IF(VLOOKUP(BR107,내용[],20,FALSE)="","",VLOOKUP(BR107,내용[],20,FALSE))</f>
        <v>UI 구현</v>
      </c>
      <c r="BS112" s="123"/>
      <c r="BT112" s="123"/>
      <c r="BU112" s="123"/>
      <c r="BV112" s="123"/>
      <c r="BW112" s="123"/>
      <c r="BX112" s="123"/>
      <c r="BY112" s="124"/>
      <c r="BZ112" s="124"/>
      <c r="CA112" s="124"/>
      <c r="CB112" s="124"/>
      <c r="CC112" s="57" t="str">
        <f>"1교시"&amp;LEFT(자료!$D$8,5)</f>
        <v>1교시09:30</v>
      </c>
      <c r="CD112" s="121" t="str">
        <f>IF(VLOOKUP(CL107,내용[],4,FALSE)="","",VLOOKUP(CL107,내용[],4,FALSE)&amp;" : "&amp;VLOOKUP(CL107,내용[],12,FALSE))</f>
        <v xml:space="preserve">프론트앤드 &amp; 백앤드 구현 및 제작 : </v>
      </c>
      <c r="CE112" s="121"/>
      <c r="CF112" s="121"/>
      <c r="CG112" s="121"/>
      <c r="CH112" s="121"/>
      <c r="CI112" s="121"/>
      <c r="CJ112" s="122"/>
      <c r="CK112" s="122"/>
      <c r="CL112" s="123" t="str">
        <f>IF(VLOOKUP(CL107,내용[],20,FALSE)="","",VLOOKUP(CL107,내용[],20,FALSE))</f>
        <v>UI 구현</v>
      </c>
      <c r="CM112" s="123"/>
      <c r="CN112" s="123"/>
      <c r="CO112" s="123"/>
      <c r="CP112" s="123"/>
      <c r="CQ112" s="123"/>
      <c r="CR112" s="123"/>
      <c r="CS112" s="124"/>
      <c r="CT112" s="124"/>
      <c r="CU112" s="124"/>
      <c r="CV112" s="124"/>
    </row>
    <row r="113" spans="1:100" ht="30.75" customHeight="1" x14ac:dyDescent="0.15">
      <c r="A113" s="57" t="str">
        <f>"2교시"&amp;LEFT(자료!$E$8,5)</f>
        <v>2교시10:30</v>
      </c>
      <c r="B113" s="125" t="str">
        <f>IF(VLOOKUP(J107,내용[],5,FALSE)="","",VLOOKUP(J107,내용[],5,FALSE)&amp;" : "&amp;VLOOKUP(J107,내용[],13,FALSE))</f>
        <v xml:space="preserve">프론트앤드 &amp; 백앤드 구현 및 제작 : </v>
      </c>
      <c r="C113" s="126"/>
      <c r="D113" s="126"/>
      <c r="E113" s="126"/>
      <c r="F113" s="126"/>
      <c r="G113" s="127"/>
      <c r="H113" s="122"/>
      <c r="I113" s="122"/>
      <c r="J113" s="123" t="str">
        <f>IF(VLOOKUP(J107,내용[],21,FALSE)="","",VLOOKUP(J107,내용[],21,FALSE))</f>
        <v>UI 구현</v>
      </c>
      <c r="K113" s="123"/>
      <c r="L113" s="123"/>
      <c r="M113" s="123"/>
      <c r="N113" s="123"/>
      <c r="O113" s="123"/>
      <c r="P113" s="123"/>
      <c r="Q113" s="124"/>
      <c r="R113" s="124"/>
      <c r="S113" s="124"/>
      <c r="T113" s="124"/>
      <c r="U113" s="57" t="str">
        <f>"2교시"&amp;LEFT(자료!$E$8,5)</f>
        <v>2교시10:30</v>
      </c>
      <c r="V113" s="125" t="str">
        <f>IF(VLOOKUP(AD107,내용[],5,FALSE)="","",VLOOKUP(AD107,내용[],5,FALSE)&amp;" : "&amp;VLOOKUP(AD107,내용[],13,FALSE))</f>
        <v xml:space="preserve">프론트앤드 &amp; 백앤드 구현 및 제작 : </v>
      </c>
      <c r="W113" s="126"/>
      <c r="X113" s="126"/>
      <c r="Y113" s="126"/>
      <c r="Z113" s="126"/>
      <c r="AA113" s="127"/>
      <c r="AB113" s="122"/>
      <c r="AC113" s="122"/>
      <c r="AD113" s="123" t="str">
        <f>IF(VLOOKUP(AD107,내용[],21,FALSE)="","",VLOOKUP(AD107,내용[],21,FALSE))</f>
        <v>UI 구현</v>
      </c>
      <c r="AE113" s="123"/>
      <c r="AF113" s="123"/>
      <c r="AG113" s="123"/>
      <c r="AH113" s="123"/>
      <c r="AI113" s="123"/>
      <c r="AJ113" s="123"/>
      <c r="AK113" s="124"/>
      <c r="AL113" s="124"/>
      <c r="AM113" s="124"/>
      <c r="AN113" s="124"/>
      <c r="AO113" s="57" t="str">
        <f>"2교시"&amp;LEFT(자료!$E$8,5)</f>
        <v>2교시10:30</v>
      </c>
      <c r="AP113" s="125" t="str">
        <f>IF(VLOOKUP(AX107,내용[],5,FALSE)="","",VLOOKUP(AX107,내용[],5,FALSE)&amp;" : "&amp;VLOOKUP(AX107,내용[],13,FALSE))</f>
        <v xml:space="preserve">프론트앤드 &amp; 백앤드 구현 및 제작 : </v>
      </c>
      <c r="AQ113" s="126"/>
      <c r="AR113" s="126"/>
      <c r="AS113" s="126"/>
      <c r="AT113" s="126"/>
      <c r="AU113" s="127"/>
      <c r="AV113" s="122"/>
      <c r="AW113" s="122"/>
      <c r="AX113" s="123" t="str">
        <f>IF(VLOOKUP(AX107,내용[],21,FALSE)="","",VLOOKUP(AX107,내용[],21,FALSE))</f>
        <v>UI 구현</v>
      </c>
      <c r="AY113" s="123"/>
      <c r="AZ113" s="123"/>
      <c r="BA113" s="123"/>
      <c r="BB113" s="123"/>
      <c r="BC113" s="123"/>
      <c r="BD113" s="123"/>
      <c r="BE113" s="124"/>
      <c r="BF113" s="124"/>
      <c r="BG113" s="124"/>
      <c r="BH113" s="124"/>
      <c r="BI113" s="57" t="str">
        <f>"2교시"&amp;LEFT(자료!$E$8,5)</f>
        <v>2교시10:30</v>
      </c>
      <c r="BJ113" s="125" t="str">
        <f>IF(VLOOKUP(BR107,내용[],5,FALSE)="","",VLOOKUP(BR107,내용[],5,FALSE)&amp;" : "&amp;VLOOKUP(BR107,내용[],13,FALSE))</f>
        <v xml:space="preserve">프론트앤드 &amp; 백앤드 구현 및 제작 : </v>
      </c>
      <c r="BK113" s="126"/>
      <c r="BL113" s="126"/>
      <c r="BM113" s="126"/>
      <c r="BN113" s="126"/>
      <c r="BO113" s="127"/>
      <c r="BP113" s="122"/>
      <c r="BQ113" s="122"/>
      <c r="BR113" s="123" t="str">
        <f>IF(VLOOKUP(BR107,내용[],21,FALSE)="","",VLOOKUP(BR107,내용[],21,FALSE))</f>
        <v>UI 구현</v>
      </c>
      <c r="BS113" s="123"/>
      <c r="BT113" s="123"/>
      <c r="BU113" s="123"/>
      <c r="BV113" s="123"/>
      <c r="BW113" s="123"/>
      <c r="BX113" s="123"/>
      <c r="BY113" s="124"/>
      <c r="BZ113" s="124"/>
      <c r="CA113" s="124"/>
      <c r="CB113" s="124"/>
      <c r="CC113" s="57" t="str">
        <f>"2교시"&amp;LEFT(자료!$E$8,5)</f>
        <v>2교시10:30</v>
      </c>
      <c r="CD113" s="125" t="str">
        <f>IF(VLOOKUP(CL107,내용[],5,FALSE)="","",VLOOKUP(CL107,내용[],5,FALSE)&amp;" : "&amp;VLOOKUP(CL107,내용[],13,FALSE))</f>
        <v xml:space="preserve">프론트앤드 &amp; 백앤드 구현 및 제작 : </v>
      </c>
      <c r="CE113" s="126"/>
      <c r="CF113" s="126"/>
      <c r="CG113" s="126"/>
      <c r="CH113" s="126"/>
      <c r="CI113" s="127"/>
      <c r="CJ113" s="122"/>
      <c r="CK113" s="122"/>
      <c r="CL113" s="123" t="str">
        <f>IF(VLOOKUP(CL107,내용[],21,FALSE)="","",VLOOKUP(CL107,내용[],21,FALSE))</f>
        <v>UI 구현</v>
      </c>
      <c r="CM113" s="123"/>
      <c r="CN113" s="123"/>
      <c r="CO113" s="123"/>
      <c r="CP113" s="123"/>
      <c r="CQ113" s="123"/>
      <c r="CR113" s="123"/>
      <c r="CS113" s="124"/>
      <c r="CT113" s="124"/>
      <c r="CU113" s="124"/>
      <c r="CV113" s="124"/>
    </row>
    <row r="114" spans="1:100" ht="30.75" customHeight="1" x14ac:dyDescent="0.15">
      <c r="A114" s="57" t="str">
        <f>"3교시"&amp;LEFT(자료!$F$8,5)</f>
        <v>3교시11:30</v>
      </c>
      <c r="B114" s="125" t="str">
        <f>IF(VLOOKUP(J107,내용[],6,FALSE)="","",VLOOKUP(J107,내용[],6,FALSE)&amp;" : "&amp;VLOOKUP(J107,내용[],14,FALSE))</f>
        <v xml:space="preserve">프론트앤드 &amp; 백앤드 구현 및 제작 : </v>
      </c>
      <c r="C114" s="126"/>
      <c r="D114" s="126"/>
      <c r="E114" s="126"/>
      <c r="F114" s="126"/>
      <c r="G114" s="127"/>
      <c r="H114" s="122"/>
      <c r="I114" s="122"/>
      <c r="J114" s="123" t="str">
        <f>IF(VLOOKUP(J107,내용[],22,FALSE)="","",VLOOKUP(J107,내용[],22,FALSE))</f>
        <v>UI 구현</v>
      </c>
      <c r="K114" s="123"/>
      <c r="L114" s="123"/>
      <c r="M114" s="123"/>
      <c r="N114" s="123"/>
      <c r="O114" s="123"/>
      <c r="P114" s="123"/>
      <c r="Q114" s="124"/>
      <c r="R114" s="124"/>
      <c r="S114" s="124"/>
      <c r="T114" s="124"/>
      <c r="U114" s="57" t="str">
        <f>"3교시"&amp;LEFT(자료!$F$8,5)</f>
        <v>3교시11:30</v>
      </c>
      <c r="V114" s="125" t="str">
        <f>IF(VLOOKUP(AD107,내용[],6,FALSE)="","",VLOOKUP(AD107,내용[],6,FALSE)&amp;" : "&amp;VLOOKUP(AD107,내용[],14,FALSE))</f>
        <v xml:space="preserve">프론트앤드 &amp; 백앤드 구현 및 제작 : </v>
      </c>
      <c r="W114" s="126"/>
      <c r="X114" s="126"/>
      <c r="Y114" s="126"/>
      <c r="Z114" s="126"/>
      <c r="AA114" s="127"/>
      <c r="AB114" s="122"/>
      <c r="AC114" s="122"/>
      <c r="AD114" s="123" t="str">
        <f>IF(VLOOKUP(AD107,내용[],22,FALSE)="","",VLOOKUP(AD107,내용[],22,FALSE))</f>
        <v>UI 구현</v>
      </c>
      <c r="AE114" s="123"/>
      <c r="AF114" s="123"/>
      <c r="AG114" s="123"/>
      <c r="AH114" s="123"/>
      <c r="AI114" s="123"/>
      <c r="AJ114" s="123"/>
      <c r="AK114" s="124"/>
      <c r="AL114" s="124"/>
      <c r="AM114" s="124"/>
      <c r="AN114" s="124"/>
      <c r="AO114" s="57" t="str">
        <f>"3교시"&amp;LEFT(자료!$F$8,5)</f>
        <v>3교시11:30</v>
      </c>
      <c r="AP114" s="125" t="str">
        <f>IF(VLOOKUP(AX107,내용[],6,FALSE)="","",VLOOKUP(AX107,내용[],6,FALSE)&amp;" : "&amp;VLOOKUP(AX107,내용[],14,FALSE))</f>
        <v xml:space="preserve">프론트앤드 &amp; 백앤드 구현 및 제작 : </v>
      </c>
      <c r="AQ114" s="126"/>
      <c r="AR114" s="126"/>
      <c r="AS114" s="126"/>
      <c r="AT114" s="126"/>
      <c r="AU114" s="127"/>
      <c r="AV114" s="122"/>
      <c r="AW114" s="122"/>
      <c r="AX114" s="123" t="str">
        <f>IF(VLOOKUP(AX107,내용[],22,FALSE)="","",VLOOKUP(AX107,내용[],22,FALSE))</f>
        <v>UI 구현</v>
      </c>
      <c r="AY114" s="123"/>
      <c r="AZ114" s="123"/>
      <c r="BA114" s="123"/>
      <c r="BB114" s="123"/>
      <c r="BC114" s="123"/>
      <c r="BD114" s="123"/>
      <c r="BE114" s="124"/>
      <c r="BF114" s="124"/>
      <c r="BG114" s="124"/>
      <c r="BH114" s="124"/>
      <c r="BI114" s="57" t="str">
        <f>"3교시"&amp;LEFT(자료!$F$8,5)</f>
        <v>3교시11:30</v>
      </c>
      <c r="BJ114" s="125" t="str">
        <f>IF(VLOOKUP(BR107,내용[],6,FALSE)="","",VLOOKUP(BR107,내용[],6,FALSE)&amp;" : "&amp;VLOOKUP(BR107,내용[],14,FALSE))</f>
        <v xml:space="preserve">프론트앤드 &amp; 백앤드 구현 및 제작 : </v>
      </c>
      <c r="BK114" s="126"/>
      <c r="BL114" s="126"/>
      <c r="BM114" s="126"/>
      <c r="BN114" s="126"/>
      <c r="BO114" s="127"/>
      <c r="BP114" s="122"/>
      <c r="BQ114" s="122"/>
      <c r="BR114" s="123" t="str">
        <f>IF(VLOOKUP(BR107,내용[],22,FALSE)="","",VLOOKUP(BR107,내용[],22,FALSE))</f>
        <v>UI 구현</v>
      </c>
      <c r="BS114" s="123"/>
      <c r="BT114" s="123"/>
      <c r="BU114" s="123"/>
      <c r="BV114" s="123"/>
      <c r="BW114" s="123"/>
      <c r="BX114" s="123"/>
      <c r="BY114" s="124"/>
      <c r="BZ114" s="124"/>
      <c r="CA114" s="124"/>
      <c r="CB114" s="124"/>
      <c r="CC114" s="57" t="str">
        <f>"3교시"&amp;LEFT(자료!$F$8,5)</f>
        <v>3교시11:30</v>
      </c>
      <c r="CD114" s="125" t="str">
        <f>IF(VLOOKUP(CL107,내용[],6,FALSE)="","",VLOOKUP(CL107,내용[],6,FALSE)&amp;" : "&amp;VLOOKUP(CL107,내용[],14,FALSE))</f>
        <v xml:space="preserve">프론트앤드 &amp; 백앤드 구현 및 제작 : </v>
      </c>
      <c r="CE114" s="126"/>
      <c r="CF114" s="126"/>
      <c r="CG114" s="126"/>
      <c r="CH114" s="126"/>
      <c r="CI114" s="127"/>
      <c r="CJ114" s="122"/>
      <c r="CK114" s="122"/>
      <c r="CL114" s="123" t="str">
        <f>IF(VLOOKUP(CL107,내용[],22,FALSE)="","",VLOOKUP(CL107,내용[],22,FALSE))</f>
        <v>UI 구현</v>
      </c>
      <c r="CM114" s="123"/>
      <c r="CN114" s="123"/>
      <c r="CO114" s="123"/>
      <c r="CP114" s="123"/>
      <c r="CQ114" s="123"/>
      <c r="CR114" s="123"/>
      <c r="CS114" s="124"/>
      <c r="CT114" s="124"/>
      <c r="CU114" s="124"/>
      <c r="CV114" s="124"/>
    </row>
    <row r="115" spans="1:100" ht="30.75" customHeight="1" x14ac:dyDescent="0.15">
      <c r="A115" s="57" t="str">
        <f>"4교시"&amp;LEFT(자료!$G$8,5)</f>
        <v>4교시12:30</v>
      </c>
      <c r="B115" s="125" t="str">
        <f>IF(VLOOKUP(J107,내용[],7,FALSE)="","",VLOOKUP(J107,내용[],7,FALSE)&amp;" : "&amp;VLOOKUP(J107,내용[],15,FALSE))</f>
        <v xml:space="preserve">프론트앤드 &amp; 백앤드 구현 및 제작 : </v>
      </c>
      <c r="C115" s="126"/>
      <c r="D115" s="126"/>
      <c r="E115" s="126"/>
      <c r="F115" s="126"/>
      <c r="G115" s="127"/>
      <c r="H115" s="122"/>
      <c r="I115" s="122"/>
      <c r="J115" s="123" t="str">
        <f>IF(VLOOKUP(J107,내용[],23,FALSE)="","",VLOOKUP(J107,내용[],23,FALSE))</f>
        <v>UI 구현</v>
      </c>
      <c r="K115" s="123"/>
      <c r="L115" s="123"/>
      <c r="M115" s="123"/>
      <c r="N115" s="123"/>
      <c r="O115" s="123"/>
      <c r="P115" s="123"/>
      <c r="Q115" s="124"/>
      <c r="R115" s="124"/>
      <c r="S115" s="124"/>
      <c r="T115" s="124"/>
      <c r="U115" s="57" t="str">
        <f>"4교시"&amp;LEFT(자료!$G$8,5)</f>
        <v>4교시12:30</v>
      </c>
      <c r="V115" s="125" t="str">
        <f>IF(VLOOKUP(AD107,내용[],7,FALSE)="","",VLOOKUP(AD107,내용[],7,FALSE)&amp;" : "&amp;VLOOKUP(AD107,내용[],15,FALSE))</f>
        <v xml:space="preserve">프론트앤드 &amp; 백앤드 구현 및 제작 : </v>
      </c>
      <c r="W115" s="126"/>
      <c r="X115" s="126"/>
      <c r="Y115" s="126"/>
      <c r="Z115" s="126"/>
      <c r="AA115" s="127"/>
      <c r="AB115" s="122"/>
      <c r="AC115" s="122"/>
      <c r="AD115" s="123" t="str">
        <f>IF(VLOOKUP(AD107,내용[],23,FALSE)="","",VLOOKUP(AD107,내용[],23,FALSE))</f>
        <v>UI 구현</v>
      </c>
      <c r="AE115" s="123"/>
      <c r="AF115" s="123"/>
      <c r="AG115" s="123"/>
      <c r="AH115" s="123"/>
      <c r="AI115" s="123"/>
      <c r="AJ115" s="123"/>
      <c r="AK115" s="124"/>
      <c r="AL115" s="124"/>
      <c r="AM115" s="124"/>
      <c r="AN115" s="124"/>
      <c r="AO115" s="57" t="str">
        <f>"4교시"&amp;LEFT(자료!$G$8,5)</f>
        <v>4교시12:30</v>
      </c>
      <c r="AP115" s="125" t="str">
        <f>IF(VLOOKUP(AX107,내용[],7,FALSE)="","",VLOOKUP(AX107,내용[],7,FALSE)&amp;" : "&amp;VLOOKUP(AX107,내용[],15,FALSE))</f>
        <v xml:space="preserve">프론트앤드 &amp; 백앤드 구현 및 제작 : </v>
      </c>
      <c r="AQ115" s="126"/>
      <c r="AR115" s="126"/>
      <c r="AS115" s="126"/>
      <c r="AT115" s="126"/>
      <c r="AU115" s="127"/>
      <c r="AV115" s="122"/>
      <c r="AW115" s="122"/>
      <c r="AX115" s="123" t="str">
        <f>IF(VLOOKUP(AX107,내용[],23,FALSE)="","",VLOOKUP(AX107,내용[],23,FALSE))</f>
        <v>UI 구현</v>
      </c>
      <c r="AY115" s="123"/>
      <c r="AZ115" s="123"/>
      <c r="BA115" s="123"/>
      <c r="BB115" s="123"/>
      <c r="BC115" s="123"/>
      <c r="BD115" s="123"/>
      <c r="BE115" s="124"/>
      <c r="BF115" s="124"/>
      <c r="BG115" s="124"/>
      <c r="BH115" s="124"/>
      <c r="BI115" s="57" t="str">
        <f>"4교시"&amp;LEFT(자료!$G$8,5)</f>
        <v>4교시12:30</v>
      </c>
      <c r="BJ115" s="125" t="str">
        <f>IF(VLOOKUP(BR107,내용[],7,FALSE)="","",VLOOKUP(BR107,내용[],7,FALSE)&amp;" : "&amp;VLOOKUP(BR107,내용[],15,FALSE))</f>
        <v xml:space="preserve">프론트앤드 &amp; 백앤드 구현 및 제작 : </v>
      </c>
      <c r="BK115" s="126"/>
      <c r="BL115" s="126"/>
      <c r="BM115" s="126"/>
      <c r="BN115" s="126"/>
      <c r="BO115" s="127"/>
      <c r="BP115" s="122"/>
      <c r="BQ115" s="122"/>
      <c r="BR115" s="123" t="str">
        <f>IF(VLOOKUP(BR107,내용[],23,FALSE)="","",VLOOKUP(BR107,내용[],23,FALSE))</f>
        <v>UI 구현</v>
      </c>
      <c r="BS115" s="123"/>
      <c r="BT115" s="123"/>
      <c r="BU115" s="123"/>
      <c r="BV115" s="123"/>
      <c r="BW115" s="123"/>
      <c r="BX115" s="123"/>
      <c r="BY115" s="124"/>
      <c r="BZ115" s="124"/>
      <c r="CA115" s="124"/>
      <c r="CB115" s="124"/>
      <c r="CC115" s="57" t="str">
        <f>"4교시"&amp;LEFT(자료!$G$8,5)</f>
        <v>4교시12:30</v>
      </c>
      <c r="CD115" s="125" t="str">
        <f>IF(VLOOKUP(CL107,내용[],7,FALSE)="","",VLOOKUP(CL107,내용[],7,FALSE)&amp;" : "&amp;VLOOKUP(CL107,내용[],15,FALSE))</f>
        <v xml:space="preserve">프론트앤드 &amp; 백앤드 구현 및 제작 : </v>
      </c>
      <c r="CE115" s="126"/>
      <c r="CF115" s="126"/>
      <c r="CG115" s="126"/>
      <c r="CH115" s="126"/>
      <c r="CI115" s="127"/>
      <c r="CJ115" s="122"/>
      <c r="CK115" s="122"/>
      <c r="CL115" s="123" t="str">
        <f>IF(VLOOKUP(CL107,내용[],23,FALSE)="","",VLOOKUP(CL107,내용[],23,FALSE))</f>
        <v>UI 구현</v>
      </c>
      <c r="CM115" s="123"/>
      <c r="CN115" s="123"/>
      <c r="CO115" s="123"/>
      <c r="CP115" s="123"/>
      <c r="CQ115" s="123"/>
      <c r="CR115" s="123"/>
      <c r="CS115" s="124"/>
      <c r="CT115" s="124"/>
      <c r="CU115" s="124"/>
      <c r="CV115" s="124"/>
    </row>
    <row r="116" spans="1:100" ht="30.75" customHeight="1" x14ac:dyDescent="0.15">
      <c r="A116" s="57" t="str">
        <f>"5교시"&amp;LEFT(자료!$H$8,5)</f>
        <v>5교시14:10</v>
      </c>
      <c r="B116" s="125" t="str">
        <f>IF(VLOOKUP(J107,내용[],8,FALSE)="","",VLOOKUP(J107,내용[],8,FALSE)&amp;" : "&amp;VLOOKUP(J107,내용[],16,FALSE))</f>
        <v xml:space="preserve">프론트앤드 &amp; 백앤드 구현 및 제작 : </v>
      </c>
      <c r="C116" s="126"/>
      <c r="D116" s="126"/>
      <c r="E116" s="126"/>
      <c r="F116" s="126"/>
      <c r="G116" s="127"/>
      <c r="H116" s="122"/>
      <c r="I116" s="122"/>
      <c r="J116" s="123" t="str">
        <f>IF(VLOOKUP(J107,내용[],24,FALSE)="","",VLOOKUP(J107,내용[],24,FALSE))</f>
        <v>UI 구현</v>
      </c>
      <c r="K116" s="123"/>
      <c r="L116" s="123"/>
      <c r="M116" s="123"/>
      <c r="N116" s="123"/>
      <c r="O116" s="123"/>
      <c r="P116" s="123"/>
      <c r="Q116" s="124"/>
      <c r="R116" s="124"/>
      <c r="S116" s="124"/>
      <c r="T116" s="124"/>
      <c r="U116" s="57" t="str">
        <f>"5교시"&amp;LEFT(자료!$H$8,5)</f>
        <v>5교시14:10</v>
      </c>
      <c r="V116" s="125" t="str">
        <f>IF(VLOOKUP(AD107,내용[],8,FALSE)="","",VLOOKUP(AD107,내용[],8,FALSE)&amp;" : "&amp;VLOOKUP(AD107,내용[],16,FALSE))</f>
        <v xml:space="preserve">프론트앤드 &amp; 백앤드 구현 및 제작 : </v>
      </c>
      <c r="W116" s="126"/>
      <c r="X116" s="126"/>
      <c r="Y116" s="126"/>
      <c r="Z116" s="126"/>
      <c r="AA116" s="127"/>
      <c r="AB116" s="122"/>
      <c r="AC116" s="122"/>
      <c r="AD116" s="123" t="str">
        <f>IF(VLOOKUP(AD107,내용[],24,FALSE)="","",VLOOKUP(AD107,내용[],24,FALSE))</f>
        <v>UI 구현</v>
      </c>
      <c r="AE116" s="123"/>
      <c r="AF116" s="123"/>
      <c r="AG116" s="123"/>
      <c r="AH116" s="123"/>
      <c r="AI116" s="123"/>
      <c r="AJ116" s="123"/>
      <c r="AK116" s="124"/>
      <c r="AL116" s="124"/>
      <c r="AM116" s="124"/>
      <c r="AN116" s="124"/>
      <c r="AO116" s="57" t="str">
        <f>"5교시"&amp;LEFT(자료!$H$8,5)</f>
        <v>5교시14:10</v>
      </c>
      <c r="AP116" s="125" t="str">
        <f>IF(VLOOKUP(AX107,내용[],8,FALSE)="","",VLOOKUP(AX107,내용[],8,FALSE)&amp;" : "&amp;VLOOKUP(AX107,내용[],16,FALSE))</f>
        <v xml:space="preserve">프론트앤드 &amp; 백앤드 구현 및 제작 : </v>
      </c>
      <c r="AQ116" s="126"/>
      <c r="AR116" s="126"/>
      <c r="AS116" s="126"/>
      <c r="AT116" s="126"/>
      <c r="AU116" s="127"/>
      <c r="AV116" s="122"/>
      <c r="AW116" s="122"/>
      <c r="AX116" s="123" t="str">
        <f>IF(VLOOKUP(AX107,내용[],24,FALSE)="","",VLOOKUP(AX107,내용[],24,FALSE))</f>
        <v>UI 구현</v>
      </c>
      <c r="AY116" s="123"/>
      <c r="AZ116" s="123"/>
      <c r="BA116" s="123"/>
      <c r="BB116" s="123"/>
      <c r="BC116" s="123"/>
      <c r="BD116" s="123"/>
      <c r="BE116" s="124"/>
      <c r="BF116" s="124"/>
      <c r="BG116" s="124"/>
      <c r="BH116" s="124"/>
      <c r="BI116" s="57" t="str">
        <f>"5교시"&amp;LEFT(자료!$H$8,5)</f>
        <v>5교시14:10</v>
      </c>
      <c r="BJ116" s="125" t="str">
        <f>IF(VLOOKUP(BR107,내용[],8,FALSE)="","",VLOOKUP(BR107,내용[],8,FALSE)&amp;" : "&amp;VLOOKUP(BR107,내용[],16,FALSE))</f>
        <v xml:space="preserve">프론트앤드 &amp; 백앤드 구현 및 제작 : </v>
      </c>
      <c r="BK116" s="126"/>
      <c r="BL116" s="126"/>
      <c r="BM116" s="126"/>
      <c r="BN116" s="126"/>
      <c r="BO116" s="127"/>
      <c r="BP116" s="122"/>
      <c r="BQ116" s="122"/>
      <c r="BR116" s="123" t="str">
        <f>IF(VLOOKUP(BR107,내용[],24,FALSE)="","",VLOOKUP(BR107,내용[],24,FALSE))</f>
        <v>UI 구현</v>
      </c>
      <c r="BS116" s="123"/>
      <c r="BT116" s="123"/>
      <c r="BU116" s="123"/>
      <c r="BV116" s="123"/>
      <c r="BW116" s="123"/>
      <c r="BX116" s="123"/>
      <c r="BY116" s="124"/>
      <c r="BZ116" s="124"/>
      <c r="CA116" s="124"/>
      <c r="CB116" s="124"/>
      <c r="CC116" s="57" t="str">
        <f>"5교시"&amp;LEFT(자료!$H$8,5)</f>
        <v>5교시14:10</v>
      </c>
      <c r="CD116" s="125" t="str">
        <f>IF(VLOOKUP(CL107,내용[],8,FALSE)="","",VLOOKUP(CL107,내용[],8,FALSE)&amp;" : "&amp;VLOOKUP(CL107,내용[],16,FALSE))</f>
        <v xml:space="preserve">프론트앤드 &amp; 백앤드 구현 및 제작 : </v>
      </c>
      <c r="CE116" s="126"/>
      <c r="CF116" s="126"/>
      <c r="CG116" s="126"/>
      <c r="CH116" s="126"/>
      <c r="CI116" s="127"/>
      <c r="CJ116" s="122"/>
      <c r="CK116" s="122"/>
      <c r="CL116" s="123" t="str">
        <f>IF(VLOOKUP(CL107,내용[],24,FALSE)="","",VLOOKUP(CL107,내용[],24,FALSE))</f>
        <v>UI 구현</v>
      </c>
      <c r="CM116" s="123"/>
      <c r="CN116" s="123"/>
      <c r="CO116" s="123"/>
      <c r="CP116" s="123"/>
      <c r="CQ116" s="123"/>
      <c r="CR116" s="123"/>
      <c r="CS116" s="124"/>
      <c r="CT116" s="124"/>
      <c r="CU116" s="124"/>
      <c r="CV116" s="124"/>
    </row>
    <row r="117" spans="1:100" ht="30.75" customHeight="1" x14ac:dyDescent="0.15">
      <c r="A117" s="57" t="str">
        <f>"6교시"&amp;LEFT(자료!$I$8,5)</f>
        <v>6교시15:10</v>
      </c>
      <c r="B117" s="125" t="str">
        <f>IF(VLOOKUP(J107,내용[],9,FALSE)="","",VLOOKUP(J107,내용[],9,FALSE)&amp;" : "&amp;VLOOKUP(J107,내용[],17,FALSE))</f>
        <v xml:space="preserve">프론트앤드 &amp; 백앤드 구현 및 제작 : </v>
      </c>
      <c r="C117" s="126"/>
      <c r="D117" s="126"/>
      <c r="E117" s="126"/>
      <c r="F117" s="126"/>
      <c r="G117" s="127"/>
      <c r="H117" s="122"/>
      <c r="I117" s="122"/>
      <c r="J117" s="123" t="str">
        <f>IF(VLOOKUP(J107,내용[],25,FALSE)="","",VLOOKUP(J107,내용[],25,FALSE))</f>
        <v>UI 구현</v>
      </c>
      <c r="K117" s="123"/>
      <c r="L117" s="123"/>
      <c r="M117" s="123"/>
      <c r="N117" s="123"/>
      <c r="O117" s="123"/>
      <c r="P117" s="123"/>
      <c r="Q117" s="124"/>
      <c r="R117" s="124"/>
      <c r="S117" s="124"/>
      <c r="T117" s="124"/>
      <c r="U117" s="57" t="str">
        <f>"6교시"&amp;LEFT(자료!$I$8,5)</f>
        <v>6교시15:10</v>
      </c>
      <c r="V117" s="125" t="str">
        <f>IF(VLOOKUP(AD107,내용[],9,FALSE)="","",VLOOKUP(AD107,내용[],9,FALSE)&amp;" : "&amp;VLOOKUP(AD107,내용[],17,FALSE))</f>
        <v xml:space="preserve">프론트앤드 &amp; 백앤드 구현 및 제작 : </v>
      </c>
      <c r="W117" s="126"/>
      <c r="X117" s="126"/>
      <c r="Y117" s="126"/>
      <c r="Z117" s="126"/>
      <c r="AA117" s="127"/>
      <c r="AB117" s="122"/>
      <c r="AC117" s="122"/>
      <c r="AD117" s="123" t="str">
        <f>IF(VLOOKUP(AD107,내용[],25,FALSE)="","",VLOOKUP(AD107,내용[],25,FALSE))</f>
        <v>UI 구현</v>
      </c>
      <c r="AE117" s="123"/>
      <c r="AF117" s="123"/>
      <c r="AG117" s="123"/>
      <c r="AH117" s="123"/>
      <c r="AI117" s="123"/>
      <c r="AJ117" s="123"/>
      <c r="AK117" s="124"/>
      <c r="AL117" s="124"/>
      <c r="AM117" s="124"/>
      <c r="AN117" s="124"/>
      <c r="AO117" s="57" t="str">
        <f>"6교시"&amp;LEFT(자료!$I$8,5)</f>
        <v>6교시15:10</v>
      </c>
      <c r="AP117" s="125" t="str">
        <f>IF(VLOOKUP(AX107,내용[],9,FALSE)="","",VLOOKUP(AX107,내용[],9,FALSE)&amp;" : "&amp;VLOOKUP(AX107,내용[],17,FALSE))</f>
        <v xml:space="preserve">프론트앤드 &amp; 백앤드 구현 및 제작 : </v>
      </c>
      <c r="AQ117" s="126"/>
      <c r="AR117" s="126"/>
      <c r="AS117" s="126"/>
      <c r="AT117" s="126"/>
      <c r="AU117" s="127"/>
      <c r="AV117" s="122"/>
      <c r="AW117" s="122"/>
      <c r="AX117" s="123" t="str">
        <f>IF(VLOOKUP(AX107,내용[],25,FALSE)="","",VLOOKUP(AX107,내용[],25,FALSE))</f>
        <v>UI 구현</v>
      </c>
      <c r="AY117" s="123"/>
      <c r="AZ117" s="123"/>
      <c r="BA117" s="123"/>
      <c r="BB117" s="123"/>
      <c r="BC117" s="123"/>
      <c r="BD117" s="123"/>
      <c r="BE117" s="124"/>
      <c r="BF117" s="124"/>
      <c r="BG117" s="124"/>
      <c r="BH117" s="124"/>
      <c r="BI117" s="57" t="str">
        <f>"6교시"&amp;LEFT(자료!$I$8,5)</f>
        <v>6교시15:10</v>
      </c>
      <c r="BJ117" s="125" t="str">
        <f>IF(VLOOKUP(BR107,내용[],9,FALSE)="","",VLOOKUP(BR107,내용[],9,FALSE)&amp;" : "&amp;VLOOKUP(BR107,내용[],17,FALSE))</f>
        <v xml:space="preserve">프론트앤드 &amp; 백앤드 구현 및 제작 : </v>
      </c>
      <c r="BK117" s="126"/>
      <c r="BL117" s="126"/>
      <c r="BM117" s="126"/>
      <c r="BN117" s="126"/>
      <c r="BO117" s="127"/>
      <c r="BP117" s="122"/>
      <c r="BQ117" s="122"/>
      <c r="BR117" s="123" t="str">
        <f>IF(VLOOKUP(BR107,내용[],25,FALSE)="","",VLOOKUP(BR107,내용[],25,FALSE))</f>
        <v>UI 구현</v>
      </c>
      <c r="BS117" s="123"/>
      <c r="BT117" s="123"/>
      <c r="BU117" s="123"/>
      <c r="BV117" s="123"/>
      <c r="BW117" s="123"/>
      <c r="BX117" s="123"/>
      <c r="BY117" s="124"/>
      <c r="BZ117" s="124"/>
      <c r="CA117" s="124"/>
      <c r="CB117" s="124"/>
      <c r="CC117" s="57" t="str">
        <f>"6교시"&amp;LEFT(자료!$I$8,5)</f>
        <v>6교시15:10</v>
      </c>
      <c r="CD117" s="125" t="str">
        <f>IF(VLOOKUP(CL107,내용[],9,FALSE)="","",VLOOKUP(CL107,내용[],9,FALSE)&amp;" : "&amp;VLOOKUP(CL107,내용[],17,FALSE))</f>
        <v xml:space="preserve">프론트앤드 &amp; 백앤드 구현 및 제작 : </v>
      </c>
      <c r="CE117" s="126"/>
      <c r="CF117" s="126"/>
      <c r="CG117" s="126"/>
      <c r="CH117" s="126"/>
      <c r="CI117" s="127"/>
      <c r="CJ117" s="122"/>
      <c r="CK117" s="122"/>
      <c r="CL117" s="123" t="str">
        <f>IF(VLOOKUP(CL107,내용[],25,FALSE)="","",VLOOKUP(CL107,내용[],25,FALSE))</f>
        <v>UI 구현</v>
      </c>
      <c r="CM117" s="123"/>
      <c r="CN117" s="123"/>
      <c r="CO117" s="123"/>
      <c r="CP117" s="123"/>
      <c r="CQ117" s="123"/>
      <c r="CR117" s="123"/>
      <c r="CS117" s="124"/>
      <c r="CT117" s="124"/>
      <c r="CU117" s="124"/>
      <c r="CV117" s="124"/>
    </row>
    <row r="118" spans="1:100" ht="30.75" customHeight="1" x14ac:dyDescent="0.15">
      <c r="A118" s="57" t="str">
        <f>"7교시"&amp;LEFT(자료!$J$8,5)</f>
        <v>7교시16:10</v>
      </c>
      <c r="B118" s="125" t="str">
        <f>IF(VLOOKUP(J107,내용[],10,FALSE)="","",VLOOKUP(J107,내용[],10,FALSE)&amp;" : "&amp;VLOOKUP(J107,내용[],18,FALSE))</f>
        <v xml:space="preserve">프론트앤드 &amp; 백앤드 구현 및 제작 : </v>
      </c>
      <c r="C118" s="126"/>
      <c r="D118" s="126"/>
      <c r="E118" s="126"/>
      <c r="F118" s="126"/>
      <c r="G118" s="127"/>
      <c r="H118" s="122"/>
      <c r="I118" s="122"/>
      <c r="J118" s="123" t="str">
        <f>IF(VLOOKUP(J107,내용[],26,FALSE)="","",VLOOKUP(J107,내용[],26,FALSE))</f>
        <v>UI 구현</v>
      </c>
      <c r="K118" s="123"/>
      <c r="L118" s="123"/>
      <c r="M118" s="123"/>
      <c r="N118" s="123"/>
      <c r="O118" s="123"/>
      <c r="P118" s="123"/>
      <c r="Q118" s="124"/>
      <c r="R118" s="124"/>
      <c r="S118" s="124"/>
      <c r="T118" s="124"/>
      <c r="U118" s="57" t="str">
        <f>"7교시"&amp;LEFT(자료!$J$8,5)</f>
        <v>7교시16:10</v>
      </c>
      <c r="V118" s="125" t="str">
        <f>IF(VLOOKUP(AD107,내용[],10,FALSE)="","",VLOOKUP(AD107,내용[],10,FALSE)&amp;" : "&amp;VLOOKUP(AD107,내용[],18,FALSE))</f>
        <v xml:space="preserve">프론트앤드 &amp; 백앤드 구현 및 제작 : </v>
      </c>
      <c r="W118" s="126"/>
      <c r="X118" s="126"/>
      <c r="Y118" s="126"/>
      <c r="Z118" s="126"/>
      <c r="AA118" s="127"/>
      <c r="AB118" s="122"/>
      <c r="AC118" s="122"/>
      <c r="AD118" s="123" t="str">
        <f>IF(VLOOKUP(AD107,내용[],26,FALSE)="","",VLOOKUP(AD107,내용[],26,FALSE))</f>
        <v>UI 구현</v>
      </c>
      <c r="AE118" s="123"/>
      <c r="AF118" s="123"/>
      <c r="AG118" s="123"/>
      <c r="AH118" s="123"/>
      <c r="AI118" s="123"/>
      <c r="AJ118" s="123"/>
      <c r="AK118" s="124"/>
      <c r="AL118" s="124"/>
      <c r="AM118" s="124"/>
      <c r="AN118" s="124"/>
      <c r="AO118" s="57" t="str">
        <f>"7교시"&amp;LEFT(자료!$J$8,5)</f>
        <v>7교시16:10</v>
      </c>
      <c r="AP118" s="125" t="str">
        <f>IF(VLOOKUP(AX107,내용[],10,FALSE)="","",VLOOKUP(AX107,내용[],10,FALSE)&amp;" : "&amp;VLOOKUP(AX107,내용[],18,FALSE))</f>
        <v xml:space="preserve">프론트앤드 &amp; 백앤드 구현 및 제작 : </v>
      </c>
      <c r="AQ118" s="126"/>
      <c r="AR118" s="126"/>
      <c r="AS118" s="126"/>
      <c r="AT118" s="126"/>
      <c r="AU118" s="127"/>
      <c r="AV118" s="122"/>
      <c r="AW118" s="122"/>
      <c r="AX118" s="123" t="str">
        <f>IF(VLOOKUP(AX107,내용[],26,FALSE)="","",VLOOKUP(AX107,내용[],26,FALSE))</f>
        <v>UI 구현</v>
      </c>
      <c r="AY118" s="123"/>
      <c r="AZ118" s="123"/>
      <c r="BA118" s="123"/>
      <c r="BB118" s="123"/>
      <c r="BC118" s="123"/>
      <c r="BD118" s="123"/>
      <c r="BE118" s="124"/>
      <c r="BF118" s="124"/>
      <c r="BG118" s="124"/>
      <c r="BH118" s="124"/>
      <c r="BI118" s="57" t="str">
        <f>"7교시"&amp;LEFT(자료!$J$8,5)</f>
        <v>7교시16:10</v>
      </c>
      <c r="BJ118" s="125" t="str">
        <f>IF(VLOOKUP(BR107,내용[],10,FALSE)="","",VLOOKUP(BR107,내용[],10,FALSE)&amp;" : "&amp;VLOOKUP(BR107,내용[],18,FALSE))</f>
        <v xml:space="preserve">프론트앤드 &amp; 백앤드 구현 및 제작 : </v>
      </c>
      <c r="BK118" s="126"/>
      <c r="BL118" s="126"/>
      <c r="BM118" s="126"/>
      <c r="BN118" s="126"/>
      <c r="BO118" s="127"/>
      <c r="BP118" s="122"/>
      <c r="BQ118" s="122"/>
      <c r="BR118" s="123" t="str">
        <f>IF(VLOOKUP(BR107,내용[],26,FALSE)="","",VLOOKUP(BR107,내용[],26,FALSE))</f>
        <v>UI 구현</v>
      </c>
      <c r="BS118" s="123"/>
      <c r="BT118" s="123"/>
      <c r="BU118" s="123"/>
      <c r="BV118" s="123"/>
      <c r="BW118" s="123"/>
      <c r="BX118" s="123"/>
      <c r="BY118" s="124"/>
      <c r="BZ118" s="124"/>
      <c r="CA118" s="124"/>
      <c r="CB118" s="124"/>
      <c r="CC118" s="57" t="str">
        <f>"7교시"&amp;LEFT(자료!$J$8,5)</f>
        <v>7교시16:10</v>
      </c>
      <c r="CD118" s="125" t="str">
        <f>IF(VLOOKUP(CL107,내용[],10,FALSE)="","",VLOOKUP(CL107,내용[],10,FALSE)&amp;" : "&amp;VLOOKUP(CL107,내용[],18,FALSE))</f>
        <v xml:space="preserve">프론트앤드 &amp; 백앤드 구현 및 제작 : </v>
      </c>
      <c r="CE118" s="126"/>
      <c r="CF118" s="126"/>
      <c r="CG118" s="126"/>
      <c r="CH118" s="126"/>
      <c r="CI118" s="127"/>
      <c r="CJ118" s="122"/>
      <c r="CK118" s="122"/>
      <c r="CL118" s="123" t="str">
        <f>IF(VLOOKUP(CL107,내용[],26,FALSE)="","",VLOOKUP(CL107,내용[],26,FALSE))</f>
        <v>UI 구현</v>
      </c>
      <c r="CM118" s="123"/>
      <c r="CN118" s="123"/>
      <c r="CO118" s="123"/>
      <c r="CP118" s="123"/>
      <c r="CQ118" s="123"/>
      <c r="CR118" s="123"/>
      <c r="CS118" s="124"/>
      <c r="CT118" s="124"/>
      <c r="CU118" s="124"/>
      <c r="CV118" s="124"/>
    </row>
    <row r="119" spans="1:100" ht="30.75" hidden="1" customHeight="1" x14ac:dyDescent="0.15">
      <c r="A119" s="57" t="str">
        <f>"1교시"&amp;LEFT(자료!$D$8,5)</f>
        <v>1교시09:30</v>
      </c>
      <c r="B119" s="125" t="e">
        <f>VLOOKUP(J108,내용[],10,FALSE)&amp;" : "&amp;VLOOKUP(J108,내용[],18,FALSE)</f>
        <v>#N/A</v>
      </c>
      <c r="C119" s="126"/>
      <c r="D119" s="126"/>
      <c r="E119" s="126"/>
      <c r="F119" s="126"/>
      <c r="G119" s="127"/>
      <c r="H119" s="122"/>
      <c r="I119" s="122"/>
      <c r="J119" s="123" t="str">
        <f>VLOOKUP(J107,내용[],27,FALSE)</f>
        <v>UI 구현</v>
      </c>
      <c r="K119" s="123"/>
      <c r="L119" s="123"/>
      <c r="M119" s="123"/>
      <c r="N119" s="123"/>
      <c r="O119" s="123"/>
      <c r="P119" s="123"/>
      <c r="Q119" s="124"/>
      <c r="R119" s="124"/>
      <c r="S119" s="124"/>
      <c r="T119" s="124"/>
      <c r="U119" s="57" t="str">
        <f>"1교시"&amp;LEFT(자료!$D$8,5)</f>
        <v>1교시09:30</v>
      </c>
      <c r="V119" s="125" t="e">
        <f>VLOOKUP(AD108,내용[],10,FALSE)&amp;" : "&amp;VLOOKUP(AD108,내용[],18,FALSE)</f>
        <v>#N/A</v>
      </c>
      <c r="W119" s="126"/>
      <c r="X119" s="126"/>
      <c r="Y119" s="126"/>
      <c r="Z119" s="126"/>
      <c r="AA119" s="127"/>
      <c r="AB119" s="122"/>
      <c r="AC119" s="122"/>
      <c r="AD119" s="123" t="str">
        <f>VLOOKUP(AD107,내용[],27,FALSE)</f>
        <v>UI 구현</v>
      </c>
      <c r="AE119" s="123"/>
      <c r="AF119" s="123"/>
      <c r="AG119" s="123"/>
      <c r="AH119" s="123"/>
      <c r="AI119" s="123"/>
      <c r="AJ119" s="123"/>
      <c r="AK119" s="124"/>
      <c r="AL119" s="124"/>
      <c r="AM119" s="124"/>
      <c r="AN119" s="124"/>
      <c r="AO119" s="57" t="str">
        <f>"1교시"&amp;LEFT(자료!$D$8,5)</f>
        <v>1교시09:30</v>
      </c>
      <c r="AP119" s="125" t="e">
        <f>VLOOKUP(AX108,내용[],10,FALSE)&amp;" : "&amp;VLOOKUP(AX108,내용[],18,FALSE)</f>
        <v>#N/A</v>
      </c>
      <c r="AQ119" s="126"/>
      <c r="AR119" s="126"/>
      <c r="AS119" s="126"/>
      <c r="AT119" s="126"/>
      <c r="AU119" s="127"/>
      <c r="AV119" s="122"/>
      <c r="AW119" s="122"/>
      <c r="AX119" s="123" t="str">
        <f>VLOOKUP(AX107,내용[],27,FALSE)</f>
        <v>UI 구현</v>
      </c>
      <c r="AY119" s="123"/>
      <c r="AZ119" s="123"/>
      <c r="BA119" s="123"/>
      <c r="BB119" s="123"/>
      <c r="BC119" s="123"/>
      <c r="BD119" s="123"/>
      <c r="BE119" s="124"/>
      <c r="BF119" s="124"/>
      <c r="BG119" s="124"/>
      <c r="BH119" s="124"/>
      <c r="BI119" s="57" t="str">
        <f>"1교시"&amp;LEFT(자료!$D$8,5)</f>
        <v>1교시09:30</v>
      </c>
      <c r="BJ119" s="125" t="e">
        <f>VLOOKUP(BR108,내용[],10,FALSE)&amp;" : "&amp;VLOOKUP(BR108,내용[],18,FALSE)</f>
        <v>#N/A</v>
      </c>
      <c r="BK119" s="126"/>
      <c r="BL119" s="126"/>
      <c r="BM119" s="126"/>
      <c r="BN119" s="126"/>
      <c r="BO119" s="127"/>
      <c r="BP119" s="122"/>
      <c r="BQ119" s="122"/>
      <c r="BR119" s="123" t="str">
        <f>VLOOKUP(BR107,내용[],27,FALSE)</f>
        <v>UI 구현</v>
      </c>
      <c r="BS119" s="123"/>
      <c r="BT119" s="123"/>
      <c r="BU119" s="123"/>
      <c r="BV119" s="123"/>
      <c r="BW119" s="123"/>
      <c r="BX119" s="123"/>
      <c r="BY119" s="124"/>
      <c r="BZ119" s="124"/>
      <c r="CA119" s="124"/>
      <c r="CB119" s="124"/>
      <c r="CC119" s="57" t="str">
        <f>"1교시"&amp;LEFT(자료!$D$8,5)</f>
        <v>1교시09:30</v>
      </c>
      <c r="CD119" s="125" t="e">
        <f>VLOOKUP(CL108,내용[],10,FALSE)&amp;" : "&amp;VLOOKUP(CL108,내용[],18,FALSE)</f>
        <v>#N/A</v>
      </c>
      <c r="CE119" s="126"/>
      <c r="CF119" s="126"/>
      <c r="CG119" s="126"/>
      <c r="CH119" s="126"/>
      <c r="CI119" s="127"/>
      <c r="CJ119" s="122"/>
      <c r="CK119" s="122"/>
      <c r="CL119" s="123" t="str">
        <f>VLOOKUP(CL107,내용[],27,FALSE)</f>
        <v>UI 구현</v>
      </c>
      <c r="CM119" s="123"/>
      <c r="CN119" s="123"/>
      <c r="CO119" s="123"/>
      <c r="CP119" s="123"/>
      <c r="CQ119" s="123"/>
      <c r="CR119" s="123"/>
      <c r="CS119" s="124"/>
      <c r="CT119" s="124"/>
      <c r="CU119" s="124"/>
      <c r="CV119" s="124"/>
    </row>
    <row r="120" spans="1:100" ht="30.75" customHeight="1" x14ac:dyDescent="0.15">
      <c r="A120" s="57" t="str">
        <f>"8교시"&amp;LEFT(자료!$K$8,5)</f>
        <v>8교시17:10</v>
      </c>
      <c r="B120" s="125" t="str">
        <f>IF(VLOOKUP(J107,내용[],11,FALSE)="","",VLOOKUP(J107,내용[],11,FALSE)&amp;" : "&amp;VLOOKUP(J107,내용[],19,FALSE))</f>
        <v xml:space="preserve">프론트앤드 &amp; 백앤드 구현 및 제작 : </v>
      </c>
      <c r="C120" s="126"/>
      <c r="D120" s="126"/>
      <c r="E120" s="126"/>
      <c r="F120" s="126"/>
      <c r="G120" s="127"/>
      <c r="H120" s="122"/>
      <c r="I120" s="122"/>
      <c r="J120" s="123" t="str">
        <f>IF(VLOOKUP(J107,내용[],27,FALSE)="","",VLOOKUP(J107,내용[],27,FALSE))</f>
        <v>UI 구현</v>
      </c>
      <c r="K120" s="123"/>
      <c r="L120" s="123"/>
      <c r="M120" s="123"/>
      <c r="N120" s="123"/>
      <c r="O120" s="123"/>
      <c r="P120" s="123"/>
      <c r="Q120" s="124"/>
      <c r="R120" s="124"/>
      <c r="S120" s="124"/>
      <c r="T120" s="124"/>
      <c r="U120" s="57" t="str">
        <f>"8교시"&amp;LEFT(자료!$K$8,5)</f>
        <v>8교시17:10</v>
      </c>
      <c r="V120" s="125" t="str">
        <f>IF(VLOOKUP(AD107,내용[],11,FALSE)="","",VLOOKUP(AD107,내용[],11,FALSE)&amp;" : "&amp;VLOOKUP(AD107,내용[],19,FALSE))</f>
        <v xml:space="preserve">프론트앤드 &amp; 백앤드 구현 및 제작 : </v>
      </c>
      <c r="W120" s="126"/>
      <c r="X120" s="126"/>
      <c r="Y120" s="126"/>
      <c r="Z120" s="126"/>
      <c r="AA120" s="127"/>
      <c r="AB120" s="122"/>
      <c r="AC120" s="122"/>
      <c r="AD120" s="123" t="str">
        <f>IF(VLOOKUP(AD107,내용[],27,FALSE)="","",VLOOKUP(AD107,내용[],27,FALSE))</f>
        <v>UI 구현</v>
      </c>
      <c r="AE120" s="123"/>
      <c r="AF120" s="123"/>
      <c r="AG120" s="123"/>
      <c r="AH120" s="123"/>
      <c r="AI120" s="123"/>
      <c r="AJ120" s="123"/>
      <c r="AK120" s="124"/>
      <c r="AL120" s="124"/>
      <c r="AM120" s="124"/>
      <c r="AN120" s="124"/>
      <c r="AO120" s="57" t="str">
        <f>"8교시"&amp;LEFT(자료!$K$8,5)</f>
        <v>8교시17:10</v>
      </c>
      <c r="AP120" s="125" t="str">
        <f>IF(VLOOKUP(AX107,내용[],11,FALSE)="","",VLOOKUP(AX107,내용[],11,FALSE)&amp;" : "&amp;VLOOKUP(AX107,내용[],19,FALSE))</f>
        <v xml:space="preserve">프론트앤드 &amp; 백앤드 구현 및 제작 : </v>
      </c>
      <c r="AQ120" s="126"/>
      <c r="AR120" s="126"/>
      <c r="AS120" s="126"/>
      <c r="AT120" s="126"/>
      <c r="AU120" s="127"/>
      <c r="AV120" s="122"/>
      <c r="AW120" s="122"/>
      <c r="AX120" s="123" t="str">
        <f>IF(VLOOKUP(AX107,내용[],27,FALSE)="","",VLOOKUP(AX107,내용[],27,FALSE))</f>
        <v>UI 구현</v>
      </c>
      <c r="AY120" s="123"/>
      <c r="AZ120" s="123"/>
      <c r="BA120" s="123"/>
      <c r="BB120" s="123"/>
      <c r="BC120" s="123"/>
      <c r="BD120" s="123"/>
      <c r="BE120" s="124"/>
      <c r="BF120" s="124"/>
      <c r="BG120" s="124"/>
      <c r="BH120" s="124"/>
      <c r="BI120" s="57" t="str">
        <f>"8교시"&amp;LEFT(자료!$K$8,5)</f>
        <v>8교시17:10</v>
      </c>
      <c r="BJ120" s="125" t="str">
        <f>IF(VLOOKUP(BR107,내용[],11,FALSE)="","",VLOOKUP(BR107,내용[],11,FALSE)&amp;" : "&amp;VLOOKUP(BR107,내용[],19,FALSE))</f>
        <v xml:space="preserve">프론트앤드 &amp; 백앤드 구현 및 제작 : </v>
      </c>
      <c r="BK120" s="126"/>
      <c r="BL120" s="126"/>
      <c r="BM120" s="126"/>
      <c r="BN120" s="126"/>
      <c r="BO120" s="127"/>
      <c r="BP120" s="122"/>
      <c r="BQ120" s="122"/>
      <c r="BR120" s="123" t="str">
        <f>IF(VLOOKUP(BR107,내용[],27,FALSE)="","",VLOOKUP(BR107,내용[],27,FALSE))</f>
        <v>UI 구현</v>
      </c>
      <c r="BS120" s="123"/>
      <c r="BT120" s="123"/>
      <c r="BU120" s="123"/>
      <c r="BV120" s="123"/>
      <c r="BW120" s="123"/>
      <c r="BX120" s="123"/>
      <c r="BY120" s="124"/>
      <c r="BZ120" s="124"/>
      <c r="CA120" s="124"/>
      <c r="CB120" s="124"/>
      <c r="CC120" s="57" t="str">
        <f>"8교시"&amp;LEFT(자료!$K$8,5)</f>
        <v>8교시17:10</v>
      </c>
      <c r="CD120" s="125" t="str">
        <f>IF(VLOOKUP(CL107,내용[],11,FALSE)="","",VLOOKUP(CL107,내용[],11,FALSE)&amp;" : "&amp;VLOOKUP(CL107,내용[],19,FALSE))</f>
        <v xml:space="preserve">프론트앤드 &amp; 백앤드 구현 및 제작 : </v>
      </c>
      <c r="CE120" s="126"/>
      <c r="CF120" s="126"/>
      <c r="CG120" s="126"/>
      <c r="CH120" s="126"/>
      <c r="CI120" s="127"/>
      <c r="CJ120" s="122"/>
      <c r="CK120" s="122"/>
      <c r="CL120" s="123" t="str">
        <f>IF(VLOOKUP(CL107,내용[],27,FALSE)="","",VLOOKUP(CL107,내용[],27,FALSE))</f>
        <v>UI 구현</v>
      </c>
      <c r="CM120" s="123"/>
      <c r="CN120" s="123"/>
      <c r="CO120" s="123"/>
      <c r="CP120" s="123"/>
      <c r="CQ120" s="123"/>
      <c r="CR120" s="123"/>
      <c r="CS120" s="124"/>
      <c r="CT120" s="124"/>
      <c r="CU120" s="124"/>
      <c r="CV120" s="124"/>
    </row>
    <row r="121" spans="1:100" ht="60" customHeight="1" x14ac:dyDescent="0.15">
      <c r="A121" s="120" t="str">
        <f t="shared" ref="A121" si="240">$A$21</f>
        <v>지시사항</v>
      </c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 t="str">
        <f t="shared" ref="U121" si="241">$A$21</f>
        <v>지시사항</v>
      </c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  <c r="AM121" s="120"/>
      <c r="AN121" s="120"/>
      <c r="AO121" s="120" t="str">
        <f t="shared" ref="AO121" si="242">$A$21</f>
        <v>지시사항</v>
      </c>
      <c r="AP121" s="120"/>
      <c r="AQ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20"/>
      <c r="BC121" s="120"/>
      <c r="BD121" s="120"/>
      <c r="BE121" s="120"/>
      <c r="BF121" s="120"/>
      <c r="BG121" s="120"/>
      <c r="BH121" s="120"/>
      <c r="BI121" s="120" t="str">
        <f t="shared" ref="BI121" si="243">$A$21</f>
        <v>지시사항</v>
      </c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20"/>
      <c r="BT121" s="120"/>
      <c r="BU121" s="120"/>
      <c r="BV121" s="120"/>
      <c r="BW121" s="120"/>
      <c r="BX121" s="120"/>
      <c r="BY121" s="120"/>
      <c r="BZ121" s="120"/>
      <c r="CA121" s="120"/>
      <c r="CB121" s="120"/>
      <c r="CC121" s="120" t="str">
        <f t="shared" ref="CC121" si="244">$A$21</f>
        <v>지시사항</v>
      </c>
      <c r="CD121" s="120"/>
      <c r="CE121" s="120"/>
      <c r="CF121" s="120"/>
      <c r="CG121" s="120"/>
      <c r="CH121" s="120"/>
      <c r="CI121" s="120"/>
      <c r="CJ121" s="120"/>
      <c r="CK121" s="120"/>
      <c r="CL121" s="120"/>
      <c r="CM121" s="120"/>
      <c r="CN121" s="120"/>
      <c r="CO121" s="120"/>
      <c r="CP121" s="120"/>
      <c r="CQ121" s="120"/>
      <c r="CR121" s="120"/>
      <c r="CS121" s="120"/>
      <c r="CT121" s="120"/>
      <c r="CU121" s="120"/>
      <c r="CV121" s="120"/>
    </row>
    <row r="122" spans="1:100" ht="27.95" customHeight="1" x14ac:dyDescent="0.15">
      <c r="A122" s="121" t="str">
        <f t="shared" ref="A122" si="245">$A$22</f>
        <v>특이
사항</v>
      </c>
      <c r="B122" s="120" t="str">
        <f t="shared" ref="B122" si="246">$B$22</f>
        <v>지각자</v>
      </c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1" t="str">
        <f t="shared" ref="U122" si="247">$A$22</f>
        <v>특이
사항</v>
      </c>
      <c r="V122" s="120" t="str">
        <f t="shared" ref="V122" si="248">$B$22</f>
        <v>지각자</v>
      </c>
      <c r="W122" s="120"/>
      <c r="X122" s="120"/>
      <c r="Y122" s="120"/>
      <c r="Z122" s="120"/>
      <c r="AA122" s="120"/>
      <c r="AB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  <c r="AM122" s="120"/>
      <c r="AN122" s="120"/>
      <c r="AO122" s="121" t="str">
        <f t="shared" ref="AO122" si="249">$A$22</f>
        <v>특이
사항</v>
      </c>
      <c r="AP122" s="120" t="str">
        <f t="shared" ref="AP122" si="250">$B$22</f>
        <v>지각자</v>
      </c>
      <c r="AQ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20"/>
      <c r="BC122" s="120"/>
      <c r="BD122" s="120"/>
      <c r="BE122" s="120"/>
      <c r="BF122" s="120"/>
      <c r="BG122" s="120"/>
      <c r="BH122" s="120"/>
      <c r="BI122" s="121" t="str">
        <f t="shared" ref="BI122" si="251">$A$22</f>
        <v>특이
사항</v>
      </c>
      <c r="BJ122" s="120" t="str">
        <f t="shared" ref="BJ122" si="252">$B$22</f>
        <v>지각자</v>
      </c>
      <c r="BK122" s="120"/>
      <c r="BL122" s="120"/>
      <c r="BM122" s="120"/>
      <c r="BN122" s="120"/>
      <c r="BO122" s="120"/>
      <c r="BP122" s="120"/>
      <c r="BQ122" s="120"/>
      <c r="BR122" s="120"/>
      <c r="BS122" s="120"/>
      <c r="BT122" s="120"/>
      <c r="BU122" s="120"/>
      <c r="BV122" s="120"/>
      <c r="BW122" s="120"/>
      <c r="BX122" s="120"/>
      <c r="BY122" s="120"/>
      <c r="BZ122" s="120"/>
      <c r="CA122" s="120"/>
      <c r="CB122" s="120"/>
      <c r="CC122" s="121" t="str">
        <f t="shared" ref="CC122" si="253">$A$22</f>
        <v>특이
사항</v>
      </c>
      <c r="CD122" s="120" t="str">
        <f t="shared" ref="CD122" si="254">$B$22</f>
        <v>지각자</v>
      </c>
      <c r="CE122" s="120"/>
      <c r="CF122" s="120"/>
      <c r="CG122" s="120"/>
      <c r="CH122" s="120"/>
      <c r="CI122" s="120"/>
      <c r="CJ122" s="120"/>
      <c r="CK122" s="120"/>
      <c r="CL122" s="120"/>
      <c r="CM122" s="120"/>
      <c r="CN122" s="120"/>
      <c r="CO122" s="120"/>
      <c r="CP122" s="120"/>
      <c r="CQ122" s="120"/>
      <c r="CR122" s="120"/>
      <c r="CS122" s="120"/>
      <c r="CT122" s="120"/>
      <c r="CU122" s="120"/>
      <c r="CV122" s="120"/>
    </row>
    <row r="123" spans="1:100" ht="27.95" customHeight="1" x14ac:dyDescent="0.15">
      <c r="A123" s="121"/>
      <c r="B123" s="120" t="str">
        <f t="shared" ref="B123" si="255">$B$23</f>
        <v>결석자</v>
      </c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1"/>
      <c r="V123" s="120" t="str">
        <f t="shared" ref="V123" si="256">$B$23</f>
        <v>결석자</v>
      </c>
      <c r="W123" s="120"/>
      <c r="X123" s="120"/>
      <c r="Y123" s="120"/>
      <c r="Z123" s="120"/>
      <c r="AA123" s="120"/>
      <c r="AB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  <c r="AM123" s="120"/>
      <c r="AN123" s="120"/>
      <c r="AO123" s="121"/>
      <c r="AP123" s="120" t="str">
        <f t="shared" ref="AP123" si="257">$B$23</f>
        <v>결석자</v>
      </c>
      <c r="AQ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20"/>
      <c r="BC123" s="120"/>
      <c r="BD123" s="120"/>
      <c r="BE123" s="120"/>
      <c r="BF123" s="120"/>
      <c r="BG123" s="120"/>
      <c r="BH123" s="120"/>
      <c r="BI123" s="121"/>
      <c r="BJ123" s="120" t="str">
        <f t="shared" ref="BJ123" si="258">$B$23</f>
        <v>결석자</v>
      </c>
      <c r="BK123" s="120"/>
      <c r="BL123" s="120"/>
      <c r="BM123" s="120"/>
      <c r="BN123" s="120"/>
      <c r="BO123" s="120"/>
      <c r="BP123" s="120"/>
      <c r="BQ123" s="120"/>
      <c r="BR123" s="120"/>
      <c r="BS123" s="120"/>
      <c r="BT123" s="120"/>
      <c r="BU123" s="120"/>
      <c r="BV123" s="120"/>
      <c r="BW123" s="120"/>
      <c r="BX123" s="120"/>
      <c r="BY123" s="120"/>
      <c r="BZ123" s="120"/>
      <c r="CA123" s="120"/>
      <c r="CB123" s="120"/>
      <c r="CC123" s="121"/>
      <c r="CD123" s="120" t="str">
        <f t="shared" ref="CD123" si="259">$B$23</f>
        <v>결석자</v>
      </c>
      <c r="CE123" s="120"/>
      <c r="CF123" s="120"/>
      <c r="CG123" s="120"/>
      <c r="CH123" s="120"/>
      <c r="CI123" s="120"/>
      <c r="CJ123" s="120"/>
      <c r="CK123" s="120"/>
      <c r="CL123" s="120"/>
      <c r="CM123" s="120"/>
      <c r="CN123" s="120"/>
      <c r="CO123" s="120"/>
      <c r="CP123" s="120"/>
      <c r="CQ123" s="120"/>
      <c r="CR123" s="120"/>
      <c r="CS123" s="120"/>
      <c r="CT123" s="120"/>
      <c r="CU123" s="120"/>
      <c r="CV123" s="120"/>
    </row>
    <row r="124" spans="1:100" ht="27.95" customHeight="1" x14ac:dyDescent="0.15">
      <c r="A124" s="121"/>
      <c r="B124" s="120" t="str">
        <f t="shared" ref="B124" si="260">$B$24</f>
        <v>조퇴자</v>
      </c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1"/>
      <c r="V124" s="120" t="str">
        <f t="shared" ref="V124" si="261">$B$24</f>
        <v>조퇴자</v>
      </c>
      <c r="W124" s="120"/>
      <c r="X124" s="120"/>
      <c r="Y124" s="120"/>
      <c r="Z124" s="120"/>
      <c r="AA124" s="120"/>
      <c r="AB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  <c r="AM124" s="120"/>
      <c r="AN124" s="120"/>
      <c r="AO124" s="121"/>
      <c r="AP124" s="120" t="str">
        <f t="shared" ref="AP124" si="262">$B$24</f>
        <v>조퇴자</v>
      </c>
      <c r="AQ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20"/>
      <c r="BC124" s="120"/>
      <c r="BD124" s="120"/>
      <c r="BE124" s="120"/>
      <c r="BF124" s="120"/>
      <c r="BG124" s="120"/>
      <c r="BH124" s="120"/>
      <c r="BI124" s="121"/>
      <c r="BJ124" s="120" t="str">
        <f t="shared" ref="BJ124" si="263">$B$24</f>
        <v>조퇴자</v>
      </c>
      <c r="BK124" s="120"/>
      <c r="BL124" s="120"/>
      <c r="BM124" s="120"/>
      <c r="BN124" s="120"/>
      <c r="BO124" s="120"/>
      <c r="BP124" s="120"/>
      <c r="BQ124" s="120"/>
      <c r="BR124" s="120"/>
      <c r="BS124" s="120"/>
      <c r="BT124" s="120"/>
      <c r="BU124" s="120"/>
      <c r="BV124" s="120"/>
      <c r="BW124" s="120"/>
      <c r="BX124" s="120"/>
      <c r="BY124" s="120"/>
      <c r="BZ124" s="120"/>
      <c r="CA124" s="120"/>
      <c r="CB124" s="120"/>
      <c r="CC124" s="121"/>
      <c r="CD124" s="120" t="str">
        <f t="shared" ref="CD124" si="264">$B$24</f>
        <v>조퇴자</v>
      </c>
      <c r="CE124" s="120"/>
      <c r="CF124" s="120"/>
      <c r="CG124" s="120"/>
      <c r="CH124" s="120"/>
      <c r="CI124" s="120"/>
      <c r="CJ124" s="120"/>
      <c r="CK124" s="120"/>
      <c r="CL124" s="120"/>
      <c r="CM124" s="120"/>
      <c r="CN124" s="120"/>
      <c r="CO124" s="120"/>
      <c r="CP124" s="120"/>
      <c r="CQ124" s="120"/>
      <c r="CR124" s="120"/>
      <c r="CS124" s="120"/>
      <c r="CT124" s="120"/>
      <c r="CU124" s="120"/>
      <c r="CV124" s="120"/>
    </row>
    <row r="125" spans="1:100" ht="45" customHeight="1" x14ac:dyDescent="0.15">
      <c r="A125" s="121"/>
      <c r="B125" s="121" t="str">
        <f t="shared" ref="B125" si="265">$B$25</f>
        <v>기타사항
(전달사항, 외출자 등)</v>
      </c>
      <c r="C125" s="121"/>
      <c r="D125" s="121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1"/>
      <c r="V125" s="121" t="str">
        <f t="shared" ref="V125" si="266">$B$25</f>
        <v>기타사항
(전달사항, 외출자 등)</v>
      </c>
      <c r="W125" s="121"/>
      <c r="X125" s="121"/>
      <c r="Y125" s="120"/>
      <c r="Z125" s="120"/>
      <c r="AA125" s="120"/>
      <c r="AB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  <c r="AM125" s="120"/>
      <c r="AN125" s="120"/>
      <c r="AO125" s="121"/>
      <c r="AP125" s="121" t="str">
        <f t="shared" ref="AP125" si="267">$B$25</f>
        <v>기타사항
(전달사항, 외출자 등)</v>
      </c>
      <c r="AQ125" s="121"/>
      <c r="AR125" s="121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20"/>
      <c r="BC125" s="120"/>
      <c r="BD125" s="120"/>
      <c r="BE125" s="120"/>
      <c r="BF125" s="120"/>
      <c r="BG125" s="120"/>
      <c r="BH125" s="120"/>
      <c r="BI125" s="121"/>
      <c r="BJ125" s="121" t="str">
        <f t="shared" ref="BJ125" si="268">$B$25</f>
        <v>기타사항
(전달사항, 외출자 등)</v>
      </c>
      <c r="BK125" s="121"/>
      <c r="BL125" s="121"/>
      <c r="BM125" s="120"/>
      <c r="BN125" s="120"/>
      <c r="BO125" s="120"/>
      <c r="BP125" s="120"/>
      <c r="BQ125" s="120"/>
      <c r="BR125" s="120"/>
      <c r="BS125" s="120"/>
      <c r="BT125" s="120"/>
      <c r="BU125" s="120"/>
      <c r="BV125" s="120"/>
      <c r="BW125" s="120"/>
      <c r="BX125" s="120"/>
      <c r="BY125" s="120"/>
      <c r="BZ125" s="120"/>
      <c r="CA125" s="120"/>
      <c r="CB125" s="120"/>
      <c r="CC125" s="121"/>
      <c r="CD125" s="121" t="str">
        <f t="shared" ref="CD125" si="269">$B$25</f>
        <v>기타사항
(전달사항, 외출자 등)</v>
      </c>
      <c r="CE125" s="121"/>
      <c r="CF125" s="121"/>
      <c r="CG125" s="120"/>
      <c r="CH125" s="120"/>
      <c r="CI125" s="120"/>
      <c r="CJ125" s="120"/>
      <c r="CK125" s="120"/>
      <c r="CL125" s="120"/>
      <c r="CM125" s="120"/>
      <c r="CN125" s="120"/>
      <c r="CO125" s="120"/>
      <c r="CP125" s="120"/>
      <c r="CQ125" s="120"/>
      <c r="CR125" s="120"/>
      <c r="CS125" s="120"/>
      <c r="CT125" s="120"/>
      <c r="CU125" s="120"/>
      <c r="CV125" s="120"/>
    </row>
    <row r="126" spans="1:100" s="49" customFormat="1" ht="44.25" customHeight="1" x14ac:dyDescent="0.15">
      <c r="A126" s="148" t="str">
        <f t="shared" ref="A126" si="270">$A$1</f>
        <v>훈    련    일    지</v>
      </c>
      <c r="B126" s="148"/>
      <c r="C126" s="148"/>
      <c r="D126" s="148"/>
      <c r="E126" s="148"/>
      <c r="F126" s="148"/>
      <c r="G126" s="148"/>
      <c r="H126" s="148"/>
      <c r="I126" s="148"/>
      <c r="J126" s="148"/>
      <c r="K126" s="148"/>
      <c r="L126" s="148"/>
      <c r="M126" s="148"/>
      <c r="N126" s="148"/>
      <c r="O126" s="148"/>
      <c r="P126" s="148"/>
      <c r="Q126" s="148"/>
      <c r="R126" s="148"/>
      <c r="S126" s="148"/>
      <c r="T126" s="148"/>
      <c r="U126" s="148" t="str">
        <f t="shared" ref="U126" si="271">$A$1</f>
        <v>훈    련    일    지</v>
      </c>
      <c r="V126" s="148"/>
      <c r="W126" s="148"/>
      <c r="X126" s="148"/>
      <c r="Y126" s="148"/>
      <c r="Z126" s="148"/>
      <c r="AA126" s="148"/>
      <c r="AB126" s="148"/>
      <c r="AC126" s="148"/>
      <c r="AD126" s="148"/>
      <c r="AE126" s="148"/>
      <c r="AF126" s="148"/>
      <c r="AG126" s="148"/>
      <c r="AH126" s="148"/>
      <c r="AI126" s="148"/>
      <c r="AJ126" s="148"/>
      <c r="AK126" s="148"/>
      <c r="AL126" s="148"/>
      <c r="AM126" s="148"/>
      <c r="AN126" s="148"/>
      <c r="AO126" s="148" t="str">
        <f t="shared" ref="AO126" si="272">$A$1</f>
        <v>훈    련    일    지</v>
      </c>
      <c r="AP126" s="148"/>
      <c r="AQ126" s="148"/>
      <c r="AR126" s="148"/>
      <c r="AS126" s="148"/>
      <c r="AT126" s="148"/>
      <c r="AU126" s="148"/>
      <c r="AV126" s="148"/>
      <c r="AW126" s="148"/>
      <c r="AX126" s="148"/>
      <c r="AY126" s="148"/>
      <c r="AZ126" s="148"/>
      <c r="BA126" s="148"/>
      <c r="BB126" s="148"/>
      <c r="BC126" s="148"/>
      <c r="BD126" s="148"/>
      <c r="BE126" s="148"/>
      <c r="BF126" s="148"/>
      <c r="BG126" s="148"/>
      <c r="BH126" s="148"/>
      <c r="BI126" s="148" t="str">
        <f t="shared" ref="BI126" si="273">$A$1</f>
        <v>훈    련    일    지</v>
      </c>
      <c r="BJ126" s="148"/>
      <c r="BK126" s="148"/>
      <c r="BL126" s="148"/>
      <c r="BM126" s="148"/>
      <c r="BN126" s="148"/>
      <c r="BO126" s="148"/>
      <c r="BP126" s="148"/>
      <c r="BQ126" s="148"/>
      <c r="BR126" s="148"/>
      <c r="BS126" s="148"/>
      <c r="BT126" s="148"/>
      <c r="BU126" s="148"/>
      <c r="BV126" s="148"/>
      <c r="BW126" s="148"/>
      <c r="BX126" s="148"/>
      <c r="BY126" s="148"/>
      <c r="BZ126" s="148"/>
      <c r="CA126" s="148"/>
      <c r="CB126" s="148"/>
      <c r="CC126" s="148" t="str">
        <f t="shared" ref="CC126" si="274">$A$1</f>
        <v>훈    련    일    지</v>
      </c>
      <c r="CD126" s="148"/>
      <c r="CE126" s="148"/>
      <c r="CF126" s="148"/>
      <c r="CG126" s="148"/>
      <c r="CH126" s="148"/>
      <c r="CI126" s="148"/>
      <c r="CJ126" s="148"/>
      <c r="CK126" s="148"/>
      <c r="CL126" s="148"/>
      <c r="CM126" s="148"/>
      <c r="CN126" s="148"/>
      <c r="CO126" s="148"/>
      <c r="CP126" s="148"/>
      <c r="CQ126" s="148"/>
      <c r="CR126" s="148"/>
      <c r="CS126" s="148"/>
      <c r="CT126" s="148"/>
      <c r="CU126" s="148"/>
      <c r="CV126" s="148"/>
    </row>
    <row r="127" spans="1:100" s="49" customFormat="1" ht="24" customHeight="1" x14ac:dyDescent="0.1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</row>
    <row r="128" spans="1:100" ht="20.100000000000001" customHeight="1" x14ac:dyDescent="0.15">
      <c r="A128" s="51" t="s">
        <v>18</v>
      </c>
      <c r="D128" s="81" t="str">
        <f>자료!$D$4</f>
        <v>하이미디어컴퓨터학원 천호점</v>
      </c>
      <c r="F128" s="52"/>
      <c r="G128" s="52"/>
      <c r="H128" s="52"/>
      <c r="N128" s="149" t="s">
        <v>75</v>
      </c>
      <c r="O128" s="152" t="s">
        <v>70</v>
      </c>
      <c r="P128" s="153"/>
      <c r="Q128" s="154"/>
      <c r="R128" s="152" t="s">
        <v>76</v>
      </c>
      <c r="S128" s="153"/>
      <c r="T128" s="154"/>
      <c r="U128" s="51" t="str">
        <f>$A$3</f>
        <v xml:space="preserve">훈련기관명 : </v>
      </c>
      <c r="X128" s="81" t="str">
        <f>$D$3</f>
        <v>하이미디어컴퓨터학원 천호점</v>
      </c>
      <c r="Z128" s="52"/>
      <c r="AA128" s="52"/>
      <c r="AB128" s="52"/>
      <c r="AH128" s="149" t="str">
        <f>$N$3</f>
        <v>결 
재</v>
      </c>
      <c r="AI128" s="152" t="str">
        <f>$O$3</f>
        <v>담  당</v>
      </c>
      <c r="AJ128" s="153"/>
      <c r="AK128" s="154"/>
      <c r="AL128" s="152" t="str">
        <f>$R$3</f>
        <v>최 종</v>
      </c>
      <c r="AM128" s="153"/>
      <c r="AN128" s="154"/>
      <c r="AO128" s="51" t="str">
        <f>$A$3</f>
        <v xml:space="preserve">훈련기관명 : </v>
      </c>
      <c r="AR128" s="81" t="str">
        <f>$D$3</f>
        <v>하이미디어컴퓨터학원 천호점</v>
      </c>
      <c r="AT128" s="52"/>
      <c r="AU128" s="52"/>
      <c r="AV128" s="52"/>
      <c r="BB128" s="149" t="str">
        <f>$N$3</f>
        <v>결 
재</v>
      </c>
      <c r="BC128" s="152" t="str">
        <f>$O$3</f>
        <v>담  당</v>
      </c>
      <c r="BD128" s="153"/>
      <c r="BE128" s="154"/>
      <c r="BF128" s="152" t="str">
        <f>$R$3</f>
        <v>최 종</v>
      </c>
      <c r="BG128" s="153"/>
      <c r="BH128" s="154"/>
      <c r="BI128" s="51" t="str">
        <f>$A$3</f>
        <v xml:space="preserve">훈련기관명 : </v>
      </c>
      <c r="BL128" s="81" t="str">
        <f>$D$3</f>
        <v>하이미디어컴퓨터학원 천호점</v>
      </c>
      <c r="BN128" s="52"/>
      <c r="BO128" s="52"/>
      <c r="BP128" s="52"/>
      <c r="BV128" s="149" t="str">
        <f>$N$3</f>
        <v>결 
재</v>
      </c>
      <c r="BW128" s="152" t="str">
        <f>$O$3</f>
        <v>담  당</v>
      </c>
      <c r="BX128" s="153"/>
      <c r="BY128" s="154"/>
      <c r="BZ128" s="152" t="str">
        <f>$R$3</f>
        <v>최 종</v>
      </c>
      <c r="CA128" s="153"/>
      <c r="CB128" s="154"/>
      <c r="CC128" s="51" t="str">
        <f>$A$3</f>
        <v xml:space="preserve">훈련기관명 : </v>
      </c>
      <c r="CF128" s="81" t="str">
        <f>$D$3</f>
        <v>하이미디어컴퓨터학원 천호점</v>
      </c>
      <c r="CH128" s="52"/>
      <c r="CI128" s="52"/>
      <c r="CJ128" s="52"/>
      <c r="CP128" s="149" t="str">
        <f>$N$3</f>
        <v>결 
재</v>
      </c>
      <c r="CQ128" s="152" t="str">
        <f>$O$3</f>
        <v>담  당</v>
      </c>
      <c r="CR128" s="153"/>
      <c r="CS128" s="154"/>
      <c r="CT128" s="152" t="str">
        <f>$R$3</f>
        <v>최 종</v>
      </c>
      <c r="CU128" s="153"/>
      <c r="CV128" s="154"/>
    </row>
    <row r="129" spans="1:100" ht="20.100000000000001" customHeight="1" x14ac:dyDescent="0.15">
      <c r="A129" s="51" t="s">
        <v>19</v>
      </c>
      <c r="D129" s="136" t="str">
        <f>$D$4</f>
        <v>풀스택 개발자양성과정(프론트앤드&amp;백앤드)(2회차)</v>
      </c>
      <c r="E129" s="136"/>
      <c r="F129" s="136"/>
      <c r="G129" s="136"/>
      <c r="H129" s="136"/>
      <c r="I129" s="136"/>
      <c r="J129" s="136"/>
      <c r="K129" s="136"/>
      <c r="L129" s="136"/>
      <c r="M129" s="137"/>
      <c r="N129" s="150"/>
      <c r="O129" s="138"/>
      <c r="P129" s="139"/>
      <c r="Q129" s="140"/>
      <c r="R129" s="138"/>
      <c r="S129" s="139"/>
      <c r="T129" s="140"/>
      <c r="U129" s="51" t="str">
        <f>$A$4</f>
        <v xml:space="preserve">훈련과정명 : </v>
      </c>
      <c r="X129" s="136" t="str">
        <f>$D$4</f>
        <v>풀스택 개발자양성과정(프론트앤드&amp;백앤드)(2회차)</v>
      </c>
      <c r="Y129" s="136"/>
      <c r="Z129" s="136"/>
      <c r="AA129" s="136"/>
      <c r="AB129" s="136"/>
      <c r="AC129" s="136"/>
      <c r="AD129" s="136"/>
      <c r="AE129" s="136"/>
      <c r="AF129" s="136"/>
      <c r="AG129" s="137"/>
      <c r="AH129" s="150"/>
      <c r="AI129" s="138"/>
      <c r="AJ129" s="139"/>
      <c r="AK129" s="140"/>
      <c r="AL129" s="138"/>
      <c r="AM129" s="139"/>
      <c r="AN129" s="140"/>
      <c r="AO129" s="51" t="str">
        <f>$A$4</f>
        <v xml:space="preserve">훈련과정명 : </v>
      </c>
      <c r="AR129" s="136" t="str">
        <f>$D$4</f>
        <v>풀스택 개발자양성과정(프론트앤드&amp;백앤드)(2회차)</v>
      </c>
      <c r="AS129" s="136"/>
      <c r="AT129" s="136"/>
      <c r="AU129" s="136"/>
      <c r="AV129" s="136"/>
      <c r="AW129" s="136"/>
      <c r="AX129" s="136"/>
      <c r="AY129" s="136"/>
      <c r="AZ129" s="136"/>
      <c r="BA129" s="137"/>
      <c r="BB129" s="150"/>
      <c r="BC129" s="138"/>
      <c r="BD129" s="139"/>
      <c r="BE129" s="140"/>
      <c r="BF129" s="138"/>
      <c r="BG129" s="139"/>
      <c r="BH129" s="140"/>
      <c r="BI129" s="51" t="str">
        <f>$A$4</f>
        <v xml:space="preserve">훈련과정명 : </v>
      </c>
      <c r="BL129" s="136" t="str">
        <f>$D$4</f>
        <v>풀스택 개발자양성과정(프론트앤드&amp;백앤드)(2회차)</v>
      </c>
      <c r="BM129" s="136"/>
      <c r="BN129" s="136"/>
      <c r="BO129" s="136"/>
      <c r="BP129" s="136"/>
      <c r="BQ129" s="136"/>
      <c r="BR129" s="136"/>
      <c r="BS129" s="136"/>
      <c r="BT129" s="136"/>
      <c r="BU129" s="137"/>
      <c r="BV129" s="150"/>
      <c r="BW129" s="138"/>
      <c r="BX129" s="139"/>
      <c r="BY129" s="140"/>
      <c r="BZ129" s="138"/>
      <c r="CA129" s="139"/>
      <c r="CB129" s="140"/>
      <c r="CC129" s="51" t="str">
        <f>$A$4</f>
        <v xml:space="preserve">훈련과정명 : </v>
      </c>
      <c r="CF129" s="136" t="str">
        <f>$D$4</f>
        <v>풀스택 개발자양성과정(프론트앤드&amp;백앤드)(2회차)</v>
      </c>
      <c r="CG129" s="136"/>
      <c r="CH129" s="136"/>
      <c r="CI129" s="136"/>
      <c r="CJ129" s="136"/>
      <c r="CK129" s="136"/>
      <c r="CL129" s="136"/>
      <c r="CM129" s="136"/>
      <c r="CN129" s="136"/>
      <c r="CO129" s="137"/>
      <c r="CP129" s="150"/>
      <c r="CQ129" s="138"/>
      <c r="CR129" s="139"/>
      <c r="CS129" s="140"/>
      <c r="CT129" s="138"/>
      <c r="CU129" s="139"/>
      <c r="CV129" s="140"/>
    </row>
    <row r="130" spans="1:100" ht="20.100000000000001" customHeight="1" x14ac:dyDescent="0.15">
      <c r="A130" s="51" t="s">
        <v>20</v>
      </c>
      <c r="D130" s="81" t="str">
        <f>자료!$D$5</f>
        <v>2020-10-20 ~ 2021-04-01</v>
      </c>
      <c r="F130" s="52"/>
      <c r="N130" s="151"/>
      <c r="O130" s="141"/>
      <c r="P130" s="142"/>
      <c r="Q130" s="143"/>
      <c r="R130" s="141"/>
      <c r="S130" s="142"/>
      <c r="T130" s="143"/>
      <c r="U130" s="51" t="str">
        <f>$A$5</f>
        <v xml:space="preserve">훈 련 기 간 : </v>
      </c>
      <c r="X130" s="81" t="str">
        <f>$D$5</f>
        <v>2020-10-20 ~ 2021-04-01</v>
      </c>
      <c r="Z130" s="52"/>
      <c r="AH130" s="151"/>
      <c r="AI130" s="141"/>
      <c r="AJ130" s="142"/>
      <c r="AK130" s="143"/>
      <c r="AL130" s="141"/>
      <c r="AM130" s="142"/>
      <c r="AN130" s="143"/>
      <c r="AO130" s="51" t="str">
        <f>$A$5</f>
        <v xml:space="preserve">훈 련 기 간 : </v>
      </c>
      <c r="AR130" s="81" t="str">
        <f>$D$5</f>
        <v>2020-10-20 ~ 2021-04-01</v>
      </c>
      <c r="AT130" s="52"/>
      <c r="BB130" s="151"/>
      <c r="BC130" s="141"/>
      <c r="BD130" s="142"/>
      <c r="BE130" s="143"/>
      <c r="BF130" s="141"/>
      <c r="BG130" s="142"/>
      <c r="BH130" s="143"/>
      <c r="BI130" s="51" t="str">
        <f>$A$5</f>
        <v xml:space="preserve">훈 련 기 간 : </v>
      </c>
      <c r="BL130" s="81" t="str">
        <f>$D$5</f>
        <v>2020-10-20 ~ 2021-04-01</v>
      </c>
      <c r="BN130" s="52"/>
      <c r="BV130" s="151"/>
      <c r="BW130" s="141"/>
      <c r="BX130" s="142"/>
      <c r="BY130" s="143"/>
      <c r="BZ130" s="141"/>
      <c r="CA130" s="142"/>
      <c r="CB130" s="143"/>
      <c r="CC130" s="51" t="str">
        <f>$A$5</f>
        <v xml:space="preserve">훈 련 기 간 : </v>
      </c>
      <c r="CF130" s="81" t="str">
        <f>$D$5</f>
        <v>2020-10-20 ~ 2021-04-01</v>
      </c>
      <c r="CH130" s="52"/>
      <c r="CP130" s="151"/>
      <c r="CQ130" s="141"/>
      <c r="CR130" s="142"/>
      <c r="CS130" s="143"/>
      <c r="CT130" s="141"/>
      <c r="CU130" s="142"/>
      <c r="CV130" s="143"/>
    </row>
    <row r="131" spans="1:100" ht="20.100000000000001" customHeight="1" x14ac:dyDescent="0.15">
      <c r="F131" s="52"/>
      <c r="Z131" s="52"/>
      <c r="AT131" s="52"/>
      <c r="BN131" s="52"/>
      <c r="CH131" s="52"/>
    </row>
    <row r="132" spans="1:100" ht="19.5" customHeight="1" x14ac:dyDescent="0.15">
      <c r="A132" s="53" t="s">
        <v>68</v>
      </c>
      <c r="B132" s="53"/>
      <c r="C132" s="53"/>
      <c r="D132" s="144">
        <f>VLOOKUP(J132,내용[],44,FALSE)</f>
        <v>44159</v>
      </c>
      <c r="E132" s="144"/>
      <c r="F132" s="144"/>
      <c r="G132" s="144"/>
      <c r="H132" s="144"/>
      <c r="I132" s="144"/>
      <c r="J132" s="145">
        <f t="shared" ref="J132" si="275">J107+5</f>
        <v>26</v>
      </c>
      <c r="K132" s="145"/>
      <c r="L132" s="54"/>
      <c r="M132" s="53"/>
      <c r="N132" s="53"/>
      <c r="O132" s="53"/>
      <c r="P132" s="53"/>
      <c r="Q132" s="53"/>
      <c r="R132" s="53"/>
      <c r="U132" s="53" t="s">
        <v>68</v>
      </c>
      <c r="V132" s="53"/>
      <c r="W132" s="53"/>
      <c r="X132" s="146">
        <f>VLOOKUP(AD132,내용[],44,FALSE)</f>
        <v>44160</v>
      </c>
      <c r="Y132" s="146"/>
      <c r="Z132" s="146"/>
      <c r="AA132" s="146"/>
      <c r="AB132" s="146"/>
      <c r="AC132" s="146"/>
      <c r="AD132" s="147">
        <f t="shared" ref="AD132" si="276">J132+1</f>
        <v>27</v>
      </c>
      <c r="AE132" s="147"/>
      <c r="AF132" s="54"/>
      <c r="AG132" s="53"/>
      <c r="AH132" s="53"/>
      <c r="AI132" s="53"/>
      <c r="AJ132" s="53"/>
      <c r="AK132" s="53"/>
      <c r="AL132" s="53"/>
      <c r="AO132" s="53" t="s">
        <v>68</v>
      </c>
      <c r="AP132" s="53"/>
      <c r="AQ132" s="53"/>
      <c r="AR132" s="146">
        <f>VLOOKUP(AX132,내용[],44,FALSE)</f>
        <v>44161</v>
      </c>
      <c r="AS132" s="146"/>
      <c r="AT132" s="146"/>
      <c r="AU132" s="146"/>
      <c r="AV132" s="146"/>
      <c r="AW132" s="146"/>
      <c r="AX132" s="147">
        <f t="shared" ref="AX132" si="277">AD132+1</f>
        <v>28</v>
      </c>
      <c r="AY132" s="147"/>
      <c r="AZ132" s="54"/>
      <c r="BA132" s="53"/>
      <c r="BB132" s="53"/>
      <c r="BC132" s="53"/>
      <c r="BD132" s="53"/>
      <c r="BE132" s="53"/>
      <c r="BF132" s="53"/>
      <c r="BI132" s="53" t="s">
        <v>68</v>
      </c>
      <c r="BJ132" s="53"/>
      <c r="BK132" s="53"/>
      <c r="BL132" s="146">
        <f>VLOOKUP(BR132,내용[],44,FALSE)</f>
        <v>44162</v>
      </c>
      <c r="BM132" s="146"/>
      <c r="BN132" s="146"/>
      <c r="BO132" s="146"/>
      <c r="BP132" s="146"/>
      <c r="BQ132" s="146"/>
      <c r="BR132" s="147">
        <f t="shared" ref="BR132" si="278">AX132+1</f>
        <v>29</v>
      </c>
      <c r="BS132" s="147"/>
      <c r="BT132" s="54"/>
      <c r="BU132" s="53"/>
      <c r="BV132" s="53"/>
      <c r="BW132" s="53"/>
      <c r="BX132" s="53"/>
      <c r="BY132" s="53"/>
      <c r="BZ132" s="53"/>
      <c r="CC132" s="53" t="s">
        <v>68</v>
      </c>
      <c r="CD132" s="53"/>
      <c r="CE132" s="53"/>
      <c r="CF132" s="146">
        <f>VLOOKUP(CL132,내용[],44,FALSE)</f>
        <v>44165</v>
      </c>
      <c r="CG132" s="146"/>
      <c r="CH132" s="146"/>
      <c r="CI132" s="146"/>
      <c r="CJ132" s="146"/>
      <c r="CK132" s="146"/>
      <c r="CL132" s="147">
        <f t="shared" ref="CL132" si="279">BR132+1</f>
        <v>30</v>
      </c>
      <c r="CM132" s="147"/>
      <c r="CN132" s="54"/>
      <c r="CO132" s="53"/>
      <c r="CP132" s="53"/>
      <c r="CQ132" s="53"/>
      <c r="CR132" s="53"/>
      <c r="CS132" s="53"/>
      <c r="CT132" s="53"/>
    </row>
    <row r="133" spans="1:100" ht="30" customHeight="1" x14ac:dyDescent="0.15">
      <c r="A133" s="130" t="str">
        <f t="shared" ref="A133" si="280">$A$8</f>
        <v>재적</v>
      </c>
      <c r="B133" s="131"/>
      <c r="C133" s="132" t="s">
        <v>2</v>
      </c>
      <c r="D133" s="135"/>
      <c r="E133" s="130" t="str">
        <f t="shared" ref="E133" si="281">$E$8</f>
        <v>출석</v>
      </c>
      <c r="F133" s="131"/>
      <c r="G133" s="132" t="s">
        <v>2</v>
      </c>
      <c r="H133" s="133"/>
      <c r="I133" s="134" t="str">
        <f t="shared" ref="I133" si="282">$I$8</f>
        <v>결석</v>
      </c>
      <c r="J133" s="131"/>
      <c r="K133" s="132" t="s">
        <v>2</v>
      </c>
      <c r="L133" s="135"/>
      <c r="M133" s="130" t="str">
        <f t="shared" ref="M133" si="283">$M$8</f>
        <v>지각</v>
      </c>
      <c r="N133" s="131"/>
      <c r="O133" s="132" t="s">
        <v>2</v>
      </c>
      <c r="P133" s="133"/>
      <c r="Q133" s="134" t="str">
        <f t="shared" ref="Q133" si="284">$Q$8</f>
        <v xml:space="preserve">조퇴 </v>
      </c>
      <c r="R133" s="131"/>
      <c r="S133" s="132" t="s">
        <v>2</v>
      </c>
      <c r="T133" s="133"/>
      <c r="U133" s="130" t="str">
        <f t="shared" ref="U133" si="285">$A$8</f>
        <v>재적</v>
      </c>
      <c r="V133" s="131"/>
      <c r="W133" s="132" t="s">
        <v>2</v>
      </c>
      <c r="X133" s="135"/>
      <c r="Y133" s="130" t="str">
        <f t="shared" ref="Y133" si="286">$E$8</f>
        <v>출석</v>
      </c>
      <c r="Z133" s="131"/>
      <c r="AA133" s="132" t="s">
        <v>2</v>
      </c>
      <c r="AB133" s="133"/>
      <c r="AC133" s="134" t="str">
        <f t="shared" ref="AC133" si="287">$I$8</f>
        <v>결석</v>
      </c>
      <c r="AD133" s="131"/>
      <c r="AE133" s="132" t="s">
        <v>2</v>
      </c>
      <c r="AF133" s="135"/>
      <c r="AG133" s="130" t="str">
        <f t="shared" ref="AG133" si="288">$M$8</f>
        <v>지각</v>
      </c>
      <c r="AH133" s="131"/>
      <c r="AI133" s="132" t="s">
        <v>2</v>
      </c>
      <c r="AJ133" s="133"/>
      <c r="AK133" s="134" t="str">
        <f t="shared" ref="AK133" si="289">$Q$8</f>
        <v xml:space="preserve">조퇴 </v>
      </c>
      <c r="AL133" s="131"/>
      <c r="AM133" s="132" t="s">
        <v>2</v>
      </c>
      <c r="AN133" s="133"/>
      <c r="AO133" s="130" t="str">
        <f t="shared" ref="AO133" si="290">$A$8</f>
        <v>재적</v>
      </c>
      <c r="AP133" s="131"/>
      <c r="AQ133" s="132" t="s">
        <v>2</v>
      </c>
      <c r="AR133" s="135"/>
      <c r="AS133" s="130" t="str">
        <f t="shared" ref="AS133" si="291">$E$8</f>
        <v>출석</v>
      </c>
      <c r="AT133" s="131"/>
      <c r="AU133" s="132" t="s">
        <v>2</v>
      </c>
      <c r="AV133" s="133"/>
      <c r="AW133" s="134" t="str">
        <f t="shared" ref="AW133" si="292">$I$8</f>
        <v>결석</v>
      </c>
      <c r="AX133" s="131"/>
      <c r="AY133" s="132" t="s">
        <v>2</v>
      </c>
      <c r="AZ133" s="135"/>
      <c r="BA133" s="130" t="str">
        <f t="shared" ref="BA133" si="293">$M$8</f>
        <v>지각</v>
      </c>
      <c r="BB133" s="131"/>
      <c r="BC133" s="132" t="s">
        <v>2</v>
      </c>
      <c r="BD133" s="133"/>
      <c r="BE133" s="134" t="str">
        <f t="shared" ref="BE133" si="294">$Q$8</f>
        <v xml:space="preserve">조퇴 </v>
      </c>
      <c r="BF133" s="131"/>
      <c r="BG133" s="132" t="s">
        <v>2</v>
      </c>
      <c r="BH133" s="133"/>
      <c r="BI133" s="130" t="str">
        <f t="shared" ref="BI133" si="295">$A$8</f>
        <v>재적</v>
      </c>
      <c r="BJ133" s="131"/>
      <c r="BK133" s="132" t="s">
        <v>2</v>
      </c>
      <c r="BL133" s="135"/>
      <c r="BM133" s="130" t="str">
        <f t="shared" ref="BM133" si="296">$E$8</f>
        <v>출석</v>
      </c>
      <c r="BN133" s="131"/>
      <c r="BO133" s="132" t="s">
        <v>2</v>
      </c>
      <c r="BP133" s="133"/>
      <c r="BQ133" s="134" t="str">
        <f t="shared" ref="BQ133" si="297">$I$8</f>
        <v>결석</v>
      </c>
      <c r="BR133" s="131"/>
      <c r="BS133" s="132" t="s">
        <v>2</v>
      </c>
      <c r="BT133" s="135"/>
      <c r="BU133" s="130" t="str">
        <f t="shared" ref="BU133" si="298">$M$8</f>
        <v>지각</v>
      </c>
      <c r="BV133" s="131"/>
      <c r="BW133" s="132" t="s">
        <v>2</v>
      </c>
      <c r="BX133" s="133"/>
      <c r="BY133" s="134" t="str">
        <f t="shared" ref="BY133" si="299">$Q$8</f>
        <v xml:space="preserve">조퇴 </v>
      </c>
      <c r="BZ133" s="131"/>
      <c r="CA133" s="132" t="s">
        <v>2</v>
      </c>
      <c r="CB133" s="133"/>
      <c r="CC133" s="130" t="str">
        <f t="shared" ref="CC133" si="300">$A$8</f>
        <v>재적</v>
      </c>
      <c r="CD133" s="131"/>
      <c r="CE133" s="132" t="s">
        <v>2</v>
      </c>
      <c r="CF133" s="135"/>
      <c r="CG133" s="130" t="str">
        <f t="shared" ref="CG133" si="301">$E$8</f>
        <v>출석</v>
      </c>
      <c r="CH133" s="131"/>
      <c r="CI133" s="132" t="s">
        <v>2</v>
      </c>
      <c r="CJ133" s="133"/>
      <c r="CK133" s="134" t="str">
        <f t="shared" ref="CK133" si="302">$I$8</f>
        <v>결석</v>
      </c>
      <c r="CL133" s="131"/>
      <c r="CM133" s="132" t="s">
        <v>2</v>
      </c>
      <c r="CN133" s="135"/>
      <c r="CO133" s="130" t="str">
        <f t="shared" ref="CO133" si="303">$M$8</f>
        <v>지각</v>
      </c>
      <c r="CP133" s="131"/>
      <c r="CQ133" s="132" t="s">
        <v>2</v>
      </c>
      <c r="CR133" s="133"/>
      <c r="CS133" s="134" t="str">
        <f t="shared" ref="CS133" si="304">$Q$8</f>
        <v xml:space="preserve">조퇴 </v>
      </c>
      <c r="CT133" s="131"/>
      <c r="CU133" s="132" t="s">
        <v>2</v>
      </c>
      <c r="CV133" s="133"/>
    </row>
    <row r="134" spans="1:100" ht="19.5" customHeight="1" x14ac:dyDescent="0.15"/>
    <row r="135" spans="1:100" ht="25.5" customHeight="1" x14ac:dyDescent="0.15">
      <c r="A135" s="120" t="s">
        <v>7</v>
      </c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 t="s">
        <v>7</v>
      </c>
      <c r="V135" s="120"/>
      <c r="W135" s="120"/>
      <c r="X135" s="120"/>
      <c r="Y135" s="120"/>
      <c r="Z135" s="120"/>
      <c r="AA135" s="120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 t="s">
        <v>7</v>
      </c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 t="s">
        <v>7</v>
      </c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  <c r="BZ135" s="120"/>
      <c r="CA135" s="120"/>
      <c r="CB135" s="120"/>
      <c r="CC135" s="120" t="s">
        <v>7</v>
      </c>
      <c r="CD135" s="120"/>
      <c r="CE135" s="120"/>
      <c r="CF135" s="120"/>
      <c r="CG135" s="120"/>
      <c r="CH135" s="120"/>
      <c r="CI135" s="120"/>
      <c r="CJ135" s="120"/>
      <c r="CK135" s="120"/>
      <c r="CL135" s="120"/>
      <c r="CM135" s="120"/>
      <c r="CN135" s="120"/>
      <c r="CO135" s="120"/>
      <c r="CP135" s="120"/>
      <c r="CQ135" s="120"/>
      <c r="CR135" s="120"/>
      <c r="CS135" s="120"/>
      <c r="CT135" s="120"/>
      <c r="CU135" s="120"/>
      <c r="CV135" s="120"/>
    </row>
    <row r="136" spans="1:100" s="56" customFormat="1" ht="30" customHeight="1" x14ac:dyDescent="0.15">
      <c r="A136" s="55" t="str">
        <f t="shared" ref="A136" si="305">$A$11</f>
        <v>교시</v>
      </c>
      <c r="B136" s="128" t="str">
        <f t="shared" ref="B136" si="306">$B$11</f>
        <v>훈련과목</v>
      </c>
      <c r="C136" s="128"/>
      <c r="D136" s="128"/>
      <c r="E136" s="128"/>
      <c r="F136" s="128"/>
      <c r="G136" s="128"/>
      <c r="H136" s="128" t="str">
        <f t="shared" ref="H136" si="307">$H$11</f>
        <v>담당교사</v>
      </c>
      <c r="I136" s="128"/>
      <c r="J136" s="128" t="str">
        <f t="shared" ref="J136" si="308">$J$11</f>
        <v>훈련내용</v>
      </c>
      <c r="K136" s="128"/>
      <c r="L136" s="128"/>
      <c r="M136" s="128"/>
      <c r="N136" s="128"/>
      <c r="O136" s="128"/>
      <c r="P136" s="128"/>
      <c r="Q136" s="129" t="str">
        <f t="shared" ref="Q136" si="309">$Q$11</f>
        <v>비고
(불참자 등)</v>
      </c>
      <c r="R136" s="129"/>
      <c r="S136" s="129"/>
      <c r="T136" s="129"/>
      <c r="U136" s="55" t="str">
        <f t="shared" ref="U136" si="310">$A$11</f>
        <v>교시</v>
      </c>
      <c r="V136" s="128" t="str">
        <f t="shared" ref="V136" si="311">$B$11</f>
        <v>훈련과목</v>
      </c>
      <c r="W136" s="128"/>
      <c r="X136" s="128"/>
      <c r="Y136" s="128"/>
      <c r="Z136" s="128"/>
      <c r="AA136" s="128"/>
      <c r="AB136" s="128" t="str">
        <f t="shared" ref="AB136" si="312">$H$11</f>
        <v>담당교사</v>
      </c>
      <c r="AC136" s="128"/>
      <c r="AD136" s="128" t="str">
        <f t="shared" ref="AD136" si="313">$J$11</f>
        <v>훈련내용</v>
      </c>
      <c r="AE136" s="128"/>
      <c r="AF136" s="128"/>
      <c r="AG136" s="128"/>
      <c r="AH136" s="128"/>
      <c r="AI136" s="128"/>
      <c r="AJ136" s="128"/>
      <c r="AK136" s="129" t="str">
        <f t="shared" ref="AK136" si="314">$Q$11</f>
        <v>비고
(불참자 등)</v>
      </c>
      <c r="AL136" s="129"/>
      <c r="AM136" s="129"/>
      <c r="AN136" s="129"/>
      <c r="AO136" s="55" t="str">
        <f t="shared" ref="AO136" si="315">$A$11</f>
        <v>교시</v>
      </c>
      <c r="AP136" s="128" t="str">
        <f t="shared" ref="AP136" si="316">$B$11</f>
        <v>훈련과목</v>
      </c>
      <c r="AQ136" s="128"/>
      <c r="AR136" s="128"/>
      <c r="AS136" s="128"/>
      <c r="AT136" s="128"/>
      <c r="AU136" s="128"/>
      <c r="AV136" s="128" t="str">
        <f t="shared" ref="AV136" si="317">$H$11</f>
        <v>담당교사</v>
      </c>
      <c r="AW136" s="128"/>
      <c r="AX136" s="128" t="str">
        <f t="shared" ref="AX136" si="318">$J$11</f>
        <v>훈련내용</v>
      </c>
      <c r="AY136" s="128"/>
      <c r="AZ136" s="128"/>
      <c r="BA136" s="128"/>
      <c r="BB136" s="128"/>
      <c r="BC136" s="128"/>
      <c r="BD136" s="128"/>
      <c r="BE136" s="129" t="str">
        <f t="shared" ref="BE136" si="319">$Q$11</f>
        <v>비고
(불참자 등)</v>
      </c>
      <c r="BF136" s="129"/>
      <c r="BG136" s="129"/>
      <c r="BH136" s="129"/>
      <c r="BI136" s="55" t="str">
        <f t="shared" ref="BI136" si="320">$A$11</f>
        <v>교시</v>
      </c>
      <c r="BJ136" s="128" t="str">
        <f t="shared" ref="BJ136" si="321">$B$11</f>
        <v>훈련과목</v>
      </c>
      <c r="BK136" s="128"/>
      <c r="BL136" s="128"/>
      <c r="BM136" s="128"/>
      <c r="BN136" s="128"/>
      <c r="BO136" s="128"/>
      <c r="BP136" s="128" t="str">
        <f t="shared" ref="BP136" si="322">$H$11</f>
        <v>담당교사</v>
      </c>
      <c r="BQ136" s="128"/>
      <c r="BR136" s="128" t="str">
        <f t="shared" ref="BR136" si="323">$J$11</f>
        <v>훈련내용</v>
      </c>
      <c r="BS136" s="128"/>
      <c r="BT136" s="128"/>
      <c r="BU136" s="128"/>
      <c r="BV136" s="128"/>
      <c r="BW136" s="128"/>
      <c r="BX136" s="128"/>
      <c r="BY136" s="129" t="str">
        <f t="shared" ref="BY136" si="324">$Q$11</f>
        <v>비고
(불참자 등)</v>
      </c>
      <c r="BZ136" s="129"/>
      <c r="CA136" s="129"/>
      <c r="CB136" s="129"/>
      <c r="CC136" s="55" t="str">
        <f t="shared" ref="CC136" si="325">$A$11</f>
        <v>교시</v>
      </c>
      <c r="CD136" s="128" t="str">
        <f t="shared" ref="CD136" si="326">$B$11</f>
        <v>훈련과목</v>
      </c>
      <c r="CE136" s="128"/>
      <c r="CF136" s="128"/>
      <c r="CG136" s="128"/>
      <c r="CH136" s="128"/>
      <c r="CI136" s="128"/>
      <c r="CJ136" s="128" t="str">
        <f t="shared" ref="CJ136" si="327">$H$11</f>
        <v>담당교사</v>
      </c>
      <c r="CK136" s="128"/>
      <c r="CL136" s="128" t="str">
        <f t="shared" ref="CL136" si="328">$J$11</f>
        <v>훈련내용</v>
      </c>
      <c r="CM136" s="128"/>
      <c r="CN136" s="128"/>
      <c r="CO136" s="128"/>
      <c r="CP136" s="128"/>
      <c r="CQ136" s="128"/>
      <c r="CR136" s="128"/>
      <c r="CS136" s="129" t="str">
        <f t="shared" ref="CS136" si="329">$Q$11</f>
        <v>비고
(불참자 등)</v>
      </c>
      <c r="CT136" s="129"/>
      <c r="CU136" s="129"/>
      <c r="CV136" s="129"/>
    </row>
    <row r="137" spans="1:100" ht="30.75" customHeight="1" x14ac:dyDescent="0.15">
      <c r="A137" s="57" t="str">
        <f>"1교시"&amp;LEFT(자료!$D$8,5)</f>
        <v>1교시09:30</v>
      </c>
      <c r="B137" s="121" t="str">
        <f>IF(VLOOKUP(J132,내용[],4,FALSE)="","",VLOOKUP(J132,내용[],4,FALSE)&amp;" : "&amp;VLOOKUP(J132,내용[],12,FALSE))</f>
        <v xml:space="preserve">프론트앤드 &amp; 백앤드 구현 및 제작 : </v>
      </c>
      <c r="C137" s="121"/>
      <c r="D137" s="121"/>
      <c r="E137" s="121"/>
      <c r="F137" s="121"/>
      <c r="G137" s="121"/>
      <c r="H137" s="122"/>
      <c r="I137" s="122"/>
      <c r="J137" s="123" t="str">
        <f>IF(VLOOKUP(J132,내용[],20,FALSE)="","",VLOOKUP(J132,내용[],20,FALSE))</f>
        <v>UI 구현</v>
      </c>
      <c r="K137" s="123"/>
      <c r="L137" s="123"/>
      <c r="M137" s="123"/>
      <c r="N137" s="123"/>
      <c r="O137" s="123"/>
      <c r="P137" s="123"/>
      <c r="Q137" s="124"/>
      <c r="R137" s="124"/>
      <c r="S137" s="124"/>
      <c r="T137" s="124"/>
      <c r="U137" s="57" t="str">
        <f>"1교시"&amp;LEFT(자료!$D$8,5)</f>
        <v>1교시09:30</v>
      </c>
      <c r="V137" s="121" t="str">
        <f>IF(VLOOKUP(AD132,내용[],4,FALSE)="","",VLOOKUP(AD132,내용[],4,FALSE)&amp;" : "&amp;VLOOKUP(AD132,내용[],12,FALSE))</f>
        <v xml:space="preserve">프론트앤드 &amp; 백앤드 구현 및 제작 : </v>
      </c>
      <c r="W137" s="121"/>
      <c r="X137" s="121"/>
      <c r="Y137" s="121"/>
      <c r="Z137" s="121"/>
      <c r="AA137" s="121"/>
      <c r="AB137" s="122"/>
      <c r="AC137" s="122"/>
      <c r="AD137" s="123" t="str">
        <f>IF(VLOOKUP(AD132,내용[],20,FALSE)="","",VLOOKUP(AD132,내용[],20,FALSE))</f>
        <v>UI 구현</v>
      </c>
      <c r="AE137" s="123"/>
      <c r="AF137" s="123"/>
      <c r="AG137" s="123"/>
      <c r="AH137" s="123"/>
      <c r="AI137" s="123"/>
      <c r="AJ137" s="123"/>
      <c r="AK137" s="124"/>
      <c r="AL137" s="124"/>
      <c r="AM137" s="124"/>
      <c r="AN137" s="124"/>
      <c r="AO137" s="57" t="str">
        <f>"1교시"&amp;LEFT(자료!$D$8,5)</f>
        <v>1교시09:30</v>
      </c>
      <c r="AP137" s="121" t="str">
        <f>IF(VLOOKUP(AX132,내용[],4,FALSE)="","",VLOOKUP(AX132,내용[],4,FALSE)&amp;" : "&amp;VLOOKUP(AX132,내용[],12,FALSE))</f>
        <v xml:space="preserve">프론트앤드 &amp; 백앤드 구현 및 제작 : </v>
      </c>
      <c r="AQ137" s="121"/>
      <c r="AR137" s="121"/>
      <c r="AS137" s="121"/>
      <c r="AT137" s="121"/>
      <c r="AU137" s="121"/>
      <c r="AV137" s="122"/>
      <c r="AW137" s="122"/>
      <c r="AX137" s="123" t="str">
        <f>IF(VLOOKUP(AX132,내용[],20,FALSE)="","",VLOOKUP(AX132,내용[],20,FALSE))</f>
        <v>UI 구현</v>
      </c>
      <c r="AY137" s="123"/>
      <c r="AZ137" s="123"/>
      <c r="BA137" s="123"/>
      <c r="BB137" s="123"/>
      <c r="BC137" s="123"/>
      <c r="BD137" s="123"/>
      <c r="BE137" s="124"/>
      <c r="BF137" s="124"/>
      <c r="BG137" s="124"/>
      <c r="BH137" s="124"/>
      <c r="BI137" s="57" t="str">
        <f>"1교시"&amp;LEFT(자료!$D$8,5)</f>
        <v>1교시09:30</v>
      </c>
      <c r="BJ137" s="121" t="str">
        <f>IF(VLOOKUP(BR132,내용[],4,FALSE)="","",VLOOKUP(BR132,내용[],4,FALSE)&amp;" : "&amp;VLOOKUP(BR132,내용[],12,FALSE))</f>
        <v xml:space="preserve">프론트앤드 &amp; 백앤드 구현 및 제작 : </v>
      </c>
      <c r="BK137" s="121"/>
      <c r="BL137" s="121"/>
      <c r="BM137" s="121"/>
      <c r="BN137" s="121"/>
      <c r="BO137" s="121"/>
      <c r="BP137" s="122"/>
      <c r="BQ137" s="122"/>
      <c r="BR137" s="123" t="str">
        <f>IF(VLOOKUP(BR132,내용[],20,FALSE)="","",VLOOKUP(BR132,내용[],20,FALSE))</f>
        <v>UI 구현</v>
      </c>
      <c r="BS137" s="123"/>
      <c r="BT137" s="123"/>
      <c r="BU137" s="123"/>
      <c r="BV137" s="123"/>
      <c r="BW137" s="123"/>
      <c r="BX137" s="123"/>
      <c r="BY137" s="124"/>
      <c r="BZ137" s="124"/>
      <c r="CA137" s="124"/>
      <c r="CB137" s="124"/>
      <c r="CC137" s="57" t="str">
        <f>"1교시"&amp;LEFT(자료!$D$8,5)</f>
        <v>1교시09:30</v>
      </c>
      <c r="CD137" s="121" t="str">
        <f>IF(VLOOKUP(CL132,내용[],4,FALSE)="","",VLOOKUP(CL132,내용[],4,FALSE)&amp;" : "&amp;VLOOKUP(CL132,내용[],12,FALSE))</f>
        <v xml:space="preserve">프론트앤드 &amp; 백앤드 구현 및 제작 : </v>
      </c>
      <c r="CE137" s="121"/>
      <c r="CF137" s="121"/>
      <c r="CG137" s="121"/>
      <c r="CH137" s="121"/>
      <c r="CI137" s="121"/>
      <c r="CJ137" s="122"/>
      <c r="CK137" s="122"/>
      <c r="CL137" s="123" t="str">
        <f>IF(VLOOKUP(CL132,내용[],20,FALSE)="","",VLOOKUP(CL132,내용[],20,FALSE))</f>
        <v>UI 구현</v>
      </c>
      <c r="CM137" s="123"/>
      <c r="CN137" s="123"/>
      <c r="CO137" s="123"/>
      <c r="CP137" s="123"/>
      <c r="CQ137" s="123"/>
      <c r="CR137" s="123"/>
      <c r="CS137" s="124"/>
      <c r="CT137" s="124"/>
      <c r="CU137" s="124"/>
      <c r="CV137" s="124"/>
    </row>
    <row r="138" spans="1:100" ht="30.75" customHeight="1" x14ac:dyDescent="0.15">
      <c r="A138" s="57" t="str">
        <f>"2교시"&amp;LEFT(자료!$E$8,5)</f>
        <v>2교시10:30</v>
      </c>
      <c r="B138" s="125" t="str">
        <f>IF(VLOOKUP(J132,내용[],5,FALSE)="","",VLOOKUP(J132,내용[],5,FALSE)&amp;" : "&amp;VLOOKUP(J132,내용[],13,FALSE))</f>
        <v xml:space="preserve">프론트앤드 &amp; 백앤드 구현 및 제작 : </v>
      </c>
      <c r="C138" s="126"/>
      <c r="D138" s="126"/>
      <c r="E138" s="126"/>
      <c r="F138" s="126"/>
      <c r="G138" s="127"/>
      <c r="H138" s="122"/>
      <c r="I138" s="122"/>
      <c r="J138" s="123" t="str">
        <f>IF(VLOOKUP(J132,내용[],21,FALSE)="","",VLOOKUP(J132,내용[],21,FALSE))</f>
        <v>UI 구현</v>
      </c>
      <c r="K138" s="123"/>
      <c r="L138" s="123"/>
      <c r="M138" s="123"/>
      <c r="N138" s="123"/>
      <c r="O138" s="123"/>
      <c r="P138" s="123"/>
      <c r="Q138" s="124"/>
      <c r="R138" s="124"/>
      <c r="S138" s="124"/>
      <c r="T138" s="124"/>
      <c r="U138" s="57" t="str">
        <f>"2교시"&amp;LEFT(자료!$E$8,5)</f>
        <v>2교시10:30</v>
      </c>
      <c r="V138" s="125" t="str">
        <f>IF(VLOOKUP(AD132,내용[],5,FALSE)="","",VLOOKUP(AD132,내용[],5,FALSE)&amp;" : "&amp;VLOOKUP(AD132,내용[],13,FALSE))</f>
        <v xml:space="preserve">프론트앤드 &amp; 백앤드 구현 및 제작 : </v>
      </c>
      <c r="W138" s="126"/>
      <c r="X138" s="126"/>
      <c r="Y138" s="126"/>
      <c r="Z138" s="126"/>
      <c r="AA138" s="127"/>
      <c r="AB138" s="122"/>
      <c r="AC138" s="122"/>
      <c r="AD138" s="123" t="str">
        <f>IF(VLOOKUP(AD132,내용[],21,FALSE)="","",VLOOKUP(AD132,내용[],21,FALSE))</f>
        <v>UI 구현</v>
      </c>
      <c r="AE138" s="123"/>
      <c r="AF138" s="123"/>
      <c r="AG138" s="123"/>
      <c r="AH138" s="123"/>
      <c r="AI138" s="123"/>
      <c r="AJ138" s="123"/>
      <c r="AK138" s="124"/>
      <c r="AL138" s="124"/>
      <c r="AM138" s="124"/>
      <c r="AN138" s="124"/>
      <c r="AO138" s="57" t="str">
        <f>"2교시"&amp;LEFT(자료!$E$8,5)</f>
        <v>2교시10:30</v>
      </c>
      <c r="AP138" s="125" t="str">
        <f>IF(VLOOKUP(AX132,내용[],5,FALSE)="","",VLOOKUP(AX132,내용[],5,FALSE)&amp;" : "&amp;VLOOKUP(AX132,내용[],13,FALSE))</f>
        <v xml:space="preserve">프론트앤드 &amp; 백앤드 구현 및 제작 : </v>
      </c>
      <c r="AQ138" s="126"/>
      <c r="AR138" s="126"/>
      <c r="AS138" s="126"/>
      <c r="AT138" s="126"/>
      <c r="AU138" s="127"/>
      <c r="AV138" s="122"/>
      <c r="AW138" s="122"/>
      <c r="AX138" s="123" t="str">
        <f>IF(VLOOKUP(AX132,내용[],21,FALSE)="","",VLOOKUP(AX132,내용[],21,FALSE))</f>
        <v>UI 구현</v>
      </c>
      <c r="AY138" s="123"/>
      <c r="AZ138" s="123"/>
      <c r="BA138" s="123"/>
      <c r="BB138" s="123"/>
      <c r="BC138" s="123"/>
      <c r="BD138" s="123"/>
      <c r="BE138" s="124"/>
      <c r="BF138" s="124"/>
      <c r="BG138" s="124"/>
      <c r="BH138" s="124"/>
      <c r="BI138" s="57" t="str">
        <f>"2교시"&amp;LEFT(자료!$E$8,5)</f>
        <v>2교시10:30</v>
      </c>
      <c r="BJ138" s="125" t="str">
        <f>IF(VLOOKUP(BR132,내용[],5,FALSE)="","",VLOOKUP(BR132,내용[],5,FALSE)&amp;" : "&amp;VLOOKUP(BR132,내용[],13,FALSE))</f>
        <v xml:space="preserve">프론트앤드 &amp; 백앤드 구현 및 제작 : </v>
      </c>
      <c r="BK138" s="126"/>
      <c r="BL138" s="126"/>
      <c r="BM138" s="126"/>
      <c r="BN138" s="126"/>
      <c r="BO138" s="127"/>
      <c r="BP138" s="122"/>
      <c r="BQ138" s="122"/>
      <c r="BR138" s="123" t="str">
        <f>IF(VLOOKUP(BR132,내용[],21,FALSE)="","",VLOOKUP(BR132,내용[],21,FALSE))</f>
        <v>UI 구현</v>
      </c>
      <c r="BS138" s="123"/>
      <c r="BT138" s="123"/>
      <c r="BU138" s="123"/>
      <c r="BV138" s="123"/>
      <c r="BW138" s="123"/>
      <c r="BX138" s="123"/>
      <c r="BY138" s="124"/>
      <c r="BZ138" s="124"/>
      <c r="CA138" s="124"/>
      <c r="CB138" s="124"/>
      <c r="CC138" s="57" t="str">
        <f>"2교시"&amp;LEFT(자료!$E$8,5)</f>
        <v>2교시10:30</v>
      </c>
      <c r="CD138" s="125" t="str">
        <f>IF(VLOOKUP(CL132,내용[],5,FALSE)="","",VLOOKUP(CL132,내용[],5,FALSE)&amp;" : "&amp;VLOOKUP(CL132,내용[],13,FALSE))</f>
        <v xml:space="preserve">프론트앤드 &amp; 백앤드 구현 및 제작 : </v>
      </c>
      <c r="CE138" s="126"/>
      <c r="CF138" s="126"/>
      <c r="CG138" s="126"/>
      <c r="CH138" s="126"/>
      <c r="CI138" s="127"/>
      <c r="CJ138" s="122"/>
      <c r="CK138" s="122"/>
      <c r="CL138" s="123" t="str">
        <f>IF(VLOOKUP(CL132,내용[],21,FALSE)="","",VLOOKUP(CL132,내용[],21,FALSE))</f>
        <v>UI 구현</v>
      </c>
      <c r="CM138" s="123"/>
      <c r="CN138" s="123"/>
      <c r="CO138" s="123"/>
      <c r="CP138" s="123"/>
      <c r="CQ138" s="123"/>
      <c r="CR138" s="123"/>
      <c r="CS138" s="124"/>
      <c r="CT138" s="124"/>
      <c r="CU138" s="124"/>
      <c r="CV138" s="124"/>
    </row>
    <row r="139" spans="1:100" ht="30.75" customHeight="1" x14ac:dyDescent="0.15">
      <c r="A139" s="57" t="str">
        <f>"3교시"&amp;LEFT(자료!$F$8,5)</f>
        <v>3교시11:30</v>
      </c>
      <c r="B139" s="125" t="str">
        <f>IF(VLOOKUP(J132,내용[],6,FALSE)="","",VLOOKUP(J132,내용[],6,FALSE)&amp;" : "&amp;VLOOKUP(J132,내용[],14,FALSE))</f>
        <v xml:space="preserve">프론트앤드 &amp; 백앤드 구현 및 제작 : </v>
      </c>
      <c r="C139" s="126"/>
      <c r="D139" s="126"/>
      <c r="E139" s="126"/>
      <c r="F139" s="126"/>
      <c r="G139" s="127"/>
      <c r="H139" s="122"/>
      <c r="I139" s="122"/>
      <c r="J139" s="123" t="str">
        <f>IF(VLOOKUP(J132,내용[],22,FALSE)="","",VLOOKUP(J132,내용[],22,FALSE))</f>
        <v>UI 구현</v>
      </c>
      <c r="K139" s="123"/>
      <c r="L139" s="123"/>
      <c r="M139" s="123"/>
      <c r="N139" s="123"/>
      <c r="O139" s="123"/>
      <c r="P139" s="123"/>
      <c r="Q139" s="124"/>
      <c r="R139" s="124"/>
      <c r="S139" s="124"/>
      <c r="T139" s="124"/>
      <c r="U139" s="57" t="str">
        <f>"3교시"&amp;LEFT(자료!$F$8,5)</f>
        <v>3교시11:30</v>
      </c>
      <c r="V139" s="125" t="str">
        <f>IF(VLOOKUP(AD132,내용[],6,FALSE)="","",VLOOKUP(AD132,내용[],6,FALSE)&amp;" : "&amp;VLOOKUP(AD132,내용[],14,FALSE))</f>
        <v xml:space="preserve">프론트앤드 &amp; 백앤드 구현 및 제작 : </v>
      </c>
      <c r="W139" s="126"/>
      <c r="X139" s="126"/>
      <c r="Y139" s="126"/>
      <c r="Z139" s="126"/>
      <c r="AA139" s="127"/>
      <c r="AB139" s="122"/>
      <c r="AC139" s="122"/>
      <c r="AD139" s="123" t="str">
        <f>IF(VLOOKUP(AD132,내용[],22,FALSE)="","",VLOOKUP(AD132,내용[],22,FALSE))</f>
        <v>UI 구현</v>
      </c>
      <c r="AE139" s="123"/>
      <c r="AF139" s="123"/>
      <c r="AG139" s="123"/>
      <c r="AH139" s="123"/>
      <c r="AI139" s="123"/>
      <c r="AJ139" s="123"/>
      <c r="AK139" s="124"/>
      <c r="AL139" s="124"/>
      <c r="AM139" s="124"/>
      <c r="AN139" s="124"/>
      <c r="AO139" s="57" t="str">
        <f>"3교시"&amp;LEFT(자료!$F$8,5)</f>
        <v>3교시11:30</v>
      </c>
      <c r="AP139" s="125" t="str">
        <f>IF(VLOOKUP(AX132,내용[],6,FALSE)="","",VLOOKUP(AX132,내용[],6,FALSE)&amp;" : "&amp;VLOOKUP(AX132,내용[],14,FALSE))</f>
        <v xml:space="preserve">프론트앤드 &amp; 백앤드 구현 및 제작 : </v>
      </c>
      <c r="AQ139" s="126"/>
      <c r="AR139" s="126"/>
      <c r="AS139" s="126"/>
      <c r="AT139" s="126"/>
      <c r="AU139" s="127"/>
      <c r="AV139" s="122"/>
      <c r="AW139" s="122"/>
      <c r="AX139" s="123" t="str">
        <f>IF(VLOOKUP(AX132,내용[],22,FALSE)="","",VLOOKUP(AX132,내용[],22,FALSE))</f>
        <v>UI 구현</v>
      </c>
      <c r="AY139" s="123"/>
      <c r="AZ139" s="123"/>
      <c r="BA139" s="123"/>
      <c r="BB139" s="123"/>
      <c r="BC139" s="123"/>
      <c r="BD139" s="123"/>
      <c r="BE139" s="124"/>
      <c r="BF139" s="124"/>
      <c r="BG139" s="124"/>
      <c r="BH139" s="124"/>
      <c r="BI139" s="57" t="str">
        <f>"3교시"&amp;LEFT(자료!$F$8,5)</f>
        <v>3교시11:30</v>
      </c>
      <c r="BJ139" s="125" t="str">
        <f>IF(VLOOKUP(BR132,내용[],6,FALSE)="","",VLOOKUP(BR132,내용[],6,FALSE)&amp;" : "&amp;VLOOKUP(BR132,내용[],14,FALSE))</f>
        <v xml:space="preserve">프론트앤드 &amp; 백앤드 구현 및 제작 : </v>
      </c>
      <c r="BK139" s="126"/>
      <c r="BL139" s="126"/>
      <c r="BM139" s="126"/>
      <c r="BN139" s="126"/>
      <c r="BO139" s="127"/>
      <c r="BP139" s="122"/>
      <c r="BQ139" s="122"/>
      <c r="BR139" s="123" t="str">
        <f>IF(VLOOKUP(BR132,내용[],22,FALSE)="","",VLOOKUP(BR132,내용[],22,FALSE))</f>
        <v>UI 구현</v>
      </c>
      <c r="BS139" s="123"/>
      <c r="BT139" s="123"/>
      <c r="BU139" s="123"/>
      <c r="BV139" s="123"/>
      <c r="BW139" s="123"/>
      <c r="BX139" s="123"/>
      <c r="BY139" s="124"/>
      <c r="BZ139" s="124"/>
      <c r="CA139" s="124"/>
      <c r="CB139" s="124"/>
      <c r="CC139" s="57" t="str">
        <f>"3교시"&amp;LEFT(자료!$F$8,5)</f>
        <v>3교시11:30</v>
      </c>
      <c r="CD139" s="125" t="str">
        <f>IF(VLOOKUP(CL132,내용[],6,FALSE)="","",VLOOKUP(CL132,내용[],6,FALSE)&amp;" : "&amp;VLOOKUP(CL132,내용[],14,FALSE))</f>
        <v xml:space="preserve">프론트앤드 &amp; 백앤드 구현 및 제작 : </v>
      </c>
      <c r="CE139" s="126"/>
      <c r="CF139" s="126"/>
      <c r="CG139" s="126"/>
      <c r="CH139" s="126"/>
      <c r="CI139" s="127"/>
      <c r="CJ139" s="122"/>
      <c r="CK139" s="122"/>
      <c r="CL139" s="123" t="str">
        <f>IF(VLOOKUP(CL132,내용[],22,FALSE)="","",VLOOKUP(CL132,내용[],22,FALSE))</f>
        <v>UI 구현</v>
      </c>
      <c r="CM139" s="123"/>
      <c r="CN139" s="123"/>
      <c r="CO139" s="123"/>
      <c r="CP139" s="123"/>
      <c r="CQ139" s="123"/>
      <c r="CR139" s="123"/>
      <c r="CS139" s="124"/>
      <c r="CT139" s="124"/>
      <c r="CU139" s="124"/>
      <c r="CV139" s="124"/>
    </row>
    <row r="140" spans="1:100" ht="30.75" customHeight="1" x14ac:dyDescent="0.15">
      <c r="A140" s="57" t="str">
        <f>"4교시"&amp;LEFT(자료!$G$8,5)</f>
        <v>4교시12:30</v>
      </c>
      <c r="B140" s="125" t="str">
        <f>IF(VLOOKUP(J132,내용[],7,FALSE)="","",VLOOKUP(J132,내용[],7,FALSE)&amp;" : "&amp;VLOOKUP(J132,내용[],15,FALSE))</f>
        <v xml:space="preserve">프론트앤드 &amp; 백앤드 구현 및 제작 : </v>
      </c>
      <c r="C140" s="126"/>
      <c r="D140" s="126"/>
      <c r="E140" s="126"/>
      <c r="F140" s="126"/>
      <c r="G140" s="127"/>
      <c r="H140" s="122"/>
      <c r="I140" s="122"/>
      <c r="J140" s="123" t="str">
        <f>IF(VLOOKUP(J132,내용[],23,FALSE)="","",VLOOKUP(J132,내용[],23,FALSE))</f>
        <v>UI 구현</v>
      </c>
      <c r="K140" s="123"/>
      <c r="L140" s="123"/>
      <c r="M140" s="123"/>
      <c r="N140" s="123"/>
      <c r="O140" s="123"/>
      <c r="P140" s="123"/>
      <c r="Q140" s="124"/>
      <c r="R140" s="124"/>
      <c r="S140" s="124"/>
      <c r="T140" s="124"/>
      <c r="U140" s="57" t="str">
        <f>"4교시"&amp;LEFT(자료!$G$8,5)</f>
        <v>4교시12:30</v>
      </c>
      <c r="V140" s="125" t="str">
        <f>IF(VLOOKUP(AD132,내용[],7,FALSE)="","",VLOOKUP(AD132,내용[],7,FALSE)&amp;" : "&amp;VLOOKUP(AD132,내용[],15,FALSE))</f>
        <v xml:space="preserve">프론트앤드 &amp; 백앤드 구현 및 제작 : </v>
      </c>
      <c r="W140" s="126"/>
      <c r="X140" s="126"/>
      <c r="Y140" s="126"/>
      <c r="Z140" s="126"/>
      <c r="AA140" s="127"/>
      <c r="AB140" s="122"/>
      <c r="AC140" s="122"/>
      <c r="AD140" s="123" t="str">
        <f>IF(VLOOKUP(AD132,내용[],23,FALSE)="","",VLOOKUP(AD132,내용[],23,FALSE))</f>
        <v>UI 구현</v>
      </c>
      <c r="AE140" s="123"/>
      <c r="AF140" s="123"/>
      <c r="AG140" s="123"/>
      <c r="AH140" s="123"/>
      <c r="AI140" s="123"/>
      <c r="AJ140" s="123"/>
      <c r="AK140" s="124"/>
      <c r="AL140" s="124"/>
      <c r="AM140" s="124"/>
      <c r="AN140" s="124"/>
      <c r="AO140" s="57" t="str">
        <f>"4교시"&amp;LEFT(자료!$G$8,5)</f>
        <v>4교시12:30</v>
      </c>
      <c r="AP140" s="125" t="str">
        <f>IF(VLOOKUP(AX132,내용[],7,FALSE)="","",VLOOKUP(AX132,내용[],7,FALSE)&amp;" : "&amp;VLOOKUP(AX132,내용[],15,FALSE))</f>
        <v xml:space="preserve">프론트앤드 &amp; 백앤드 구현 및 제작 : </v>
      </c>
      <c r="AQ140" s="126"/>
      <c r="AR140" s="126"/>
      <c r="AS140" s="126"/>
      <c r="AT140" s="126"/>
      <c r="AU140" s="127"/>
      <c r="AV140" s="122"/>
      <c r="AW140" s="122"/>
      <c r="AX140" s="123" t="str">
        <f>IF(VLOOKUP(AX132,내용[],23,FALSE)="","",VLOOKUP(AX132,내용[],23,FALSE))</f>
        <v>UI 구현</v>
      </c>
      <c r="AY140" s="123"/>
      <c r="AZ140" s="123"/>
      <c r="BA140" s="123"/>
      <c r="BB140" s="123"/>
      <c r="BC140" s="123"/>
      <c r="BD140" s="123"/>
      <c r="BE140" s="124"/>
      <c r="BF140" s="124"/>
      <c r="BG140" s="124"/>
      <c r="BH140" s="124"/>
      <c r="BI140" s="57" t="str">
        <f>"4교시"&amp;LEFT(자료!$G$8,5)</f>
        <v>4교시12:30</v>
      </c>
      <c r="BJ140" s="125" t="str">
        <f>IF(VLOOKUP(BR132,내용[],7,FALSE)="","",VLOOKUP(BR132,내용[],7,FALSE)&amp;" : "&amp;VLOOKUP(BR132,내용[],15,FALSE))</f>
        <v xml:space="preserve">프론트앤드 &amp; 백앤드 구현 및 제작 : </v>
      </c>
      <c r="BK140" s="126"/>
      <c r="BL140" s="126"/>
      <c r="BM140" s="126"/>
      <c r="BN140" s="126"/>
      <c r="BO140" s="127"/>
      <c r="BP140" s="122"/>
      <c r="BQ140" s="122"/>
      <c r="BR140" s="123" t="str">
        <f>IF(VLOOKUP(BR132,내용[],23,FALSE)="","",VLOOKUP(BR132,내용[],23,FALSE))</f>
        <v>UI 구현</v>
      </c>
      <c r="BS140" s="123"/>
      <c r="BT140" s="123"/>
      <c r="BU140" s="123"/>
      <c r="BV140" s="123"/>
      <c r="BW140" s="123"/>
      <c r="BX140" s="123"/>
      <c r="BY140" s="124"/>
      <c r="BZ140" s="124"/>
      <c r="CA140" s="124"/>
      <c r="CB140" s="124"/>
      <c r="CC140" s="57" t="str">
        <f>"4교시"&amp;LEFT(자료!$G$8,5)</f>
        <v>4교시12:30</v>
      </c>
      <c r="CD140" s="125" t="str">
        <f>IF(VLOOKUP(CL132,내용[],7,FALSE)="","",VLOOKUP(CL132,내용[],7,FALSE)&amp;" : "&amp;VLOOKUP(CL132,내용[],15,FALSE))</f>
        <v xml:space="preserve">프론트앤드 &amp; 백앤드 구현 및 제작 : </v>
      </c>
      <c r="CE140" s="126"/>
      <c r="CF140" s="126"/>
      <c r="CG140" s="126"/>
      <c r="CH140" s="126"/>
      <c r="CI140" s="127"/>
      <c r="CJ140" s="122"/>
      <c r="CK140" s="122"/>
      <c r="CL140" s="123" t="str">
        <f>IF(VLOOKUP(CL132,내용[],23,FALSE)="","",VLOOKUP(CL132,내용[],23,FALSE))</f>
        <v>UI 구현</v>
      </c>
      <c r="CM140" s="123"/>
      <c r="CN140" s="123"/>
      <c r="CO140" s="123"/>
      <c r="CP140" s="123"/>
      <c r="CQ140" s="123"/>
      <c r="CR140" s="123"/>
      <c r="CS140" s="124"/>
      <c r="CT140" s="124"/>
      <c r="CU140" s="124"/>
      <c r="CV140" s="124"/>
    </row>
    <row r="141" spans="1:100" ht="30.75" customHeight="1" x14ac:dyDescent="0.15">
      <c r="A141" s="57" t="str">
        <f>"5교시"&amp;LEFT(자료!$H$8,5)</f>
        <v>5교시14:10</v>
      </c>
      <c r="B141" s="125" t="str">
        <f>IF(VLOOKUP(J132,내용[],8,FALSE)="","",VLOOKUP(J132,내용[],8,FALSE)&amp;" : "&amp;VLOOKUP(J132,내용[],16,FALSE))</f>
        <v xml:space="preserve">프론트앤드 &amp; 백앤드 구현 및 제작 : </v>
      </c>
      <c r="C141" s="126"/>
      <c r="D141" s="126"/>
      <c r="E141" s="126"/>
      <c r="F141" s="126"/>
      <c r="G141" s="127"/>
      <c r="H141" s="122"/>
      <c r="I141" s="122"/>
      <c r="J141" s="123" t="str">
        <f>IF(VLOOKUP(J132,내용[],24,FALSE)="","",VLOOKUP(J132,내용[],24,FALSE))</f>
        <v>UI 구현</v>
      </c>
      <c r="K141" s="123"/>
      <c r="L141" s="123"/>
      <c r="M141" s="123"/>
      <c r="N141" s="123"/>
      <c r="O141" s="123"/>
      <c r="P141" s="123"/>
      <c r="Q141" s="124"/>
      <c r="R141" s="124"/>
      <c r="S141" s="124"/>
      <c r="T141" s="124"/>
      <c r="U141" s="57" t="str">
        <f>"5교시"&amp;LEFT(자료!$H$8,5)</f>
        <v>5교시14:10</v>
      </c>
      <c r="V141" s="125" t="str">
        <f>IF(VLOOKUP(AD132,내용[],8,FALSE)="","",VLOOKUP(AD132,내용[],8,FALSE)&amp;" : "&amp;VLOOKUP(AD132,내용[],16,FALSE))</f>
        <v xml:space="preserve">프론트앤드 &amp; 백앤드 구현 및 제작 : </v>
      </c>
      <c r="W141" s="126"/>
      <c r="X141" s="126"/>
      <c r="Y141" s="126"/>
      <c r="Z141" s="126"/>
      <c r="AA141" s="127"/>
      <c r="AB141" s="122"/>
      <c r="AC141" s="122"/>
      <c r="AD141" s="123" t="str">
        <f>IF(VLOOKUP(AD132,내용[],24,FALSE)="","",VLOOKUP(AD132,내용[],24,FALSE))</f>
        <v>UI 구현</v>
      </c>
      <c r="AE141" s="123"/>
      <c r="AF141" s="123"/>
      <c r="AG141" s="123"/>
      <c r="AH141" s="123"/>
      <c r="AI141" s="123"/>
      <c r="AJ141" s="123"/>
      <c r="AK141" s="124"/>
      <c r="AL141" s="124"/>
      <c r="AM141" s="124"/>
      <c r="AN141" s="124"/>
      <c r="AO141" s="57" t="str">
        <f>"5교시"&amp;LEFT(자료!$H$8,5)</f>
        <v>5교시14:10</v>
      </c>
      <c r="AP141" s="125" t="str">
        <f>IF(VLOOKUP(AX132,내용[],8,FALSE)="","",VLOOKUP(AX132,내용[],8,FALSE)&amp;" : "&amp;VLOOKUP(AX132,내용[],16,FALSE))</f>
        <v xml:space="preserve">프론트앤드 &amp; 백앤드 구현 및 제작 : </v>
      </c>
      <c r="AQ141" s="126"/>
      <c r="AR141" s="126"/>
      <c r="AS141" s="126"/>
      <c r="AT141" s="126"/>
      <c r="AU141" s="127"/>
      <c r="AV141" s="122"/>
      <c r="AW141" s="122"/>
      <c r="AX141" s="123" t="str">
        <f>IF(VLOOKUP(AX132,내용[],24,FALSE)="","",VLOOKUP(AX132,내용[],24,FALSE))</f>
        <v>UI 구현</v>
      </c>
      <c r="AY141" s="123"/>
      <c r="AZ141" s="123"/>
      <c r="BA141" s="123"/>
      <c r="BB141" s="123"/>
      <c r="BC141" s="123"/>
      <c r="BD141" s="123"/>
      <c r="BE141" s="124"/>
      <c r="BF141" s="124"/>
      <c r="BG141" s="124"/>
      <c r="BH141" s="124"/>
      <c r="BI141" s="57" t="str">
        <f>"5교시"&amp;LEFT(자료!$H$8,5)</f>
        <v>5교시14:10</v>
      </c>
      <c r="BJ141" s="125" t="str">
        <f>IF(VLOOKUP(BR132,내용[],8,FALSE)="","",VLOOKUP(BR132,내용[],8,FALSE)&amp;" : "&amp;VLOOKUP(BR132,내용[],16,FALSE))</f>
        <v xml:space="preserve">프론트앤드 &amp; 백앤드 구현 및 제작 : </v>
      </c>
      <c r="BK141" s="126"/>
      <c r="BL141" s="126"/>
      <c r="BM141" s="126"/>
      <c r="BN141" s="126"/>
      <c r="BO141" s="127"/>
      <c r="BP141" s="122"/>
      <c r="BQ141" s="122"/>
      <c r="BR141" s="123" t="str">
        <f>IF(VLOOKUP(BR132,내용[],24,FALSE)="","",VLOOKUP(BR132,내용[],24,FALSE))</f>
        <v>UI 구현</v>
      </c>
      <c r="BS141" s="123"/>
      <c r="BT141" s="123"/>
      <c r="BU141" s="123"/>
      <c r="BV141" s="123"/>
      <c r="BW141" s="123"/>
      <c r="BX141" s="123"/>
      <c r="BY141" s="124"/>
      <c r="BZ141" s="124"/>
      <c r="CA141" s="124"/>
      <c r="CB141" s="124"/>
      <c r="CC141" s="57" t="str">
        <f>"5교시"&amp;LEFT(자료!$H$8,5)</f>
        <v>5교시14:10</v>
      </c>
      <c r="CD141" s="125" t="str">
        <f>IF(VLOOKUP(CL132,내용[],8,FALSE)="","",VLOOKUP(CL132,내용[],8,FALSE)&amp;" : "&amp;VLOOKUP(CL132,내용[],16,FALSE))</f>
        <v xml:space="preserve">프론트앤드 &amp; 백앤드 구현 및 제작 : </v>
      </c>
      <c r="CE141" s="126"/>
      <c r="CF141" s="126"/>
      <c r="CG141" s="126"/>
      <c r="CH141" s="126"/>
      <c r="CI141" s="127"/>
      <c r="CJ141" s="122"/>
      <c r="CK141" s="122"/>
      <c r="CL141" s="123" t="str">
        <f>IF(VLOOKUP(CL132,내용[],24,FALSE)="","",VLOOKUP(CL132,내용[],24,FALSE))</f>
        <v>UI 구현</v>
      </c>
      <c r="CM141" s="123"/>
      <c r="CN141" s="123"/>
      <c r="CO141" s="123"/>
      <c r="CP141" s="123"/>
      <c r="CQ141" s="123"/>
      <c r="CR141" s="123"/>
      <c r="CS141" s="124"/>
      <c r="CT141" s="124"/>
      <c r="CU141" s="124"/>
      <c r="CV141" s="124"/>
    </row>
    <row r="142" spans="1:100" ht="30.75" customHeight="1" x14ac:dyDescent="0.15">
      <c r="A142" s="57" t="str">
        <f>"6교시"&amp;LEFT(자료!$I$8,5)</f>
        <v>6교시15:10</v>
      </c>
      <c r="B142" s="125" t="str">
        <f>IF(VLOOKUP(J132,내용[],9,FALSE)="","",VLOOKUP(J132,내용[],9,FALSE)&amp;" : "&amp;VLOOKUP(J132,내용[],17,FALSE))</f>
        <v xml:space="preserve">프론트앤드 &amp; 백앤드 구현 및 제작 : </v>
      </c>
      <c r="C142" s="126"/>
      <c r="D142" s="126"/>
      <c r="E142" s="126"/>
      <c r="F142" s="126"/>
      <c r="G142" s="127"/>
      <c r="H142" s="122"/>
      <c r="I142" s="122"/>
      <c r="J142" s="123" t="str">
        <f>IF(VLOOKUP(J132,내용[],25,FALSE)="","",VLOOKUP(J132,내용[],25,FALSE))</f>
        <v>UI 구현</v>
      </c>
      <c r="K142" s="123"/>
      <c r="L142" s="123"/>
      <c r="M142" s="123"/>
      <c r="N142" s="123"/>
      <c r="O142" s="123"/>
      <c r="P142" s="123"/>
      <c r="Q142" s="124"/>
      <c r="R142" s="124"/>
      <c r="S142" s="124"/>
      <c r="T142" s="124"/>
      <c r="U142" s="57" t="str">
        <f>"6교시"&amp;LEFT(자료!$I$8,5)</f>
        <v>6교시15:10</v>
      </c>
      <c r="V142" s="125" t="str">
        <f>IF(VLOOKUP(AD132,내용[],9,FALSE)="","",VLOOKUP(AD132,내용[],9,FALSE)&amp;" : "&amp;VLOOKUP(AD132,내용[],17,FALSE))</f>
        <v xml:space="preserve">프론트앤드 &amp; 백앤드 구현 및 제작 : </v>
      </c>
      <c r="W142" s="126"/>
      <c r="X142" s="126"/>
      <c r="Y142" s="126"/>
      <c r="Z142" s="126"/>
      <c r="AA142" s="127"/>
      <c r="AB142" s="122"/>
      <c r="AC142" s="122"/>
      <c r="AD142" s="123" t="str">
        <f>IF(VLOOKUP(AD132,내용[],25,FALSE)="","",VLOOKUP(AD132,내용[],25,FALSE))</f>
        <v>UI 구현</v>
      </c>
      <c r="AE142" s="123"/>
      <c r="AF142" s="123"/>
      <c r="AG142" s="123"/>
      <c r="AH142" s="123"/>
      <c r="AI142" s="123"/>
      <c r="AJ142" s="123"/>
      <c r="AK142" s="124"/>
      <c r="AL142" s="124"/>
      <c r="AM142" s="124"/>
      <c r="AN142" s="124"/>
      <c r="AO142" s="57" t="str">
        <f>"6교시"&amp;LEFT(자료!$I$8,5)</f>
        <v>6교시15:10</v>
      </c>
      <c r="AP142" s="125" t="str">
        <f>IF(VLOOKUP(AX132,내용[],9,FALSE)="","",VLOOKUP(AX132,내용[],9,FALSE)&amp;" : "&amp;VLOOKUP(AX132,내용[],17,FALSE))</f>
        <v xml:space="preserve">프론트앤드 &amp; 백앤드 구현 및 제작 : </v>
      </c>
      <c r="AQ142" s="126"/>
      <c r="AR142" s="126"/>
      <c r="AS142" s="126"/>
      <c r="AT142" s="126"/>
      <c r="AU142" s="127"/>
      <c r="AV142" s="122"/>
      <c r="AW142" s="122"/>
      <c r="AX142" s="123" t="str">
        <f>IF(VLOOKUP(AX132,내용[],25,FALSE)="","",VLOOKUP(AX132,내용[],25,FALSE))</f>
        <v>UI 구현</v>
      </c>
      <c r="AY142" s="123"/>
      <c r="AZ142" s="123"/>
      <c r="BA142" s="123"/>
      <c r="BB142" s="123"/>
      <c r="BC142" s="123"/>
      <c r="BD142" s="123"/>
      <c r="BE142" s="124"/>
      <c r="BF142" s="124"/>
      <c r="BG142" s="124"/>
      <c r="BH142" s="124"/>
      <c r="BI142" s="57" t="str">
        <f>"6교시"&amp;LEFT(자료!$I$8,5)</f>
        <v>6교시15:10</v>
      </c>
      <c r="BJ142" s="125" t="str">
        <f>IF(VLOOKUP(BR132,내용[],9,FALSE)="","",VLOOKUP(BR132,내용[],9,FALSE)&amp;" : "&amp;VLOOKUP(BR132,내용[],17,FALSE))</f>
        <v xml:space="preserve">프론트앤드 &amp; 백앤드 구현 및 제작 : </v>
      </c>
      <c r="BK142" s="126"/>
      <c r="BL142" s="126"/>
      <c r="BM142" s="126"/>
      <c r="BN142" s="126"/>
      <c r="BO142" s="127"/>
      <c r="BP142" s="122"/>
      <c r="BQ142" s="122"/>
      <c r="BR142" s="123" t="str">
        <f>IF(VLOOKUP(BR132,내용[],25,FALSE)="","",VLOOKUP(BR132,내용[],25,FALSE))</f>
        <v>UI 구현</v>
      </c>
      <c r="BS142" s="123"/>
      <c r="BT142" s="123"/>
      <c r="BU142" s="123"/>
      <c r="BV142" s="123"/>
      <c r="BW142" s="123"/>
      <c r="BX142" s="123"/>
      <c r="BY142" s="124"/>
      <c r="BZ142" s="124"/>
      <c r="CA142" s="124"/>
      <c r="CB142" s="124"/>
      <c r="CC142" s="57" t="str">
        <f>"6교시"&amp;LEFT(자료!$I$8,5)</f>
        <v>6교시15:10</v>
      </c>
      <c r="CD142" s="125" t="str">
        <f>IF(VLOOKUP(CL132,내용[],9,FALSE)="","",VLOOKUP(CL132,내용[],9,FALSE)&amp;" : "&amp;VLOOKUP(CL132,내용[],17,FALSE))</f>
        <v xml:space="preserve">프론트앤드 &amp; 백앤드 구현 및 제작 : </v>
      </c>
      <c r="CE142" s="126"/>
      <c r="CF142" s="126"/>
      <c r="CG142" s="126"/>
      <c r="CH142" s="126"/>
      <c r="CI142" s="127"/>
      <c r="CJ142" s="122"/>
      <c r="CK142" s="122"/>
      <c r="CL142" s="123" t="str">
        <f>IF(VLOOKUP(CL132,내용[],25,FALSE)="","",VLOOKUP(CL132,내용[],25,FALSE))</f>
        <v>UI 구현</v>
      </c>
      <c r="CM142" s="123"/>
      <c r="CN142" s="123"/>
      <c r="CO142" s="123"/>
      <c r="CP142" s="123"/>
      <c r="CQ142" s="123"/>
      <c r="CR142" s="123"/>
      <c r="CS142" s="124"/>
      <c r="CT142" s="124"/>
      <c r="CU142" s="124"/>
      <c r="CV142" s="124"/>
    </row>
    <row r="143" spans="1:100" ht="30.75" customHeight="1" x14ac:dyDescent="0.15">
      <c r="A143" s="57" t="str">
        <f>"7교시"&amp;LEFT(자료!$J$8,5)</f>
        <v>7교시16:10</v>
      </c>
      <c r="B143" s="125" t="str">
        <f>IF(VLOOKUP(J132,내용[],10,FALSE)="","",VLOOKUP(J132,내용[],10,FALSE)&amp;" : "&amp;VLOOKUP(J132,내용[],18,FALSE))</f>
        <v xml:space="preserve">프론트앤드 &amp; 백앤드 구현 및 제작 : </v>
      </c>
      <c r="C143" s="126"/>
      <c r="D143" s="126"/>
      <c r="E143" s="126"/>
      <c r="F143" s="126"/>
      <c r="G143" s="127"/>
      <c r="H143" s="122"/>
      <c r="I143" s="122"/>
      <c r="J143" s="123" t="str">
        <f>IF(VLOOKUP(J132,내용[],26,FALSE)="","",VLOOKUP(J132,내용[],26,FALSE))</f>
        <v>UI 구현</v>
      </c>
      <c r="K143" s="123"/>
      <c r="L143" s="123"/>
      <c r="M143" s="123"/>
      <c r="N143" s="123"/>
      <c r="O143" s="123"/>
      <c r="P143" s="123"/>
      <c r="Q143" s="124"/>
      <c r="R143" s="124"/>
      <c r="S143" s="124"/>
      <c r="T143" s="124"/>
      <c r="U143" s="57" t="str">
        <f>"7교시"&amp;LEFT(자료!$J$8,5)</f>
        <v>7교시16:10</v>
      </c>
      <c r="V143" s="125" t="str">
        <f>IF(VLOOKUP(AD132,내용[],10,FALSE)="","",VLOOKUP(AD132,내용[],10,FALSE)&amp;" : "&amp;VLOOKUP(AD132,내용[],18,FALSE))</f>
        <v xml:space="preserve">프론트앤드 &amp; 백앤드 구현 및 제작 : </v>
      </c>
      <c r="W143" s="126"/>
      <c r="X143" s="126"/>
      <c r="Y143" s="126"/>
      <c r="Z143" s="126"/>
      <c r="AA143" s="127"/>
      <c r="AB143" s="122"/>
      <c r="AC143" s="122"/>
      <c r="AD143" s="123" t="str">
        <f>IF(VLOOKUP(AD132,내용[],26,FALSE)="","",VLOOKUP(AD132,내용[],26,FALSE))</f>
        <v>UI 구현</v>
      </c>
      <c r="AE143" s="123"/>
      <c r="AF143" s="123"/>
      <c r="AG143" s="123"/>
      <c r="AH143" s="123"/>
      <c r="AI143" s="123"/>
      <c r="AJ143" s="123"/>
      <c r="AK143" s="124"/>
      <c r="AL143" s="124"/>
      <c r="AM143" s="124"/>
      <c r="AN143" s="124"/>
      <c r="AO143" s="57" t="str">
        <f>"7교시"&amp;LEFT(자료!$J$8,5)</f>
        <v>7교시16:10</v>
      </c>
      <c r="AP143" s="125" t="str">
        <f>IF(VLOOKUP(AX132,내용[],10,FALSE)="","",VLOOKUP(AX132,내용[],10,FALSE)&amp;" : "&amp;VLOOKUP(AX132,내용[],18,FALSE))</f>
        <v xml:space="preserve">프론트앤드 &amp; 백앤드 구현 및 제작 : </v>
      </c>
      <c r="AQ143" s="126"/>
      <c r="AR143" s="126"/>
      <c r="AS143" s="126"/>
      <c r="AT143" s="126"/>
      <c r="AU143" s="127"/>
      <c r="AV143" s="122"/>
      <c r="AW143" s="122"/>
      <c r="AX143" s="123" t="str">
        <f>IF(VLOOKUP(AX132,내용[],26,FALSE)="","",VLOOKUP(AX132,내용[],26,FALSE))</f>
        <v>UI 구현</v>
      </c>
      <c r="AY143" s="123"/>
      <c r="AZ143" s="123"/>
      <c r="BA143" s="123"/>
      <c r="BB143" s="123"/>
      <c r="BC143" s="123"/>
      <c r="BD143" s="123"/>
      <c r="BE143" s="124"/>
      <c r="BF143" s="124"/>
      <c r="BG143" s="124"/>
      <c r="BH143" s="124"/>
      <c r="BI143" s="57" t="str">
        <f>"7교시"&amp;LEFT(자료!$J$8,5)</f>
        <v>7교시16:10</v>
      </c>
      <c r="BJ143" s="125" t="str">
        <f>IF(VLOOKUP(BR132,내용[],10,FALSE)="","",VLOOKUP(BR132,내용[],10,FALSE)&amp;" : "&amp;VLOOKUP(BR132,내용[],18,FALSE))</f>
        <v xml:space="preserve">프론트앤드 &amp; 백앤드 구현 및 제작 : </v>
      </c>
      <c r="BK143" s="126"/>
      <c r="BL143" s="126"/>
      <c r="BM143" s="126"/>
      <c r="BN143" s="126"/>
      <c r="BO143" s="127"/>
      <c r="BP143" s="122"/>
      <c r="BQ143" s="122"/>
      <c r="BR143" s="123" t="str">
        <f>IF(VLOOKUP(BR132,내용[],26,FALSE)="","",VLOOKUP(BR132,내용[],26,FALSE))</f>
        <v>UI 구현</v>
      </c>
      <c r="BS143" s="123"/>
      <c r="BT143" s="123"/>
      <c r="BU143" s="123"/>
      <c r="BV143" s="123"/>
      <c r="BW143" s="123"/>
      <c r="BX143" s="123"/>
      <c r="BY143" s="124"/>
      <c r="BZ143" s="124"/>
      <c r="CA143" s="124"/>
      <c r="CB143" s="124"/>
      <c r="CC143" s="57" t="str">
        <f>"7교시"&amp;LEFT(자료!$J$8,5)</f>
        <v>7교시16:10</v>
      </c>
      <c r="CD143" s="125" t="str">
        <f>IF(VLOOKUP(CL132,내용[],10,FALSE)="","",VLOOKUP(CL132,내용[],10,FALSE)&amp;" : "&amp;VLOOKUP(CL132,내용[],18,FALSE))</f>
        <v xml:space="preserve">프론트앤드 &amp; 백앤드 구현 및 제작 : </v>
      </c>
      <c r="CE143" s="126"/>
      <c r="CF143" s="126"/>
      <c r="CG143" s="126"/>
      <c r="CH143" s="126"/>
      <c r="CI143" s="127"/>
      <c r="CJ143" s="122"/>
      <c r="CK143" s="122"/>
      <c r="CL143" s="123" t="str">
        <f>IF(VLOOKUP(CL132,내용[],26,FALSE)="","",VLOOKUP(CL132,내용[],26,FALSE))</f>
        <v>UI 구현</v>
      </c>
      <c r="CM143" s="123"/>
      <c r="CN143" s="123"/>
      <c r="CO143" s="123"/>
      <c r="CP143" s="123"/>
      <c r="CQ143" s="123"/>
      <c r="CR143" s="123"/>
      <c r="CS143" s="124"/>
      <c r="CT143" s="124"/>
      <c r="CU143" s="124"/>
      <c r="CV143" s="124"/>
    </row>
    <row r="144" spans="1:100" ht="30.75" hidden="1" customHeight="1" x14ac:dyDescent="0.15">
      <c r="A144" s="57" t="str">
        <f>"1교시"&amp;LEFT(자료!$D$8,5)</f>
        <v>1교시09:30</v>
      </c>
      <c r="B144" s="125" t="e">
        <f>VLOOKUP(J133,내용[],10,FALSE)&amp;" : "&amp;VLOOKUP(J133,내용[],18,FALSE)</f>
        <v>#N/A</v>
      </c>
      <c r="C144" s="126"/>
      <c r="D144" s="126"/>
      <c r="E144" s="126"/>
      <c r="F144" s="126"/>
      <c r="G144" s="127"/>
      <c r="H144" s="122"/>
      <c r="I144" s="122"/>
      <c r="J144" s="123" t="str">
        <f>VLOOKUP(J132,내용[],27,FALSE)</f>
        <v>UI 구현</v>
      </c>
      <c r="K144" s="123"/>
      <c r="L144" s="123"/>
      <c r="M144" s="123"/>
      <c r="N144" s="123"/>
      <c r="O144" s="123"/>
      <c r="P144" s="123"/>
      <c r="Q144" s="124"/>
      <c r="R144" s="124"/>
      <c r="S144" s="124"/>
      <c r="T144" s="124"/>
      <c r="U144" s="57" t="str">
        <f>"1교시"&amp;LEFT(자료!$D$8,5)</f>
        <v>1교시09:30</v>
      </c>
      <c r="V144" s="125" t="e">
        <f>VLOOKUP(AD133,내용[],10,FALSE)&amp;" : "&amp;VLOOKUP(AD133,내용[],18,FALSE)</f>
        <v>#N/A</v>
      </c>
      <c r="W144" s="126"/>
      <c r="X144" s="126"/>
      <c r="Y144" s="126"/>
      <c r="Z144" s="126"/>
      <c r="AA144" s="127"/>
      <c r="AB144" s="122"/>
      <c r="AC144" s="122"/>
      <c r="AD144" s="123" t="str">
        <f>VLOOKUP(AD132,내용[],27,FALSE)</f>
        <v>UI 구현</v>
      </c>
      <c r="AE144" s="123"/>
      <c r="AF144" s="123"/>
      <c r="AG144" s="123"/>
      <c r="AH144" s="123"/>
      <c r="AI144" s="123"/>
      <c r="AJ144" s="123"/>
      <c r="AK144" s="124"/>
      <c r="AL144" s="124"/>
      <c r="AM144" s="124"/>
      <c r="AN144" s="124"/>
      <c r="AO144" s="57" t="str">
        <f>"1교시"&amp;LEFT(자료!$D$8,5)</f>
        <v>1교시09:30</v>
      </c>
      <c r="AP144" s="125" t="e">
        <f>VLOOKUP(AX133,내용[],10,FALSE)&amp;" : "&amp;VLOOKUP(AX133,내용[],18,FALSE)</f>
        <v>#N/A</v>
      </c>
      <c r="AQ144" s="126"/>
      <c r="AR144" s="126"/>
      <c r="AS144" s="126"/>
      <c r="AT144" s="126"/>
      <c r="AU144" s="127"/>
      <c r="AV144" s="122"/>
      <c r="AW144" s="122"/>
      <c r="AX144" s="123" t="str">
        <f>VLOOKUP(AX132,내용[],27,FALSE)</f>
        <v>UI 구현</v>
      </c>
      <c r="AY144" s="123"/>
      <c r="AZ144" s="123"/>
      <c r="BA144" s="123"/>
      <c r="BB144" s="123"/>
      <c r="BC144" s="123"/>
      <c r="BD144" s="123"/>
      <c r="BE144" s="124"/>
      <c r="BF144" s="124"/>
      <c r="BG144" s="124"/>
      <c r="BH144" s="124"/>
      <c r="BI144" s="57" t="str">
        <f>"1교시"&amp;LEFT(자료!$D$8,5)</f>
        <v>1교시09:30</v>
      </c>
      <c r="BJ144" s="125" t="e">
        <f>VLOOKUP(BR133,내용[],10,FALSE)&amp;" : "&amp;VLOOKUP(BR133,내용[],18,FALSE)</f>
        <v>#N/A</v>
      </c>
      <c r="BK144" s="126"/>
      <c r="BL144" s="126"/>
      <c r="BM144" s="126"/>
      <c r="BN144" s="126"/>
      <c r="BO144" s="127"/>
      <c r="BP144" s="122"/>
      <c r="BQ144" s="122"/>
      <c r="BR144" s="123" t="str">
        <f>VLOOKUP(BR132,내용[],27,FALSE)</f>
        <v>UI 구현</v>
      </c>
      <c r="BS144" s="123"/>
      <c r="BT144" s="123"/>
      <c r="BU144" s="123"/>
      <c r="BV144" s="123"/>
      <c r="BW144" s="123"/>
      <c r="BX144" s="123"/>
      <c r="BY144" s="124"/>
      <c r="BZ144" s="124"/>
      <c r="CA144" s="124"/>
      <c r="CB144" s="124"/>
      <c r="CC144" s="57" t="str">
        <f>"1교시"&amp;LEFT(자료!$D$8,5)</f>
        <v>1교시09:30</v>
      </c>
      <c r="CD144" s="125" t="e">
        <f>VLOOKUP(CL133,내용[],10,FALSE)&amp;" : "&amp;VLOOKUP(CL133,내용[],18,FALSE)</f>
        <v>#N/A</v>
      </c>
      <c r="CE144" s="126"/>
      <c r="CF144" s="126"/>
      <c r="CG144" s="126"/>
      <c r="CH144" s="126"/>
      <c r="CI144" s="127"/>
      <c r="CJ144" s="122"/>
      <c r="CK144" s="122"/>
      <c r="CL144" s="123" t="str">
        <f>VLOOKUP(CL132,내용[],27,FALSE)</f>
        <v>UI 구현</v>
      </c>
      <c r="CM144" s="123"/>
      <c r="CN144" s="123"/>
      <c r="CO144" s="123"/>
      <c r="CP144" s="123"/>
      <c r="CQ144" s="123"/>
      <c r="CR144" s="123"/>
      <c r="CS144" s="124"/>
      <c r="CT144" s="124"/>
      <c r="CU144" s="124"/>
      <c r="CV144" s="124"/>
    </row>
    <row r="145" spans="1:100" ht="30.75" customHeight="1" x14ac:dyDescent="0.15">
      <c r="A145" s="57" t="str">
        <f>"8교시"&amp;LEFT(자료!$K$8,5)</f>
        <v>8교시17:10</v>
      </c>
      <c r="B145" s="125" t="str">
        <f>IF(VLOOKUP(J132,내용[],11,FALSE)="","",VLOOKUP(J132,내용[],11,FALSE)&amp;" : "&amp;VLOOKUP(J132,내용[],19,FALSE))</f>
        <v xml:space="preserve">프론트앤드 &amp; 백앤드 구현 및 제작 : </v>
      </c>
      <c r="C145" s="126"/>
      <c r="D145" s="126"/>
      <c r="E145" s="126"/>
      <c r="F145" s="126"/>
      <c r="G145" s="127"/>
      <c r="H145" s="122"/>
      <c r="I145" s="122"/>
      <c r="J145" s="123" t="str">
        <f>IF(VLOOKUP(J132,내용[],27,FALSE)="","",VLOOKUP(J132,내용[],27,FALSE))</f>
        <v>UI 구현</v>
      </c>
      <c r="K145" s="123"/>
      <c r="L145" s="123"/>
      <c r="M145" s="123"/>
      <c r="N145" s="123"/>
      <c r="O145" s="123"/>
      <c r="P145" s="123"/>
      <c r="Q145" s="124"/>
      <c r="R145" s="124"/>
      <c r="S145" s="124"/>
      <c r="T145" s="124"/>
      <c r="U145" s="57" t="str">
        <f>"8교시"&amp;LEFT(자료!$K$8,5)</f>
        <v>8교시17:10</v>
      </c>
      <c r="V145" s="125" t="str">
        <f>IF(VLOOKUP(AD132,내용[],11,FALSE)="","",VLOOKUP(AD132,내용[],11,FALSE)&amp;" : "&amp;VLOOKUP(AD132,내용[],19,FALSE))</f>
        <v xml:space="preserve">프론트앤드 &amp; 백앤드 구현 및 제작 : </v>
      </c>
      <c r="W145" s="126"/>
      <c r="X145" s="126"/>
      <c r="Y145" s="126"/>
      <c r="Z145" s="126"/>
      <c r="AA145" s="127"/>
      <c r="AB145" s="122"/>
      <c r="AC145" s="122"/>
      <c r="AD145" s="123" t="str">
        <f>IF(VLOOKUP(AD132,내용[],27,FALSE)="","",VLOOKUP(AD132,내용[],27,FALSE))</f>
        <v>UI 구현</v>
      </c>
      <c r="AE145" s="123"/>
      <c r="AF145" s="123"/>
      <c r="AG145" s="123"/>
      <c r="AH145" s="123"/>
      <c r="AI145" s="123"/>
      <c r="AJ145" s="123"/>
      <c r="AK145" s="124"/>
      <c r="AL145" s="124"/>
      <c r="AM145" s="124"/>
      <c r="AN145" s="124"/>
      <c r="AO145" s="57" t="str">
        <f>"8교시"&amp;LEFT(자료!$K$8,5)</f>
        <v>8교시17:10</v>
      </c>
      <c r="AP145" s="125" t="str">
        <f>IF(VLOOKUP(AX132,내용[],11,FALSE)="","",VLOOKUP(AX132,내용[],11,FALSE)&amp;" : "&amp;VLOOKUP(AX132,내용[],19,FALSE))</f>
        <v xml:space="preserve">프론트앤드 &amp; 백앤드 구현 및 제작 : </v>
      </c>
      <c r="AQ145" s="126"/>
      <c r="AR145" s="126"/>
      <c r="AS145" s="126"/>
      <c r="AT145" s="126"/>
      <c r="AU145" s="127"/>
      <c r="AV145" s="122"/>
      <c r="AW145" s="122"/>
      <c r="AX145" s="123" t="str">
        <f>IF(VLOOKUP(AX132,내용[],27,FALSE)="","",VLOOKUP(AX132,내용[],27,FALSE))</f>
        <v>UI 구현</v>
      </c>
      <c r="AY145" s="123"/>
      <c r="AZ145" s="123"/>
      <c r="BA145" s="123"/>
      <c r="BB145" s="123"/>
      <c r="BC145" s="123"/>
      <c r="BD145" s="123"/>
      <c r="BE145" s="124"/>
      <c r="BF145" s="124"/>
      <c r="BG145" s="124"/>
      <c r="BH145" s="124"/>
      <c r="BI145" s="57" t="str">
        <f>"8교시"&amp;LEFT(자료!$K$8,5)</f>
        <v>8교시17:10</v>
      </c>
      <c r="BJ145" s="125" t="str">
        <f>IF(VLOOKUP(BR132,내용[],11,FALSE)="","",VLOOKUP(BR132,내용[],11,FALSE)&amp;" : "&amp;VLOOKUP(BR132,내용[],19,FALSE))</f>
        <v xml:space="preserve">프론트앤드 &amp; 백앤드 구현 및 제작 : </v>
      </c>
      <c r="BK145" s="126"/>
      <c r="BL145" s="126"/>
      <c r="BM145" s="126"/>
      <c r="BN145" s="126"/>
      <c r="BO145" s="127"/>
      <c r="BP145" s="122"/>
      <c r="BQ145" s="122"/>
      <c r="BR145" s="123" t="str">
        <f>IF(VLOOKUP(BR132,내용[],27,FALSE)="","",VLOOKUP(BR132,내용[],27,FALSE))</f>
        <v>UI 구현</v>
      </c>
      <c r="BS145" s="123"/>
      <c r="BT145" s="123"/>
      <c r="BU145" s="123"/>
      <c r="BV145" s="123"/>
      <c r="BW145" s="123"/>
      <c r="BX145" s="123"/>
      <c r="BY145" s="124"/>
      <c r="BZ145" s="124"/>
      <c r="CA145" s="124"/>
      <c r="CB145" s="124"/>
      <c r="CC145" s="57" t="str">
        <f>"8교시"&amp;LEFT(자료!$K$8,5)</f>
        <v>8교시17:10</v>
      </c>
      <c r="CD145" s="125" t="str">
        <f>IF(VLOOKUP(CL132,내용[],11,FALSE)="","",VLOOKUP(CL132,내용[],11,FALSE)&amp;" : "&amp;VLOOKUP(CL132,내용[],19,FALSE))</f>
        <v xml:space="preserve">프론트앤드 &amp; 백앤드 구현 및 제작 : </v>
      </c>
      <c r="CE145" s="126"/>
      <c r="CF145" s="126"/>
      <c r="CG145" s="126"/>
      <c r="CH145" s="126"/>
      <c r="CI145" s="127"/>
      <c r="CJ145" s="122"/>
      <c r="CK145" s="122"/>
      <c r="CL145" s="123" t="str">
        <f>IF(VLOOKUP(CL132,내용[],27,FALSE)="","",VLOOKUP(CL132,내용[],27,FALSE))</f>
        <v>UI 구현</v>
      </c>
      <c r="CM145" s="123"/>
      <c r="CN145" s="123"/>
      <c r="CO145" s="123"/>
      <c r="CP145" s="123"/>
      <c r="CQ145" s="123"/>
      <c r="CR145" s="123"/>
      <c r="CS145" s="124"/>
      <c r="CT145" s="124"/>
      <c r="CU145" s="124"/>
      <c r="CV145" s="124"/>
    </row>
    <row r="146" spans="1:100" ht="60" customHeight="1" x14ac:dyDescent="0.15">
      <c r="A146" s="120" t="str">
        <f t="shared" ref="A146" si="330">$A$21</f>
        <v>지시사항</v>
      </c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 t="str">
        <f t="shared" ref="U146" si="331">$A$21</f>
        <v>지시사항</v>
      </c>
      <c r="V146" s="120"/>
      <c r="W146" s="120"/>
      <c r="X146" s="120"/>
      <c r="Y146" s="120"/>
      <c r="Z146" s="120"/>
      <c r="AA146" s="120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 t="str">
        <f t="shared" ref="AO146" si="332">$A$21</f>
        <v>지시사항</v>
      </c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 t="str">
        <f t="shared" ref="BI146" si="333">$A$21</f>
        <v>지시사항</v>
      </c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  <c r="BZ146" s="120"/>
      <c r="CA146" s="120"/>
      <c r="CB146" s="120"/>
      <c r="CC146" s="120" t="str">
        <f t="shared" ref="CC146" si="334">$A$21</f>
        <v>지시사항</v>
      </c>
      <c r="CD146" s="120"/>
      <c r="CE146" s="120"/>
      <c r="CF146" s="120"/>
      <c r="CG146" s="120"/>
      <c r="CH146" s="120"/>
      <c r="CI146" s="120"/>
      <c r="CJ146" s="120"/>
      <c r="CK146" s="120"/>
      <c r="CL146" s="120"/>
      <c r="CM146" s="120"/>
      <c r="CN146" s="120"/>
      <c r="CO146" s="120"/>
      <c r="CP146" s="120"/>
      <c r="CQ146" s="120"/>
      <c r="CR146" s="120"/>
      <c r="CS146" s="120"/>
      <c r="CT146" s="120"/>
      <c r="CU146" s="120"/>
      <c r="CV146" s="120"/>
    </row>
    <row r="147" spans="1:100" ht="27.95" customHeight="1" x14ac:dyDescent="0.15">
      <c r="A147" s="121" t="str">
        <f t="shared" ref="A147" si="335">$A$22</f>
        <v>특이
사항</v>
      </c>
      <c r="B147" s="120" t="str">
        <f t="shared" ref="B147" si="336">$B$22</f>
        <v>지각자</v>
      </c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1" t="str">
        <f t="shared" ref="U147" si="337">$A$22</f>
        <v>특이
사항</v>
      </c>
      <c r="V147" s="120" t="str">
        <f t="shared" ref="V147" si="338">$B$22</f>
        <v>지각자</v>
      </c>
      <c r="W147" s="120"/>
      <c r="X147" s="120"/>
      <c r="Y147" s="120"/>
      <c r="Z147" s="120"/>
      <c r="AA147" s="120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1" t="str">
        <f t="shared" ref="AO147" si="339">$A$22</f>
        <v>특이
사항</v>
      </c>
      <c r="AP147" s="120" t="str">
        <f t="shared" ref="AP147" si="340">$B$22</f>
        <v>지각자</v>
      </c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1" t="str">
        <f t="shared" ref="BI147" si="341">$A$22</f>
        <v>특이
사항</v>
      </c>
      <c r="BJ147" s="120" t="str">
        <f t="shared" ref="BJ147" si="342">$B$22</f>
        <v>지각자</v>
      </c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  <c r="BZ147" s="120"/>
      <c r="CA147" s="120"/>
      <c r="CB147" s="120"/>
      <c r="CC147" s="121" t="str">
        <f t="shared" ref="CC147" si="343">$A$22</f>
        <v>특이
사항</v>
      </c>
      <c r="CD147" s="120" t="str">
        <f t="shared" ref="CD147" si="344">$B$22</f>
        <v>지각자</v>
      </c>
      <c r="CE147" s="120"/>
      <c r="CF147" s="120"/>
      <c r="CG147" s="120"/>
      <c r="CH147" s="120"/>
      <c r="CI147" s="120"/>
      <c r="CJ147" s="120"/>
      <c r="CK147" s="120"/>
      <c r="CL147" s="120"/>
      <c r="CM147" s="120"/>
      <c r="CN147" s="120"/>
      <c r="CO147" s="120"/>
      <c r="CP147" s="120"/>
      <c r="CQ147" s="120"/>
      <c r="CR147" s="120"/>
      <c r="CS147" s="120"/>
      <c r="CT147" s="120"/>
      <c r="CU147" s="120"/>
      <c r="CV147" s="120"/>
    </row>
    <row r="148" spans="1:100" ht="27.95" customHeight="1" x14ac:dyDescent="0.15">
      <c r="A148" s="121"/>
      <c r="B148" s="120" t="str">
        <f t="shared" ref="B148" si="345">$B$23</f>
        <v>결석자</v>
      </c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1"/>
      <c r="V148" s="120" t="str">
        <f t="shared" ref="V148" si="346">$B$23</f>
        <v>결석자</v>
      </c>
      <c r="W148" s="120"/>
      <c r="X148" s="120"/>
      <c r="Y148" s="120"/>
      <c r="Z148" s="120"/>
      <c r="AA148" s="120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1"/>
      <c r="AP148" s="120" t="str">
        <f t="shared" ref="AP148" si="347">$B$23</f>
        <v>결석자</v>
      </c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1"/>
      <c r="BJ148" s="120" t="str">
        <f t="shared" ref="BJ148" si="348">$B$23</f>
        <v>결석자</v>
      </c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  <c r="BZ148" s="120"/>
      <c r="CA148" s="120"/>
      <c r="CB148" s="120"/>
      <c r="CC148" s="121"/>
      <c r="CD148" s="120" t="str">
        <f t="shared" ref="CD148" si="349">$B$23</f>
        <v>결석자</v>
      </c>
      <c r="CE148" s="120"/>
      <c r="CF148" s="120"/>
      <c r="CG148" s="120"/>
      <c r="CH148" s="120"/>
      <c r="CI148" s="120"/>
      <c r="CJ148" s="120"/>
      <c r="CK148" s="120"/>
      <c r="CL148" s="120"/>
      <c r="CM148" s="120"/>
      <c r="CN148" s="120"/>
      <c r="CO148" s="120"/>
      <c r="CP148" s="120"/>
      <c r="CQ148" s="120"/>
      <c r="CR148" s="120"/>
      <c r="CS148" s="120"/>
      <c r="CT148" s="120"/>
      <c r="CU148" s="120"/>
      <c r="CV148" s="120"/>
    </row>
    <row r="149" spans="1:100" ht="27.95" customHeight="1" x14ac:dyDescent="0.15">
      <c r="A149" s="121"/>
      <c r="B149" s="120" t="str">
        <f t="shared" ref="B149" si="350">$B$24</f>
        <v>조퇴자</v>
      </c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S149" s="120"/>
      <c r="T149" s="120"/>
      <c r="U149" s="121"/>
      <c r="V149" s="120" t="str">
        <f t="shared" ref="V149" si="351">$B$24</f>
        <v>조퇴자</v>
      </c>
      <c r="W149" s="120"/>
      <c r="X149" s="120"/>
      <c r="Y149" s="120"/>
      <c r="Z149" s="120"/>
      <c r="AA149" s="120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1"/>
      <c r="AP149" s="120" t="str">
        <f t="shared" ref="AP149" si="352">$B$24</f>
        <v>조퇴자</v>
      </c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1"/>
      <c r="BJ149" s="120" t="str">
        <f t="shared" ref="BJ149" si="353">$B$24</f>
        <v>조퇴자</v>
      </c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  <c r="BZ149" s="120"/>
      <c r="CA149" s="120"/>
      <c r="CB149" s="120"/>
      <c r="CC149" s="121"/>
      <c r="CD149" s="120" t="str">
        <f t="shared" ref="CD149" si="354">$B$24</f>
        <v>조퇴자</v>
      </c>
      <c r="CE149" s="120"/>
      <c r="CF149" s="120"/>
      <c r="CG149" s="120"/>
      <c r="CH149" s="120"/>
      <c r="CI149" s="120"/>
      <c r="CJ149" s="120"/>
      <c r="CK149" s="120"/>
      <c r="CL149" s="120"/>
      <c r="CM149" s="120"/>
      <c r="CN149" s="120"/>
      <c r="CO149" s="120"/>
      <c r="CP149" s="120"/>
      <c r="CQ149" s="120"/>
      <c r="CR149" s="120"/>
      <c r="CS149" s="120"/>
      <c r="CT149" s="120"/>
      <c r="CU149" s="120"/>
      <c r="CV149" s="120"/>
    </row>
    <row r="150" spans="1:100" ht="45" customHeight="1" x14ac:dyDescent="0.15">
      <c r="A150" s="121"/>
      <c r="B150" s="121" t="str">
        <f t="shared" ref="B150" si="355">$B$25</f>
        <v>기타사항
(전달사항, 외출자 등)</v>
      </c>
      <c r="C150" s="121"/>
      <c r="D150" s="121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1"/>
      <c r="V150" s="121" t="str">
        <f t="shared" ref="V150" si="356">$B$25</f>
        <v>기타사항
(전달사항, 외출자 등)</v>
      </c>
      <c r="W150" s="121"/>
      <c r="X150" s="121"/>
      <c r="Y150" s="120"/>
      <c r="Z150" s="120"/>
      <c r="AA150" s="120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1"/>
      <c r="AP150" s="121" t="str">
        <f t="shared" ref="AP150" si="357">$B$25</f>
        <v>기타사항
(전달사항, 외출자 등)</v>
      </c>
      <c r="AQ150" s="121"/>
      <c r="AR150" s="121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1"/>
      <c r="BJ150" s="121" t="str">
        <f t="shared" ref="BJ150" si="358">$B$25</f>
        <v>기타사항
(전달사항, 외출자 등)</v>
      </c>
      <c r="BK150" s="121"/>
      <c r="BL150" s="121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  <c r="BZ150" s="120"/>
      <c r="CA150" s="120"/>
      <c r="CB150" s="120"/>
      <c r="CC150" s="121"/>
      <c r="CD150" s="121" t="str">
        <f t="shared" ref="CD150" si="359">$B$25</f>
        <v>기타사항
(전달사항, 외출자 등)</v>
      </c>
      <c r="CE150" s="121"/>
      <c r="CF150" s="121"/>
      <c r="CG150" s="120"/>
      <c r="CH150" s="120"/>
      <c r="CI150" s="120"/>
      <c r="CJ150" s="120"/>
      <c r="CK150" s="120"/>
      <c r="CL150" s="120"/>
      <c r="CM150" s="120"/>
      <c r="CN150" s="120"/>
      <c r="CO150" s="120"/>
      <c r="CP150" s="120"/>
      <c r="CQ150" s="120"/>
      <c r="CR150" s="120"/>
      <c r="CS150" s="120"/>
      <c r="CT150" s="120"/>
      <c r="CU150" s="120"/>
      <c r="CV150" s="120"/>
    </row>
    <row r="151" spans="1:100" s="49" customFormat="1" ht="44.25" customHeight="1" x14ac:dyDescent="0.15">
      <c r="A151" s="148" t="str">
        <f t="shared" ref="A151" si="360">$A$1</f>
        <v>훈    련    일    지</v>
      </c>
      <c r="B151" s="148"/>
      <c r="C151" s="148"/>
      <c r="D151" s="148"/>
      <c r="E151" s="148"/>
      <c r="F151" s="148"/>
      <c r="G151" s="148"/>
      <c r="H151" s="148"/>
      <c r="I151" s="148"/>
      <c r="J151" s="148"/>
      <c r="K151" s="148"/>
      <c r="L151" s="148"/>
      <c r="M151" s="148"/>
      <c r="N151" s="148"/>
      <c r="O151" s="148"/>
      <c r="P151" s="148"/>
      <c r="Q151" s="148"/>
      <c r="R151" s="148"/>
      <c r="S151" s="148"/>
      <c r="T151" s="148"/>
      <c r="U151" s="148" t="str">
        <f t="shared" ref="U151" si="361">$A$1</f>
        <v>훈    련    일    지</v>
      </c>
      <c r="V151" s="148"/>
      <c r="W151" s="148"/>
      <c r="X151" s="148"/>
      <c r="Y151" s="148"/>
      <c r="Z151" s="148"/>
      <c r="AA151" s="148"/>
      <c r="AB151" s="148"/>
      <c r="AC151" s="148"/>
      <c r="AD151" s="148"/>
      <c r="AE151" s="148"/>
      <c r="AF151" s="148"/>
      <c r="AG151" s="148"/>
      <c r="AH151" s="148"/>
      <c r="AI151" s="148"/>
      <c r="AJ151" s="148"/>
      <c r="AK151" s="148"/>
      <c r="AL151" s="148"/>
      <c r="AM151" s="148"/>
      <c r="AN151" s="148"/>
      <c r="AO151" s="148" t="str">
        <f t="shared" ref="AO151" si="362">$A$1</f>
        <v>훈    련    일    지</v>
      </c>
      <c r="AP151" s="148"/>
      <c r="AQ151" s="148"/>
      <c r="AR151" s="148"/>
      <c r="AS151" s="148"/>
      <c r="AT151" s="148"/>
      <c r="AU151" s="148"/>
      <c r="AV151" s="148"/>
      <c r="AW151" s="148"/>
      <c r="AX151" s="148"/>
      <c r="AY151" s="148"/>
      <c r="AZ151" s="148"/>
      <c r="BA151" s="148"/>
      <c r="BB151" s="148"/>
      <c r="BC151" s="148"/>
      <c r="BD151" s="148"/>
      <c r="BE151" s="148"/>
      <c r="BF151" s="148"/>
      <c r="BG151" s="148"/>
      <c r="BH151" s="148"/>
      <c r="BI151" s="148" t="str">
        <f t="shared" ref="BI151" si="363">$A$1</f>
        <v>훈    련    일    지</v>
      </c>
      <c r="BJ151" s="148"/>
      <c r="BK151" s="148"/>
      <c r="BL151" s="148"/>
      <c r="BM151" s="148"/>
      <c r="BN151" s="148"/>
      <c r="BO151" s="148"/>
      <c r="BP151" s="148"/>
      <c r="BQ151" s="148"/>
      <c r="BR151" s="148"/>
      <c r="BS151" s="148"/>
      <c r="BT151" s="148"/>
      <c r="BU151" s="148"/>
      <c r="BV151" s="148"/>
      <c r="BW151" s="148"/>
      <c r="BX151" s="148"/>
      <c r="BY151" s="148"/>
      <c r="BZ151" s="148"/>
      <c r="CA151" s="148"/>
      <c r="CB151" s="148"/>
      <c r="CC151" s="148" t="str">
        <f t="shared" ref="CC151" si="364">$A$1</f>
        <v>훈    련    일    지</v>
      </c>
      <c r="CD151" s="148"/>
      <c r="CE151" s="148"/>
      <c r="CF151" s="148"/>
      <c r="CG151" s="148"/>
      <c r="CH151" s="148"/>
      <c r="CI151" s="148"/>
      <c r="CJ151" s="148"/>
      <c r="CK151" s="148"/>
      <c r="CL151" s="148"/>
      <c r="CM151" s="148"/>
      <c r="CN151" s="148"/>
      <c r="CO151" s="148"/>
      <c r="CP151" s="148"/>
      <c r="CQ151" s="148"/>
      <c r="CR151" s="148"/>
      <c r="CS151" s="148"/>
      <c r="CT151" s="148"/>
      <c r="CU151" s="148"/>
      <c r="CV151" s="148"/>
    </row>
    <row r="152" spans="1:100" s="49" customFormat="1" ht="24" customHeight="1" x14ac:dyDescent="0.1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BI152" s="50"/>
      <c r="BJ152" s="50"/>
      <c r="BK152" s="50"/>
      <c r="BL152" s="50"/>
      <c r="BM152" s="50"/>
      <c r="BN152" s="50"/>
      <c r="BO152" s="50"/>
      <c r="BP152" s="50"/>
      <c r="BQ152" s="50"/>
      <c r="BR152" s="50"/>
      <c r="CC152" s="50"/>
      <c r="CD152" s="50"/>
      <c r="CE152" s="50"/>
      <c r="CF152" s="50"/>
      <c r="CG152" s="50"/>
      <c r="CH152" s="50"/>
      <c r="CI152" s="50"/>
      <c r="CJ152" s="50"/>
      <c r="CK152" s="50"/>
      <c r="CL152" s="50"/>
    </row>
    <row r="153" spans="1:100" ht="20.100000000000001" customHeight="1" x14ac:dyDescent="0.15">
      <c r="A153" s="51" t="s">
        <v>18</v>
      </c>
      <c r="D153" s="81" t="str">
        <f>자료!$D$4</f>
        <v>하이미디어컴퓨터학원 천호점</v>
      </c>
      <c r="F153" s="52"/>
      <c r="G153" s="52"/>
      <c r="H153" s="52"/>
      <c r="N153" s="149" t="s">
        <v>75</v>
      </c>
      <c r="O153" s="152" t="s">
        <v>70</v>
      </c>
      <c r="P153" s="153"/>
      <c r="Q153" s="154"/>
      <c r="R153" s="152" t="s">
        <v>76</v>
      </c>
      <c r="S153" s="153"/>
      <c r="T153" s="154"/>
      <c r="U153" s="51" t="str">
        <f>$A$3</f>
        <v xml:space="preserve">훈련기관명 : </v>
      </c>
      <c r="X153" s="81" t="str">
        <f>$D$3</f>
        <v>하이미디어컴퓨터학원 천호점</v>
      </c>
      <c r="Z153" s="52"/>
      <c r="AA153" s="52"/>
      <c r="AB153" s="52"/>
      <c r="AH153" s="149" t="str">
        <f>$N$3</f>
        <v>결 
재</v>
      </c>
      <c r="AI153" s="152" t="str">
        <f>$O$3</f>
        <v>담  당</v>
      </c>
      <c r="AJ153" s="153"/>
      <c r="AK153" s="154"/>
      <c r="AL153" s="152" t="str">
        <f>$R$3</f>
        <v>최 종</v>
      </c>
      <c r="AM153" s="153"/>
      <c r="AN153" s="154"/>
      <c r="AO153" s="51" t="str">
        <f>$A$3</f>
        <v xml:space="preserve">훈련기관명 : </v>
      </c>
      <c r="AR153" s="81" t="str">
        <f>$D$3</f>
        <v>하이미디어컴퓨터학원 천호점</v>
      </c>
      <c r="AT153" s="52"/>
      <c r="AU153" s="52"/>
      <c r="AV153" s="52"/>
      <c r="BB153" s="149" t="str">
        <f>$N$3</f>
        <v>결 
재</v>
      </c>
      <c r="BC153" s="152" t="str">
        <f>$O$3</f>
        <v>담  당</v>
      </c>
      <c r="BD153" s="153"/>
      <c r="BE153" s="154"/>
      <c r="BF153" s="152" t="str">
        <f>$R$3</f>
        <v>최 종</v>
      </c>
      <c r="BG153" s="153"/>
      <c r="BH153" s="154"/>
      <c r="BI153" s="51" t="str">
        <f>$A$3</f>
        <v xml:space="preserve">훈련기관명 : </v>
      </c>
      <c r="BL153" s="81" t="str">
        <f>$D$3</f>
        <v>하이미디어컴퓨터학원 천호점</v>
      </c>
      <c r="BN153" s="52"/>
      <c r="BO153" s="52"/>
      <c r="BP153" s="52"/>
      <c r="BV153" s="149" t="str">
        <f>$N$3</f>
        <v>결 
재</v>
      </c>
      <c r="BW153" s="152" t="str">
        <f>$O$3</f>
        <v>담  당</v>
      </c>
      <c r="BX153" s="153"/>
      <c r="BY153" s="154"/>
      <c r="BZ153" s="152" t="str">
        <f>$R$3</f>
        <v>최 종</v>
      </c>
      <c r="CA153" s="153"/>
      <c r="CB153" s="154"/>
      <c r="CC153" s="51" t="str">
        <f>$A$3</f>
        <v xml:space="preserve">훈련기관명 : </v>
      </c>
      <c r="CF153" s="81" t="str">
        <f>$D$3</f>
        <v>하이미디어컴퓨터학원 천호점</v>
      </c>
      <c r="CH153" s="52"/>
      <c r="CI153" s="52"/>
      <c r="CJ153" s="52"/>
      <c r="CP153" s="149" t="str">
        <f>$N$3</f>
        <v>결 
재</v>
      </c>
      <c r="CQ153" s="152" t="str">
        <f>$O$3</f>
        <v>담  당</v>
      </c>
      <c r="CR153" s="153"/>
      <c r="CS153" s="154"/>
      <c r="CT153" s="152" t="str">
        <f>$R$3</f>
        <v>최 종</v>
      </c>
      <c r="CU153" s="153"/>
      <c r="CV153" s="154"/>
    </row>
    <row r="154" spans="1:100" ht="20.100000000000001" customHeight="1" x14ac:dyDescent="0.15">
      <c r="A154" s="51" t="s">
        <v>19</v>
      </c>
      <c r="D154" s="136" t="str">
        <f>$D$4</f>
        <v>풀스택 개발자양성과정(프론트앤드&amp;백앤드)(2회차)</v>
      </c>
      <c r="E154" s="136"/>
      <c r="F154" s="136"/>
      <c r="G154" s="136"/>
      <c r="H154" s="136"/>
      <c r="I154" s="136"/>
      <c r="J154" s="136"/>
      <c r="K154" s="136"/>
      <c r="L154" s="136"/>
      <c r="M154" s="137"/>
      <c r="N154" s="150"/>
      <c r="O154" s="138"/>
      <c r="P154" s="139"/>
      <c r="Q154" s="140"/>
      <c r="R154" s="138"/>
      <c r="S154" s="139"/>
      <c r="T154" s="140"/>
      <c r="U154" s="51" t="str">
        <f>$A$4</f>
        <v xml:space="preserve">훈련과정명 : </v>
      </c>
      <c r="X154" s="136" t="str">
        <f>$D$4</f>
        <v>풀스택 개발자양성과정(프론트앤드&amp;백앤드)(2회차)</v>
      </c>
      <c r="Y154" s="136"/>
      <c r="Z154" s="136"/>
      <c r="AA154" s="136"/>
      <c r="AB154" s="136"/>
      <c r="AC154" s="136"/>
      <c r="AD154" s="136"/>
      <c r="AE154" s="136"/>
      <c r="AF154" s="136"/>
      <c r="AG154" s="137"/>
      <c r="AH154" s="150"/>
      <c r="AI154" s="138"/>
      <c r="AJ154" s="139"/>
      <c r="AK154" s="140"/>
      <c r="AL154" s="138"/>
      <c r="AM154" s="139"/>
      <c r="AN154" s="140"/>
      <c r="AO154" s="51" t="str">
        <f>$A$4</f>
        <v xml:space="preserve">훈련과정명 : </v>
      </c>
      <c r="AR154" s="136" t="str">
        <f>$D$4</f>
        <v>풀스택 개발자양성과정(프론트앤드&amp;백앤드)(2회차)</v>
      </c>
      <c r="AS154" s="136"/>
      <c r="AT154" s="136"/>
      <c r="AU154" s="136"/>
      <c r="AV154" s="136"/>
      <c r="AW154" s="136"/>
      <c r="AX154" s="136"/>
      <c r="AY154" s="136"/>
      <c r="AZ154" s="136"/>
      <c r="BA154" s="137"/>
      <c r="BB154" s="150"/>
      <c r="BC154" s="138"/>
      <c r="BD154" s="139"/>
      <c r="BE154" s="140"/>
      <c r="BF154" s="138"/>
      <c r="BG154" s="139"/>
      <c r="BH154" s="140"/>
      <c r="BI154" s="51" t="str">
        <f>$A$4</f>
        <v xml:space="preserve">훈련과정명 : </v>
      </c>
      <c r="BL154" s="136" t="str">
        <f>$D$4</f>
        <v>풀스택 개발자양성과정(프론트앤드&amp;백앤드)(2회차)</v>
      </c>
      <c r="BM154" s="136"/>
      <c r="BN154" s="136"/>
      <c r="BO154" s="136"/>
      <c r="BP154" s="136"/>
      <c r="BQ154" s="136"/>
      <c r="BR154" s="136"/>
      <c r="BS154" s="136"/>
      <c r="BT154" s="136"/>
      <c r="BU154" s="137"/>
      <c r="BV154" s="150"/>
      <c r="BW154" s="138"/>
      <c r="BX154" s="139"/>
      <c r="BY154" s="140"/>
      <c r="BZ154" s="138"/>
      <c r="CA154" s="139"/>
      <c r="CB154" s="140"/>
      <c r="CC154" s="51" t="str">
        <f>$A$4</f>
        <v xml:space="preserve">훈련과정명 : </v>
      </c>
      <c r="CF154" s="136" t="str">
        <f>$D$4</f>
        <v>풀스택 개발자양성과정(프론트앤드&amp;백앤드)(2회차)</v>
      </c>
      <c r="CG154" s="136"/>
      <c r="CH154" s="136"/>
      <c r="CI154" s="136"/>
      <c r="CJ154" s="136"/>
      <c r="CK154" s="136"/>
      <c r="CL154" s="136"/>
      <c r="CM154" s="136"/>
      <c r="CN154" s="136"/>
      <c r="CO154" s="137"/>
      <c r="CP154" s="150"/>
      <c r="CQ154" s="138"/>
      <c r="CR154" s="139"/>
      <c r="CS154" s="140"/>
      <c r="CT154" s="138"/>
      <c r="CU154" s="139"/>
      <c r="CV154" s="140"/>
    </row>
    <row r="155" spans="1:100" ht="20.100000000000001" customHeight="1" x14ac:dyDescent="0.15">
      <c r="A155" s="51" t="s">
        <v>20</v>
      </c>
      <c r="D155" s="81" t="str">
        <f>자료!$D$5</f>
        <v>2020-10-20 ~ 2021-04-01</v>
      </c>
      <c r="F155" s="52"/>
      <c r="N155" s="151"/>
      <c r="O155" s="141"/>
      <c r="P155" s="142"/>
      <c r="Q155" s="143"/>
      <c r="R155" s="141"/>
      <c r="S155" s="142"/>
      <c r="T155" s="143"/>
      <c r="U155" s="51" t="str">
        <f>$A$5</f>
        <v xml:space="preserve">훈 련 기 간 : </v>
      </c>
      <c r="X155" s="81" t="str">
        <f>$D$5</f>
        <v>2020-10-20 ~ 2021-04-01</v>
      </c>
      <c r="Z155" s="52"/>
      <c r="AH155" s="151"/>
      <c r="AI155" s="141"/>
      <c r="AJ155" s="142"/>
      <c r="AK155" s="143"/>
      <c r="AL155" s="141"/>
      <c r="AM155" s="142"/>
      <c r="AN155" s="143"/>
      <c r="AO155" s="51" t="str">
        <f>$A$5</f>
        <v xml:space="preserve">훈 련 기 간 : </v>
      </c>
      <c r="AR155" s="81" t="str">
        <f>$D$5</f>
        <v>2020-10-20 ~ 2021-04-01</v>
      </c>
      <c r="AT155" s="52"/>
      <c r="BB155" s="151"/>
      <c r="BC155" s="141"/>
      <c r="BD155" s="142"/>
      <c r="BE155" s="143"/>
      <c r="BF155" s="141"/>
      <c r="BG155" s="142"/>
      <c r="BH155" s="143"/>
      <c r="BI155" s="51" t="str">
        <f>$A$5</f>
        <v xml:space="preserve">훈 련 기 간 : </v>
      </c>
      <c r="BL155" s="81" t="str">
        <f>$D$5</f>
        <v>2020-10-20 ~ 2021-04-01</v>
      </c>
      <c r="BN155" s="52"/>
      <c r="BV155" s="151"/>
      <c r="BW155" s="141"/>
      <c r="BX155" s="142"/>
      <c r="BY155" s="143"/>
      <c r="BZ155" s="141"/>
      <c r="CA155" s="142"/>
      <c r="CB155" s="143"/>
      <c r="CC155" s="51" t="str">
        <f>$A$5</f>
        <v xml:space="preserve">훈 련 기 간 : </v>
      </c>
      <c r="CF155" s="81" t="str">
        <f>$D$5</f>
        <v>2020-10-20 ~ 2021-04-01</v>
      </c>
      <c r="CH155" s="52"/>
      <c r="CP155" s="151"/>
      <c r="CQ155" s="141"/>
      <c r="CR155" s="142"/>
      <c r="CS155" s="143"/>
      <c r="CT155" s="141"/>
      <c r="CU155" s="142"/>
      <c r="CV155" s="143"/>
    </row>
    <row r="156" spans="1:100" ht="20.100000000000001" customHeight="1" x14ac:dyDescent="0.15">
      <c r="F156" s="52"/>
      <c r="Z156" s="52"/>
      <c r="AT156" s="52"/>
      <c r="BN156" s="52"/>
      <c r="CH156" s="52"/>
    </row>
    <row r="157" spans="1:100" ht="19.5" customHeight="1" x14ac:dyDescent="0.15">
      <c r="A157" s="53" t="s">
        <v>68</v>
      </c>
      <c r="B157" s="53"/>
      <c r="C157" s="53"/>
      <c r="D157" s="144">
        <f>VLOOKUP(J157,내용[],44,FALSE)</f>
        <v>44166</v>
      </c>
      <c r="E157" s="144"/>
      <c r="F157" s="144"/>
      <c r="G157" s="144"/>
      <c r="H157" s="144"/>
      <c r="I157" s="144"/>
      <c r="J157" s="145">
        <f t="shared" ref="J157" si="365">J132+5</f>
        <v>31</v>
      </c>
      <c r="K157" s="145"/>
      <c r="L157" s="54"/>
      <c r="M157" s="53"/>
      <c r="N157" s="53"/>
      <c r="O157" s="53"/>
      <c r="P157" s="53"/>
      <c r="Q157" s="53"/>
      <c r="R157" s="53"/>
      <c r="U157" s="53" t="s">
        <v>68</v>
      </c>
      <c r="V157" s="53"/>
      <c r="W157" s="53"/>
      <c r="X157" s="146">
        <f>VLOOKUP(AD157,내용[],44,FALSE)</f>
        <v>44167</v>
      </c>
      <c r="Y157" s="146"/>
      <c r="Z157" s="146"/>
      <c r="AA157" s="146"/>
      <c r="AB157" s="146"/>
      <c r="AC157" s="146"/>
      <c r="AD157" s="147">
        <f t="shared" ref="AD157" si="366">J157+1</f>
        <v>32</v>
      </c>
      <c r="AE157" s="147"/>
      <c r="AF157" s="54"/>
      <c r="AG157" s="53"/>
      <c r="AH157" s="53"/>
      <c r="AI157" s="53"/>
      <c r="AJ157" s="53"/>
      <c r="AK157" s="53"/>
      <c r="AL157" s="53"/>
      <c r="AO157" s="53" t="s">
        <v>68</v>
      </c>
      <c r="AP157" s="53"/>
      <c r="AQ157" s="53"/>
      <c r="AR157" s="146">
        <f>VLOOKUP(AX157,내용[],44,FALSE)</f>
        <v>44168</v>
      </c>
      <c r="AS157" s="146"/>
      <c r="AT157" s="146"/>
      <c r="AU157" s="146"/>
      <c r="AV157" s="146"/>
      <c r="AW157" s="146"/>
      <c r="AX157" s="147">
        <f t="shared" ref="AX157" si="367">AD157+1</f>
        <v>33</v>
      </c>
      <c r="AY157" s="147"/>
      <c r="AZ157" s="54"/>
      <c r="BA157" s="53"/>
      <c r="BB157" s="53"/>
      <c r="BC157" s="53"/>
      <c r="BD157" s="53"/>
      <c r="BE157" s="53"/>
      <c r="BF157" s="53"/>
      <c r="BI157" s="53" t="s">
        <v>68</v>
      </c>
      <c r="BJ157" s="53"/>
      <c r="BK157" s="53"/>
      <c r="BL157" s="146">
        <f>VLOOKUP(BR157,내용[],44,FALSE)</f>
        <v>44169</v>
      </c>
      <c r="BM157" s="146"/>
      <c r="BN157" s="146"/>
      <c r="BO157" s="146"/>
      <c r="BP157" s="146"/>
      <c r="BQ157" s="146"/>
      <c r="BR157" s="147">
        <f t="shared" ref="BR157" si="368">AX157+1</f>
        <v>34</v>
      </c>
      <c r="BS157" s="147"/>
      <c r="BT157" s="54"/>
      <c r="BU157" s="53"/>
      <c r="BV157" s="53"/>
      <c r="BW157" s="53"/>
      <c r="BX157" s="53"/>
      <c r="BY157" s="53"/>
      <c r="BZ157" s="53"/>
      <c r="CC157" s="53" t="s">
        <v>68</v>
      </c>
      <c r="CD157" s="53"/>
      <c r="CE157" s="53"/>
      <c r="CF157" s="146">
        <f>VLOOKUP(CL157,내용[],44,FALSE)</f>
        <v>44172</v>
      </c>
      <c r="CG157" s="146"/>
      <c r="CH157" s="146"/>
      <c r="CI157" s="146"/>
      <c r="CJ157" s="146"/>
      <c r="CK157" s="146"/>
      <c r="CL157" s="147">
        <f t="shared" ref="CL157" si="369">BR157+1</f>
        <v>35</v>
      </c>
      <c r="CM157" s="147"/>
      <c r="CN157" s="54"/>
      <c r="CO157" s="53"/>
      <c r="CP157" s="53"/>
      <c r="CQ157" s="53"/>
      <c r="CR157" s="53"/>
      <c r="CS157" s="53"/>
      <c r="CT157" s="53"/>
    </row>
    <row r="158" spans="1:100" ht="30" customHeight="1" x14ac:dyDescent="0.15">
      <c r="A158" s="130" t="str">
        <f t="shared" ref="A158" si="370">$A$8</f>
        <v>재적</v>
      </c>
      <c r="B158" s="131"/>
      <c r="C158" s="132" t="s">
        <v>2</v>
      </c>
      <c r="D158" s="135"/>
      <c r="E158" s="130" t="str">
        <f t="shared" ref="E158" si="371">$E$8</f>
        <v>출석</v>
      </c>
      <c r="F158" s="131"/>
      <c r="G158" s="132" t="s">
        <v>2</v>
      </c>
      <c r="H158" s="133"/>
      <c r="I158" s="134" t="str">
        <f t="shared" ref="I158" si="372">$I$8</f>
        <v>결석</v>
      </c>
      <c r="J158" s="131"/>
      <c r="K158" s="132" t="s">
        <v>2</v>
      </c>
      <c r="L158" s="135"/>
      <c r="M158" s="130" t="str">
        <f t="shared" ref="M158" si="373">$M$8</f>
        <v>지각</v>
      </c>
      <c r="N158" s="131"/>
      <c r="O158" s="132" t="s">
        <v>2</v>
      </c>
      <c r="P158" s="133"/>
      <c r="Q158" s="134" t="str">
        <f t="shared" ref="Q158" si="374">$Q$8</f>
        <v xml:space="preserve">조퇴 </v>
      </c>
      <c r="R158" s="131"/>
      <c r="S158" s="132" t="s">
        <v>2</v>
      </c>
      <c r="T158" s="133"/>
      <c r="U158" s="130" t="str">
        <f t="shared" ref="U158" si="375">$A$8</f>
        <v>재적</v>
      </c>
      <c r="V158" s="131"/>
      <c r="W158" s="132" t="s">
        <v>2</v>
      </c>
      <c r="X158" s="135"/>
      <c r="Y158" s="130" t="str">
        <f t="shared" ref="Y158" si="376">$E$8</f>
        <v>출석</v>
      </c>
      <c r="Z158" s="131"/>
      <c r="AA158" s="132" t="s">
        <v>2</v>
      </c>
      <c r="AB158" s="133"/>
      <c r="AC158" s="134" t="str">
        <f t="shared" ref="AC158" si="377">$I$8</f>
        <v>결석</v>
      </c>
      <c r="AD158" s="131"/>
      <c r="AE158" s="132" t="s">
        <v>2</v>
      </c>
      <c r="AF158" s="135"/>
      <c r="AG158" s="130" t="str">
        <f t="shared" ref="AG158" si="378">$M$8</f>
        <v>지각</v>
      </c>
      <c r="AH158" s="131"/>
      <c r="AI158" s="132" t="s">
        <v>2</v>
      </c>
      <c r="AJ158" s="133"/>
      <c r="AK158" s="134" t="str">
        <f t="shared" ref="AK158" si="379">$Q$8</f>
        <v xml:space="preserve">조퇴 </v>
      </c>
      <c r="AL158" s="131"/>
      <c r="AM158" s="132" t="s">
        <v>2</v>
      </c>
      <c r="AN158" s="133"/>
      <c r="AO158" s="130" t="str">
        <f t="shared" ref="AO158" si="380">$A$8</f>
        <v>재적</v>
      </c>
      <c r="AP158" s="131"/>
      <c r="AQ158" s="132" t="s">
        <v>2</v>
      </c>
      <c r="AR158" s="135"/>
      <c r="AS158" s="130" t="str">
        <f t="shared" ref="AS158" si="381">$E$8</f>
        <v>출석</v>
      </c>
      <c r="AT158" s="131"/>
      <c r="AU158" s="132" t="s">
        <v>2</v>
      </c>
      <c r="AV158" s="133"/>
      <c r="AW158" s="134" t="str">
        <f t="shared" ref="AW158" si="382">$I$8</f>
        <v>결석</v>
      </c>
      <c r="AX158" s="131"/>
      <c r="AY158" s="132" t="s">
        <v>2</v>
      </c>
      <c r="AZ158" s="135"/>
      <c r="BA158" s="130" t="str">
        <f t="shared" ref="BA158" si="383">$M$8</f>
        <v>지각</v>
      </c>
      <c r="BB158" s="131"/>
      <c r="BC158" s="132" t="s">
        <v>2</v>
      </c>
      <c r="BD158" s="133"/>
      <c r="BE158" s="134" t="str">
        <f t="shared" ref="BE158" si="384">$Q$8</f>
        <v xml:space="preserve">조퇴 </v>
      </c>
      <c r="BF158" s="131"/>
      <c r="BG158" s="132" t="s">
        <v>2</v>
      </c>
      <c r="BH158" s="133"/>
      <c r="BI158" s="130" t="str">
        <f t="shared" ref="BI158" si="385">$A$8</f>
        <v>재적</v>
      </c>
      <c r="BJ158" s="131"/>
      <c r="BK158" s="132" t="s">
        <v>2</v>
      </c>
      <c r="BL158" s="135"/>
      <c r="BM158" s="130" t="str">
        <f t="shared" ref="BM158" si="386">$E$8</f>
        <v>출석</v>
      </c>
      <c r="BN158" s="131"/>
      <c r="BO158" s="132" t="s">
        <v>2</v>
      </c>
      <c r="BP158" s="133"/>
      <c r="BQ158" s="134" t="str">
        <f t="shared" ref="BQ158" si="387">$I$8</f>
        <v>결석</v>
      </c>
      <c r="BR158" s="131"/>
      <c r="BS158" s="132" t="s">
        <v>2</v>
      </c>
      <c r="BT158" s="135"/>
      <c r="BU158" s="130" t="str">
        <f t="shared" ref="BU158" si="388">$M$8</f>
        <v>지각</v>
      </c>
      <c r="BV158" s="131"/>
      <c r="BW158" s="132" t="s">
        <v>2</v>
      </c>
      <c r="BX158" s="133"/>
      <c r="BY158" s="134" t="str">
        <f t="shared" ref="BY158" si="389">$Q$8</f>
        <v xml:space="preserve">조퇴 </v>
      </c>
      <c r="BZ158" s="131"/>
      <c r="CA158" s="132" t="s">
        <v>2</v>
      </c>
      <c r="CB158" s="133"/>
      <c r="CC158" s="130" t="str">
        <f t="shared" ref="CC158" si="390">$A$8</f>
        <v>재적</v>
      </c>
      <c r="CD158" s="131"/>
      <c r="CE158" s="132" t="s">
        <v>2</v>
      </c>
      <c r="CF158" s="135"/>
      <c r="CG158" s="130" t="str">
        <f t="shared" ref="CG158" si="391">$E$8</f>
        <v>출석</v>
      </c>
      <c r="CH158" s="131"/>
      <c r="CI158" s="132" t="s">
        <v>2</v>
      </c>
      <c r="CJ158" s="133"/>
      <c r="CK158" s="134" t="str">
        <f t="shared" ref="CK158" si="392">$I$8</f>
        <v>결석</v>
      </c>
      <c r="CL158" s="131"/>
      <c r="CM158" s="132" t="s">
        <v>2</v>
      </c>
      <c r="CN158" s="135"/>
      <c r="CO158" s="130" t="str">
        <f t="shared" ref="CO158" si="393">$M$8</f>
        <v>지각</v>
      </c>
      <c r="CP158" s="131"/>
      <c r="CQ158" s="132" t="s">
        <v>2</v>
      </c>
      <c r="CR158" s="133"/>
      <c r="CS158" s="134" t="str">
        <f t="shared" ref="CS158" si="394">$Q$8</f>
        <v xml:space="preserve">조퇴 </v>
      </c>
      <c r="CT158" s="131"/>
      <c r="CU158" s="132" t="s">
        <v>2</v>
      </c>
      <c r="CV158" s="133"/>
    </row>
    <row r="159" spans="1:100" ht="19.5" customHeight="1" x14ac:dyDescent="0.15"/>
    <row r="160" spans="1:100" ht="25.5" customHeight="1" x14ac:dyDescent="0.15">
      <c r="A160" s="120" t="s">
        <v>7</v>
      </c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0"/>
      <c r="U160" s="120" t="s">
        <v>7</v>
      </c>
      <c r="V160" s="120"/>
      <c r="W160" s="120"/>
      <c r="X160" s="120"/>
      <c r="Y160" s="120"/>
      <c r="Z160" s="120"/>
      <c r="AA160" s="120"/>
      <c r="AB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  <c r="AM160" s="120"/>
      <c r="AN160" s="120"/>
      <c r="AO160" s="120" t="s">
        <v>7</v>
      </c>
      <c r="AP160" s="120"/>
      <c r="AQ160" s="120"/>
      <c r="AR160" s="120"/>
      <c r="AS160" s="120"/>
      <c r="AT160" s="120"/>
      <c r="AU160" s="120"/>
      <c r="AV160" s="120"/>
      <c r="AW160" s="120"/>
      <c r="AX160" s="120"/>
      <c r="AY160" s="120"/>
      <c r="AZ160" s="120"/>
      <c r="BA160" s="120"/>
      <c r="BB160" s="120"/>
      <c r="BC160" s="120"/>
      <c r="BD160" s="120"/>
      <c r="BE160" s="120"/>
      <c r="BF160" s="120"/>
      <c r="BG160" s="120"/>
      <c r="BH160" s="120"/>
      <c r="BI160" s="120" t="s">
        <v>7</v>
      </c>
      <c r="BJ160" s="120"/>
      <c r="BK160" s="120"/>
      <c r="BL160" s="120"/>
      <c r="BM160" s="120"/>
      <c r="BN160" s="120"/>
      <c r="BO160" s="120"/>
      <c r="BP160" s="120"/>
      <c r="BQ160" s="120"/>
      <c r="BR160" s="120"/>
      <c r="BS160" s="120"/>
      <c r="BT160" s="120"/>
      <c r="BU160" s="120"/>
      <c r="BV160" s="120"/>
      <c r="BW160" s="120"/>
      <c r="BX160" s="120"/>
      <c r="BY160" s="120"/>
      <c r="BZ160" s="120"/>
      <c r="CA160" s="120"/>
      <c r="CB160" s="120"/>
      <c r="CC160" s="120" t="s">
        <v>7</v>
      </c>
      <c r="CD160" s="120"/>
      <c r="CE160" s="120"/>
      <c r="CF160" s="120"/>
      <c r="CG160" s="120"/>
      <c r="CH160" s="120"/>
      <c r="CI160" s="120"/>
      <c r="CJ160" s="120"/>
      <c r="CK160" s="120"/>
      <c r="CL160" s="120"/>
      <c r="CM160" s="120"/>
      <c r="CN160" s="120"/>
      <c r="CO160" s="120"/>
      <c r="CP160" s="120"/>
      <c r="CQ160" s="120"/>
      <c r="CR160" s="120"/>
      <c r="CS160" s="120"/>
      <c r="CT160" s="120"/>
      <c r="CU160" s="120"/>
      <c r="CV160" s="120"/>
    </row>
    <row r="161" spans="1:100" s="56" customFormat="1" ht="30" customHeight="1" x14ac:dyDescent="0.15">
      <c r="A161" s="55" t="str">
        <f t="shared" ref="A161" si="395">$A$11</f>
        <v>교시</v>
      </c>
      <c r="B161" s="128" t="str">
        <f t="shared" ref="B161" si="396">$B$11</f>
        <v>훈련과목</v>
      </c>
      <c r="C161" s="128"/>
      <c r="D161" s="128"/>
      <c r="E161" s="128"/>
      <c r="F161" s="128"/>
      <c r="G161" s="128"/>
      <c r="H161" s="128" t="str">
        <f t="shared" ref="H161" si="397">$H$11</f>
        <v>담당교사</v>
      </c>
      <c r="I161" s="128"/>
      <c r="J161" s="128" t="str">
        <f t="shared" ref="J161" si="398">$J$11</f>
        <v>훈련내용</v>
      </c>
      <c r="K161" s="128"/>
      <c r="L161" s="128"/>
      <c r="M161" s="128"/>
      <c r="N161" s="128"/>
      <c r="O161" s="128"/>
      <c r="P161" s="128"/>
      <c r="Q161" s="129" t="str">
        <f t="shared" ref="Q161" si="399">$Q$11</f>
        <v>비고
(불참자 등)</v>
      </c>
      <c r="R161" s="129"/>
      <c r="S161" s="129"/>
      <c r="T161" s="129"/>
      <c r="U161" s="55" t="str">
        <f t="shared" ref="U161" si="400">$A$11</f>
        <v>교시</v>
      </c>
      <c r="V161" s="128" t="str">
        <f t="shared" ref="V161" si="401">$B$11</f>
        <v>훈련과목</v>
      </c>
      <c r="W161" s="128"/>
      <c r="X161" s="128"/>
      <c r="Y161" s="128"/>
      <c r="Z161" s="128"/>
      <c r="AA161" s="128"/>
      <c r="AB161" s="128" t="str">
        <f t="shared" ref="AB161" si="402">$H$11</f>
        <v>담당교사</v>
      </c>
      <c r="AC161" s="128"/>
      <c r="AD161" s="128" t="str">
        <f t="shared" ref="AD161" si="403">$J$11</f>
        <v>훈련내용</v>
      </c>
      <c r="AE161" s="128"/>
      <c r="AF161" s="128"/>
      <c r="AG161" s="128"/>
      <c r="AH161" s="128"/>
      <c r="AI161" s="128"/>
      <c r="AJ161" s="128"/>
      <c r="AK161" s="129" t="str">
        <f t="shared" ref="AK161" si="404">$Q$11</f>
        <v>비고
(불참자 등)</v>
      </c>
      <c r="AL161" s="129"/>
      <c r="AM161" s="129"/>
      <c r="AN161" s="129"/>
      <c r="AO161" s="55" t="str">
        <f t="shared" ref="AO161" si="405">$A$11</f>
        <v>교시</v>
      </c>
      <c r="AP161" s="128" t="str">
        <f t="shared" ref="AP161" si="406">$B$11</f>
        <v>훈련과목</v>
      </c>
      <c r="AQ161" s="128"/>
      <c r="AR161" s="128"/>
      <c r="AS161" s="128"/>
      <c r="AT161" s="128"/>
      <c r="AU161" s="128"/>
      <c r="AV161" s="128" t="str">
        <f t="shared" ref="AV161" si="407">$H$11</f>
        <v>담당교사</v>
      </c>
      <c r="AW161" s="128"/>
      <c r="AX161" s="128" t="str">
        <f t="shared" ref="AX161" si="408">$J$11</f>
        <v>훈련내용</v>
      </c>
      <c r="AY161" s="128"/>
      <c r="AZ161" s="128"/>
      <c r="BA161" s="128"/>
      <c r="BB161" s="128"/>
      <c r="BC161" s="128"/>
      <c r="BD161" s="128"/>
      <c r="BE161" s="129" t="str">
        <f t="shared" ref="BE161" si="409">$Q$11</f>
        <v>비고
(불참자 등)</v>
      </c>
      <c r="BF161" s="129"/>
      <c r="BG161" s="129"/>
      <c r="BH161" s="129"/>
      <c r="BI161" s="55" t="str">
        <f t="shared" ref="BI161" si="410">$A$11</f>
        <v>교시</v>
      </c>
      <c r="BJ161" s="128" t="str">
        <f t="shared" ref="BJ161" si="411">$B$11</f>
        <v>훈련과목</v>
      </c>
      <c r="BK161" s="128"/>
      <c r="BL161" s="128"/>
      <c r="BM161" s="128"/>
      <c r="BN161" s="128"/>
      <c r="BO161" s="128"/>
      <c r="BP161" s="128" t="str">
        <f t="shared" ref="BP161" si="412">$H$11</f>
        <v>담당교사</v>
      </c>
      <c r="BQ161" s="128"/>
      <c r="BR161" s="128" t="str">
        <f t="shared" ref="BR161" si="413">$J$11</f>
        <v>훈련내용</v>
      </c>
      <c r="BS161" s="128"/>
      <c r="BT161" s="128"/>
      <c r="BU161" s="128"/>
      <c r="BV161" s="128"/>
      <c r="BW161" s="128"/>
      <c r="BX161" s="128"/>
      <c r="BY161" s="129" t="str">
        <f t="shared" ref="BY161" si="414">$Q$11</f>
        <v>비고
(불참자 등)</v>
      </c>
      <c r="BZ161" s="129"/>
      <c r="CA161" s="129"/>
      <c r="CB161" s="129"/>
      <c r="CC161" s="55" t="str">
        <f t="shared" ref="CC161" si="415">$A$11</f>
        <v>교시</v>
      </c>
      <c r="CD161" s="128" t="str">
        <f t="shared" ref="CD161" si="416">$B$11</f>
        <v>훈련과목</v>
      </c>
      <c r="CE161" s="128"/>
      <c r="CF161" s="128"/>
      <c r="CG161" s="128"/>
      <c r="CH161" s="128"/>
      <c r="CI161" s="128"/>
      <c r="CJ161" s="128" t="str">
        <f t="shared" ref="CJ161" si="417">$H$11</f>
        <v>담당교사</v>
      </c>
      <c r="CK161" s="128"/>
      <c r="CL161" s="128" t="str">
        <f t="shared" ref="CL161" si="418">$J$11</f>
        <v>훈련내용</v>
      </c>
      <c r="CM161" s="128"/>
      <c r="CN161" s="128"/>
      <c r="CO161" s="128"/>
      <c r="CP161" s="128"/>
      <c r="CQ161" s="128"/>
      <c r="CR161" s="128"/>
      <c r="CS161" s="129" t="str">
        <f t="shared" ref="CS161" si="419">$Q$11</f>
        <v>비고
(불참자 등)</v>
      </c>
      <c r="CT161" s="129"/>
      <c r="CU161" s="129"/>
      <c r="CV161" s="129"/>
    </row>
    <row r="162" spans="1:100" ht="30.75" customHeight="1" x14ac:dyDescent="0.15">
      <c r="A162" s="57" t="str">
        <f>"1교시"&amp;LEFT(자료!$D$8,5)</f>
        <v>1교시09:30</v>
      </c>
      <c r="B162" s="121" t="str">
        <f>IF(VLOOKUP(J157,내용[],4,FALSE)="","",VLOOKUP(J157,내용[],4,FALSE)&amp;" : "&amp;VLOOKUP(J157,내용[],12,FALSE))</f>
        <v xml:space="preserve">프론트앤드 &amp; 백앤드 구현 및 제작 : </v>
      </c>
      <c r="C162" s="121"/>
      <c r="D162" s="121"/>
      <c r="E162" s="121"/>
      <c r="F162" s="121"/>
      <c r="G162" s="121"/>
      <c r="H162" s="122"/>
      <c r="I162" s="122"/>
      <c r="J162" s="123" t="str">
        <f>IF(VLOOKUP(J157,내용[],20,FALSE)="","",VLOOKUP(J157,내용[],20,FALSE))</f>
        <v>UI 구현</v>
      </c>
      <c r="K162" s="123"/>
      <c r="L162" s="123"/>
      <c r="M162" s="123"/>
      <c r="N162" s="123"/>
      <c r="O162" s="123"/>
      <c r="P162" s="123"/>
      <c r="Q162" s="124"/>
      <c r="R162" s="124"/>
      <c r="S162" s="124"/>
      <c r="T162" s="124"/>
      <c r="U162" s="57" t="str">
        <f>"1교시"&amp;LEFT(자료!$D$8,5)</f>
        <v>1교시09:30</v>
      </c>
      <c r="V162" s="121" t="str">
        <f>IF(VLOOKUP(AD157,내용[],4,FALSE)="","",VLOOKUP(AD157,내용[],4,FALSE)&amp;" : "&amp;VLOOKUP(AD157,내용[],12,FALSE))</f>
        <v xml:space="preserve">프론트앤드 &amp; 백앤드 구현 및 제작 : </v>
      </c>
      <c r="W162" s="121"/>
      <c r="X162" s="121"/>
      <c r="Y162" s="121"/>
      <c r="Z162" s="121"/>
      <c r="AA162" s="121"/>
      <c r="AB162" s="122"/>
      <c r="AC162" s="122"/>
      <c r="AD162" s="123" t="str">
        <f>IF(VLOOKUP(AD157,내용[],20,FALSE)="","",VLOOKUP(AD157,내용[],20,FALSE))</f>
        <v>UI 구현</v>
      </c>
      <c r="AE162" s="123"/>
      <c r="AF162" s="123"/>
      <c r="AG162" s="123"/>
      <c r="AH162" s="123"/>
      <c r="AI162" s="123"/>
      <c r="AJ162" s="123"/>
      <c r="AK162" s="124"/>
      <c r="AL162" s="124"/>
      <c r="AM162" s="124"/>
      <c r="AN162" s="124"/>
      <c r="AO162" s="57" t="str">
        <f>"1교시"&amp;LEFT(자료!$D$8,5)</f>
        <v>1교시09:30</v>
      </c>
      <c r="AP162" s="121" t="str">
        <f>IF(VLOOKUP(AX157,내용[],4,FALSE)="","",VLOOKUP(AX157,내용[],4,FALSE)&amp;" : "&amp;VLOOKUP(AX157,내용[],12,FALSE))</f>
        <v xml:space="preserve">프론트앤드 &amp; 백앤드 구현 및 제작 : </v>
      </c>
      <c r="AQ162" s="121"/>
      <c r="AR162" s="121"/>
      <c r="AS162" s="121"/>
      <c r="AT162" s="121"/>
      <c r="AU162" s="121"/>
      <c r="AV162" s="122"/>
      <c r="AW162" s="122"/>
      <c r="AX162" s="123" t="str">
        <f>IF(VLOOKUP(AX157,내용[],20,FALSE)="","",VLOOKUP(AX157,내용[],20,FALSE))</f>
        <v>UI 구현</v>
      </c>
      <c r="AY162" s="123"/>
      <c r="AZ162" s="123"/>
      <c r="BA162" s="123"/>
      <c r="BB162" s="123"/>
      <c r="BC162" s="123"/>
      <c r="BD162" s="123"/>
      <c r="BE162" s="124"/>
      <c r="BF162" s="124"/>
      <c r="BG162" s="124"/>
      <c r="BH162" s="124"/>
      <c r="BI162" s="57" t="str">
        <f>"1교시"&amp;LEFT(자료!$D$8,5)</f>
        <v>1교시09:30</v>
      </c>
      <c r="BJ162" s="121" t="str">
        <f>IF(VLOOKUP(BR157,내용[],4,FALSE)="","",VLOOKUP(BR157,내용[],4,FALSE)&amp;" : "&amp;VLOOKUP(BR157,내용[],12,FALSE))</f>
        <v xml:space="preserve">프론트앤드 &amp; 백앤드 구현 및 제작 : </v>
      </c>
      <c r="BK162" s="121"/>
      <c r="BL162" s="121"/>
      <c r="BM162" s="121"/>
      <c r="BN162" s="121"/>
      <c r="BO162" s="121"/>
      <c r="BP162" s="122"/>
      <c r="BQ162" s="122"/>
      <c r="BR162" s="123" t="str">
        <f>IF(VLOOKUP(BR157,내용[],20,FALSE)="","",VLOOKUP(BR157,내용[],20,FALSE))</f>
        <v>UI 구현</v>
      </c>
      <c r="BS162" s="123"/>
      <c r="BT162" s="123"/>
      <c r="BU162" s="123"/>
      <c r="BV162" s="123"/>
      <c r="BW162" s="123"/>
      <c r="BX162" s="123"/>
      <c r="BY162" s="124"/>
      <c r="BZ162" s="124"/>
      <c r="CA162" s="124"/>
      <c r="CB162" s="124"/>
      <c r="CC162" s="57" t="str">
        <f>"1교시"&amp;LEFT(자료!$D$8,5)</f>
        <v>1교시09:30</v>
      </c>
      <c r="CD162" s="121" t="str">
        <f>IF(VLOOKUP(CL157,내용[],4,FALSE)="","",VLOOKUP(CL157,내용[],4,FALSE)&amp;" : "&amp;VLOOKUP(CL157,내용[],12,FALSE))</f>
        <v xml:space="preserve">프론트앤드 &amp; 백앤드 구현 및 제작 : </v>
      </c>
      <c r="CE162" s="121"/>
      <c r="CF162" s="121"/>
      <c r="CG162" s="121"/>
      <c r="CH162" s="121"/>
      <c r="CI162" s="121"/>
      <c r="CJ162" s="122"/>
      <c r="CK162" s="122"/>
      <c r="CL162" s="123" t="str">
        <f>IF(VLOOKUP(CL157,내용[],20,FALSE)="","",VLOOKUP(CL157,내용[],20,FALSE))</f>
        <v>UI 구현</v>
      </c>
      <c r="CM162" s="123"/>
      <c r="CN162" s="123"/>
      <c r="CO162" s="123"/>
      <c r="CP162" s="123"/>
      <c r="CQ162" s="123"/>
      <c r="CR162" s="123"/>
      <c r="CS162" s="124"/>
      <c r="CT162" s="124"/>
      <c r="CU162" s="124"/>
      <c r="CV162" s="124"/>
    </row>
    <row r="163" spans="1:100" ht="30.75" customHeight="1" x14ac:dyDescent="0.15">
      <c r="A163" s="57" t="str">
        <f>"2교시"&amp;LEFT(자료!$E$8,5)</f>
        <v>2교시10:30</v>
      </c>
      <c r="B163" s="125" t="str">
        <f>IF(VLOOKUP(J157,내용[],5,FALSE)="","",VLOOKUP(J157,내용[],5,FALSE)&amp;" : "&amp;VLOOKUP(J157,내용[],13,FALSE))</f>
        <v xml:space="preserve">프론트앤드 &amp; 백앤드 구현 및 제작 : </v>
      </c>
      <c r="C163" s="126"/>
      <c r="D163" s="126"/>
      <c r="E163" s="126"/>
      <c r="F163" s="126"/>
      <c r="G163" s="127"/>
      <c r="H163" s="122"/>
      <c r="I163" s="122"/>
      <c r="J163" s="123" t="str">
        <f>IF(VLOOKUP(J157,내용[],21,FALSE)="","",VLOOKUP(J157,내용[],21,FALSE))</f>
        <v>UI 구현</v>
      </c>
      <c r="K163" s="123"/>
      <c r="L163" s="123"/>
      <c r="M163" s="123"/>
      <c r="N163" s="123"/>
      <c r="O163" s="123"/>
      <c r="P163" s="123"/>
      <c r="Q163" s="124"/>
      <c r="R163" s="124"/>
      <c r="S163" s="124"/>
      <c r="T163" s="124"/>
      <c r="U163" s="57" t="str">
        <f>"2교시"&amp;LEFT(자료!$E$8,5)</f>
        <v>2교시10:30</v>
      </c>
      <c r="V163" s="125" t="str">
        <f>IF(VLOOKUP(AD157,내용[],5,FALSE)="","",VLOOKUP(AD157,내용[],5,FALSE)&amp;" : "&amp;VLOOKUP(AD157,내용[],13,FALSE))</f>
        <v xml:space="preserve">프론트앤드 &amp; 백앤드 구현 및 제작 : </v>
      </c>
      <c r="W163" s="126"/>
      <c r="X163" s="126"/>
      <c r="Y163" s="126"/>
      <c r="Z163" s="126"/>
      <c r="AA163" s="127"/>
      <c r="AB163" s="122"/>
      <c r="AC163" s="122"/>
      <c r="AD163" s="123" t="str">
        <f>IF(VLOOKUP(AD157,내용[],21,FALSE)="","",VLOOKUP(AD157,내용[],21,FALSE))</f>
        <v>UI 구현</v>
      </c>
      <c r="AE163" s="123"/>
      <c r="AF163" s="123"/>
      <c r="AG163" s="123"/>
      <c r="AH163" s="123"/>
      <c r="AI163" s="123"/>
      <c r="AJ163" s="123"/>
      <c r="AK163" s="124"/>
      <c r="AL163" s="124"/>
      <c r="AM163" s="124"/>
      <c r="AN163" s="124"/>
      <c r="AO163" s="57" t="str">
        <f>"2교시"&amp;LEFT(자료!$E$8,5)</f>
        <v>2교시10:30</v>
      </c>
      <c r="AP163" s="125" t="str">
        <f>IF(VLOOKUP(AX157,내용[],5,FALSE)="","",VLOOKUP(AX157,내용[],5,FALSE)&amp;" : "&amp;VLOOKUP(AX157,내용[],13,FALSE))</f>
        <v xml:space="preserve">프론트앤드 &amp; 백앤드 구현 및 제작 : </v>
      </c>
      <c r="AQ163" s="126"/>
      <c r="AR163" s="126"/>
      <c r="AS163" s="126"/>
      <c r="AT163" s="126"/>
      <c r="AU163" s="127"/>
      <c r="AV163" s="122"/>
      <c r="AW163" s="122"/>
      <c r="AX163" s="123" t="str">
        <f>IF(VLOOKUP(AX157,내용[],21,FALSE)="","",VLOOKUP(AX157,내용[],21,FALSE))</f>
        <v>UI 구현</v>
      </c>
      <c r="AY163" s="123"/>
      <c r="AZ163" s="123"/>
      <c r="BA163" s="123"/>
      <c r="BB163" s="123"/>
      <c r="BC163" s="123"/>
      <c r="BD163" s="123"/>
      <c r="BE163" s="124"/>
      <c r="BF163" s="124"/>
      <c r="BG163" s="124"/>
      <c r="BH163" s="124"/>
      <c r="BI163" s="57" t="str">
        <f>"2교시"&amp;LEFT(자료!$E$8,5)</f>
        <v>2교시10:30</v>
      </c>
      <c r="BJ163" s="125" t="str">
        <f>IF(VLOOKUP(BR157,내용[],5,FALSE)="","",VLOOKUP(BR157,내용[],5,FALSE)&amp;" : "&amp;VLOOKUP(BR157,내용[],13,FALSE))</f>
        <v xml:space="preserve">프론트앤드 &amp; 백앤드 구현 및 제작 : </v>
      </c>
      <c r="BK163" s="126"/>
      <c r="BL163" s="126"/>
      <c r="BM163" s="126"/>
      <c r="BN163" s="126"/>
      <c r="BO163" s="127"/>
      <c r="BP163" s="122"/>
      <c r="BQ163" s="122"/>
      <c r="BR163" s="123" t="str">
        <f>IF(VLOOKUP(BR157,내용[],21,FALSE)="","",VLOOKUP(BR157,내용[],21,FALSE))</f>
        <v>UI 구현</v>
      </c>
      <c r="BS163" s="123"/>
      <c r="BT163" s="123"/>
      <c r="BU163" s="123"/>
      <c r="BV163" s="123"/>
      <c r="BW163" s="123"/>
      <c r="BX163" s="123"/>
      <c r="BY163" s="124"/>
      <c r="BZ163" s="124"/>
      <c r="CA163" s="124"/>
      <c r="CB163" s="124"/>
      <c r="CC163" s="57" t="str">
        <f>"2교시"&amp;LEFT(자료!$E$8,5)</f>
        <v>2교시10:30</v>
      </c>
      <c r="CD163" s="125" t="str">
        <f>IF(VLOOKUP(CL157,내용[],5,FALSE)="","",VLOOKUP(CL157,내용[],5,FALSE)&amp;" : "&amp;VLOOKUP(CL157,내용[],13,FALSE))</f>
        <v xml:space="preserve">프론트앤드 &amp; 백앤드 구현 및 제작 : </v>
      </c>
      <c r="CE163" s="126"/>
      <c r="CF163" s="126"/>
      <c r="CG163" s="126"/>
      <c r="CH163" s="126"/>
      <c r="CI163" s="127"/>
      <c r="CJ163" s="122"/>
      <c r="CK163" s="122"/>
      <c r="CL163" s="123" t="str">
        <f>IF(VLOOKUP(CL157,내용[],21,FALSE)="","",VLOOKUP(CL157,내용[],21,FALSE))</f>
        <v>UI 구현</v>
      </c>
      <c r="CM163" s="123"/>
      <c r="CN163" s="123"/>
      <c r="CO163" s="123"/>
      <c r="CP163" s="123"/>
      <c r="CQ163" s="123"/>
      <c r="CR163" s="123"/>
      <c r="CS163" s="124"/>
      <c r="CT163" s="124"/>
      <c r="CU163" s="124"/>
      <c r="CV163" s="124"/>
    </row>
    <row r="164" spans="1:100" ht="30.75" customHeight="1" x14ac:dyDescent="0.15">
      <c r="A164" s="57" t="str">
        <f>"3교시"&amp;LEFT(자료!$F$8,5)</f>
        <v>3교시11:30</v>
      </c>
      <c r="B164" s="125" t="str">
        <f>IF(VLOOKUP(J157,내용[],6,FALSE)="","",VLOOKUP(J157,내용[],6,FALSE)&amp;" : "&amp;VLOOKUP(J157,내용[],14,FALSE))</f>
        <v xml:space="preserve">프론트앤드 &amp; 백앤드 구현 및 제작 : </v>
      </c>
      <c r="C164" s="126"/>
      <c r="D164" s="126"/>
      <c r="E164" s="126"/>
      <c r="F164" s="126"/>
      <c r="G164" s="127"/>
      <c r="H164" s="122"/>
      <c r="I164" s="122"/>
      <c r="J164" s="123" t="str">
        <f>IF(VLOOKUP(J157,내용[],22,FALSE)="","",VLOOKUP(J157,내용[],22,FALSE))</f>
        <v>UI 구현</v>
      </c>
      <c r="K164" s="123"/>
      <c r="L164" s="123"/>
      <c r="M164" s="123"/>
      <c r="N164" s="123"/>
      <c r="O164" s="123"/>
      <c r="P164" s="123"/>
      <c r="Q164" s="124"/>
      <c r="R164" s="124"/>
      <c r="S164" s="124"/>
      <c r="T164" s="124"/>
      <c r="U164" s="57" t="str">
        <f>"3교시"&amp;LEFT(자료!$F$8,5)</f>
        <v>3교시11:30</v>
      </c>
      <c r="V164" s="125" t="str">
        <f>IF(VLOOKUP(AD157,내용[],6,FALSE)="","",VLOOKUP(AD157,내용[],6,FALSE)&amp;" : "&amp;VLOOKUP(AD157,내용[],14,FALSE))</f>
        <v xml:space="preserve">프론트앤드 &amp; 백앤드 구현 및 제작 : </v>
      </c>
      <c r="W164" s="126"/>
      <c r="X164" s="126"/>
      <c r="Y164" s="126"/>
      <c r="Z164" s="126"/>
      <c r="AA164" s="127"/>
      <c r="AB164" s="122"/>
      <c r="AC164" s="122"/>
      <c r="AD164" s="123" t="str">
        <f>IF(VLOOKUP(AD157,내용[],22,FALSE)="","",VLOOKUP(AD157,내용[],22,FALSE))</f>
        <v>UI 구현</v>
      </c>
      <c r="AE164" s="123"/>
      <c r="AF164" s="123"/>
      <c r="AG164" s="123"/>
      <c r="AH164" s="123"/>
      <c r="AI164" s="123"/>
      <c r="AJ164" s="123"/>
      <c r="AK164" s="124"/>
      <c r="AL164" s="124"/>
      <c r="AM164" s="124"/>
      <c r="AN164" s="124"/>
      <c r="AO164" s="57" t="str">
        <f>"3교시"&amp;LEFT(자료!$F$8,5)</f>
        <v>3교시11:30</v>
      </c>
      <c r="AP164" s="125" t="str">
        <f>IF(VLOOKUP(AX157,내용[],6,FALSE)="","",VLOOKUP(AX157,내용[],6,FALSE)&amp;" : "&amp;VLOOKUP(AX157,내용[],14,FALSE))</f>
        <v xml:space="preserve">프론트앤드 &amp; 백앤드 구현 및 제작 : </v>
      </c>
      <c r="AQ164" s="126"/>
      <c r="AR164" s="126"/>
      <c r="AS164" s="126"/>
      <c r="AT164" s="126"/>
      <c r="AU164" s="127"/>
      <c r="AV164" s="122"/>
      <c r="AW164" s="122"/>
      <c r="AX164" s="123" t="str">
        <f>IF(VLOOKUP(AX157,내용[],22,FALSE)="","",VLOOKUP(AX157,내용[],22,FALSE))</f>
        <v>UI 구현</v>
      </c>
      <c r="AY164" s="123"/>
      <c r="AZ164" s="123"/>
      <c r="BA164" s="123"/>
      <c r="BB164" s="123"/>
      <c r="BC164" s="123"/>
      <c r="BD164" s="123"/>
      <c r="BE164" s="124"/>
      <c r="BF164" s="124"/>
      <c r="BG164" s="124"/>
      <c r="BH164" s="124"/>
      <c r="BI164" s="57" t="str">
        <f>"3교시"&amp;LEFT(자료!$F$8,5)</f>
        <v>3교시11:30</v>
      </c>
      <c r="BJ164" s="125" t="str">
        <f>IF(VLOOKUP(BR157,내용[],6,FALSE)="","",VLOOKUP(BR157,내용[],6,FALSE)&amp;" : "&amp;VLOOKUP(BR157,내용[],14,FALSE))</f>
        <v xml:space="preserve">프론트앤드 &amp; 백앤드 구현 및 제작 : </v>
      </c>
      <c r="BK164" s="126"/>
      <c r="BL164" s="126"/>
      <c r="BM164" s="126"/>
      <c r="BN164" s="126"/>
      <c r="BO164" s="127"/>
      <c r="BP164" s="122"/>
      <c r="BQ164" s="122"/>
      <c r="BR164" s="123" t="str">
        <f>IF(VLOOKUP(BR157,내용[],22,FALSE)="","",VLOOKUP(BR157,내용[],22,FALSE))</f>
        <v>UI 구현</v>
      </c>
      <c r="BS164" s="123"/>
      <c r="BT164" s="123"/>
      <c r="BU164" s="123"/>
      <c r="BV164" s="123"/>
      <c r="BW164" s="123"/>
      <c r="BX164" s="123"/>
      <c r="BY164" s="124"/>
      <c r="BZ164" s="124"/>
      <c r="CA164" s="124"/>
      <c r="CB164" s="124"/>
      <c r="CC164" s="57" t="str">
        <f>"3교시"&amp;LEFT(자료!$F$8,5)</f>
        <v>3교시11:30</v>
      </c>
      <c r="CD164" s="125" t="str">
        <f>IF(VLOOKUP(CL157,내용[],6,FALSE)="","",VLOOKUP(CL157,내용[],6,FALSE)&amp;" : "&amp;VLOOKUP(CL157,내용[],14,FALSE))</f>
        <v xml:space="preserve">프론트앤드 &amp; 백앤드 구현 및 제작 : </v>
      </c>
      <c r="CE164" s="126"/>
      <c r="CF164" s="126"/>
      <c r="CG164" s="126"/>
      <c r="CH164" s="126"/>
      <c r="CI164" s="127"/>
      <c r="CJ164" s="122"/>
      <c r="CK164" s="122"/>
      <c r="CL164" s="123" t="str">
        <f>IF(VLOOKUP(CL157,내용[],22,FALSE)="","",VLOOKUP(CL157,내용[],22,FALSE))</f>
        <v>UI 구현</v>
      </c>
      <c r="CM164" s="123"/>
      <c r="CN164" s="123"/>
      <c r="CO164" s="123"/>
      <c r="CP164" s="123"/>
      <c r="CQ164" s="123"/>
      <c r="CR164" s="123"/>
      <c r="CS164" s="124"/>
      <c r="CT164" s="124"/>
      <c r="CU164" s="124"/>
      <c r="CV164" s="124"/>
    </row>
    <row r="165" spans="1:100" ht="30.75" customHeight="1" x14ac:dyDescent="0.15">
      <c r="A165" s="57" t="str">
        <f>"4교시"&amp;LEFT(자료!$G$8,5)</f>
        <v>4교시12:30</v>
      </c>
      <c r="B165" s="125" t="str">
        <f>IF(VLOOKUP(J157,내용[],7,FALSE)="","",VLOOKUP(J157,내용[],7,FALSE)&amp;" : "&amp;VLOOKUP(J157,내용[],15,FALSE))</f>
        <v xml:space="preserve">프론트앤드 &amp; 백앤드 구현 및 제작 : </v>
      </c>
      <c r="C165" s="126"/>
      <c r="D165" s="126"/>
      <c r="E165" s="126"/>
      <c r="F165" s="126"/>
      <c r="G165" s="127"/>
      <c r="H165" s="122"/>
      <c r="I165" s="122"/>
      <c r="J165" s="123" t="str">
        <f>IF(VLOOKUP(J157,내용[],23,FALSE)="","",VLOOKUP(J157,내용[],23,FALSE))</f>
        <v>UI 구현</v>
      </c>
      <c r="K165" s="123"/>
      <c r="L165" s="123"/>
      <c r="M165" s="123"/>
      <c r="N165" s="123"/>
      <c r="O165" s="123"/>
      <c r="P165" s="123"/>
      <c r="Q165" s="124"/>
      <c r="R165" s="124"/>
      <c r="S165" s="124"/>
      <c r="T165" s="124"/>
      <c r="U165" s="57" t="str">
        <f>"4교시"&amp;LEFT(자료!$G$8,5)</f>
        <v>4교시12:30</v>
      </c>
      <c r="V165" s="125" t="str">
        <f>IF(VLOOKUP(AD157,내용[],7,FALSE)="","",VLOOKUP(AD157,내용[],7,FALSE)&amp;" : "&amp;VLOOKUP(AD157,내용[],15,FALSE))</f>
        <v xml:space="preserve">프론트앤드 &amp; 백앤드 구현 및 제작 : </v>
      </c>
      <c r="W165" s="126"/>
      <c r="X165" s="126"/>
      <c r="Y165" s="126"/>
      <c r="Z165" s="126"/>
      <c r="AA165" s="127"/>
      <c r="AB165" s="122"/>
      <c r="AC165" s="122"/>
      <c r="AD165" s="123" t="str">
        <f>IF(VLOOKUP(AD157,내용[],23,FALSE)="","",VLOOKUP(AD157,내용[],23,FALSE))</f>
        <v>UI 구현</v>
      </c>
      <c r="AE165" s="123"/>
      <c r="AF165" s="123"/>
      <c r="AG165" s="123"/>
      <c r="AH165" s="123"/>
      <c r="AI165" s="123"/>
      <c r="AJ165" s="123"/>
      <c r="AK165" s="124"/>
      <c r="AL165" s="124"/>
      <c r="AM165" s="124"/>
      <c r="AN165" s="124"/>
      <c r="AO165" s="57" t="str">
        <f>"4교시"&amp;LEFT(자료!$G$8,5)</f>
        <v>4교시12:30</v>
      </c>
      <c r="AP165" s="125" t="str">
        <f>IF(VLOOKUP(AX157,내용[],7,FALSE)="","",VLOOKUP(AX157,내용[],7,FALSE)&amp;" : "&amp;VLOOKUP(AX157,내용[],15,FALSE))</f>
        <v xml:space="preserve">프론트앤드 &amp; 백앤드 구현 및 제작 : </v>
      </c>
      <c r="AQ165" s="126"/>
      <c r="AR165" s="126"/>
      <c r="AS165" s="126"/>
      <c r="AT165" s="126"/>
      <c r="AU165" s="127"/>
      <c r="AV165" s="122"/>
      <c r="AW165" s="122"/>
      <c r="AX165" s="123" t="str">
        <f>IF(VLOOKUP(AX157,내용[],23,FALSE)="","",VLOOKUP(AX157,내용[],23,FALSE))</f>
        <v>UI 구현</v>
      </c>
      <c r="AY165" s="123"/>
      <c r="AZ165" s="123"/>
      <c r="BA165" s="123"/>
      <c r="BB165" s="123"/>
      <c r="BC165" s="123"/>
      <c r="BD165" s="123"/>
      <c r="BE165" s="124"/>
      <c r="BF165" s="124"/>
      <c r="BG165" s="124"/>
      <c r="BH165" s="124"/>
      <c r="BI165" s="57" t="str">
        <f>"4교시"&amp;LEFT(자료!$G$8,5)</f>
        <v>4교시12:30</v>
      </c>
      <c r="BJ165" s="125" t="str">
        <f>IF(VLOOKUP(BR157,내용[],7,FALSE)="","",VLOOKUP(BR157,내용[],7,FALSE)&amp;" : "&amp;VLOOKUP(BR157,내용[],15,FALSE))</f>
        <v xml:space="preserve">프론트앤드 &amp; 백앤드 구현 및 제작 : </v>
      </c>
      <c r="BK165" s="126"/>
      <c r="BL165" s="126"/>
      <c r="BM165" s="126"/>
      <c r="BN165" s="126"/>
      <c r="BO165" s="127"/>
      <c r="BP165" s="122"/>
      <c r="BQ165" s="122"/>
      <c r="BR165" s="123" t="str">
        <f>IF(VLOOKUP(BR157,내용[],23,FALSE)="","",VLOOKUP(BR157,내용[],23,FALSE))</f>
        <v>UI 구현</v>
      </c>
      <c r="BS165" s="123"/>
      <c r="BT165" s="123"/>
      <c r="BU165" s="123"/>
      <c r="BV165" s="123"/>
      <c r="BW165" s="123"/>
      <c r="BX165" s="123"/>
      <c r="BY165" s="124"/>
      <c r="BZ165" s="124"/>
      <c r="CA165" s="124"/>
      <c r="CB165" s="124"/>
      <c r="CC165" s="57" t="str">
        <f>"4교시"&amp;LEFT(자료!$G$8,5)</f>
        <v>4교시12:30</v>
      </c>
      <c r="CD165" s="125" t="str">
        <f>IF(VLOOKUP(CL157,내용[],7,FALSE)="","",VLOOKUP(CL157,내용[],7,FALSE)&amp;" : "&amp;VLOOKUP(CL157,내용[],15,FALSE))</f>
        <v xml:space="preserve">프론트앤드 &amp; 백앤드 구현 및 제작 : </v>
      </c>
      <c r="CE165" s="126"/>
      <c r="CF165" s="126"/>
      <c r="CG165" s="126"/>
      <c r="CH165" s="126"/>
      <c r="CI165" s="127"/>
      <c r="CJ165" s="122"/>
      <c r="CK165" s="122"/>
      <c r="CL165" s="123" t="str">
        <f>IF(VLOOKUP(CL157,내용[],23,FALSE)="","",VLOOKUP(CL157,내용[],23,FALSE))</f>
        <v>UI 구현</v>
      </c>
      <c r="CM165" s="123"/>
      <c r="CN165" s="123"/>
      <c r="CO165" s="123"/>
      <c r="CP165" s="123"/>
      <c r="CQ165" s="123"/>
      <c r="CR165" s="123"/>
      <c r="CS165" s="124"/>
      <c r="CT165" s="124"/>
      <c r="CU165" s="124"/>
      <c r="CV165" s="124"/>
    </row>
    <row r="166" spans="1:100" ht="30.75" customHeight="1" x14ac:dyDescent="0.15">
      <c r="A166" s="57" t="str">
        <f>"5교시"&amp;LEFT(자료!$H$8,5)</f>
        <v>5교시14:10</v>
      </c>
      <c r="B166" s="125" t="str">
        <f>IF(VLOOKUP(J157,내용[],8,FALSE)="","",VLOOKUP(J157,내용[],8,FALSE)&amp;" : "&amp;VLOOKUP(J157,내용[],16,FALSE))</f>
        <v xml:space="preserve">프론트앤드 &amp; 백앤드 구현 및 제작 : </v>
      </c>
      <c r="C166" s="126"/>
      <c r="D166" s="126"/>
      <c r="E166" s="126"/>
      <c r="F166" s="126"/>
      <c r="G166" s="127"/>
      <c r="H166" s="122"/>
      <c r="I166" s="122"/>
      <c r="J166" s="123" t="str">
        <f>IF(VLOOKUP(J157,내용[],24,FALSE)="","",VLOOKUP(J157,내용[],24,FALSE))</f>
        <v>UI 구현</v>
      </c>
      <c r="K166" s="123"/>
      <c r="L166" s="123"/>
      <c r="M166" s="123"/>
      <c r="N166" s="123"/>
      <c r="O166" s="123"/>
      <c r="P166" s="123"/>
      <c r="Q166" s="124"/>
      <c r="R166" s="124"/>
      <c r="S166" s="124"/>
      <c r="T166" s="124"/>
      <c r="U166" s="57" t="str">
        <f>"5교시"&amp;LEFT(자료!$H$8,5)</f>
        <v>5교시14:10</v>
      </c>
      <c r="V166" s="125" t="str">
        <f>IF(VLOOKUP(AD157,내용[],8,FALSE)="","",VLOOKUP(AD157,내용[],8,FALSE)&amp;" : "&amp;VLOOKUP(AD157,내용[],16,FALSE))</f>
        <v xml:space="preserve">프론트앤드 &amp; 백앤드 구현 및 제작 : </v>
      </c>
      <c r="W166" s="126"/>
      <c r="X166" s="126"/>
      <c r="Y166" s="126"/>
      <c r="Z166" s="126"/>
      <c r="AA166" s="127"/>
      <c r="AB166" s="122"/>
      <c r="AC166" s="122"/>
      <c r="AD166" s="123" t="str">
        <f>IF(VLOOKUP(AD157,내용[],24,FALSE)="","",VLOOKUP(AD157,내용[],24,FALSE))</f>
        <v>UI 구현</v>
      </c>
      <c r="AE166" s="123"/>
      <c r="AF166" s="123"/>
      <c r="AG166" s="123"/>
      <c r="AH166" s="123"/>
      <c r="AI166" s="123"/>
      <c r="AJ166" s="123"/>
      <c r="AK166" s="124"/>
      <c r="AL166" s="124"/>
      <c r="AM166" s="124"/>
      <c r="AN166" s="124"/>
      <c r="AO166" s="57" t="str">
        <f>"5교시"&amp;LEFT(자료!$H$8,5)</f>
        <v>5교시14:10</v>
      </c>
      <c r="AP166" s="125" t="str">
        <f>IF(VLOOKUP(AX157,내용[],8,FALSE)="","",VLOOKUP(AX157,내용[],8,FALSE)&amp;" : "&amp;VLOOKUP(AX157,내용[],16,FALSE))</f>
        <v xml:space="preserve">프론트앤드 &amp; 백앤드 구현 및 제작 : </v>
      </c>
      <c r="AQ166" s="126"/>
      <c r="AR166" s="126"/>
      <c r="AS166" s="126"/>
      <c r="AT166" s="126"/>
      <c r="AU166" s="127"/>
      <c r="AV166" s="122"/>
      <c r="AW166" s="122"/>
      <c r="AX166" s="123" t="str">
        <f>IF(VLOOKUP(AX157,내용[],24,FALSE)="","",VLOOKUP(AX157,내용[],24,FALSE))</f>
        <v>UI 구현</v>
      </c>
      <c r="AY166" s="123"/>
      <c r="AZ166" s="123"/>
      <c r="BA166" s="123"/>
      <c r="BB166" s="123"/>
      <c r="BC166" s="123"/>
      <c r="BD166" s="123"/>
      <c r="BE166" s="124"/>
      <c r="BF166" s="124"/>
      <c r="BG166" s="124"/>
      <c r="BH166" s="124"/>
      <c r="BI166" s="57" t="str">
        <f>"5교시"&amp;LEFT(자료!$H$8,5)</f>
        <v>5교시14:10</v>
      </c>
      <c r="BJ166" s="125" t="str">
        <f>IF(VLOOKUP(BR157,내용[],8,FALSE)="","",VLOOKUP(BR157,내용[],8,FALSE)&amp;" : "&amp;VLOOKUP(BR157,내용[],16,FALSE))</f>
        <v xml:space="preserve">프론트앤드 &amp; 백앤드 구현 및 제작 : </v>
      </c>
      <c r="BK166" s="126"/>
      <c r="BL166" s="126"/>
      <c r="BM166" s="126"/>
      <c r="BN166" s="126"/>
      <c r="BO166" s="127"/>
      <c r="BP166" s="122"/>
      <c r="BQ166" s="122"/>
      <c r="BR166" s="123" t="str">
        <f>IF(VLOOKUP(BR157,내용[],24,FALSE)="","",VLOOKUP(BR157,내용[],24,FALSE))</f>
        <v>UI 구현</v>
      </c>
      <c r="BS166" s="123"/>
      <c r="BT166" s="123"/>
      <c r="BU166" s="123"/>
      <c r="BV166" s="123"/>
      <c r="BW166" s="123"/>
      <c r="BX166" s="123"/>
      <c r="BY166" s="124"/>
      <c r="BZ166" s="124"/>
      <c r="CA166" s="124"/>
      <c r="CB166" s="124"/>
      <c r="CC166" s="57" t="str">
        <f>"5교시"&amp;LEFT(자료!$H$8,5)</f>
        <v>5교시14:10</v>
      </c>
      <c r="CD166" s="125" t="str">
        <f>IF(VLOOKUP(CL157,내용[],8,FALSE)="","",VLOOKUP(CL157,내용[],8,FALSE)&amp;" : "&amp;VLOOKUP(CL157,내용[],16,FALSE))</f>
        <v xml:space="preserve">프론트앤드 &amp; 백앤드 구현 및 제작 : </v>
      </c>
      <c r="CE166" s="126"/>
      <c r="CF166" s="126"/>
      <c r="CG166" s="126"/>
      <c r="CH166" s="126"/>
      <c r="CI166" s="127"/>
      <c r="CJ166" s="122"/>
      <c r="CK166" s="122"/>
      <c r="CL166" s="123" t="str">
        <f>IF(VLOOKUP(CL157,내용[],24,FALSE)="","",VLOOKUP(CL157,내용[],24,FALSE))</f>
        <v>UI 구현</v>
      </c>
      <c r="CM166" s="123"/>
      <c r="CN166" s="123"/>
      <c r="CO166" s="123"/>
      <c r="CP166" s="123"/>
      <c r="CQ166" s="123"/>
      <c r="CR166" s="123"/>
      <c r="CS166" s="124"/>
      <c r="CT166" s="124"/>
      <c r="CU166" s="124"/>
      <c r="CV166" s="124"/>
    </row>
    <row r="167" spans="1:100" ht="30.75" customHeight="1" x14ac:dyDescent="0.15">
      <c r="A167" s="57" t="str">
        <f>"6교시"&amp;LEFT(자료!$I$8,5)</f>
        <v>6교시15:10</v>
      </c>
      <c r="B167" s="125" t="str">
        <f>IF(VLOOKUP(J157,내용[],9,FALSE)="","",VLOOKUP(J157,내용[],9,FALSE)&amp;" : "&amp;VLOOKUP(J157,내용[],17,FALSE))</f>
        <v xml:space="preserve">프론트앤드 &amp; 백앤드 구현 및 제작 : </v>
      </c>
      <c r="C167" s="126"/>
      <c r="D167" s="126"/>
      <c r="E167" s="126"/>
      <c r="F167" s="126"/>
      <c r="G167" s="127"/>
      <c r="H167" s="122"/>
      <c r="I167" s="122"/>
      <c r="J167" s="123" t="str">
        <f>IF(VLOOKUP(J157,내용[],25,FALSE)="","",VLOOKUP(J157,내용[],25,FALSE))</f>
        <v>UI 구현</v>
      </c>
      <c r="K167" s="123"/>
      <c r="L167" s="123"/>
      <c r="M167" s="123"/>
      <c r="N167" s="123"/>
      <c r="O167" s="123"/>
      <c r="P167" s="123"/>
      <c r="Q167" s="124"/>
      <c r="R167" s="124"/>
      <c r="S167" s="124"/>
      <c r="T167" s="124"/>
      <c r="U167" s="57" t="str">
        <f>"6교시"&amp;LEFT(자료!$I$8,5)</f>
        <v>6교시15:10</v>
      </c>
      <c r="V167" s="125" t="str">
        <f>IF(VLOOKUP(AD157,내용[],9,FALSE)="","",VLOOKUP(AD157,내용[],9,FALSE)&amp;" : "&amp;VLOOKUP(AD157,내용[],17,FALSE))</f>
        <v xml:space="preserve">프론트앤드 &amp; 백앤드 구현 및 제작 : </v>
      </c>
      <c r="W167" s="126"/>
      <c r="X167" s="126"/>
      <c r="Y167" s="126"/>
      <c r="Z167" s="126"/>
      <c r="AA167" s="127"/>
      <c r="AB167" s="122"/>
      <c r="AC167" s="122"/>
      <c r="AD167" s="123" t="str">
        <f>IF(VLOOKUP(AD157,내용[],25,FALSE)="","",VLOOKUP(AD157,내용[],25,FALSE))</f>
        <v>UI 구현</v>
      </c>
      <c r="AE167" s="123"/>
      <c r="AF167" s="123"/>
      <c r="AG167" s="123"/>
      <c r="AH167" s="123"/>
      <c r="AI167" s="123"/>
      <c r="AJ167" s="123"/>
      <c r="AK167" s="124"/>
      <c r="AL167" s="124"/>
      <c r="AM167" s="124"/>
      <c r="AN167" s="124"/>
      <c r="AO167" s="57" t="str">
        <f>"6교시"&amp;LEFT(자료!$I$8,5)</f>
        <v>6교시15:10</v>
      </c>
      <c r="AP167" s="125" t="str">
        <f>IF(VLOOKUP(AX157,내용[],9,FALSE)="","",VLOOKUP(AX157,내용[],9,FALSE)&amp;" : "&amp;VLOOKUP(AX157,내용[],17,FALSE))</f>
        <v xml:space="preserve">프론트앤드 &amp; 백앤드 구현 및 제작 : </v>
      </c>
      <c r="AQ167" s="126"/>
      <c r="AR167" s="126"/>
      <c r="AS167" s="126"/>
      <c r="AT167" s="126"/>
      <c r="AU167" s="127"/>
      <c r="AV167" s="122"/>
      <c r="AW167" s="122"/>
      <c r="AX167" s="123" t="str">
        <f>IF(VLOOKUP(AX157,내용[],25,FALSE)="","",VLOOKUP(AX157,내용[],25,FALSE))</f>
        <v>UI 구현</v>
      </c>
      <c r="AY167" s="123"/>
      <c r="AZ167" s="123"/>
      <c r="BA167" s="123"/>
      <c r="BB167" s="123"/>
      <c r="BC167" s="123"/>
      <c r="BD167" s="123"/>
      <c r="BE167" s="124"/>
      <c r="BF167" s="124"/>
      <c r="BG167" s="124"/>
      <c r="BH167" s="124"/>
      <c r="BI167" s="57" t="str">
        <f>"6교시"&amp;LEFT(자료!$I$8,5)</f>
        <v>6교시15:10</v>
      </c>
      <c r="BJ167" s="125" t="str">
        <f>IF(VLOOKUP(BR157,내용[],9,FALSE)="","",VLOOKUP(BR157,내용[],9,FALSE)&amp;" : "&amp;VLOOKUP(BR157,내용[],17,FALSE))</f>
        <v xml:space="preserve">프론트앤드 &amp; 백앤드 구현 및 제작 : </v>
      </c>
      <c r="BK167" s="126"/>
      <c r="BL167" s="126"/>
      <c r="BM167" s="126"/>
      <c r="BN167" s="126"/>
      <c r="BO167" s="127"/>
      <c r="BP167" s="122"/>
      <c r="BQ167" s="122"/>
      <c r="BR167" s="123" t="str">
        <f>IF(VLOOKUP(BR157,내용[],25,FALSE)="","",VLOOKUP(BR157,내용[],25,FALSE))</f>
        <v>UI 구현</v>
      </c>
      <c r="BS167" s="123"/>
      <c r="BT167" s="123"/>
      <c r="BU167" s="123"/>
      <c r="BV167" s="123"/>
      <c r="BW167" s="123"/>
      <c r="BX167" s="123"/>
      <c r="BY167" s="124"/>
      <c r="BZ167" s="124"/>
      <c r="CA167" s="124"/>
      <c r="CB167" s="124"/>
      <c r="CC167" s="57" t="str">
        <f>"6교시"&amp;LEFT(자료!$I$8,5)</f>
        <v>6교시15:10</v>
      </c>
      <c r="CD167" s="125" t="str">
        <f>IF(VLOOKUP(CL157,내용[],9,FALSE)="","",VLOOKUP(CL157,내용[],9,FALSE)&amp;" : "&amp;VLOOKUP(CL157,내용[],17,FALSE))</f>
        <v xml:space="preserve">프론트앤드 &amp; 백앤드 구현 및 제작 : </v>
      </c>
      <c r="CE167" s="126"/>
      <c r="CF167" s="126"/>
      <c r="CG167" s="126"/>
      <c r="CH167" s="126"/>
      <c r="CI167" s="127"/>
      <c r="CJ167" s="122"/>
      <c r="CK167" s="122"/>
      <c r="CL167" s="123" t="str">
        <f>IF(VLOOKUP(CL157,내용[],25,FALSE)="","",VLOOKUP(CL157,내용[],25,FALSE))</f>
        <v>UI 구현</v>
      </c>
      <c r="CM167" s="123"/>
      <c r="CN167" s="123"/>
      <c r="CO167" s="123"/>
      <c r="CP167" s="123"/>
      <c r="CQ167" s="123"/>
      <c r="CR167" s="123"/>
      <c r="CS167" s="124"/>
      <c r="CT167" s="124"/>
      <c r="CU167" s="124"/>
      <c r="CV167" s="124"/>
    </row>
    <row r="168" spans="1:100" ht="30.75" customHeight="1" x14ac:dyDescent="0.15">
      <c r="A168" s="57" t="str">
        <f>"7교시"&amp;LEFT(자료!$J$8,5)</f>
        <v>7교시16:10</v>
      </c>
      <c r="B168" s="125" t="str">
        <f>IF(VLOOKUP(J157,내용[],10,FALSE)="","",VLOOKUP(J157,내용[],10,FALSE)&amp;" : "&amp;VLOOKUP(J157,내용[],18,FALSE))</f>
        <v xml:space="preserve">프론트앤드 &amp; 백앤드 구현 및 제작 : </v>
      </c>
      <c r="C168" s="126"/>
      <c r="D168" s="126"/>
      <c r="E168" s="126"/>
      <c r="F168" s="126"/>
      <c r="G168" s="127"/>
      <c r="H168" s="122"/>
      <c r="I168" s="122"/>
      <c r="J168" s="123" t="str">
        <f>IF(VLOOKUP(J157,내용[],26,FALSE)="","",VLOOKUP(J157,내용[],26,FALSE))</f>
        <v>UI 구현</v>
      </c>
      <c r="K168" s="123"/>
      <c r="L168" s="123"/>
      <c r="M168" s="123"/>
      <c r="N168" s="123"/>
      <c r="O168" s="123"/>
      <c r="P168" s="123"/>
      <c r="Q168" s="124"/>
      <c r="R168" s="124"/>
      <c r="S168" s="124"/>
      <c r="T168" s="124"/>
      <c r="U168" s="57" t="str">
        <f>"7교시"&amp;LEFT(자료!$J$8,5)</f>
        <v>7교시16:10</v>
      </c>
      <c r="V168" s="125" t="str">
        <f>IF(VLOOKUP(AD157,내용[],10,FALSE)="","",VLOOKUP(AD157,내용[],10,FALSE)&amp;" : "&amp;VLOOKUP(AD157,내용[],18,FALSE))</f>
        <v xml:space="preserve">프론트앤드 &amp; 백앤드 구현 및 제작 : </v>
      </c>
      <c r="W168" s="126"/>
      <c r="X168" s="126"/>
      <c r="Y168" s="126"/>
      <c r="Z168" s="126"/>
      <c r="AA168" s="127"/>
      <c r="AB168" s="122"/>
      <c r="AC168" s="122"/>
      <c r="AD168" s="123" t="str">
        <f>IF(VLOOKUP(AD157,내용[],26,FALSE)="","",VLOOKUP(AD157,내용[],26,FALSE))</f>
        <v>UI 구현</v>
      </c>
      <c r="AE168" s="123"/>
      <c r="AF168" s="123"/>
      <c r="AG168" s="123"/>
      <c r="AH168" s="123"/>
      <c r="AI168" s="123"/>
      <c r="AJ168" s="123"/>
      <c r="AK168" s="124"/>
      <c r="AL168" s="124"/>
      <c r="AM168" s="124"/>
      <c r="AN168" s="124"/>
      <c r="AO168" s="57" t="str">
        <f>"7교시"&amp;LEFT(자료!$J$8,5)</f>
        <v>7교시16:10</v>
      </c>
      <c r="AP168" s="125" t="str">
        <f>IF(VLOOKUP(AX157,내용[],10,FALSE)="","",VLOOKUP(AX157,내용[],10,FALSE)&amp;" : "&amp;VLOOKUP(AX157,내용[],18,FALSE))</f>
        <v xml:space="preserve">프론트앤드 &amp; 백앤드 구현 및 제작 : </v>
      </c>
      <c r="AQ168" s="126"/>
      <c r="AR168" s="126"/>
      <c r="AS168" s="126"/>
      <c r="AT168" s="126"/>
      <c r="AU168" s="127"/>
      <c r="AV168" s="122"/>
      <c r="AW168" s="122"/>
      <c r="AX168" s="123" t="str">
        <f>IF(VLOOKUP(AX157,내용[],26,FALSE)="","",VLOOKUP(AX157,내용[],26,FALSE))</f>
        <v>UI 구현</v>
      </c>
      <c r="AY168" s="123"/>
      <c r="AZ168" s="123"/>
      <c r="BA168" s="123"/>
      <c r="BB168" s="123"/>
      <c r="BC168" s="123"/>
      <c r="BD168" s="123"/>
      <c r="BE168" s="124"/>
      <c r="BF168" s="124"/>
      <c r="BG168" s="124"/>
      <c r="BH168" s="124"/>
      <c r="BI168" s="57" t="str">
        <f>"7교시"&amp;LEFT(자료!$J$8,5)</f>
        <v>7교시16:10</v>
      </c>
      <c r="BJ168" s="125" t="str">
        <f>IF(VLOOKUP(BR157,내용[],10,FALSE)="","",VLOOKUP(BR157,내용[],10,FALSE)&amp;" : "&amp;VLOOKUP(BR157,내용[],18,FALSE))</f>
        <v xml:space="preserve">프론트앤드 &amp; 백앤드 구현 및 제작 : </v>
      </c>
      <c r="BK168" s="126"/>
      <c r="BL168" s="126"/>
      <c r="BM168" s="126"/>
      <c r="BN168" s="126"/>
      <c r="BO168" s="127"/>
      <c r="BP168" s="122"/>
      <c r="BQ168" s="122"/>
      <c r="BR168" s="123" t="str">
        <f>IF(VLOOKUP(BR157,내용[],26,FALSE)="","",VLOOKUP(BR157,내용[],26,FALSE))</f>
        <v>UI 구현</v>
      </c>
      <c r="BS168" s="123"/>
      <c r="BT168" s="123"/>
      <c r="BU168" s="123"/>
      <c r="BV168" s="123"/>
      <c r="BW168" s="123"/>
      <c r="BX168" s="123"/>
      <c r="BY168" s="124"/>
      <c r="BZ168" s="124"/>
      <c r="CA168" s="124"/>
      <c r="CB168" s="124"/>
      <c r="CC168" s="57" t="str">
        <f>"7교시"&amp;LEFT(자료!$J$8,5)</f>
        <v>7교시16:10</v>
      </c>
      <c r="CD168" s="125" t="str">
        <f>IF(VLOOKUP(CL157,내용[],10,FALSE)="","",VLOOKUP(CL157,내용[],10,FALSE)&amp;" : "&amp;VLOOKUP(CL157,내용[],18,FALSE))</f>
        <v xml:space="preserve">프론트앤드 &amp; 백앤드 구현 및 제작 : </v>
      </c>
      <c r="CE168" s="126"/>
      <c r="CF168" s="126"/>
      <c r="CG168" s="126"/>
      <c r="CH168" s="126"/>
      <c r="CI168" s="127"/>
      <c r="CJ168" s="122"/>
      <c r="CK168" s="122"/>
      <c r="CL168" s="123" t="str">
        <f>IF(VLOOKUP(CL157,내용[],26,FALSE)="","",VLOOKUP(CL157,내용[],26,FALSE))</f>
        <v>UI 구현</v>
      </c>
      <c r="CM168" s="123"/>
      <c r="CN168" s="123"/>
      <c r="CO168" s="123"/>
      <c r="CP168" s="123"/>
      <c r="CQ168" s="123"/>
      <c r="CR168" s="123"/>
      <c r="CS168" s="124"/>
      <c r="CT168" s="124"/>
      <c r="CU168" s="124"/>
      <c r="CV168" s="124"/>
    </row>
    <row r="169" spans="1:100" ht="30.75" hidden="1" customHeight="1" x14ac:dyDescent="0.15">
      <c r="A169" s="57" t="str">
        <f>"1교시"&amp;LEFT(자료!$D$8,5)</f>
        <v>1교시09:30</v>
      </c>
      <c r="B169" s="125" t="e">
        <f>VLOOKUP(J158,내용[],10,FALSE)&amp;" : "&amp;VLOOKUP(J158,내용[],18,FALSE)</f>
        <v>#N/A</v>
      </c>
      <c r="C169" s="126"/>
      <c r="D169" s="126"/>
      <c r="E169" s="126"/>
      <c r="F169" s="126"/>
      <c r="G169" s="127"/>
      <c r="H169" s="122"/>
      <c r="I169" s="122"/>
      <c r="J169" s="123" t="str">
        <f>VLOOKUP(J157,내용[],27,FALSE)</f>
        <v>UI 구현</v>
      </c>
      <c r="K169" s="123"/>
      <c r="L169" s="123"/>
      <c r="M169" s="123"/>
      <c r="N169" s="123"/>
      <c r="O169" s="123"/>
      <c r="P169" s="123"/>
      <c r="Q169" s="124"/>
      <c r="R169" s="124"/>
      <c r="S169" s="124"/>
      <c r="T169" s="124"/>
      <c r="U169" s="57" t="str">
        <f>"1교시"&amp;LEFT(자료!$D$8,5)</f>
        <v>1교시09:30</v>
      </c>
      <c r="V169" s="125" t="e">
        <f>VLOOKUP(AD158,내용[],10,FALSE)&amp;" : "&amp;VLOOKUP(AD158,내용[],18,FALSE)</f>
        <v>#N/A</v>
      </c>
      <c r="W169" s="126"/>
      <c r="X169" s="126"/>
      <c r="Y169" s="126"/>
      <c r="Z169" s="126"/>
      <c r="AA169" s="127"/>
      <c r="AB169" s="122"/>
      <c r="AC169" s="122"/>
      <c r="AD169" s="123" t="str">
        <f>VLOOKUP(AD157,내용[],27,FALSE)</f>
        <v>UI 구현</v>
      </c>
      <c r="AE169" s="123"/>
      <c r="AF169" s="123"/>
      <c r="AG169" s="123"/>
      <c r="AH169" s="123"/>
      <c r="AI169" s="123"/>
      <c r="AJ169" s="123"/>
      <c r="AK169" s="124"/>
      <c r="AL169" s="124"/>
      <c r="AM169" s="124"/>
      <c r="AN169" s="124"/>
      <c r="AO169" s="57" t="str">
        <f>"1교시"&amp;LEFT(자료!$D$8,5)</f>
        <v>1교시09:30</v>
      </c>
      <c r="AP169" s="125" t="e">
        <f>VLOOKUP(AX158,내용[],10,FALSE)&amp;" : "&amp;VLOOKUP(AX158,내용[],18,FALSE)</f>
        <v>#N/A</v>
      </c>
      <c r="AQ169" s="126"/>
      <c r="AR169" s="126"/>
      <c r="AS169" s="126"/>
      <c r="AT169" s="126"/>
      <c r="AU169" s="127"/>
      <c r="AV169" s="122"/>
      <c r="AW169" s="122"/>
      <c r="AX169" s="123" t="str">
        <f>VLOOKUP(AX157,내용[],27,FALSE)</f>
        <v>UI 구현</v>
      </c>
      <c r="AY169" s="123"/>
      <c r="AZ169" s="123"/>
      <c r="BA169" s="123"/>
      <c r="BB169" s="123"/>
      <c r="BC169" s="123"/>
      <c r="BD169" s="123"/>
      <c r="BE169" s="124"/>
      <c r="BF169" s="124"/>
      <c r="BG169" s="124"/>
      <c r="BH169" s="124"/>
      <c r="BI169" s="57" t="str">
        <f>"1교시"&amp;LEFT(자료!$D$8,5)</f>
        <v>1교시09:30</v>
      </c>
      <c r="BJ169" s="125" t="e">
        <f>VLOOKUP(BR158,내용[],10,FALSE)&amp;" : "&amp;VLOOKUP(BR158,내용[],18,FALSE)</f>
        <v>#N/A</v>
      </c>
      <c r="BK169" s="126"/>
      <c r="BL169" s="126"/>
      <c r="BM169" s="126"/>
      <c r="BN169" s="126"/>
      <c r="BO169" s="127"/>
      <c r="BP169" s="122"/>
      <c r="BQ169" s="122"/>
      <c r="BR169" s="123" t="str">
        <f>VLOOKUP(BR157,내용[],27,FALSE)</f>
        <v>UI 구현</v>
      </c>
      <c r="BS169" s="123"/>
      <c r="BT169" s="123"/>
      <c r="BU169" s="123"/>
      <c r="BV169" s="123"/>
      <c r="BW169" s="123"/>
      <c r="BX169" s="123"/>
      <c r="BY169" s="124"/>
      <c r="BZ169" s="124"/>
      <c r="CA169" s="124"/>
      <c r="CB169" s="124"/>
      <c r="CC169" s="57" t="str">
        <f>"1교시"&amp;LEFT(자료!$D$8,5)</f>
        <v>1교시09:30</v>
      </c>
      <c r="CD169" s="125" t="e">
        <f>VLOOKUP(CL158,내용[],10,FALSE)&amp;" : "&amp;VLOOKUP(CL158,내용[],18,FALSE)</f>
        <v>#N/A</v>
      </c>
      <c r="CE169" s="126"/>
      <c r="CF169" s="126"/>
      <c r="CG169" s="126"/>
      <c r="CH169" s="126"/>
      <c r="CI169" s="127"/>
      <c r="CJ169" s="122"/>
      <c r="CK169" s="122"/>
      <c r="CL169" s="123" t="str">
        <f>VLOOKUP(CL157,내용[],27,FALSE)</f>
        <v>UI 구현</v>
      </c>
      <c r="CM169" s="123"/>
      <c r="CN169" s="123"/>
      <c r="CO169" s="123"/>
      <c r="CP169" s="123"/>
      <c r="CQ169" s="123"/>
      <c r="CR169" s="123"/>
      <c r="CS169" s="124"/>
      <c r="CT169" s="124"/>
      <c r="CU169" s="124"/>
      <c r="CV169" s="124"/>
    </row>
    <row r="170" spans="1:100" ht="30.75" customHeight="1" x14ac:dyDescent="0.15">
      <c r="A170" s="57" t="str">
        <f>"8교시"&amp;LEFT(자료!$K$8,5)</f>
        <v>8교시17:10</v>
      </c>
      <c r="B170" s="125" t="str">
        <f>IF(VLOOKUP(J157,내용[],11,FALSE)="","",VLOOKUP(J157,내용[],11,FALSE)&amp;" : "&amp;VLOOKUP(J157,내용[],19,FALSE))</f>
        <v xml:space="preserve">프론트앤드 &amp; 백앤드 구현 및 제작 : </v>
      </c>
      <c r="C170" s="126"/>
      <c r="D170" s="126"/>
      <c r="E170" s="126"/>
      <c r="F170" s="126"/>
      <c r="G170" s="127"/>
      <c r="H170" s="122"/>
      <c r="I170" s="122"/>
      <c r="J170" s="123" t="str">
        <f>IF(VLOOKUP(J157,내용[],27,FALSE)="","",VLOOKUP(J157,내용[],27,FALSE))</f>
        <v>UI 구현</v>
      </c>
      <c r="K170" s="123"/>
      <c r="L170" s="123"/>
      <c r="M170" s="123"/>
      <c r="N170" s="123"/>
      <c r="O170" s="123"/>
      <c r="P170" s="123"/>
      <c r="Q170" s="124"/>
      <c r="R170" s="124"/>
      <c r="S170" s="124"/>
      <c r="T170" s="124"/>
      <c r="U170" s="57" t="str">
        <f>"8교시"&amp;LEFT(자료!$K$8,5)</f>
        <v>8교시17:10</v>
      </c>
      <c r="V170" s="125" t="str">
        <f>IF(VLOOKUP(AD157,내용[],11,FALSE)="","",VLOOKUP(AD157,내용[],11,FALSE)&amp;" : "&amp;VLOOKUP(AD157,내용[],19,FALSE))</f>
        <v xml:space="preserve">프론트앤드 &amp; 백앤드 구현 및 제작 : </v>
      </c>
      <c r="W170" s="126"/>
      <c r="X170" s="126"/>
      <c r="Y170" s="126"/>
      <c r="Z170" s="126"/>
      <c r="AA170" s="127"/>
      <c r="AB170" s="122"/>
      <c r="AC170" s="122"/>
      <c r="AD170" s="123" t="str">
        <f>IF(VLOOKUP(AD157,내용[],27,FALSE)="","",VLOOKUP(AD157,내용[],27,FALSE))</f>
        <v>UI 구현</v>
      </c>
      <c r="AE170" s="123"/>
      <c r="AF170" s="123"/>
      <c r="AG170" s="123"/>
      <c r="AH170" s="123"/>
      <c r="AI170" s="123"/>
      <c r="AJ170" s="123"/>
      <c r="AK170" s="124"/>
      <c r="AL170" s="124"/>
      <c r="AM170" s="124"/>
      <c r="AN170" s="124"/>
      <c r="AO170" s="57" t="str">
        <f>"8교시"&amp;LEFT(자료!$K$8,5)</f>
        <v>8교시17:10</v>
      </c>
      <c r="AP170" s="125" t="str">
        <f>IF(VLOOKUP(AX157,내용[],11,FALSE)="","",VLOOKUP(AX157,내용[],11,FALSE)&amp;" : "&amp;VLOOKUP(AX157,내용[],19,FALSE))</f>
        <v xml:space="preserve">프론트앤드 &amp; 백앤드 구현 및 제작 : </v>
      </c>
      <c r="AQ170" s="126"/>
      <c r="AR170" s="126"/>
      <c r="AS170" s="126"/>
      <c r="AT170" s="126"/>
      <c r="AU170" s="127"/>
      <c r="AV170" s="122"/>
      <c r="AW170" s="122"/>
      <c r="AX170" s="123" t="str">
        <f>IF(VLOOKUP(AX157,내용[],27,FALSE)="","",VLOOKUP(AX157,내용[],27,FALSE))</f>
        <v>UI 구현</v>
      </c>
      <c r="AY170" s="123"/>
      <c r="AZ170" s="123"/>
      <c r="BA170" s="123"/>
      <c r="BB170" s="123"/>
      <c r="BC170" s="123"/>
      <c r="BD170" s="123"/>
      <c r="BE170" s="124"/>
      <c r="BF170" s="124"/>
      <c r="BG170" s="124"/>
      <c r="BH170" s="124"/>
      <c r="BI170" s="57" t="str">
        <f>"8교시"&amp;LEFT(자료!$K$8,5)</f>
        <v>8교시17:10</v>
      </c>
      <c r="BJ170" s="125" t="str">
        <f>IF(VLOOKUP(BR157,내용[],11,FALSE)="","",VLOOKUP(BR157,내용[],11,FALSE)&amp;" : "&amp;VLOOKUP(BR157,내용[],19,FALSE))</f>
        <v xml:space="preserve">프론트앤드 &amp; 백앤드 구현 및 제작 : </v>
      </c>
      <c r="BK170" s="126"/>
      <c r="BL170" s="126"/>
      <c r="BM170" s="126"/>
      <c r="BN170" s="126"/>
      <c r="BO170" s="127"/>
      <c r="BP170" s="122"/>
      <c r="BQ170" s="122"/>
      <c r="BR170" s="123" t="str">
        <f>IF(VLOOKUP(BR157,내용[],27,FALSE)="","",VLOOKUP(BR157,내용[],27,FALSE))</f>
        <v>UI 구현</v>
      </c>
      <c r="BS170" s="123"/>
      <c r="BT170" s="123"/>
      <c r="BU170" s="123"/>
      <c r="BV170" s="123"/>
      <c r="BW170" s="123"/>
      <c r="BX170" s="123"/>
      <c r="BY170" s="124"/>
      <c r="BZ170" s="124"/>
      <c r="CA170" s="124"/>
      <c r="CB170" s="124"/>
      <c r="CC170" s="57" t="str">
        <f>"8교시"&amp;LEFT(자료!$K$8,5)</f>
        <v>8교시17:10</v>
      </c>
      <c r="CD170" s="125" t="str">
        <f>IF(VLOOKUP(CL157,내용[],11,FALSE)="","",VLOOKUP(CL157,내용[],11,FALSE)&amp;" : "&amp;VLOOKUP(CL157,내용[],19,FALSE))</f>
        <v xml:space="preserve">프론트앤드 &amp; 백앤드 구현 및 제작 : </v>
      </c>
      <c r="CE170" s="126"/>
      <c r="CF170" s="126"/>
      <c r="CG170" s="126"/>
      <c r="CH170" s="126"/>
      <c r="CI170" s="127"/>
      <c r="CJ170" s="122"/>
      <c r="CK170" s="122"/>
      <c r="CL170" s="123" t="str">
        <f>IF(VLOOKUP(CL157,내용[],27,FALSE)="","",VLOOKUP(CL157,내용[],27,FALSE))</f>
        <v>UI 구현</v>
      </c>
      <c r="CM170" s="123"/>
      <c r="CN170" s="123"/>
      <c r="CO170" s="123"/>
      <c r="CP170" s="123"/>
      <c r="CQ170" s="123"/>
      <c r="CR170" s="123"/>
      <c r="CS170" s="124"/>
      <c r="CT170" s="124"/>
      <c r="CU170" s="124"/>
      <c r="CV170" s="124"/>
    </row>
    <row r="171" spans="1:100" ht="60" customHeight="1" x14ac:dyDescent="0.15">
      <c r="A171" s="120" t="str">
        <f t="shared" ref="A171" si="420">$A$21</f>
        <v>지시사항</v>
      </c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 t="str">
        <f t="shared" ref="U171" si="421">$A$21</f>
        <v>지시사항</v>
      </c>
      <c r="V171" s="120"/>
      <c r="W171" s="120"/>
      <c r="X171" s="120"/>
      <c r="Y171" s="120"/>
      <c r="Z171" s="120"/>
      <c r="AA171" s="120"/>
      <c r="AB171" s="120"/>
      <c r="AC171" s="120"/>
      <c r="AD171" s="120"/>
      <c r="AE171" s="120"/>
      <c r="AF171" s="120"/>
      <c r="AG171" s="120"/>
      <c r="AH171" s="120"/>
      <c r="AI171" s="120"/>
      <c r="AJ171" s="120"/>
      <c r="AK171" s="120"/>
      <c r="AL171" s="120"/>
      <c r="AM171" s="120"/>
      <c r="AN171" s="120"/>
      <c r="AO171" s="120" t="str">
        <f t="shared" ref="AO171" si="422">$A$21</f>
        <v>지시사항</v>
      </c>
      <c r="AP171" s="120"/>
      <c r="AQ171" s="120"/>
      <c r="AR171" s="120"/>
      <c r="AS171" s="120"/>
      <c r="AT171" s="120"/>
      <c r="AU171" s="120"/>
      <c r="AV171" s="120"/>
      <c r="AW171" s="120"/>
      <c r="AX171" s="120"/>
      <c r="AY171" s="120"/>
      <c r="AZ171" s="120"/>
      <c r="BA171" s="120"/>
      <c r="BB171" s="120"/>
      <c r="BC171" s="120"/>
      <c r="BD171" s="120"/>
      <c r="BE171" s="120"/>
      <c r="BF171" s="120"/>
      <c r="BG171" s="120"/>
      <c r="BH171" s="120"/>
      <c r="BI171" s="120" t="str">
        <f t="shared" ref="BI171" si="423">$A$21</f>
        <v>지시사항</v>
      </c>
      <c r="BJ171" s="120"/>
      <c r="BK171" s="120"/>
      <c r="BL171" s="120"/>
      <c r="BM171" s="120"/>
      <c r="BN171" s="120"/>
      <c r="BO171" s="120"/>
      <c r="BP171" s="120"/>
      <c r="BQ171" s="120"/>
      <c r="BR171" s="120"/>
      <c r="BS171" s="120"/>
      <c r="BT171" s="120"/>
      <c r="BU171" s="120"/>
      <c r="BV171" s="120"/>
      <c r="BW171" s="120"/>
      <c r="BX171" s="120"/>
      <c r="BY171" s="120"/>
      <c r="BZ171" s="120"/>
      <c r="CA171" s="120"/>
      <c r="CB171" s="120"/>
      <c r="CC171" s="120" t="str">
        <f t="shared" ref="CC171" si="424">$A$21</f>
        <v>지시사항</v>
      </c>
      <c r="CD171" s="120"/>
      <c r="CE171" s="120"/>
      <c r="CF171" s="120"/>
      <c r="CG171" s="120"/>
      <c r="CH171" s="120"/>
      <c r="CI171" s="120"/>
      <c r="CJ171" s="120"/>
      <c r="CK171" s="120"/>
      <c r="CL171" s="120"/>
      <c r="CM171" s="120"/>
      <c r="CN171" s="120"/>
      <c r="CO171" s="120"/>
      <c r="CP171" s="120"/>
      <c r="CQ171" s="120"/>
      <c r="CR171" s="120"/>
      <c r="CS171" s="120"/>
      <c r="CT171" s="120"/>
      <c r="CU171" s="120"/>
      <c r="CV171" s="120"/>
    </row>
    <row r="172" spans="1:100" ht="27.95" customHeight="1" x14ac:dyDescent="0.15">
      <c r="A172" s="121" t="str">
        <f t="shared" ref="A172" si="425">$A$22</f>
        <v>특이
사항</v>
      </c>
      <c r="B172" s="120" t="str">
        <f t="shared" ref="B172" si="426">$B$22</f>
        <v>지각자</v>
      </c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1" t="str">
        <f t="shared" ref="U172" si="427">$A$22</f>
        <v>특이
사항</v>
      </c>
      <c r="V172" s="120" t="str">
        <f t="shared" ref="V172" si="428">$B$22</f>
        <v>지각자</v>
      </c>
      <c r="W172" s="120"/>
      <c r="X172" s="120"/>
      <c r="Y172" s="120"/>
      <c r="Z172" s="120"/>
      <c r="AA172" s="120"/>
      <c r="AB172" s="120"/>
      <c r="AC172" s="120"/>
      <c r="AD172" s="120"/>
      <c r="AE172" s="120"/>
      <c r="AF172" s="120"/>
      <c r="AG172" s="120"/>
      <c r="AH172" s="120"/>
      <c r="AI172" s="120"/>
      <c r="AJ172" s="120"/>
      <c r="AK172" s="120"/>
      <c r="AL172" s="120"/>
      <c r="AM172" s="120"/>
      <c r="AN172" s="120"/>
      <c r="AO172" s="121" t="str">
        <f t="shared" ref="AO172" si="429">$A$22</f>
        <v>특이
사항</v>
      </c>
      <c r="AP172" s="120" t="str">
        <f t="shared" ref="AP172" si="430">$B$22</f>
        <v>지각자</v>
      </c>
      <c r="AQ172" s="120"/>
      <c r="AR172" s="120"/>
      <c r="AS172" s="120"/>
      <c r="AT172" s="120"/>
      <c r="AU172" s="120"/>
      <c r="AV172" s="120"/>
      <c r="AW172" s="120"/>
      <c r="AX172" s="120"/>
      <c r="AY172" s="120"/>
      <c r="AZ172" s="120"/>
      <c r="BA172" s="120"/>
      <c r="BB172" s="120"/>
      <c r="BC172" s="120"/>
      <c r="BD172" s="120"/>
      <c r="BE172" s="120"/>
      <c r="BF172" s="120"/>
      <c r="BG172" s="120"/>
      <c r="BH172" s="120"/>
      <c r="BI172" s="121" t="str">
        <f t="shared" ref="BI172" si="431">$A$22</f>
        <v>특이
사항</v>
      </c>
      <c r="BJ172" s="120" t="str">
        <f t="shared" ref="BJ172" si="432">$B$22</f>
        <v>지각자</v>
      </c>
      <c r="BK172" s="120"/>
      <c r="BL172" s="120"/>
      <c r="BM172" s="120"/>
      <c r="BN172" s="120"/>
      <c r="BO172" s="120"/>
      <c r="BP172" s="120"/>
      <c r="BQ172" s="120"/>
      <c r="BR172" s="120"/>
      <c r="BS172" s="120"/>
      <c r="BT172" s="120"/>
      <c r="BU172" s="120"/>
      <c r="BV172" s="120"/>
      <c r="BW172" s="120"/>
      <c r="BX172" s="120"/>
      <c r="BY172" s="120"/>
      <c r="BZ172" s="120"/>
      <c r="CA172" s="120"/>
      <c r="CB172" s="120"/>
      <c r="CC172" s="121" t="str">
        <f t="shared" ref="CC172" si="433">$A$22</f>
        <v>특이
사항</v>
      </c>
      <c r="CD172" s="120" t="str">
        <f t="shared" ref="CD172" si="434">$B$22</f>
        <v>지각자</v>
      </c>
      <c r="CE172" s="120"/>
      <c r="CF172" s="120"/>
      <c r="CG172" s="120"/>
      <c r="CH172" s="120"/>
      <c r="CI172" s="120"/>
      <c r="CJ172" s="120"/>
      <c r="CK172" s="120"/>
      <c r="CL172" s="120"/>
      <c r="CM172" s="120"/>
      <c r="CN172" s="120"/>
      <c r="CO172" s="120"/>
      <c r="CP172" s="120"/>
      <c r="CQ172" s="120"/>
      <c r="CR172" s="120"/>
      <c r="CS172" s="120"/>
      <c r="CT172" s="120"/>
      <c r="CU172" s="120"/>
      <c r="CV172" s="120"/>
    </row>
    <row r="173" spans="1:100" ht="27.95" customHeight="1" x14ac:dyDescent="0.15">
      <c r="A173" s="121"/>
      <c r="B173" s="120" t="str">
        <f t="shared" ref="B173" si="435">$B$23</f>
        <v>결석자</v>
      </c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1"/>
      <c r="V173" s="120" t="str">
        <f t="shared" ref="V173" si="436">$B$23</f>
        <v>결석자</v>
      </c>
      <c r="W173" s="120"/>
      <c r="X173" s="120"/>
      <c r="Y173" s="120"/>
      <c r="Z173" s="120"/>
      <c r="AA173" s="120"/>
      <c r="AB173" s="120"/>
      <c r="AC173" s="120"/>
      <c r="AD173" s="120"/>
      <c r="AE173" s="120"/>
      <c r="AF173" s="120"/>
      <c r="AG173" s="120"/>
      <c r="AH173" s="120"/>
      <c r="AI173" s="120"/>
      <c r="AJ173" s="120"/>
      <c r="AK173" s="120"/>
      <c r="AL173" s="120"/>
      <c r="AM173" s="120"/>
      <c r="AN173" s="120"/>
      <c r="AO173" s="121"/>
      <c r="AP173" s="120" t="str">
        <f t="shared" ref="AP173" si="437">$B$23</f>
        <v>결석자</v>
      </c>
      <c r="AQ173" s="120"/>
      <c r="AR173" s="120"/>
      <c r="AS173" s="120"/>
      <c r="AT173" s="120"/>
      <c r="AU173" s="120"/>
      <c r="AV173" s="120"/>
      <c r="AW173" s="120"/>
      <c r="AX173" s="120"/>
      <c r="AY173" s="120"/>
      <c r="AZ173" s="120"/>
      <c r="BA173" s="120"/>
      <c r="BB173" s="120"/>
      <c r="BC173" s="120"/>
      <c r="BD173" s="120"/>
      <c r="BE173" s="120"/>
      <c r="BF173" s="120"/>
      <c r="BG173" s="120"/>
      <c r="BH173" s="120"/>
      <c r="BI173" s="121"/>
      <c r="BJ173" s="120" t="str">
        <f t="shared" ref="BJ173" si="438">$B$23</f>
        <v>결석자</v>
      </c>
      <c r="BK173" s="120"/>
      <c r="BL173" s="120"/>
      <c r="BM173" s="120"/>
      <c r="BN173" s="120"/>
      <c r="BO173" s="120"/>
      <c r="BP173" s="120"/>
      <c r="BQ173" s="120"/>
      <c r="BR173" s="120"/>
      <c r="BS173" s="120"/>
      <c r="BT173" s="120"/>
      <c r="BU173" s="120"/>
      <c r="BV173" s="120"/>
      <c r="BW173" s="120"/>
      <c r="BX173" s="120"/>
      <c r="BY173" s="120"/>
      <c r="BZ173" s="120"/>
      <c r="CA173" s="120"/>
      <c r="CB173" s="120"/>
      <c r="CC173" s="121"/>
      <c r="CD173" s="120" t="str">
        <f t="shared" ref="CD173" si="439">$B$23</f>
        <v>결석자</v>
      </c>
      <c r="CE173" s="120"/>
      <c r="CF173" s="120"/>
      <c r="CG173" s="120"/>
      <c r="CH173" s="120"/>
      <c r="CI173" s="120"/>
      <c r="CJ173" s="120"/>
      <c r="CK173" s="120"/>
      <c r="CL173" s="120"/>
      <c r="CM173" s="120"/>
      <c r="CN173" s="120"/>
      <c r="CO173" s="120"/>
      <c r="CP173" s="120"/>
      <c r="CQ173" s="120"/>
      <c r="CR173" s="120"/>
      <c r="CS173" s="120"/>
      <c r="CT173" s="120"/>
      <c r="CU173" s="120"/>
      <c r="CV173" s="120"/>
    </row>
    <row r="174" spans="1:100" ht="27.95" customHeight="1" x14ac:dyDescent="0.15">
      <c r="A174" s="121"/>
      <c r="B174" s="120" t="str">
        <f t="shared" ref="B174" si="440">$B$24</f>
        <v>조퇴자</v>
      </c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1"/>
      <c r="V174" s="120" t="str">
        <f t="shared" ref="V174" si="441">$B$24</f>
        <v>조퇴자</v>
      </c>
      <c r="W174" s="120"/>
      <c r="X174" s="120"/>
      <c r="Y174" s="120"/>
      <c r="Z174" s="120"/>
      <c r="AA174" s="120"/>
      <c r="AB174" s="120"/>
      <c r="AC174" s="120"/>
      <c r="AD174" s="120"/>
      <c r="AE174" s="120"/>
      <c r="AF174" s="120"/>
      <c r="AG174" s="120"/>
      <c r="AH174" s="120"/>
      <c r="AI174" s="120"/>
      <c r="AJ174" s="120"/>
      <c r="AK174" s="120"/>
      <c r="AL174" s="120"/>
      <c r="AM174" s="120"/>
      <c r="AN174" s="120"/>
      <c r="AO174" s="121"/>
      <c r="AP174" s="120" t="str">
        <f t="shared" ref="AP174" si="442">$B$24</f>
        <v>조퇴자</v>
      </c>
      <c r="AQ174" s="120"/>
      <c r="AR174" s="120"/>
      <c r="AS174" s="120"/>
      <c r="AT174" s="120"/>
      <c r="AU174" s="120"/>
      <c r="AV174" s="120"/>
      <c r="AW174" s="120"/>
      <c r="AX174" s="120"/>
      <c r="AY174" s="120"/>
      <c r="AZ174" s="120"/>
      <c r="BA174" s="120"/>
      <c r="BB174" s="120"/>
      <c r="BC174" s="120"/>
      <c r="BD174" s="120"/>
      <c r="BE174" s="120"/>
      <c r="BF174" s="120"/>
      <c r="BG174" s="120"/>
      <c r="BH174" s="120"/>
      <c r="BI174" s="121"/>
      <c r="BJ174" s="120" t="str">
        <f t="shared" ref="BJ174" si="443">$B$24</f>
        <v>조퇴자</v>
      </c>
      <c r="BK174" s="120"/>
      <c r="BL174" s="120"/>
      <c r="BM174" s="120"/>
      <c r="BN174" s="120"/>
      <c r="BO174" s="120"/>
      <c r="BP174" s="120"/>
      <c r="BQ174" s="120"/>
      <c r="BR174" s="120"/>
      <c r="BS174" s="120"/>
      <c r="BT174" s="120"/>
      <c r="BU174" s="120"/>
      <c r="BV174" s="120"/>
      <c r="BW174" s="120"/>
      <c r="BX174" s="120"/>
      <c r="BY174" s="120"/>
      <c r="BZ174" s="120"/>
      <c r="CA174" s="120"/>
      <c r="CB174" s="120"/>
      <c r="CC174" s="121"/>
      <c r="CD174" s="120" t="str">
        <f t="shared" ref="CD174" si="444">$B$24</f>
        <v>조퇴자</v>
      </c>
      <c r="CE174" s="120"/>
      <c r="CF174" s="120"/>
      <c r="CG174" s="120"/>
      <c r="CH174" s="120"/>
      <c r="CI174" s="120"/>
      <c r="CJ174" s="120"/>
      <c r="CK174" s="120"/>
      <c r="CL174" s="120"/>
      <c r="CM174" s="120"/>
      <c r="CN174" s="120"/>
      <c r="CO174" s="120"/>
      <c r="CP174" s="120"/>
      <c r="CQ174" s="120"/>
      <c r="CR174" s="120"/>
      <c r="CS174" s="120"/>
      <c r="CT174" s="120"/>
      <c r="CU174" s="120"/>
      <c r="CV174" s="120"/>
    </row>
    <row r="175" spans="1:100" ht="45" customHeight="1" x14ac:dyDescent="0.15">
      <c r="A175" s="121"/>
      <c r="B175" s="121" t="str">
        <f t="shared" ref="B175" si="445">$B$25</f>
        <v>기타사항
(전달사항, 외출자 등)</v>
      </c>
      <c r="C175" s="121"/>
      <c r="D175" s="121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1"/>
      <c r="V175" s="121" t="str">
        <f t="shared" ref="V175" si="446">$B$25</f>
        <v>기타사항
(전달사항, 외출자 등)</v>
      </c>
      <c r="W175" s="121"/>
      <c r="X175" s="121"/>
      <c r="Y175" s="120"/>
      <c r="Z175" s="120"/>
      <c r="AA175" s="120"/>
      <c r="AB175" s="120"/>
      <c r="AC175" s="120"/>
      <c r="AD175" s="120"/>
      <c r="AE175" s="120"/>
      <c r="AF175" s="120"/>
      <c r="AG175" s="120"/>
      <c r="AH175" s="120"/>
      <c r="AI175" s="120"/>
      <c r="AJ175" s="120"/>
      <c r="AK175" s="120"/>
      <c r="AL175" s="120"/>
      <c r="AM175" s="120"/>
      <c r="AN175" s="120"/>
      <c r="AO175" s="121"/>
      <c r="AP175" s="121" t="str">
        <f t="shared" ref="AP175" si="447">$B$25</f>
        <v>기타사항
(전달사항, 외출자 등)</v>
      </c>
      <c r="AQ175" s="121"/>
      <c r="AR175" s="121"/>
      <c r="AS175" s="120"/>
      <c r="AT175" s="120"/>
      <c r="AU175" s="120"/>
      <c r="AV175" s="120"/>
      <c r="AW175" s="120"/>
      <c r="AX175" s="120"/>
      <c r="AY175" s="120"/>
      <c r="AZ175" s="120"/>
      <c r="BA175" s="120"/>
      <c r="BB175" s="120"/>
      <c r="BC175" s="120"/>
      <c r="BD175" s="120"/>
      <c r="BE175" s="120"/>
      <c r="BF175" s="120"/>
      <c r="BG175" s="120"/>
      <c r="BH175" s="120"/>
      <c r="BI175" s="121"/>
      <c r="BJ175" s="121" t="str">
        <f t="shared" ref="BJ175" si="448">$B$25</f>
        <v>기타사항
(전달사항, 외출자 등)</v>
      </c>
      <c r="BK175" s="121"/>
      <c r="BL175" s="121"/>
      <c r="BM175" s="120"/>
      <c r="BN175" s="120"/>
      <c r="BO175" s="120"/>
      <c r="BP175" s="120"/>
      <c r="BQ175" s="120"/>
      <c r="BR175" s="120"/>
      <c r="BS175" s="120"/>
      <c r="BT175" s="120"/>
      <c r="BU175" s="120"/>
      <c r="BV175" s="120"/>
      <c r="BW175" s="120"/>
      <c r="BX175" s="120"/>
      <c r="BY175" s="120"/>
      <c r="BZ175" s="120"/>
      <c r="CA175" s="120"/>
      <c r="CB175" s="120"/>
      <c r="CC175" s="121"/>
      <c r="CD175" s="121" t="str">
        <f t="shared" ref="CD175" si="449">$B$25</f>
        <v>기타사항
(전달사항, 외출자 등)</v>
      </c>
      <c r="CE175" s="121"/>
      <c r="CF175" s="121"/>
      <c r="CG175" s="120"/>
      <c r="CH175" s="120"/>
      <c r="CI175" s="120"/>
      <c r="CJ175" s="120"/>
      <c r="CK175" s="120"/>
      <c r="CL175" s="120"/>
      <c r="CM175" s="120"/>
      <c r="CN175" s="120"/>
      <c r="CO175" s="120"/>
      <c r="CP175" s="120"/>
      <c r="CQ175" s="120"/>
      <c r="CR175" s="120"/>
      <c r="CS175" s="120"/>
      <c r="CT175" s="120"/>
      <c r="CU175" s="120"/>
      <c r="CV175" s="120"/>
    </row>
    <row r="176" spans="1:100" s="49" customFormat="1" ht="44.25" customHeight="1" x14ac:dyDescent="0.15">
      <c r="A176" s="148" t="str">
        <f t="shared" ref="A176" si="450">$A$1</f>
        <v>훈    련    일    지</v>
      </c>
      <c r="B176" s="148"/>
      <c r="C176" s="148"/>
      <c r="D176" s="148"/>
      <c r="E176" s="148"/>
      <c r="F176" s="148"/>
      <c r="G176" s="148"/>
      <c r="H176" s="148"/>
      <c r="I176" s="148"/>
      <c r="J176" s="148"/>
      <c r="K176" s="148"/>
      <c r="L176" s="148"/>
      <c r="M176" s="148"/>
      <c r="N176" s="148"/>
      <c r="O176" s="148"/>
      <c r="P176" s="148"/>
      <c r="Q176" s="148"/>
      <c r="R176" s="148"/>
      <c r="S176" s="148"/>
      <c r="T176" s="148"/>
      <c r="U176" s="148" t="str">
        <f t="shared" ref="U176" si="451">$A$1</f>
        <v>훈    련    일    지</v>
      </c>
      <c r="V176" s="148"/>
      <c r="W176" s="148"/>
      <c r="X176" s="148"/>
      <c r="Y176" s="148"/>
      <c r="Z176" s="148"/>
      <c r="AA176" s="148"/>
      <c r="AB176" s="148"/>
      <c r="AC176" s="148"/>
      <c r="AD176" s="148"/>
      <c r="AE176" s="148"/>
      <c r="AF176" s="148"/>
      <c r="AG176" s="148"/>
      <c r="AH176" s="148"/>
      <c r="AI176" s="148"/>
      <c r="AJ176" s="148"/>
      <c r="AK176" s="148"/>
      <c r="AL176" s="148"/>
      <c r="AM176" s="148"/>
      <c r="AN176" s="148"/>
      <c r="AO176" s="148" t="str">
        <f t="shared" ref="AO176" si="452">$A$1</f>
        <v>훈    련    일    지</v>
      </c>
      <c r="AP176" s="148"/>
      <c r="AQ176" s="148"/>
      <c r="AR176" s="148"/>
      <c r="AS176" s="148"/>
      <c r="AT176" s="148"/>
      <c r="AU176" s="148"/>
      <c r="AV176" s="148"/>
      <c r="AW176" s="148"/>
      <c r="AX176" s="148"/>
      <c r="AY176" s="148"/>
      <c r="AZ176" s="148"/>
      <c r="BA176" s="148"/>
      <c r="BB176" s="148"/>
      <c r="BC176" s="148"/>
      <c r="BD176" s="148"/>
      <c r="BE176" s="148"/>
      <c r="BF176" s="148"/>
      <c r="BG176" s="148"/>
      <c r="BH176" s="148"/>
      <c r="BI176" s="148" t="str">
        <f t="shared" ref="BI176" si="453">$A$1</f>
        <v>훈    련    일    지</v>
      </c>
      <c r="BJ176" s="148"/>
      <c r="BK176" s="148"/>
      <c r="BL176" s="148"/>
      <c r="BM176" s="148"/>
      <c r="BN176" s="148"/>
      <c r="BO176" s="148"/>
      <c r="BP176" s="148"/>
      <c r="BQ176" s="148"/>
      <c r="BR176" s="148"/>
      <c r="BS176" s="148"/>
      <c r="BT176" s="148"/>
      <c r="BU176" s="148"/>
      <c r="BV176" s="148"/>
      <c r="BW176" s="148"/>
      <c r="BX176" s="148"/>
      <c r="BY176" s="148"/>
      <c r="BZ176" s="148"/>
      <c r="CA176" s="148"/>
      <c r="CB176" s="148"/>
      <c r="CC176" s="148" t="str">
        <f t="shared" ref="CC176" si="454">$A$1</f>
        <v>훈    련    일    지</v>
      </c>
      <c r="CD176" s="148"/>
      <c r="CE176" s="148"/>
      <c r="CF176" s="148"/>
      <c r="CG176" s="148"/>
      <c r="CH176" s="148"/>
      <c r="CI176" s="148"/>
      <c r="CJ176" s="148"/>
      <c r="CK176" s="148"/>
      <c r="CL176" s="148"/>
      <c r="CM176" s="148"/>
      <c r="CN176" s="148"/>
      <c r="CO176" s="148"/>
      <c r="CP176" s="148"/>
      <c r="CQ176" s="148"/>
      <c r="CR176" s="148"/>
      <c r="CS176" s="148"/>
      <c r="CT176" s="148"/>
      <c r="CU176" s="148"/>
      <c r="CV176" s="148"/>
    </row>
    <row r="177" spans="1:100" s="49" customFormat="1" ht="24" customHeight="1" x14ac:dyDescent="0.1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BI177" s="50"/>
      <c r="BJ177" s="50"/>
      <c r="BK177" s="50"/>
      <c r="BL177" s="50"/>
      <c r="BM177" s="50"/>
      <c r="BN177" s="50"/>
      <c r="BO177" s="50"/>
      <c r="BP177" s="50"/>
      <c r="BQ177" s="50"/>
      <c r="BR177" s="50"/>
      <c r="CC177" s="50"/>
      <c r="CD177" s="50"/>
      <c r="CE177" s="50"/>
      <c r="CF177" s="50"/>
      <c r="CG177" s="50"/>
      <c r="CH177" s="50"/>
      <c r="CI177" s="50"/>
      <c r="CJ177" s="50"/>
      <c r="CK177" s="50"/>
      <c r="CL177" s="50"/>
    </row>
    <row r="178" spans="1:100" ht="20.100000000000001" customHeight="1" x14ac:dyDescent="0.15">
      <c r="A178" s="51" t="s">
        <v>18</v>
      </c>
      <c r="D178" s="81" t="str">
        <f>자료!$D$4</f>
        <v>하이미디어컴퓨터학원 천호점</v>
      </c>
      <c r="F178" s="52"/>
      <c r="G178" s="52"/>
      <c r="H178" s="52"/>
      <c r="N178" s="149" t="s">
        <v>75</v>
      </c>
      <c r="O178" s="152" t="s">
        <v>70</v>
      </c>
      <c r="P178" s="153"/>
      <c r="Q178" s="154"/>
      <c r="R178" s="152" t="s">
        <v>76</v>
      </c>
      <c r="S178" s="153"/>
      <c r="T178" s="154"/>
      <c r="U178" s="51" t="str">
        <f>$A$3</f>
        <v xml:space="preserve">훈련기관명 : </v>
      </c>
      <c r="X178" s="81" t="str">
        <f>$D$3</f>
        <v>하이미디어컴퓨터학원 천호점</v>
      </c>
      <c r="Z178" s="52"/>
      <c r="AA178" s="52"/>
      <c r="AB178" s="52"/>
      <c r="AH178" s="149" t="str">
        <f>$N$3</f>
        <v>결 
재</v>
      </c>
      <c r="AI178" s="152" t="str">
        <f>$O$3</f>
        <v>담  당</v>
      </c>
      <c r="AJ178" s="153"/>
      <c r="AK178" s="154"/>
      <c r="AL178" s="152" t="str">
        <f>$R$3</f>
        <v>최 종</v>
      </c>
      <c r="AM178" s="153"/>
      <c r="AN178" s="154"/>
      <c r="AO178" s="51" t="str">
        <f>$A$3</f>
        <v xml:space="preserve">훈련기관명 : </v>
      </c>
      <c r="AR178" s="81" t="str">
        <f>$D$3</f>
        <v>하이미디어컴퓨터학원 천호점</v>
      </c>
      <c r="AT178" s="52"/>
      <c r="AU178" s="52"/>
      <c r="AV178" s="52"/>
      <c r="BB178" s="149" t="str">
        <f>$N$3</f>
        <v>결 
재</v>
      </c>
      <c r="BC178" s="152" t="str">
        <f>$O$3</f>
        <v>담  당</v>
      </c>
      <c r="BD178" s="153"/>
      <c r="BE178" s="154"/>
      <c r="BF178" s="152" t="str">
        <f>$R$3</f>
        <v>최 종</v>
      </c>
      <c r="BG178" s="153"/>
      <c r="BH178" s="154"/>
      <c r="BI178" s="51" t="str">
        <f>$A$3</f>
        <v xml:space="preserve">훈련기관명 : </v>
      </c>
      <c r="BL178" s="81" t="str">
        <f>$D$3</f>
        <v>하이미디어컴퓨터학원 천호점</v>
      </c>
      <c r="BN178" s="52"/>
      <c r="BO178" s="52"/>
      <c r="BP178" s="52"/>
      <c r="BV178" s="149" t="str">
        <f>$N$3</f>
        <v>결 
재</v>
      </c>
      <c r="BW178" s="152" t="str">
        <f>$O$3</f>
        <v>담  당</v>
      </c>
      <c r="BX178" s="153"/>
      <c r="BY178" s="154"/>
      <c r="BZ178" s="152" t="str">
        <f>$R$3</f>
        <v>최 종</v>
      </c>
      <c r="CA178" s="153"/>
      <c r="CB178" s="154"/>
      <c r="CC178" s="51" t="str">
        <f>$A$3</f>
        <v xml:space="preserve">훈련기관명 : </v>
      </c>
      <c r="CF178" s="81" t="str">
        <f>$D$3</f>
        <v>하이미디어컴퓨터학원 천호점</v>
      </c>
      <c r="CH178" s="52"/>
      <c r="CI178" s="52"/>
      <c r="CJ178" s="52"/>
      <c r="CP178" s="149" t="str">
        <f>$N$3</f>
        <v>결 
재</v>
      </c>
      <c r="CQ178" s="152" t="str">
        <f>$O$3</f>
        <v>담  당</v>
      </c>
      <c r="CR178" s="153"/>
      <c r="CS178" s="154"/>
      <c r="CT178" s="152" t="str">
        <f>$R$3</f>
        <v>최 종</v>
      </c>
      <c r="CU178" s="153"/>
      <c r="CV178" s="154"/>
    </row>
    <row r="179" spans="1:100" ht="20.100000000000001" customHeight="1" x14ac:dyDescent="0.15">
      <c r="A179" s="51" t="s">
        <v>19</v>
      </c>
      <c r="D179" s="136" t="str">
        <f>$D$4</f>
        <v>풀스택 개발자양성과정(프론트앤드&amp;백앤드)(2회차)</v>
      </c>
      <c r="E179" s="136"/>
      <c r="F179" s="136"/>
      <c r="G179" s="136"/>
      <c r="H179" s="136"/>
      <c r="I179" s="136"/>
      <c r="J179" s="136"/>
      <c r="K179" s="136"/>
      <c r="L179" s="136"/>
      <c r="M179" s="137"/>
      <c r="N179" s="150"/>
      <c r="O179" s="138"/>
      <c r="P179" s="139"/>
      <c r="Q179" s="140"/>
      <c r="R179" s="138"/>
      <c r="S179" s="139"/>
      <c r="T179" s="140"/>
      <c r="U179" s="51" t="str">
        <f>$A$4</f>
        <v xml:space="preserve">훈련과정명 : </v>
      </c>
      <c r="X179" s="136" t="str">
        <f>$D$4</f>
        <v>풀스택 개발자양성과정(프론트앤드&amp;백앤드)(2회차)</v>
      </c>
      <c r="Y179" s="136"/>
      <c r="Z179" s="136"/>
      <c r="AA179" s="136"/>
      <c r="AB179" s="136"/>
      <c r="AC179" s="136"/>
      <c r="AD179" s="136"/>
      <c r="AE179" s="136"/>
      <c r="AF179" s="136"/>
      <c r="AG179" s="137"/>
      <c r="AH179" s="150"/>
      <c r="AI179" s="138"/>
      <c r="AJ179" s="139"/>
      <c r="AK179" s="140"/>
      <c r="AL179" s="138"/>
      <c r="AM179" s="139"/>
      <c r="AN179" s="140"/>
      <c r="AO179" s="51" t="str">
        <f>$A$4</f>
        <v xml:space="preserve">훈련과정명 : </v>
      </c>
      <c r="AR179" s="136" t="str">
        <f>$D$4</f>
        <v>풀스택 개발자양성과정(프론트앤드&amp;백앤드)(2회차)</v>
      </c>
      <c r="AS179" s="136"/>
      <c r="AT179" s="136"/>
      <c r="AU179" s="136"/>
      <c r="AV179" s="136"/>
      <c r="AW179" s="136"/>
      <c r="AX179" s="136"/>
      <c r="AY179" s="136"/>
      <c r="AZ179" s="136"/>
      <c r="BA179" s="137"/>
      <c r="BB179" s="150"/>
      <c r="BC179" s="138"/>
      <c r="BD179" s="139"/>
      <c r="BE179" s="140"/>
      <c r="BF179" s="138"/>
      <c r="BG179" s="139"/>
      <c r="BH179" s="140"/>
      <c r="BI179" s="51" t="str">
        <f>$A$4</f>
        <v xml:space="preserve">훈련과정명 : </v>
      </c>
      <c r="BL179" s="136" t="str">
        <f>$D$4</f>
        <v>풀스택 개발자양성과정(프론트앤드&amp;백앤드)(2회차)</v>
      </c>
      <c r="BM179" s="136"/>
      <c r="BN179" s="136"/>
      <c r="BO179" s="136"/>
      <c r="BP179" s="136"/>
      <c r="BQ179" s="136"/>
      <c r="BR179" s="136"/>
      <c r="BS179" s="136"/>
      <c r="BT179" s="136"/>
      <c r="BU179" s="137"/>
      <c r="BV179" s="150"/>
      <c r="BW179" s="138"/>
      <c r="BX179" s="139"/>
      <c r="BY179" s="140"/>
      <c r="BZ179" s="138"/>
      <c r="CA179" s="139"/>
      <c r="CB179" s="140"/>
      <c r="CC179" s="51" t="str">
        <f>$A$4</f>
        <v xml:space="preserve">훈련과정명 : </v>
      </c>
      <c r="CF179" s="136" t="str">
        <f>$D$4</f>
        <v>풀스택 개발자양성과정(프론트앤드&amp;백앤드)(2회차)</v>
      </c>
      <c r="CG179" s="136"/>
      <c r="CH179" s="136"/>
      <c r="CI179" s="136"/>
      <c r="CJ179" s="136"/>
      <c r="CK179" s="136"/>
      <c r="CL179" s="136"/>
      <c r="CM179" s="136"/>
      <c r="CN179" s="136"/>
      <c r="CO179" s="137"/>
      <c r="CP179" s="150"/>
      <c r="CQ179" s="138"/>
      <c r="CR179" s="139"/>
      <c r="CS179" s="140"/>
      <c r="CT179" s="138"/>
      <c r="CU179" s="139"/>
      <c r="CV179" s="140"/>
    </row>
    <row r="180" spans="1:100" ht="20.100000000000001" customHeight="1" x14ac:dyDescent="0.15">
      <c r="A180" s="51" t="s">
        <v>20</v>
      </c>
      <c r="D180" s="81" t="str">
        <f>자료!$D$5</f>
        <v>2020-10-20 ~ 2021-04-01</v>
      </c>
      <c r="F180" s="52"/>
      <c r="N180" s="151"/>
      <c r="O180" s="141"/>
      <c r="P180" s="142"/>
      <c r="Q180" s="143"/>
      <c r="R180" s="141"/>
      <c r="S180" s="142"/>
      <c r="T180" s="143"/>
      <c r="U180" s="51" t="str">
        <f>$A$5</f>
        <v xml:space="preserve">훈 련 기 간 : </v>
      </c>
      <c r="X180" s="81" t="str">
        <f>$D$5</f>
        <v>2020-10-20 ~ 2021-04-01</v>
      </c>
      <c r="Z180" s="52"/>
      <c r="AH180" s="151"/>
      <c r="AI180" s="141"/>
      <c r="AJ180" s="142"/>
      <c r="AK180" s="143"/>
      <c r="AL180" s="141"/>
      <c r="AM180" s="142"/>
      <c r="AN180" s="143"/>
      <c r="AO180" s="51" t="str">
        <f>$A$5</f>
        <v xml:space="preserve">훈 련 기 간 : </v>
      </c>
      <c r="AR180" s="81" t="str">
        <f>$D$5</f>
        <v>2020-10-20 ~ 2021-04-01</v>
      </c>
      <c r="AT180" s="52"/>
      <c r="BB180" s="151"/>
      <c r="BC180" s="141"/>
      <c r="BD180" s="142"/>
      <c r="BE180" s="143"/>
      <c r="BF180" s="141"/>
      <c r="BG180" s="142"/>
      <c r="BH180" s="143"/>
      <c r="BI180" s="51" t="str">
        <f>$A$5</f>
        <v xml:space="preserve">훈 련 기 간 : </v>
      </c>
      <c r="BL180" s="81" t="str">
        <f>$D$5</f>
        <v>2020-10-20 ~ 2021-04-01</v>
      </c>
      <c r="BN180" s="52"/>
      <c r="BV180" s="151"/>
      <c r="BW180" s="141"/>
      <c r="BX180" s="142"/>
      <c r="BY180" s="143"/>
      <c r="BZ180" s="141"/>
      <c r="CA180" s="142"/>
      <c r="CB180" s="143"/>
      <c r="CC180" s="51" t="str">
        <f>$A$5</f>
        <v xml:space="preserve">훈 련 기 간 : </v>
      </c>
      <c r="CF180" s="81" t="str">
        <f>$D$5</f>
        <v>2020-10-20 ~ 2021-04-01</v>
      </c>
      <c r="CH180" s="52"/>
      <c r="CP180" s="151"/>
      <c r="CQ180" s="141"/>
      <c r="CR180" s="142"/>
      <c r="CS180" s="143"/>
      <c r="CT180" s="141"/>
      <c r="CU180" s="142"/>
      <c r="CV180" s="143"/>
    </row>
    <row r="181" spans="1:100" ht="20.100000000000001" customHeight="1" x14ac:dyDescent="0.15">
      <c r="F181" s="52"/>
      <c r="Z181" s="52"/>
      <c r="AT181" s="52"/>
      <c r="BN181" s="52"/>
      <c r="CH181" s="52"/>
    </row>
    <row r="182" spans="1:100" ht="19.5" customHeight="1" x14ac:dyDescent="0.15">
      <c r="A182" s="53" t="s">
        <v>68</v>
      </c>
      <c r="B182" s="53"/>
      <c r="C182" s="53"/>
      <c r="D182" s="144">
        <f>VLOOKUP(J182,내용[],44,FALSE)</f>
        <v>44173</v>
      </c>
      <c r="E182" s="144"/>
      <c r="F182" s="144"/>
      <c r="G182" s="144"/>
      <c r="H182" s="144"/>
      <c r="I182" s="144"/>
      <c r="J182" s="145">
        <f t="shared" ref="J182" si="455">J157+5</f>
        <v>36</v>
      </c>
      <c r="K182" s="145"/>
      <c r="L182" s="54"/>
      <c r="M182" s="53"/>
      <c r="N182" s="53"/>
      <c r="O182" s="53"/>
      <c r="P182" s="53"/>
      <c r="Q182" s="53"/>
      <c r="R182" s="53"/>
      <c r="U182" s="53" t="s">
        <v>68</v>
      </c>
      <c r="V182" s="53"/>
      <c r="W182" s="53"/>
      <c r="X182" s="146">
        <f>VLOOKUP(AD182,내용[],44,FALSE)</f>
        <v>44174</v>
      </c>
      <c r="Y182" s="146"/>
      <c r="Z182" s="146"/>
      <c r="AA182" s="146"/>
      <c r="AB182" s="146"/>
      <c r="AC182" s="146"/>
      <c r="AD182" s="147">
        <f t="shared" ref="AD182" si="456">J182+1</f>
        <v>37</v>
      </c>
      <c r="AE182" s="147"/>
      <c r="AF182" s="54"/>
      <c r="AG182" s="53"/>
      <c r="AH182" s="53"/>
      <c r="AI182" s="53"/>
      <c r="AJ182" s="53"/>
      <c r="AK182" s="53"/>
      <c r="AL182" s="53"/>
      <c r="AO182" s="53" t="s">
        <v>68</v>
      </c>
      <c r="AP182" s="53"/>
      <c r="AQ182" s="53"/>
      <c r="AR182" s="146">
        <f>VLOOKUP(AX182,내용[],44,FALSE)</f>
        <v>44175</v>
      </c>
      <c r="AS182" s="146"/>
      <c r="AT182" s="146"/>
      <c r="AU182" s="146"/>
      <c r="AV182" s="146"/>
      <c r="AW182" s="146"/>
      <c r="AX182" s="147">
        <f t="shared" ref="AX182" si="457">AD182+1</f>
        <v>38</v>
      </c>
      <c r="AY182" s="147"/>
      <c r="AZ182" s="54"/>
      <c r="BA182" s="53"/>
      <c r="BB182" s="53"/>
      <c r="BC182" s="53"/>
      <c r="BD182" s="53"/>
      <c r="BE182" s="53"/>
      <c r="BF182" s="53"/>
      <c r="BI182" s="53" t="s">
        <v>68</v>
      </c>
      <c r="BJ182" s="53"/>
      <c r="BK182" s="53"/>
      <c r="BL182" s="146">
        <f>VLOOKUP(BR182,내용[],44,FALSE)</f>
        <v>44176</v>
      </c>
      <c r="BM182" s="146"/>
      <c r="BN182" s="146"/>
      <c r="BO182" s="146"/>
      <c r="BP182" s="146"/>
      <c r="BQ182" s="146"/>
      <c r="BR182" s="147">
        <f t="shared" ref="BR182" si="458">AX182+1</f>
        <v>39</v>
      </c>
      <c r="BS182" s="147"/>
      <c r="BT182" s="54"/>
      <c r="BU182" s="53"/>
      <c r="BV182" s="53"/>
      <c r="BW182" s="53"/>
      <c r="BX182" s="53"/>
      <c r="BY182" s="53"/>
      <c r="BZ182" s="53"/>
      <c r="CC182" s="53" t="s">
        <v>68</v>
      </c>
      <c r="CD182" s="53"/>
      <c r="CE182" s="53"/>
      <c r="CF182" s="146">
        <f>VLOOKUP(CL182,내용[],44,FALSE)</f>
        <v>44179</v>
      </c>
      <c r="CG182" s="146"/>
      <c r="CH182" s="146"/>
      <c r="CI182" s="146"/>
      <c r="CJ182" s="146"/>
      <c r="CK182" s="146"/>
      <c r="CL182" s="147">
        <f t="shared" ref="CL182" si="459">BR182+1</f>
        <v>40</v>
      </c>
      <c r="CM182" s="147"/>
      <c r="CN182" s="54"/>
      <c r="CO182" s="53"/>
      <c r="CP182" s="53"/>
      <c r="CQ182" s="53"/>
      <c r="CR182" s="53"/>
      <c r="CS182" s="53"/>
      <c r="CT182" s="53"/>
    </row>
    <row r="183" spans="1:100" ht="30" customHeight="1" x14ac:dyDescent="0.15">
      <c r="A183" s="130" t="str">
        <f t="shared" ref="A183" si="460">$A$8</f>
        <v>재적</v>
      </c>
      <c r="B183" s="131"/>
      <c r="C183" s="132" t="s">
        <v>2</v>
      </c>
      <c r="D183" s="135"/>
      <c r="E183" s="130" t="str">
        <f t="shared" ref="E183" si="461">$E$8</f>
        <v>출석</v>
      </c>
      <c r="F183" s="131"/>
      <c r="G183" s="132" t="s">
        <v>2</v>
      </c>
      <c r="H183" s="133"/>
      <c r="I183" s="134" t="str">
        <f t="shared" ref="I183" si="462">$I$8</f>
        <v>결석</v>
      </c>
      <c r="J183" s="131"/>
      <c r="K183" s="132" t="s">
        <v>2</v>
      </c>
      <c r="L183" s="135"/>
      <c r="M183" s="130" t="str">
        <f t="shared" ref="M183" si="463">$M$8</f>
        <v>지각</v>
      </c>
      <c r="N183" s="131"/>
      <c r="O183" s="132" t="s">
        <v>2</v>
      </c>
      <c r="P183" s="133"/>
      <c r="Q183" s="134" t="str">
        <f t="shared" ref="Q183" si="464">$Q$8</f>
        <v xml:space="preserve">조퇴 </v>
      </c>
      <c r="R183" s="131"/>
      <c r="S183" s="132" t="s">
        <v>2</v>
      </c>
      <c r="T183" s="133"/>
      <c r="U183" s="130" t="str">
        <f t="shared" ref="U183" si="465">$A$8</f>
        <v>재적</v>
      </c>
      <c r="V183" s="131"/>
      <c r="W183" s="132" t="s">
        <v>2</v>
      </c>
      <c r="X183" s="135"/>
      <c r="Y183" s="130" t="str">
        <f t="shared" ref="Y183" si="466">$E$8</f>
        <v>출석</v>
      </c>
      <c r="Z183" s="131"/>
      <c r="AA183" s="132" t="s">
        <v>2</v>
      </c>
      <c r="AB183" s="133"/>
      <c r="AC183" s="134" t="str">
        <f t="shared" ref="AC183" si="467">$I$8</f>
        <v>결석</v>
      </c>
      <c r="AD183" s="131"/>
      <c r="AE183" s="132" t="s">
        <v>2</v>
      </c>
      <c r="AF183" s="135"/>
      <c r="AG183" s="130" t="str">
        <f t="shared" ref="AG183" si="468">$M$8</f>
        <v>지각</v>
      </c>
      <c r="AH183" s="131"/>
      <c r="AI183" s="132" t="s">
        <v>2</v>
      </c>
      <c r="AJ183" s="133"/>
      <c r="AK183" s="134" t="str">
        <f t="shared" ref="AK183" si="469">$Q$8</f>
        <v xml:space="preserve">조퇴 </v>
      </c>
      <c r="AL183" s="131"/>
      <c r="AM183" s="132" t="s">
        <v>2</v>
      </c>
      <c r="AN183" s="133"/>
      <c r="AO183" s="130" t="str">
        <f t="shared" ref="AO183" si="470">$A$8</f>
        <v>재적</v>
      </c>
      <c r="AP183" s="131"/>
      <c r="AQ183" s="132" t="s">
        <v>2</v>
      </c>
      <c r="AR183" s="135"/>
      <c r="AS183" s="130" t="str">
        <f t="shared" ref="AS183" si="471">$E$8</f>
        <v>출석</v>
      </c>
      <c r="AT183" s="131"/>
      <c r="AU183" s="132" t="s">
        <v>2</v>
      </c>
      <c r="AV183" s="133"/>
      <c r="AW183" s="134" t="str">
        <f t="shared" ref="AW183" si="472">$I$8</f>
        <v>결석</v>
      </c>
      <c r="AX183" s="131"/>
      <c r="AY183" s="132" t="s">
        <v>2</v>
      </c>
      <c r="AZ183" s="135"/>
      <c r="BA183" s="130" t="str">
        <f t="shared" ref="BA183" si="473">$M$8</f>
        <v>지각</v>
      </c>
      <c r="BB183" s="131"/>
      <c r="BC183" s="132" t="s">
        <v>2</v>
      </c>
      <c r="BD183" s="133"/>
      <c r="BE183" s="134" t="str">
        <f t="shared" ref="BE183" si="474">$Q$8</f>
        <v xml:space="preserve">조퇴 </v>
      </c>
      <c r="BF183" s="131"/>
      <c r="BG183" s="132" t="s">
        <v>2</v>
      </c>
      <c r="BH183" s="133"/>
      <c r="BI183" s="130" t="str">
        <f t="shared" ref="BI183" si="475">$A$8</f>
        <v>재적</v>
      </c>
      <c r="BJ183" s="131"/>
      <c r="BK183" s="132" t="s">
        <v>2</v>
      </c>
      <c r="BL183" s="135"/>
      <c r="BM183" s="130" t="str">
        <f t="shared" ref="BM183" si="476">$E$8</f>
        <v>출석</v>
      </c>
      <c r="BN183" s="131"/>
      <c r="BO183" s="132" t="s">
        <v>2</v>
      </c>
      <c r="BP183" s="133"/>
      <c r="BQ183" s="134" t="str">
        <f t="shared" ref="BQ183" si="477">$I$8</f>
        <v>결석</v>
      </c>
      <c r="BR183" s="131"/>
      <c r="BS183" s="132" t="s">
        <v>2</v>
      </c>
      <c r="BT183" s="135"/>
      <c r="BU183" s="130" t="str">
        <f t="shared" ref="BU183" si="478">$M$8</f>
        <v>지각</v>
      </c>
      <c r="BV183" s="131"/>
      <c r="BW183" s="132" t="s">
        <v>2</v>
      </c>
      <c r="BX183" s="133"/>
      <c r="BY183" s="134" t="str">
        <f t="shared" ref="BY183" si="479">$Q$8</f>
        <v xml:space="preserve">조퇴 </v>
      </c>
      <c r="BZ183" s="131"/>
      <c r="CA183" s="132" t="s">
        <v>2</v>
      </c>
      <c r="CB183" s="133"/>
      <c r="CC183" s="130" t="str">
        <f t="shared" ref="CC183" si="480">$A$8</f>
        <v>재적</v>
      </c>
      <c r="CD183" s="131"/>
      <c r="CE183" s="132" t="s">
        <v>2</v>
      </c>
      <c r="CF183" s="135"/>
      <c r="CG183" s="130" t="str">
        <f t="shared" ref="CG183" si="481">$E$8</f>
        <v>출석</v>
      </c>
      <c r="CH183" s="131"/>
      <c r="CI183" s="132" t="s">
        <v>2</v>
      </c>
      <c r="CJ183" s="133"/>
      <c r="CK183" s="134" t="str">
        <f t="shared" ref="CK183" si="482">$I$8</f>
        <v>결석</v>
      </c>
      <c r="CL183" s="131"/>
      <c r="CM183" s="132" t="s">
        <v>2</v>
      </c>
      <c r="CN183" s="135"/>
      <c r="CO183" s="130" t="str">
        <f t="shared" ref="CO183" si="483">$M$8</f>
        <v>지각</v>
      </c>
      <c r="CP183" s="131"/>
      <c r="CQ183" s="132" t="s">
        <v>2</v>
      </c>
      <c r="CR183" s="133"/>
      <c r="CS183" s="134" t="str">
        <f t="shared" ref="CS183" si="484">$Q$8</f>
        <v xml:space="preserve">조퇴 </v>
      </c>
      <c r="CT183" s="131"/>
      <c r="CU183" s="132" t="s">
        <v>2</v>
      </c>
      <c r="CV183" s="133"/>
    </row>
    <row r="184" spans="1:100" ht="19.5" customHeight="1" x14ac:dyDescent="0.15"/>
    <row r="185" spans="1:100" ht="25.5" customHeight="1" x14ac:dyDescent="0.15">
      <c r="A185" s="120" t="s">
        <v>7</v>
      </c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120"/>
      <c r="S185" s="120"/>
      <c r="T185" s="120"/>
      <c r="U185" s="120" t="s">
        <v>7</v>
      </c>
      <c r="V185" s="120"/>
      <c r="W185" s="120"/>
      <c r="X185" s="120"/>
      <c r="Y185" s="120"/>
      <c r="Z185" s="120"/>
      <c r="AA185" s="120"/>
      <c r="AB185" s="120"/>
      <c r="AC185" s="120"/>
      <c r="AD185" s="120"/>
      <c r="AE185" s="120"/>
      <c r="AF185" s="120"/>
      <c r="AG185" s="120"/>
      <c r="AH185" s="120"/>
      <c r="AI185" s="120"/>
      <c r="AJ185" s="120"/>
      <c r="AK185" s="120"/>
      <c r="AL185" s="120"/>
      <c r="AM185" s="120"/>
      <c r="AN185" s="120"/>
      <c r="AO185" s="120" t="s">
        <v>7</v>
      </c>
      <c r="AP185" s="120"/>
      <c r="AQ185" s="120"/>
      <c r="AR185" s="120"/>
      <c r="AS185" s="120"/>
      <c r="AT185" s="120"/>
      <c r="AU185" s="120"/>
      <c r="AV185" s="120"/>
      <c r="AW185" s="120"/>
      <c r="AX185" s="120"/>
      <c r="AY185" s="120"/>
      <c r="AZ185" s="120"/>
      <c r="BA185" s="120"/>
      <c r="BB185" s="120"/>
      <c r="BC185" s="120"/>
      <c r="BD185" s="120"/>
      <c r="BE185" s="120"/>
      <c r="BF185" s="120"/>
      <c r="BG185" s="120"/>
      <c r="BH185" s="120"/>
      <c r="BI185" s="120" t="s">
        <v>7</v>
      </c>
      <c r="BJ185" s="120"/>
      <c r="BK185" s="120"/>
      <c r="BL185" s="120"/>
      <c r="BM185" s="120"/>
      <c r="BN185" s="120"/>
      <c r="BO185" s="120"/>
      <c r="BP185" s="120"/>
      <c r="BQ185" s="120"/>
      <c r="BR185" s="120"/>
      <c r="BS185" s="120"/>
      <c r="BT185" s="120"/>
      <c r="BU185" s="120"/>
      <c r="BV185" s="120"/>
      <c r="BW185" s="120"/>
      <c r="BX185" s="120"/>
      <c r="BY185" s="120"/>
      <c r="BZ185" s="120"/>
      <c r="CA185" s="120"/>
      <c r="CB185" s="120"/>
      <c r="CC185" s="120" t="s">
        <v>7</v>
      </c>
      <c r="CD185" s="120"/>
      <c r="CE185" s="120"/>
      <c r="CF185" s="120"/>
      <c r="CG185" s="120"/>
      <c r="CH185" s="120"/>
      <c r="CI185" s="120"/>
      <c r="CJ185" s="120"/>
      <c r="CK185" s="120"/>
      <c r="CL185" s="120"/>
      <c r="CM185" s="120"/>
      <c r="CN185" s="120"/>
      <c r="CO185" s="120"/>
      <c r="CP185" s="120"/>
      <c r="CQ185" s="120"/>
      <c r="CR185" s="120"/>
      <c r="CS185" s="120"/>
      <c r="CT185" s="120"/>
      <c r="CU185" s="120"/>
      <c r="CV185" s="120"/>
    </row>
    <row r="186" spans="1:100" s="56" customFormat="1" ht="30" customHeight="1" x14ac:dyDescent="0.15">
      <c r="A186" s="55" t="str">
        <f t="shared" ref="A186" si="485">$A$11</f>
        <v>교시</v>
      </c>
      <c r="B186" s="128" t="str">
        <f t="shared" ref="B186" si="486">$B$11</f>
        <v>훈련과목</v>
      </c>
      <c r="C186" s="128"/>
      <c r="D186" s="128"/>
      <c r="E186" s="128"/>
      <c r="F186" s="128"/>
      <c r="G186" s="128"/>
      <c r="H186" s="128" t="str">
        <f t="shared" ref="H186" si="487">$H$11</f>
        <v>담당교사</v>
      </c>
      <c r="I186" s="128"/>
      <c r="J186" s="128" t="str">
        <f t="shared" ref="J186" si="488">$J$11</f>
        <v>훈련내용</v>
      </c>
      <c r="K186" s="128"/>
      <c r="L186" s="128"/>
      <c r="M186" s="128"/>
      <c r="N186" s="128"/>
      <c r="O186" s="128"/>
      <c r="P186" s="128"/>
      <c r="Q186" s="129" t="str">
        <f t="shared" ref="Q186" si="489">$Q$11</f>
        <v>비고
(불참자 등)</v>
      </c>
      <c r="R186" s="129"/>
      <c r="S186" s="129"/>
      <c r="T186" s="129"/>
      <c r="U186" s="55" t="str">
        <f t="shared" ref="U186" si="490">$A$11</f>
        <v>교시</v>
      </c>
      <c r="V186" s="128" t="str">
        <f t="shared" ref="V186" si="491">$B$11</f>
        <v>훈련과목</v>
      </c>
      <c r="W186" s="128"/>
      <c r="X186" s="128"/>
      <c r="Y186" s="128"/>
      <c r="Z186" s="128"/>
      <c r="AA186" s="128"/>
      <c r="AB186" s="128" t="str">
        <f t="shared" ref="AB186" si="492">$H$11</f>
        <v>담당교사</v>
      </c>
      <c r="AC186" s="128"/>
      <c r="AD186" s="128" t="str">
        <f t="shared" ref="AD186" si="493">$J$11</f>
        <v>훈련내용</v>
      </c>
      <c r="AE186" s="128"/>
      <c r="AF186" s="128"/>
      <c r="AG186" s="128"/>
      <c r="AH186" s="128"/>
      <c r="AI186" s="128"/>
      <c r="AJ186" s="128"/>
      <c r="AK186" s="129" t="str">
        <f t="shared" ref="AK186" si="494">$Q$11</f>
        <v>비고
(불참자 등)</v>
      </c>
      <c r="AL186" s="129"/>
      <c r="AM186" s="129"/>
      <c r="AN186" s="129"/>
      <c r="AO186" s="55" t="str">
        <f t="shared" ref="AO186" si="495">$A$11</f>
        <v>교시</v>
      </c>
      <c r="AP186" s="128" t="str">
        <f t="shared" ref="AP186" si="496">$B$11</f>
        <v>훈련과목</v>
      </c>
      <c r="AQ186" s="128"/>
      <c r="AR186" s="128"/>
      <c r="AS186" s="128"/>
      <c r="AT186" s="128"/>
      <c r="AU186" s="128"/>
      <c r="AV186" s="128" t="str">
        <f t="shared" ref="AV186" si="497">$H$11</f>
        <v>담당교사</v>
      </c>
      <c r="AW186" s="128"/>
      <c r="AX186" s="128" t="str">
        <f t="shared" ref="AX186" si="498">$J$11</f>
        <v>훈련내용</v>
      </c>
      <c r="AY186" s="128"/>
      <c r="AZ186" s="128"/>
      <c r="BA186" s="128"/>
      <c r="BB186" s="128"/>
      <c r="BC186" s="128"/>
      <c r="BD186" s="128"/>
      <c r="BE186" s="129" t="str">
        <f t="shared" ref="BE186" si="499">$Q$11</f>
        <v>비고
(불참자 등)</v>
      </c>
      <c r="BF186" s="129"/>
      <c r="BG186" s="129"/>
      <c r="BH186" s="129"/>
      <c r="BI186" s="55" t="str">
        <f t="shared" ref="BI186" si="500">$A$11</f>
        <v>교시</v>
      </c>
      <c r="BJ186" s="128" t="str">
        <f t="shared" ref="BJ186" si="501">$B$11</f>
        <v>훈련과목</v>
      </c>
      <c r="BK186" s="128"/>
      <c r="BL186" s="128"/>
      <c r="BM186" s="128"/>
      <c r="BN186" s="128"/>
      <c r="BO186" s="128"/>
      <c r="BP186" s="128" t="str">
        <f t="shared" ref="BP186" si="502">$H$11</f>
        <v>담당교사</v>
      </c>
      <c r="BQ186" s="128"/>
      <c r="BR186" s="128" t="str">
        <f t="shared" ref="BR186" si="503">$J$11</f>
        <v>훈련내용</v>
      </c>
      <c r="BS186" s="128"/>
      <c r="BT186" s="128"/>
      <c r="BU186" s="128"/>
      <c r="BV186" s="128"/>
      <c r="BW186" s="128"/>
      <c r="BX186" s="128"/>
      <c r="BY186" s="129" t="str">
        <f t="shared" ref="BY186" si="504">$Q$11</f>
        <v>비고
(불참자 등)</v>
      </c>
      <c r="BZ186" s="129"/>
      <c r="CA186" s="129"/>
      <c r="CB186" s="129"/>
      <c r="CC186" s="55" t="str">
        <f t="shared" ref="CC186" si="505">$A$11</f>
        <v>교시</v>
      </c>
      <c r="CD186" s="128" t="str">
        <f t="shared" ref="CD186" si="506">$B$11</f>
        <v>훈련과목</v>
      </c>
      <c r="CE186" s="128"/>
      <c r="CF186" s="128"/>
      <c r="CG186" s="128"/>
      <c r="CH186" s="128"/>
      <c r="CI186" s="128"/>
      <c r="CJ186" s="128" t="str">
        <f t="shared" ref="CJ186" si="507">$H$11</f>
        <v>담당교사</v>
      </c>
      <c r="CK186" s="128"/>
      <c r="CL186" s="128" t="str">
        <f t="shared" ref="CL186" si="508">$J$11</f>
        <v>훈련내용</v>
      </c>
      <c r="CM186" s="128"/>
      <c r="CN186" s="128"/>
      <c r="CO186" s="128"/>
      <c r="CP186" s="128"/>
      <c r="CQ186" s="128"/>
      <c r="CR186" s="128"/>
      <c r="CS186" s="129" t="str">
        <f t="shared" ref="CS186" si="509">$Q$11</f>
        <v>비고
(불참자 등)</v>
      </c>
      <c r="CT186" s="129"/>
      <c r="CU186" s="129"/>
      <c r="CV186" s="129"/>
    </row>
    <row r="187" spans="1:100" ht="30.75" customHeight="1" x14ac:dyDescent="0.15">
      <c r="A187" s="57" t="str">
        <f>"1교시"&amp;LEFT(자료!$D$8,5)</f>
        <v>1교시09:30</v>
      </c>
      <c r="B187" s="121" t="str">
        <f>IF(VLOOKUP(J182,내용[],4,FALSE)="","",VLOOKUP(J182,내용[],4,FALSE)&amp;" : "&amp;VLOOKUP(J182,내용[],12,FALSE))</f>
        <v xml:space="preserve">프론트앤드 &amp; 백앤드 구현 및 제작 : </v>
      </c>
      <c r="C187" s="121"/>
      <c r="D187" s="121"/>
      <c r="E187" s="121"/>
      <c r="F187" s="121"/>
      <c r="G187" s="121"/>
      <c r="H187" s="122"/>
      <c r="I187" s="122"/>
      <c r="J187" s="123" t="str">
        <f>IF(VLOOKUP(J182,내용[],20,FALSE)="","",VLOOKUP(J182,내용[],20,FALSE))</f>
        <v>화면 설계</v>
      </c>
      <c r="K187" s="123"/>
      <c r="L187" s="123"/>
      <c r="M187" s="123"/>
      <c r="N187" s="123"/>
      <c r="O187" s="123"/>
      <c r="P187" s="123"/>
      <c r="Q187" s="124"/>
      <c r="R187" s="124"/>
      <c r="S187" s="124"/>
      <c r="T187" s="124"/>
      <c r="U187" s="57" t="str">
        <f>"1교시"&amp;LEFT(자료!$D$8,5)</f>
        <v>1교시09:30</v>
      </c>
      <c r="V187" s="121" t="str">
        <f>IF(VLOOKUP(AD182,내용[],4,FALSE)="","",VLOOKUP(AD182,내용[],4,FALSE)&amp;" : "&amp;VLOOKUP(AD182,내용[],12,FALSE))</f>
        <v xml:space="preserve">프론트앤드 &amp; 백앤드 구현 및 제작 : </v>
      </c>
      <c r="W187" s="121"/>
      <c r="X187" s="121"/>
      <c r="Y187" s="121"/>
      <c r="Z187" s="121"/>
      <c r="AA187" s="121"/>
      <c r="AB187" s="122"/>
      <c r="AC187" s="122"/>
      <c r="AD187" s="123" t="str">
        <f>IF(VLOOKUP(AD182,내용[],20,FALSE)="","",VLOOKUP(AD182,내용[],20,FALSE))</f>
        <v>화면 설계</v>
      </c>
      <c r="AE187" s="123"/>
      <c r="AF187" s="123"/>
      <c r="AG187" s="123"/>
      <c r="AH187" s="123"/>
      <c r="AI187" s="123"/>
      <c r="AJ187" s="123"/>
      <c r="AK187" s="124"/>
      <c r="AL187" s="124"/>
      <c r="AM187" s="124"/>
      <c r="AN187" s="124"/>
      <c r="AO187" s="57" t="str">
        <f>"1교시"&amp;LEFT(자료!$D$8,5)</f>
        <v>1교시09:30</v>
      </c>
      <c r="AP187" s="121" t="str">
        <f>IF(VLOOKUP(AX182,내용[],4,FALSE)="","",VLOOKUP(AX182,내용[],4,FALSE)&amp;" : "&amp;VLOOKUP(AX182,내용[],12,FALSE))</f>
        <v xml:space="preserve">프론트앤드 &amp; 백앤드 구현 및 제작 : </v>
      </c>
      <c r="AQ187" s="121"/>
      <c r="AR187" s="121"/>
      <c r="AS187" s="121"/>
      <c r="AT187" s="121"/>
      <c r="AU187" s="121"/>
      <c r="AV187" s="122"/>
      <c r="AW187" s="122"/>
      <c r="AX187" s="123" t="str">
        <f>IF(VLOOKUP(AX182,내용[],20,FALSE)="","",VLOOKUP(AX182,내용[],20,FALSE))</f>
        <v>화면 설계</v>
      </c>
      <c r="AY187" s="123"/>
      <c r="AZ187" s="123"/>
      <c r="BA187" s="123"/>
      <c r="BB187" s="123"/>
      <c r="BC187" s="123"/>
      <c r="BD187" s="123"/>
      <c r="BE187" s="124"/>
      <c r="BF187" s="124"/>
      <c r="BG187" s="124"/>
      <c r="BH187" s="124"/>
      <c r="BI187" s="57" t="str">
        <f>"1교시"&amp;LEFT(자료!$D$8,5)</f>
        <v>1교시09:30</v>
      </c>
      <c r="BJ187" s="121" t="str">
        <f>IF(VLOOKUP(BR182,내용[],4,FALSE)="","",VLOOKUP(BR182,내용[],4,FALSE)&amp;" : "&amp;VLOOKUP(BR182,내용[],12,FALSE))</f>
        <v xml:space="preserve">프론트앤드 &amp; 백앤드 구현 및 제작 : </v>
      </c>
      <c r="BK187" s="121"/>
      <c r="BL187" s="121"/>
      <c r="BM187" s="121"/>
      <c r="BN187" s="121"/>
      <c r="BO187" s="121"/>
      <c r="BP187" s="122"/>
      <c r="BQ187" s="122"/>
      <c r="BR187" s="123" t="str">
        <f>IF(VLOOKUP(BR182,내용[],20,FALSE)="","",VLOOKUP(BR182,내용[],20,FALSE))</f>
        <v>화면 설계</v>
      </c>
      <c r="BS187" s="123"/>
      <c r="BT187" s="123"/>
      <c r="BU187" s="123"/>
      <c r="BV187" s="123"/>
      <c r="BW187" s="123"/>
      <c r="BX187" s="123"/>
      <c r="BY187" s="124"/>
      <c r="BZ187" s="124"/>
      <c r="CA187" s="124"/>
      <c r="CB187" s="124"/>
      <c r="CC187" s="57" t="str">
        <f>"1교시"&amp;LEFT(자료!$D$8,5)</f>
        <v>1교시09:30</v>
      </c>
      <c r="CD187" s="121" t="str">
        <f>IF(VLOOKUP(CL182,내용[],4,FALSE)="","",VLOOKUP(CL182,내용[],4,FALSE)&amp;" : "&amp;VLOOKUP(CL182,내용[],12,FALSE))</f>
        <v xml:space="preserve">프론트앤드 &amp; 백앤드 구현 및 제작 : </v>
      </c>
      <c r="CE187" s="121"/>
      <c r="CF187" s="121"/>
      <c r="CG187" s="121"/>
      <c r="CH187" s="121"/>
      <c r="CI187" s="121"/>
      <c r="CJ187" s="122"/>
      <c r="CK187" s="122"/>
      <c r="CL187" s="123" t="str">
        <f>IF(VLOOKUP(CL182,내용[],20,FALSE)="","",VLOOKUP(CL182,내용[],20,FALSE))</f>
        <v>화면 설계</v>
      </c>
      <c r="CM187" s="123"/>
      <c r="CN187" s="123"/>
      <c r="CO187" s="123"/>
      <c r="CP187" s="123"/>
      <c r="CQ187" s="123"/>
      <c r="CR187" s="123"/>
      <c r="CS187" s="124"/>
      <c r="CT187" s="124"/>
      <c r="CU187" s="124"/>
      <c r="CV187" s="124"/>
    </row>
    <row r="188" spans="1:100" ht="30.75" customHeight="1" x14ac:dyDescent="0.15">
      <c r="A188" s="57" t="str">
        <f>"2교시"&amp;LEFT(자료!$E$8,5)</f>
        <v>2교시10:30</v>
      </c>
      <c r="B188" s="125" t="str">
        <f>IF(VLOOKUP(J182,내용[],5,FALSE)="","",VLOOKUP(J182,내용[],5,FALSE)&amp;" : "&amp;VLOOKUP(J182,내용[],13,FALSE))</f>
        <v xml:space="preserve">프론트앤드 &amp; 백앤드 구현 및 제작 : </v>
      </c>
      <c r="C188" s="126"/>
      <c r="D188" s="126"/>
      <c r="E188" s="126"/>
      <c r="F188" s="126"/>
      <c r="G188" s="127"/>
      <c r="H188" s="122"/>
      <c r="I188" s="122"/>
      <c r="J188" s="123" t="str">
        <f>IF(VLOOKUP(J182,내용[],21,FALSE)="","",VLOOKUP(J182,내용[],21,FALSE))</f>
        <v>화면 설계</v>
      </c>
      <c r="K188" s="123"/>
      <c r="L188" s="123"/>
      <c r="M188" s="123"/>
      <c r="N188" s="123"/>
      <c r="O188" s="123"/>
      <c r="P188" s="123"/>
      <c r="Q188" s="124"/>
      <c r="R188" s="124"/>
      <c r="S188" s="124"/>
      <c r="T188" s="124"/>
      <c r="U188" s="57" t="str">
        <f>"2교시"&amp;LEFT(자료!$E$8,5)</f>
        <v>2교시10:30</v>
      </c>
      <c r="V188" s="125" t="str">
        <f>IF(VLOOKUP(AD182,내용[],5,FALSE)="","",VLOOKUP(AD182,내용[],5,FALSE)&amp;" : "&amp;VLOOKUP(AD182,내용[],13,FALSE))</f>
        <v xml:space="preserve">프론트앤드 &amp; 백앤드 구현 및 제작 : </v>
      </c>
      <c r="W188" s="126"/>
      <c r="X188" s="126"/>
      <c r="Y188" s="126"/>
      <c r="Z188" s="126"/>
      <c r="AA188" s="127"/>
      <c r="AB188" s="122"/>
      <c r="AC188" s="122"/>
      <c r="AD188" s="123" t="str">
        <f>IF(VLOOKUP(AD182,내용[],21,FALSE)="","",VLOOKUP(AD182,내용[],21,FALSE))</f>
        <v>화면 설계</v>
      </c>
      <c r="AE188" s="123"/>
      <c r="AF188" s="123"/>
      <c r="AG188" s="123"/>
      <c r="AH188" s="123"/>
      <c r="AI188" s="123"/>
      <c r="AJ188" s="123"/>
      <c r="AK188" s="124"/>
      <c r="AL188" s="124"/>
      <c r="AM188" s="124"/>
      <c r="AN188" s="124"/>
      <c r="AO188" s="57" t="str">
        <f>"2교시"&amp;LEFT(자료!$E$8,5)</f>
        <v>2교시10:30</v>
      </c>
      <c r="AP188" s="125" t="str">
        <f>IF(VLOOKUP(AX182,내용[],5,FALSE)="","",VLOOKUP(AX182,내용[],5,FALSE)&amp;" : "&amp;VLOOKUP(AX182,내용[],13,FALSE))</f>
        <v xml:space="preserve">프론트앤드 &amp; 백앤드 구현 및 제작 : </v>
      </c>
      <c r="AQ188" s="126"/>
      <c r="AR188" s="126"/>
      <c r="AS188" s="126"/>
      <c r="AT188" s="126"/>
      <c r="AU188" s="127"/>
      <c r="AV188" s="122"/>
      <c r="AW188" s="122"/>
      <c r="AX188" s="123" t="str">
        <f>IF(VLOOKUP(AX182,내용[],21,FALSE)="","",VLOOKUP(AX182,내용[],21,FALSE))</f>
        <v>화면 설계</v>
      </c>
      <c r="AY188" s="123"/>
      <c r="AZ188" s="123"/>
      <c r="BA188" s="123"/>
      <c r="BB188" s="123"/>
      <c r="BC188" s="123"/>
      <c r="BD188" s="123"/>
      <c r="BE188" s="124"/>
      <c r="BF188" s="124"/>
      <c r="BG188" s="124"/>
      <c r="BH188" s="124"/>
      <c r="BI188" s="57" t="str">
        <f>"2교시"&amp;LEFT(자료!$E$8,5)</f>
        <v>2교시10:30</v>
      </c>
      <c r="BJ188" s="125" t="str">
        <f>IF(VLOOKUP(BR182,내용[],5,FALSE)="","",VLOOKUP(BR182,내용[],5,FALSE)&amp;" : "&amp;VLOOKUP(BR182,내용[],13,FALSE))</f>
        <v xml:space="preserve">프론트앤드 &amp; 백앤드 구현 및 제작 : </v>
      </c>
      <c r="BK188" s="126"/>
      <c r="BL188" s="126"/>
      <c r="BM188" s="126"/>
      <c r="BN188" s="126"/>
      <c r="BO188" s="127"/>
      <c r="BP188" s="122"/>
      <c r="BQ188" s="122"/>
      <c r="BR188" s="123" t="str">
        <f>IF(VLOOKUP(BR182,내용[],21,FALSE)="","",VLOOKUP(BR182,내용[],21,FALSE))</f>
        <v>화면 설계</v>
      </c>
      <c r="BS188" s="123"/>
      <c r="BT188" s="123"/>
      <c r="BU188" s="123"/>
      <c r="BV188" s="123"/>
      <c r="BW188" s="123"/>
      <c r="BX188" s="123"/>
      <c r="BY188" s="124"/>
      <c r="BZ188" s="124"/>
      <c r="CA188" s="124"/>
      <c r="CB188" s="124"/>
      <c r="CC188" s="57" t="str">
        <f>"2교시"&amp;LEFT(자료!$E$8,5)</f>
        <v>2교시10:30</v>
      </c>
      <c r="CD188" s="125" t="str">
        <f>IF(VLOOKUP(CL182,내용[],5,FALSE)="","",VLOOKUP(CL182,내용[],5,FALSE)&amp;" : "&amp;VLOOKUP(CL182,내용[],13,FALSE))</f>
        <v xml:space="preserve">프론트앤드 &amp; 백앤드 구현 및 제작 : </v>
      </c>
      <c r="CE188" s="126"/>
      <c r="CF188" s="126"/>
      <c r="CG188" s="126"/>
      <c r="CH188" s="126"/>
      <c r="CI188" s="127"/>
      <c r="CJ188" s="122"/>
      <c r="CK188" s="122"/>
      <c r="CL188" s="123" t="str">
        <f>IF(VLOOKUP(CL182,내용[],21,FALSE)="","",VLOOKUP(CL182,내용[],21,FALSE))</f>
        <v>화면 설계</v>
      </c>
      <c r="CM188" s="123"/>
      <c r="CN188" s="123"/>
      <c r="CO188" s="123"/>
      <c r="CP188" s="123"/>
      <c r="CQ188" s="123"/>
      <c r="CR188" s="123"/>
      <c r="CS188" s="124"/>
      <c r="CT188" s="124"/>
      <c r="CU188" s="124"/>
      <c r="CV188" s="124"/>
    </row>
    <row r="189" spans="1:100" ht="30.75" customHeight="1" x14ac:dyDescent="0.15">
      <c r="A189" s="57" t="str">
        <f>"3교시"&amp;LEFT(자료!$F$8,5)</f>
        <v>3교시11:30</v>
      </c>
      <c r="B189" s="125" t="str">
        <f>IF(VLOOKUP(J182,내용[],6,FALSE)="","",VLOOKUP(J182,내용[],6,FALSE)&amp;" : "&amp;VLOOKUP(J182,내용[],14,FALSE))</f>
        <v xml:space="preserve">프론트앤드 &amp; 백앤드 구현 및 제작 : </v>
      </c>
      <c r="C189" s="126"/>
      <c r="D189" s="126"/>
      <c r="E189" s="126"/>
      <c r="F189" s="126"/>
      <c r="G189" s="127"/>
      <c r="H189" s="122"/>
      <c r="I189" s="122"/>
      <c r="J189" s="123" t="str">
        <f>IF(VLOOKUP(J182,내용[],22,FALSE)="","",VLOOKUP(J182,내용[],22,FALSE))</f>
        <v>화면 설계</v>
      </c>
      <c r="K189" s="123"/>
      <c r="L189" s="123"/>
      <c r="M189" s="123"/>
      <c r="N189" s="123"/>
      <c r="O189" s="123"/>
      <c r="P189" s="123"/>
      <c r="Q189" s="124"/>
      <c r="R189" s="124"/>
      <c r="S189" s="124"/>
      <c r="T189" s="124"/>
      <c r="U189" s="57" t="str">
        <f>"3교시"&amp;LEFT(자료!$F$8,5)</f>
        <v>3교시11:30</v>
      </c>
      <c r="V189" s="125" t="str">
        <f>IF(VLOOKUP(AD182,내용[],6,FALSE)="","",VLOOKUP(AD182,내용[],6,FALSE)&amp;" : "&amp;VLOOKUP(AD182,내용[],14,FALSE))</f>
        <v xml:space="preserve">프론트앤드 &amp; 백앤드 구현 및 제작 : </v>
      </c>
      <c r="W189" s="126"/>
      <c r="X189" s="126"/>
      <c r="Y189" s="126"/>
      <c r="Z189" s="126"/>
      <c r="AA189" s="127"/>
      <c r="AB189" s="122"/>
      <c r="AC189" s="122"/>
      <c r="AD189" s="123" t="str">
        <f>IF(VLOOKUP(AD182,내용[],22,FALSE)="","",VLOOKUP(AD182,내용[],22,FALSE))</f>
        <v>화면 설계</v>
      </c>
      <c r="AE189" s="123"/>
      <c r="AF189" s="123"/>
      <c r="AG189" s="123"/>
      <c r="AH189" s="123"/>
      <c r="AI189" s="123"/>
      <c r="AJ189" s="123"/>
      <c r="AK189" s="124"/>
      <c r="AL189" s="124"/>
      <c r="AM189" s="124"/>
      <c r="AN189" s="124"/>
      <c r="AO189" s="57" t="str">
        <f>"3교시"&amp;LEFT(자료!$F$8,5)</f>
        <v>3교시11:30</v>
      </c>
      <c r="AP189" s="125" t="str">
        <f>IF(VLOOKUP(AX182,내용[],6,FALSE)="","",VLOOKUP(AX182,내용[],6,FALSE)&amp;" : "&amp;VLOOKUP(AX182,내용[],14,FALSE))</f>
        <v xml:space="preserve">프론트앤드 &amp; 백앤드 구현 및 제작 : </v>
      </c>
      <c r="AQ189" s="126"/>
      <c r="AR189" s="126"/>
      <c r="AS189" s="126"/>
      <c r="AT189" s="126"/>
      <c r="AU189" s="127"/>
      <c r="AV189" s="122"/>
      <c r="AW189" s="122"/>
      <c r="AX189" s="123" t="str">
        <f>IF(VLOOKUP(AX182,내용[],22,FALSE)="","",VLOOKUP(AX182,내용[],22,FALSE))</f>
        <v>화면 설계</v>
      </c>
      <c r="AY189" s="123"/>
      <c r="AZ189" s="123"/>
      <c r="BA189" s="123"/>
      <c r="BB189" s="123"/>
      <c r="BC189" s="123"/>
      <c r="BD189" s="123"/>
      <c r="BE189" s="124"/>
      <c r="BF189" s="124"/>
      <c r="BG189" s="124"/>
      <c r="BH189" s="124"/>
      <c r="BI189" s="57" t="str">
        <f>"3교시"&amp;LEFT(자료!$F$8,5)</f>
        <v>3교시11:30</v>
      </c>
      <c r="BJ189" s="125" t="str">
        <f>IF(VLOOKUP(BR182,내용[],6,FALSE)="","",VLOOKUP(BR182,내용[],6,FALSE)&amp;" : "&amp;VLOOKUP(BR182,내용[],14,FALSE))</f>
        <v xml:space="preserve">프론트앤드 &amp; 백앤드 구현 및 제작 : </v>
      </c>
      <c r="BK189" s="126"/>
      <c r="BL189" s="126"/>
      <c r="BM189" s="126"/>
      <c r="BN189" s="126"/>
      <c r="BO189" s="127"/>
      <c r="BP189" s="122"/>
      <c r="BQ189" s="122"/>
      <c r="BR189" s="123" t="str">
        <f>IF(VLOOKUP(BR182,내용[],22,FALSE)="","",VLOOKUP(BR182,내용[],22,FALSE))</f>
        <v>화면 설계</v>
      </c>
      <c r="BS189" s="123"/>
      <c r="BT189" s="123"/>
      <c r="BU189" s="123"/>
      <c r="BV189" s="123"/>
      <c r="BW189" s="123"/>
      <c r="BX189" s="123"/>
      <c r="BY189" s="124"/>
      <c r="BZ189" s="124"/>
      <c r="CA189" s="124"/>
      <c r="CB189" s="124"/>
      <c r="CC189" s="57" t="str">
        <f>"3교시"&amp;LEFT(자료!$F$8,5)</f>
        <v>3교시11:30</v>
      </c>
      <c r="CD189" s="125" t="str">
        <f>IF(VLOOKUP(CL182,내용[],6,FALSE)="","",VLOOKUP(CL182,내용[],6,FALSE)&amp;" : "&amp;VLOOKUP(CL182,내용[],14,FALSE))</f>
        <v xml:space="preserve">프론트앤드 &amp; 백앤드 구현 및 제작 : </v>
      </c>
      <c r="CE189" s="126"/>
      <c r="CF189" s="126"/>
      <c r="CG189" s="126"/>
      <c r="CH189" s="126"/>
      <c r="CI189" s="127"/>
      <c r="CJ189" s="122"/>
      <c r="CK189" s="122"/>
      <c r="CL189" s="123" t="str">
        <f>IF(VLOOKUP(CL182,내용[],22,FALSE)="","",VLOOKUP(CL182,내용[],22,FALSE))</f>
        <v>화면 설계</v>
      </c>
      <c r="CM189" s="123"/>
      <c r="CN189" s="123"/>
      <c r="CO189" s="123"/>
      <c r="CP189" s="123"/>
      <c r="CQ189" s="123"/>
      <c r="CR189" s="123"/>
      <c r="CS189" s="124"/>
      <c r="CT189" s="124"/>
      <c r="CU189" s="124"/>
      <c r="CV189" s="124"/>
    </row>
    <row r="190" spans="1:100" ht="30.75" customHeight="1" x14ac:dyDescent="0.15">
      <c r="A190" s="57" t="str">
        <f>"4교시"&amp;LEFT(자료!$G$8,5)</f>
        <v>4교시12:30</v>
      </c>
      <c r="B190" s="125" t="str">
        <f>IF(VLOOKUP(J182,내용[],7,FALSE)="","",VLOOKUP(J182,내용[],7,FALSE)&amp;" : "&amp;VLOOKUP(J182,내용[],15,FALSE))</f>
        <v xml:space="preserve">프론트앤드 &amp; 백앤드 구현 및 제작 : </v>
      </c>
      <c r="C190" s="126"/>
      <c r="D190" s="126"/>
      <c r="E190" s="126"/>
      <c r="F190" s="126"/>
      <c r="G190" s="127"/>
      <c r="H190" s="122"/>
      <c r="I190" s="122"/>
      <c r="J190" s="123" t="str">
        <f>IF(VLOOKUP(J182,내용[],23,FALSE)="","",VLOOKUP(J182,내용[],23,FALSE))</f>
        <v>화면 설계</v>
      </c>
      <c r="K190" s="123"/>
      <c r="L190" s="123"/>
      <c r="M190" s="123"/>
      <c r="N190" s="123"/>
      <c r="O190" s="123"/>
      <c r="P190" s="123"/>
      <c r="Q190" s="124"/>
      <c r="R190" s="124"/>
      <c r="S190" s="124"/>
      <c r="T190" s="124"/>
      <c r="U190" s="57" t="str">
        <f>"4교시"&amp;LEFT(자료!$G$8,5)</f>
        <v>4교시12:30</v>
      </c>
      <c r="V190" s="125" t="str">
        <f>IF(VLOOKUP(AD182,내용[],7,FALSE)="","",VLOOKUP(AD182,내용[],7,FALSE)&amp;" : "&amp;VLOOKUP(AD182,내용[],15,FALSE))</f>
        <v xml:space="preserve">프론트앤드 &amp; 백앤드 구현 및 제작 : </v>
      </c>
      <c r="W190" s="126"/>
      <c r="X190" s="126"/>
      <c r="Y190" s="126"/>
      <c r="Z190" s="126"/>
      <c r="AA190" s="127"/>
      <c r="AB190" s="122"/>
      <c r="AC190" s="122"/>
      <c r="AD190" s="123" t="str">
        <f>IF(VLOOKUP(AD182,내용[],23,FALSE)="","",VLOOKUP(AD182,내용[],23,FALSE))</f>
        <v>화면 설계</v>
      </c>
      <c r="AE190" s="123"/>
      <c r="AF190" s="123"/>
      <c r="AG190" s="123"/>
      <c r="AH190" s="123"/>
      <c r="AI190" s="123"/>
      <c r="AJ190" s="123"/>
      <c r="AK190" s="124"/>
      <c r="AL190" s="124"/>
      <c r="AM190" s="124"/>
      <c r="AN190" s="124"/>
      <c r="AO190" s="57" t="str">
        <f>"4교시"&amp;LEFT(자료!$G$8,5)</f>
        <v>4교시12:30</v>
      </c>
      <c r="AP190" s="125" t="str">
        <f>IF(VLOOKUP(AX182,내용[],7,FALSE)="","",VLOOKUP(AX182,내용[],7,FALSE)&amp;" : "&amp;VLOOKUP(AX182,내용[],15,FALSE))</f>
        <v xml:space="preserve">프론트앤드 &amp; 백앤드 구현 및 제작 : </v>
      </c>
      <c r="AQ190" s="126"/>
      <c r="AR190" s="126"/>
      <c r="AS190" s="126"/>
      <c r="AT190" s="126"/>
      <c r="AU190" s="127"/>
      <c r="AV190" s="122"/>
      <c r="AW190" s="122"/>
      <c r="AX190" s="123" t="str">
        <f>IF(VLOOKUP(AX182,내용[],23,FALSE)="","",VLOOKUP(AX182,내용[],23,FALSE))</f>
        <v>화면 설계</v>
      </c>
      <c r="AY190" s="123"/>
      <c r="AZ190" s="123"/>
      <c r="BA190" s="123"/>
      <c r="BB190" s="123"/>
      <c r="BC190" s="123"/>
      <c r="BD190" s="123"/>
      <c r="BE190" s="124"/>
      <c r="BF190" s="124"/>
      <c r="BG190" s="124"/>
      <c r="BH190" s="124"/>
      <c r="BI190" s="57" t="str">
        <f>"4교시"&amp;LEFT(자료!$G$8,5)</f>
        <v>4교시12:30</v>
      </c>
      <c r="BJ190" s="125" t="str">
        <f>IF(VLOOKUP(BR182,내용[],7,FALSE)="","",VLOOKUP(BR182,내용[],7,FALSE)&amp;" : "&amp;VLOOKUP(BR182,내용[],15,FALSE))</f>
        <v xml:space="preserve">프론트앤드 &amp; 백앤드 구현 및 제작 : </v>
      </c>
      <c r="BK190" s="126"/>
      <c r="BL190" s="126"/>
      <c r="BM190" s="126"/>
      <c r="BN190" s="126"/>
      <c r="BO190" s="127"/>
      <c r="BP190" s="122"/>
      <c r="BQ190" s="122"/>
      <c r="BR190" s="123" t="str">
        <f>IF(VLOOKUP(BR182,내용[],23,FALSE)="","",VLOOKUP(BR182,내용[],23,FALSE))</f>
        <v>화면 설계</v>
      </c>
      <c r="BS190" s="123"/>
      <c r="BT190" s="123"/>
      <c r="BU190" s="123"/>
      <c r="BV190" s="123"/>
      <c r="BW190" s="123"/>
      <c r="BX190" s="123"/>
      <c r="BY190" s="124"/>
      <c r="BZ190" s="124"/>
      <c r="CA190" s="124"/>
      <c r="CB190" s="124"/>
      <c r="CC190" s="57" t="str">
        <f>"4교시"&amp;LEFT(자료!$G$8,5)</f>
        <v>4교시12:30</v>
      </c>
      <c r="CD190" s="125" t="str">
        <f>IF(VLOOKUP(CL182,내용[],7,FALSE)="","",VLOOKUP(CL182,내용[],7,FALSE)&amp;" : "&amp;VLOOKUP(CL182,내용[],15,FALSE))</f>
        <v xml:space="preserve">프론트앤드 &amp; 백앤드 구현 및 제작 : </v>
      </c>
      <c r="CE190" s="126"/>
      <c r="CF190" s="126"/>
      <c r="CG190" s="126"/>
      <c r="CH190" s="126"/>
      <c r="CI190" s="127"/>
      <c r="CJ190" s="122"/>
      <c r="CK190" s="122"/>
      <c r="CL190" s="123" t="str">
        <f>IF(VLOOKUP(CL182,내용[],23,FALSE)="","",VLOOKUP(CL182,내용[],23,FALSE))</f>
        <v>화면 설계</v>
      </c>
      <c r="CM190" s="123"/>
      <c r="CN190" s="123"/>
      <c r="CO190" s="123"/>
      <c r="CP190" s="123"/>
      <c r="CQ190" s="123"/>
      <c r="CR190" s="123"/>
      <c r="CS190" s="124"/>
      <c r="CT190" s="124"/>
      <c r="CU190" s="124"/>
      <c r="CV190" s="124"/>
    </row>
    <row r="191" spans="1:100" ht="30.75" customHeight="1" x14ac:dyDescent="0.15">
      <c r="A191" s="57" t="str">
        <f>"5교시"&amp;LEFT(자료!$H$8,5)</f>
        <v>5교시14:10</v>
      </c>
      <c r="B191" s="125" t="str">
        <f>IF(VLOOKUP(J182,내용[],8,FALSE)="","",VLOOKUP(J182,내용[],8,FALSE)&amp;" : "&amp;VLOOKUP(J182,내용[],16,FALSE))</f>
        <v xml:space="preserve">프론트앤드 &amp; 백앤드 구현 및 제작 : </v>
      </c>
      <c r="C191" s="126"/>
      <c r="D191" s="126"/>
      <c r="E191" s="126"/>
      <c r="F191" s="126"/>
      <c r="G191" s="127"/>
      <c r="H191" s="122"/>
      <c r="I191" s="122"/>
      <c r="J191" s="123" t="str">
        <f>IF(VLOOKUP(J182,내용[],24,FALSE)="","",VLOOKUP(J182,내용[],24,FALSE))</f>
        <v>화면 설계</v>
      </c>
      <c r="K191" s="123"/>
      <c r="L191" s="123"/>
      <c r="M191" s="123"/>
      <c r="N191" s="123"/>
      <c r="O191" s="123"/>
      <c r="P191" s="123"/>
      <c r="Q191" s="124"/>
      <c r="R191" s="124"/>
      <c r="S191" s="124"/>
      <c r="T191" s="124"/>
      <c r="U191" s="57" t="str">
        <f>"5교시"&amp;LEFT(자료!$H$8,5)</f>
        <v>5교시14:10</v>
      </c>
      <c r="V191" s="125" t="str">
        <f>IF(VLOOKUP(AD182,내용[],8,FALSE)="","",VLOOKUP(AD182,내용[],8,FALSE)&amp;" : "&amp;VLOOKUP(AD182,내용[],16,FALSE))</f>
        <v xml:space="preserve">프론트앤드 &amp; 백앤드 구현 및 제작 : </v>
      </c>
      <c r="W191" s="126"/>
      <c r="X191" s="126"/>
      <c r="Y191" s="126"/>
      <c r="Z191" s="126"/>
      <c r="AA191" s="127"/>
      <c r="AB191" s="122"/>
      <c r="AC191" s="122"/>
      <c r="AD191" s="123" t="str">
        <f>IF(VLOOKUP(AD182,내용[],24,FALSE)="","",VLOOKUP(AD182,내용[],24,FALSE))</f>
        <v>화면 설계</v>
      </c>
      <c r="AE191" s="123"/>
      <c r="AF191" s="123"/>
      <c r="AG191" s="123"/>
      <c r="AH191" s="123"/>
      <c r="AI191" s="123"/>
      <c r="AJ191" s="123"/>
      <c r="AK191" s="124"/>
      <c r="AL191" s="124"/>
      <c r="AM191" s="124"/>
      <c r="AN191" s="124"/>
      <c r="AO191" s="57" t="str">
        <f>"5교시"&amp;LEFT(자료!$H$8,5)</f>
        <v>5교시14:10</v>
      </c>
      <c r="AP191" s="125" t="str">
        <f>IF(VLOOKUP(AX182,내용[],8,FALSE)="","",VLOOKUP(AX182,내용[],8,FALSE)&amp;" : "&amp;VLOOKUP(AX182,내용[],16,FALSE))</f>
        <v xml:space="preserve">프론트앤드 &amp; 백앤드 구현 및 제작 : </v>
      </c>
      <c r="AQ191" s="126"/>
      <c r="AR191" s="126"/>
      <c r="AS191" s="126"/>
      <c r="AT191" s="126"/>
      <c r="AU191" s="127"/>
      <c r="AV191" s="122"/>
      <c r="AW191" s="122"/>
      <c r="AX191" s="123" t="str">
        <f>IF(VLOOKUP(AX182,내용[],24,FALSE)="","",VLOOKUP(AX182,내용[],24,FALSE))</f>
        <v>화면 설계</v>
      </c>
      <c r="AY191" s="123"/>
      <c r="AZ191" s="123"/>
      <c r="BA191" s="123"/>
      <c r="BB191" s="123"/>
      <c r="BC191" s="123"/>
      <c r="BD191" s="123"/>
      <c r="BE191" s="124"/>
      <c r="BF191" s="124"/>
      <c r="BG191" s="124"/>
      <c r="BH191" s="124"/>
      <c r="BI191" s="57" t="str">
        <f>"5교시"&amp;LEFT(자료!$H$8,5)</f>
        <v>5교시14:10</v>
      </c>
      <c r="BJ191" s="125" t="str">
        <f>IF(VLOOKUP(BR182,내용[],8,FALSE)="","",VLOOKUP(BR182,내용[],8,FALSE)&amp;" : "&amp;VLOOKUP(BR182,내용[],16,FALSE))</f>
        <v xml:space="preserve">프론트앤드 &amp; 백앤드 구현 및 제작 : </v>
      </c>
      <c r="BK191" s="126"/>
      <c r="BL191" s="126"/>
      <c r="BM191" s="126"/>
      <c r="BN191" s="126"/>
      <c r="BO191" s="127"/>
      <c r="BP191" s="122"/>
      <c r="BQ191" s="122"/>
      <c r="BR191" s="123" t="str">
        <f>IF(VLOOKUP(BR182,내용[],24,FALSE)="","",VLOOKUP(BR182,내용[],24,FALSE))</f>
        <v>화면 설계</v>
      </c>
      <c r="BS191" s="123"/>
      <c r="BT191" s="123"/>
      <c r="BU191" s="123"/>
      <c r="BV191" s="123"/>
      <c r="BW191" s="123"/>
      <c r="BX191" s="123"/>
      <c r="BY191" s="124"/>
      <c r="BZ191" s="124"/>
      <c r="CA191" s="124"/>
      <c r="CB191" s="124"/>
      <c r="CC191" s="57" t="str">
        <f>"5교시"&amp;LEFT(자료!$H$8,5)</f>
        <v>5교시14:10</v>
      </c>
      <c r="CD191" s="125" t="str">
        <f>IF(VLOOKUP(CL182,내용[],8,FALSE)="","",VLOOKUP(CL182,내용[],8,FALSE)&amp;" : "&amp;VLOOKUP(CL182,내용[],16,FALSE))</f>
        <v xml:space="preserve">프론트앤드 &amp; 백앤드 구현 및 제작 : </v>
      </c>
      <c r="CE191" s="126"/>
      <c r="CF191" s="126"/>
      <c r="CG191" s="126"/>
      <c r="CH191" s="126"/>
      <c r="CI191" s="127"/>
      <c r="CJ191" s="122"/>
      <c r="CK191" s="122"/>
      <c r="CL191" s="123" t="str">
        <f>IF(VLOOKUP(CL182,내용[],24,FALSE)="","",VLOOKUP(CL182,내용[],24,FALSE))</f>
        <v>화면 설계</v>
      </c>
      <c r="CM191" s="123"/>
      <c r="CN191" s="123"/>
      <c r="CO191" s="123"/>
      <c r="CP191" s="123"/>
      <c r="CQ191" s="123"/>
      <c r="CR191" s="123"/>
      <c r="CS191" s="124"/>
      <c r="CT191" s="124"/>
      <c r="CU191" s="124"/>
      <c r="CV191" s="124"/>
    </row>
    <row r="192" spans="1:100" ht="30.75" customHeight="1" x14ac:dyDescent="0.15">
      <c r="A192" s="57" t="str">
        <f>"6교시"&amp;LEFT(자료!$I$8,5)</f>
        <v>6교시15:10</v>
      </c>
      <c r="B192" s="125" t="str">
        <f>IF(VLOOKUP(J182,내용[],9,FALSE)="","",VLOOKUP(J182,내용[],9,FALSE)&amp;" : "&amp;VLOOKUP(J182,내용[],17,FALSE))</f>
        <v xml:space="preserve">프론트앤드 &amp; 백앤드 구현 및 제작 : </v>
      </c>
      <c r="C192" s="126"/>
      <c r="D192" s="126"/>
      <c r="E192" s="126"/>
      <c r="F192" s="126"/>
      <c r="G192" s="127"/>
      <c r="H192" s="122"/>
      <c r="I192" s="122"/>
      <c r="J192" s="123" t="str">
        <f>IF(VLOOKUP(J182,내용[],25,FALSE)="","",VLOOKUP(J182,내용[],25,FALSE))</f>
        <v>화면 설계</v>
      </c>
      <c r="K192" s="123"/>
      <c r="L192" s="123"/>
      <c r="M192" s="123"/>
      <c r="N192" s="123"/>
      <c r="O192" s="123"/>
      <c r="P192" s="123"/>
      <c r="Q192" s="124"/>
      <c r="R192" s="124"/>
      <c r="S192" s="124"/>
      <c r="T192" s="124"/>
      <c r="U192" s="57" t="str">
        <f>"6교시"&amp;LEFT(자료!$I$8,5)</f>
        <v>6교시15:10</v>
      </c>
      <c r="V192" s="125" t="str">
        <f>IF(VLOOKUP(AD182,내용[],9,FALSE)="","",VLOOKUP(AD182,내용[],9,FALSE)&amp;" : "&amp;VLOOKUP(AD182,내용[],17,FALSE))</f>
        <v xml:space="preserve">프론트앤드 &amp; 백앤드 구현 및 제작 : </v>
      </c>
      <c r="W192" s="126"/>
      <c r="X192" s="126"/>
      <c r="Y192" s="126"/>
      <c r="Z192" s="126"/>
      <c r="AA192" s="127"/>
      <c r="AB192" s="122"/>
      <c r="AC192" s="122"/>
      <c r="AD192" s="123" t="str">
        <f>IF(VLOOKUP(AD182,내용[],25,FALSE)="","",VLOOKUP(AD182,내용[],25,FALSE))</f>
        <v>화면 설계</v>
      </c>
      <c r="AE192" s="123"/>
      <c r="AF192" s="123"/>
      <c r="AG192" s="123"/>
      <c r="AH192" s="123"/>
      <c r="AI192" s="123"/>
      <c r="AJ192" s="123"/>
      <c r="AK192" s="124"/>
      <c r="AL192" s="124"/>
      <c r="AM192" s="124"/>
      <c r="AN192" s="124"/>
      <c r="AO192" s="57" t="str">
        <f>"6교시"&amp;LEFT(자료!$I$8,5)</f>
        <v>6교시15:10</v>
      </c>
      <c r="AP192" s="125" t="str">
        <f>IF(VLOOKUP(AX182,내용[],9,FALSE)="","",VLOOKUP(AX182,내용[],9,FALSE)&amp;" : "&amp;VLOOKUP(AX182,내용[],17,FALSE))</f>
        <v xml:space="preserve">프론트앤드 &amp; 백앤드 구현 및 제작 : </v>
      </c>
      <c r="AQ192" s="126"/>
      <c r="AR192" s="126"/>
      <c r="AS192" s="126"/>
      <c r="AT192" s="126"/>
      <c r="AU192" s="127"/>
      <c r="AV192" s="122"/>
      <c r="AW192" s="122"/>
      <c r="AX192" s="123" t="str">
        <f>IF(VLOOKUP(AX182,내용[],25,FALSE)="","",VLOOKUP(AX182,내용[],25,FALSE))</f>
        <v>화면 설계</v>
      </c>
      <c r="AY192" s="123"/>
      <c r="AZ192" s="123"/>
      <c r="BA192" s="123"/>
      <c r="BB192" s="123"/>
      <c r="BC192" s="123"/>
      <c r="BD192" s="123"/>
      <c r="BE192" s="124"/>
      <c r="BF192" s="124"/>
      <c r="BG192" s="124"/>
      <c r="BH192" s="124"/>
      <c r="BI192" s="57" t="str">
        <f>"6교시"&amp;LEFT(자료!$I$8,5)</f>
        <v>6교시15:10</v>
      </c>
      <c r="BJ192" s="125" t="str">
        <f>IF(VLOOKUP(BR182,내용[],9,FALSE)="","",VLOOKUP(BR182,내용[],9,FALSE)&amp;" : "&amp;VLOOKUP(BR182,내용[],17,FALSE))</f>
        <v xml:space="preserve">프론트앤드 &amp; 백앤드 구현 및 제작 : </v>
      </c>
      <c r="BK192" s="126"/>
      <c r="BL192" s="126"/>
      <c r="BM192" s="126"/>
      <c r="BN192" s="126"/>
      <c r="BO192" s="127"/>
      <c r="BP192" s="122"/>
      <c r="BQ192" s="122"/>
      <c r="BR192" s="123" t="str">
        <f>IF(VLOOKUP(BR182,내용[],25,FALSE)="","",VLOOKUP(BR182,내용[],25,FALSE))</f>
        <v>화면 설계</v>
      </c>
      <c r="BS192" s="123"/>
      <c r="BT192" s="123"/>
      <c r="BU192" s="123"/>
      <c r="BV192" s="123"/>
      <c r="BW192" s="123"/>
      <c r="BX192" s="123"/>
      <c r="BY192" s="124"/>
      <c r="BZ192" s="124"/>
      <c r="CA192" s="124"/>
      <c r="CB192" s="124"/>
      <c r="CC192" s="57" t="str">
        <f>"6교시"&amp;LEFT(자료!$I$8,5)</f>
        <v>6교시15:10</v>
      </c>
      <c r="CD192" s="125" t="str">
        <f>IF(VLOOKUP(CL182,내용[],9,FALSE)="","",VLOOKUP(CL182,내용[],9,FALSE)&amp;" : "&amp;VLOOKUP(CL182,내용[],17,FALSE))</f>
        <v xml:space="preserve">프론트앤드 &amp; 백앤드 구현 및 제작 : </v>
      </c>
      <c r="CE192" s="126"/>
      <c r="CF192" s="126"/>
      <c r="CG192" s="126"/>
      <c r="CH192" s="126"/>
      <c r="CI192" s="127"/>
      <c r="CJ192" s="122"/>
      <c r="CK192" s="122"/>
      <c r="CL192" s="123" t="str">
        <f>IF(VLOOKUP(CL182,내용[],25,FALSE)="","",VLOOKUP(CL182,내용[],25,FALSE))</f>
        <v>화면 설계</v>
      </c>
      <c r="CM192" s="123"/>
      <c r="CN192" s="123"/>
      <c r="CO192" s="123"/>
      <c r="CP192" s="123"/>
      <c r="CQ192" s="123"/>
      <c r="CR192" s="123"/>
      <c r="CS192" s="124"/>
      <c r="CT192" s="124"/>
      <c r="CU192" s="124"/>
      <c r="CV192" s="124"/>
    </row>
    <row r="193" spans="1:100" ht="30.75" customHeight="1" x14ac:dyDescent="0.15">
      <c r="A193" s="57" t="str">
        <f>"7교시"&amp;LEFT(자료!$J$8,5)</f>
        <v>7교시16:10</v>
      </c>
      <c r="B193" s="125" t="str">
        <f>IF(VLOOKUP(J182,내용[],10,FALSE)="","",VLOOKUP(J182,내용[],10,FALSE)&amp;" : "&amp;VLOOKUP(J182,내용[],18,FALSE))</f>
        <v xml:space="preserve">프론트앤드 &amp; 백앤드 구현 및 제작 : </v>
      </c>
      <c r="C193" s="126"/>
      <c r="D193" s="126"/>
      <c r="E193" s="126"/>
      <c r="F193" s="126"/>
      <c r="G193" s="127"/>
      <c r="H193" s="122"/>
      <c r="I193" s="122"/>
      <c r="J193" s="123" t="str">
        <f>IF(VLOOKUP(J182,내용[],26,FALSE)="","",VLOOKUP(J182,내용[],26,FALSE))</f>
        <v>화면 설계</v>
      </c>
      <c r="K193" s="123"/>
      <c r="L193" s="123"/>
      <c r="M193" s="123"/>
      <c r="N193" s="123"/>
      <c r="O193" s="123"/>
      <c r="P193" s="123"/>
      <c r="Q193" s="124"/>
      <c r="R193" s="124"/>
      <c r="S193" s="124"/>
      <c r="T193" s="124"/>
      <c r="U193" s="57" t="str">
        <f>"7교시"&amp;LEFT(자료!$J$8,5)</f>
        <v>7교시16:10</v>
      </c>
      <c r="V193" s="125" t="str">
        <f>IF(VLOOKUP(AD182,내용[],10,FALSE)="","",VLOOKUP(AD182,내용[],10,FALSE)&amp;" : "&amp;VLOOKUP(AD182,내용[],18,FALSE))</f>
        <v xml:space="preserve">프론트앤드 &amp; 백앤드 구현 및 제작 : </v>
      </c>
      <c r="W193" s="126"/>
      <c r="X193" s="126"/>
      <c r="Y193" s="126"/>
      <c r="Z193" s="126"/>
      <c r="AA193" s="127"/>
      <c r="AB193" s="122"/>
      <c r="AC193" s="122"/>
      <c r="AD193" s="123" t="str">
        <f>IF(VLOOKUP(AD182,내용[],26,FALSE)="","",VLOOKUP(AD182,내용[],26,FALSE))</f>
        <v>화면 설계</v>
      </c>
      <c r="AE193" s="123"/>
      <c r="AF193" s="123"/>
      <c r="AG193" s="123"/>
      <c r="AH193" s="123"/>
      <c r="AI193" s="123"/>
      <c r="AJ193" s="123"/>
      <c r="AK193" s="124"/>
      <c r="AL193" s="124"/>
      <c r="AM193" s="124"/>
      <c r="AN193" s="124"/>
      <c r="AO193" s="57" t="str">
        <f>"7교시"&amp;LEFT(자료!$J$8,5)</f>
        <v>7교시16:10</v>
      </c>
      <c r="AP193" s="125" t="str">
        <f>IF(VLOOKUP(AX182,내용[],10,FALSE)="","",VLOOKUP(AX182,내용[],10,FALSE)&amp;" : "&amp;VLOOKUP(AX182,내용[],18,FALSE))</f>
        <v xml:space="preserve">프론트앤드 &amp; 백앤드 구현 및 제작 : </v>
      </c>
      <c r="AQ193" s="126"/>
      <c r="AR193" s="126"/>
      <c r="AS193" s="126"/>
      <c r="AT193" s="126"/>
      <c r="AU193" s="127"/>
      <c r="AV193" s="122"/>
      <c r="AW193" s="122"/>
      <c r="AX193" s="123" t="str">
        <f>IF(VLOOKUP(AX182,내용[],26,FALSE)="","",VLOOKUP(AX182,내용[],26,FALSE))</f>
        <v>화면 설계</v>
      </c>
      <c r="AY193" s="123"/>
      <c r="AZ193" s="123"/>
      <c r="BA193" s="123"/>
      <c r="BB193" s="123"/>
      <c r="BC193" s="123"/>
      <c r="BD193" s="123"/>
      <c r="BE193" s="124"/>
      <c r="BF193" s="124"/>
      <c r="BG193" s="124"/>
      <c r="BH193" s="124"/>
      <c r="BI193" s="57" t="str">
        <f>"7교시"&amp;LEFT(자료!$J$8,5)</f>
        <v>7교시16:10</v>
      </c>
      <c r="BJ193" s="125" t="str">
        <f>IF(VLOOKUP(BR182,내용[],10,FALSE)="","",VLOOKUP(BR182,내용[],10,FALSE)&amp;" : "&amp;VLOOKUP(BR182,내용[],18,FALSE))</f>
        <v xml:space="preserve">프론트앤드 &amp; 백앤드 구현 및 제작 : </v>
      </c>
      <c r="BK193" s="126"/>
      <c r="BL193" s="126"/>
      <c r="BM193" s="126"/>
      <c r="BN193" s="126"/>
      <c r="BO193" s="127"/>
      <c r="BP193" s="122"/>
      <c r="BQ193" s="122"/>
      <c r="BR193" s="123" t="str">
        <f>IF(VLOOKUP(BR182,내용[],26,FALSE)="","",VLOOKUP(BR182,내용[],26,FALSE))</f>
        <v>화면 설계</v>
      </c>
      <c r="BS193" s="123"/>
      <c r="BT193" s="123"/>
      <c r="BU193" s="123"/>
      <c r="BV193" s="123"/>
      <c r="BW193" s="123"/>
      <c r="BX193" s="123"/>
      <c r="BY193" s="124"/>
      <c r="BZ193" s="124"/>
      <c r="CA193" s="124"/>
      <c r="CB193" s="124"/>
      <c r="CC193" s="57" t="str">
        <f>"7교시"&amp;LEFT(자료!$J$8,5)</f>
        <v>7교시16:10</v>
      </c>
      <c r="CD193" s="125" t="str">
        <f>IF(VLOOKUP(CL182,내용[],10,FALSE)="","",VLOOKUP(CL182,내용[],10,FALSE)&amp;" : "&amp;VLOOKUP(CL182,내용[],18,FALSE))</f>
        <v xml:space="preserve">프론트앤드 &amp; 백앤드 구현 및 제작 : </v>
      </c>
      <c r="CE193" s="126"/>
      <c r="CF193" s="126"/>
      <c r="CG193" s="126"/>
      <c r="CH193" s="126"/>
      <c r="CI193" s="127"/>
      <c r="CJ193" s="122"/>
      <c r="CK193" s="122"/>
      <c r="CL193" s="123" t="str">
        <f>IF(VLOOKUP(CL182,내용[],26,FALSE)="","",VLOOKUP(CL182,내용[],26,FALSE))</f>
        <v>화면 설계</v>
      </c>
      <c r="CM193" s="123"/>
      <c r="CN193" s="123"/>
      <c r="CO193" s="123"/>
      <c r="CP193" s="123"/>
      <c r="CQ193" s="123"/>
      <c r="CR193" s="123"/>
      <c r="CS193" s="124"/>
      <c r="CT193" s="124"/>
      <c r="CU193" s="124"/>
      <c r="CV193" s="124"/>
    </row>
    <row r="194" spans="1:100" ht="30.75" hidden="1" customHeight="1" x14ac:dyDescent="0.15">
      <c r="A194" s="57" t="str">
        <f>"1교시"&amp;LEFT(자료!$D$8,5)</f>
        <v>1교시09:30</v>
      </c>
      <c r="B194" s="125" t="e">
        <f>VLOOKUP(J183,내용[],10,FALSE)&amp;" : "&amp;VLOOKUP(J183,내용[],18,FALSE)</f>
        <v>#N/A</v>
      </c>
      <c r="C194" s="126"/>
      <c r="D194" s="126"/>
      <c r="E194" s="126"/>
      <c r="F194" s="126"/>
      <c r="G194" s="127"/>
      <c r="H194" s="122"/>
      <c r="I194" s="122"/>
      <c r="J194" s="123" t="str">
        <f>VLOOKUP(J182,내용[],27,FALSE)</f>
        <v>화면 설계</v>
      </c>
      <c r="K194" s="123"/>
      <c r="L194" s="123"/>
      <c r="M194" s="123"/>
      <c r="N194" s="123"/>
      <c r="O194" s="123"/>
      <c r="P194" s="123"/>
      <c r="Q194" s="124"/>
      <c r="R194" s="124"/>
      <c r="S194" s="124"/>
      <c r="T194" s="124"/>
      <c r="U194" s="57" t="str">
        <f>"1교시"&amp;LEFT(자료!$D$8,5)</f>
        <v>1교시09:30</v>
      </c>
      <c r="V194" s="125" t="e">
        <f>VLOOKUP(AD183,내용[],10,FALSE)&amp;" : "&amp;VLOOKUP(AD183,내용[],18,FALSE)</f>
        <v>#N/A</v>
      </c>
      <c r="W194" s="126"/>
      <c r="X194" s="126"/>
      <c r="Y194" s="126"/>
      <c r="Z194" s="126"/>
      <c r="AA194" s="127"/>
      <c r="AB194" s="122"/>
      <c r="AC194" s="122"/>
      <c r="AD194" s="123" t="str">
        <f>VLOOKUP(AD182,내용[],27,FALSE)</f>
        <v>화면 설계</v>
      </c>
      <c r="AE194" s="123"/>
      <c r="AF194" s="123"/>
      <c r="AG194" s="123"/>
      <c r="AH194" s="123"/>
      <c r="AI194" s="123"/>
      <c r="AJ194" s="123"/>
      <c r="AK194" s="124"/>
      <c r="AL194" s="124"/>
      <c r="AM194" s="124"/>
      <c r="AN194" s="124"/>
      <c r="AO194" s="57" t="str">
        <f>"1교시"&amp;LEFT(자료!$D$8,5)</f>
        <v>1교시09:30</v>
      </c>
      <c r="AP194" s="125" t="e">
        <f>VLOOKUP(AX183,내용[],10,FALSE)&amp;" : "&amp;VLOOKUP(AX183,내용[],18,FALSE)</f>
        <v>#N/A</v>
      </c>
      <c r="AQ194" s="126"/>
      <c r="AR194" s="126"/>
      <c r="AS194" s="126"/>
      <c r="AT194" s="126"/>
      <c r="AU194" s="127"/>
      <c r="AV194" s="122"/>
      <c r="AW194" s="122"/>
      <c r="AX194" s="123" t="str">
        <f>VLOOKUP(AX182,내용[],27,FALSE)</f>
        <v>화면 설계</v>
      </c>
      <c r="AY194" s="123"/>
      <c r="AZ194" s="123"/>
      <c r="BA194" s="123"/>
      <c r="BB194" s="123"/>
      <c r="BC194" s="123"/>
      <c r="BD194" s="123"/>
      <c r="BE194" s="124"/>
      <c r="BF194" s="124"/>
      <c r="BG194" s="124"/>
      <c r="BH194" s="124"/>
      <c r="BI194" s="57" t="str">
        <f>"1교시"&amp;LEFT(자료!$D$8,5)</f>
        <v>1교시09:30</v>
      </c>
      <c r="BJ194" s="125" t="e">
        <f>VLOOKUP(BR183,내용[],10,FALSE)&amp;" : "&amp;VLOOKUP(BR183,내용[],18,FALSE)</f>
        <v>#N/A</v>
      </c>
      <c r="BK194" s="126"/>
      <c r="BL194" s="126"/>
      <c r="BM194" s="126"/>
      <c r="BN194" s="126"/>
      <c r="BO194" s="127"/>
      <c r="BP194" s="122"/>
      <c r="BQ194" s="122"/>
      <c r="BR194" s="123" t="str">
        <f>VLOOKUP(BR182,내용[],27,FALSE)</f>
        <v>화면 설계</v>
      </c>
      <c r="BS194" s="123"/>
      <c r="BT194" s="123"/>
      <c r="BU194" s="123"/>
      <c r="BV194" s="123"/>
      <c r="BW194" s="123"/>
      <c r="BX194" s="123"/>
      <c r="BY194" s="124"/>
      <c r="BZ194" s="124"/>
      <c r="CA194" s="124"/>
      <c r="CB194" s="124"/>
      <c r="CC194" s="57" t="str">
        <f>"1교시"&amp;LEFT(자료!$D$8,5)</f>
        <v>1교시09:30</v>
      </c>
      <c r="CD194" s="125" t="e">
        <f>VLOOKUP(CL183,내용[],10,FALSE)&amp;" : "&amp;VLOOKUP(CL183,내용[],18,FALSE)</f>
        <v>#N/A</v>
      </c>
      <c r="CE194" s="126"/>
      <c r="CF194" s="126"/>
      <c r="CG194" s="126"/>
      <c r="CH194" s="126"/>
      <c r="CI194" s="127"/>
      <c r="CJ194" s="122"/>
      <c r="CK194" s="122"/>
      <c r="CL194" s="123" t="str">
        <f>VLOOKUP(CL182,내용[],27,FALSE)</f>
        <v>화면 설계</v>
      </c>
      <c r="CM194" s="123"/>
      <c r="CN194" s="123"/>
      <c r="CO194" s="123"/>
      <c r="CP194" s="123"/>
      <c r="CQ194" s="123"/>
      <c r="CR194" s="123"/>
      <c r="CS194" s="124"/>
      <c r="CT194" s="124"/>
      <c r="CU194" s="124"/>
      <c r="CV194" s="124"/>
    </row>
    <row r="195" spans="1:100" ht="30.75" customHeight="1" x14ac:dyDescent="0.15">
      <c r="A195" s="57" t="str">
        <f>"8교시"&amp;LEFT(자료!$K$8,5)</f>
        <v>8교시17:10</v>
      </c>
      <c r="B195" s="125" t="str">
        <f>IF(VLOOKUP(J182,내용[],11,FALSE)="","",VLOOKUP(J182,내용[],11,FALSE)&amp;" : "&amp;VLOOKUP(J182,내용[],19,FALSE))</f>
        <v xml:space="preserve">프론트앤드 &amp; 백앤드 구현 및 제작 : </v>
      </c>
      <c r="C195" s="126"/>
      <c r="D195" s="126"/>
      <c r="E195" s="126"/>
      <c r="F195" s="126"/>
      <c r="G195" s="127"/>
      <c r="H195" s="122"/>
      <c r="I195" s="122"/>
      <c r="J195" s="123" t="str">
        <f>IF(VLOOKUP(J182,내용[],27,FALSE)="","",VLOOKUP(J182,내용[],27,FALSE))</f>
        <v>화면 설계</v>
      </c>
      <c r="K195" s="123"/>
      <c r="L195" s="123"/>
      <c r="M195" s="123"/>
      <c r="N195" s="123"/>
      <c r="O195" s="123"/>
      <c r="P195" s="123"/>
      <c r="Q195" s="124"/>
      <c r="R195" s="124"/>
      <c r="S195" s="124"/>
      <c r="T195" s="124"/>
      <c r="U195" s="57" t="str">
        <f>"8교시"&amp;LEFT(자료!$K$8,5)</f>
        <v>8교시17:10</v>
      </c>
      <c r="V195" s="125" t="str">
        <f>IF(VLOOKUP(AD182,내용[],11,FALSE)="","",VLOOKUP(AD182,내용[],11,FALSE)&amp;" : "&amp;VLOOKUP(AD182,내용[],19,FALSE))</f>
        <v xml:space="preserve">프론트앤드 &amp; 백앤드 구현 및 제작 : </v>
      </c>
      <c r="W195" s="126"/>
      <c r="X195" s="126"/>
      <c r="Y195" s="126"/>
      <c r="Z195" s="126"/>
      <c r="AA195" s="127"/>
      <c r="AB195" s="122"/>
      <c r="AC195" s="122"/>
      <c r="AD195" s="123" t="str">
        <f>IF(VLOOKUP(AD182,내용[],27,FALSE)="","",VLOOKUP(AD182,내용[],27,FALSE))</f>
        <v>화면 설계</v>
      </c>
      <c r="AE195" s="123"/>
      <c r="AF195" s="123"/>
      <c r="AG195" s="123"/>
      <c r="AH195" s="123"/>
      <c r="AI195" s="123"/>
      <c r="AJ195" s="123"/>
      <c r="AK195" s="124"/>
      <c r="AL195" s="124"/>
      <c r="AM195" s="124"/>
      <c r="AN195" s="124"/>
      <c r="AO195" s="57" t="str">
        <f>"8교시"&amp;LEFT(자료!$K$8,5)</f>
        <v>8교시17:10</v>
      </c>
      <c r="AP195" s="125" t="str">
        <f>IF(VLOOKUP(AX182,내용[],11,FALSE)="","",VLOOKUP(AX182,내용[],11,FALSE)&amp;" : "&amp;VLOOKUP(AX182,내용[],19,FALSE))</f>
        <v xml:space="preserve">프론트앤드 &amp; 백앤드 구현 및 제작 : </v>
      </c>
      <c r="AQ195" s="126"/>
      <c r="AR195" s="126"/>
      <c r="AS195" s="126"/>
      <c r="AT195" s="126"/>
      <c r="AU195" s="127"/>
      <c r="AV195" s="122"/>
      <c r="AW195" s="122"/>
      <c r="AX195" s="123" t="str">
        <f>IF(VLOOKUP(AX182,내용[],27,FALSE)="","",VLOOKUP(AX182,내용[],27,FALSE))</f>
        <v>화면 설계</v>
      </c>
      <c r="AY195" s="123"/>
      <c r="AZ195" s="123"/>
      <c r="BA195" s="123"/>
      <c r="BB195" s="123"/>
      <c r="BC195" s="123"/>
      <c r="BD195" s="123"/>
      <c r="BE195" s="124"/>
      <c r="BF195" s="124"/>
      <c r="BG195" s="124"/>
      <c r="BH195" s="124"/>
      <c r="BI195" s="57" t="str">
        <f>"8교시"&amp;LEFT(자료!$K$8,5)</f>
        <v>8교시17:10</v>
      </c>
      <c r="BJ195" s="125" t="str">
        <f>IF(VLOOKUP(BR182,내용[],11,FALSE)="","",VLOOKUP(BR182,내용[],11,FALSE)&amp;" : "&amp;VLOOKUP(BR182,내용[],19,FALSE))</f>
        <v xml:space="preserve">프론트앤드 &amp; 백앤드 구현 및 제작 : </v>
      </c>
      <c r="BK195" s="126"/>
      <c r="BL195" s="126"/>
      <c r="BM195" s="126"/>
      <c r="BN195" s="126"/>
      <c r="BO195" s="127"/>
      <c r="BP195" s="122"/>
      <c r="BQ195" s="122"/>
      <c r="BR195" s="123" t="str">
        <f>IF(VLOOKUP(BR182,내용[],27,FALSE)="","",VLOOKUP(BR182,내용[],27,FALSE))</f>
        <v>화면 설계</v>
      </c>
      <c r="BS195" s="123"/>
      <c r="BT195" s="123"/>
      <c r="BU195" s="123"/>
      <c r="BV195" s="123"/>
      <c r="BW195" s="123"/>
      <c r="BX195" s="123"/>
      <c r="BY195" s="124"/>
      <c r="BZ195" s="124"/>
      <c r="CA195" s="124"/>
      <c r="CB195" s="124"/>
      <c r="CC195" s="57" t="str">
        <f>"8교시"&amp;LEFT(자료!$K$8,5)</f>
        <v>8교시17:10</v>
      </c>
      <c r="CD195" s="125" t="str">
        <f>IF(VLOOKUP(CL182,내용[],11,FALSE)="","",VLOOKUP(CL182,내용[],11,FALSE)&amp;" : "&amp;VLOOKUP(CL182,내용[],19,FALSE))</f>
        <v xml:space="preserve">프론트앤드 &amp; 백앤드 구현 및 제작 : </v>
      </c>
      <c r="CE195" s="126"/>
      <c r="CF195" s="126"/>
      <c r="CG195" s="126"/>
      <c r="CH195" s="126"/>
      <c r="CI195" s="127"/>
      <c r="CJ195" s="122"/>
      <c r="CK195" s="122"/>
      <c r="CL195" s="123" t="str">
        <f>IF(VLOOKUP(CL182,내용[],27,FALSE)="","",VLOOKUP(CL182,내용[],27,FALSE))</f>
        <v>화면 설계</v>
      </c>
      <c r="CM195" s="123"/>
      <c r="CN195" s="123"/>
      <c r="CO195" s="123"/>
      <c r="CP195" s="123"/>
      <c r="CQ195" s="123"/>
      <c r="CR195" s="123"/>
      <c r="CS195" s="124"/>
      <c r="CT195" s="124"/>
      <c r="CU195" s="124"/>
      <c r="CV195" s="124"/>
    </row>
    <row r="196" spans="1:100" ht="60" customHeight="1" x14ac:dyDescent="0.15">
      <c r="A196" s="120" t="str">
        <f t="shared" ref="A196" si="510">$A$21</f>
        <v>지시사항</v>
      </c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 t="str">
        <f t="shared" ref="U196" si="511">$A$21</f>
        <v>지시사항</v>
      </c>
      <c r="V196" s="120"/>
      <c r="W196" s="120"/>
      <c r="X196" s="120"/>
      <c r="Y196" s="120"/>
      <c r="Z196" s="120"/>
      <c r="AA196" s="120"/>
      <c r="AB196" s="120"/>
      <c r="AC196" s="120"/>
      <c r="AD196" s="120"/>
      <c r="AE196" s="120"/>
      <c r="AF196" s="120"/>
      <c r="AG196" s="120"/>
      <c r="AH196" s="120"/>
      <c r="AI196" s="120"/>
      <c r="AJ196" s="120"/>
      <c r="AK196" s="120"/>
      <c r="AL196" s="120"/>
      <c r="AM196" s="120"/>
      <c r="AN196" s="120"/>
      <c r="AO196" s="120" t="str">
        <f t="shared" ref="AO196" si="512">$A$21</f>
        <v>지시사항</v>
      </c>
      <c r="AP196" s="120"/>
      <c r="AQ196" s="120"/>
      <c r="AR196" s="120"/>
      <c r="AS196" s="120"/>
      <c r="AT196" s="120"/>
      <c r="AU196" s="120"/>
      <c r="AV196" s="120"/>
      <c r="AW196" s="120"/>
      <c r="AX196" s="120"/>
      <c r="AY196" s="120"/>
      <c r="AZ196" s="120"/>
      <c r="BA196" s="120"/>
      <c r="BB196" s="120"/>
      <c r="BC196" s="120"/>
      <c r="BD196" s="120"/>
      <c r="BE196" s="120"/>
      <c r="BF196" s="120"/>
      <c r="BG196" s="120"/>
      <c r="BH196" s="120"/>
      <c r="BI196" s="120" t="str">
        <f t="shared" ref="BI196" si="513">$A$21</f>
        <v>지시사항</v>
      </c>
      <c r="BJ196" s="120"/>
      <c r="BK196" s="120"/>
      <c r="BL196" s="120"/>
      <c r="BM196" s="120"/>
      <c r="BN196" s="120"/>
      <c r="BO196" s="120"/>
      <c r="BP196" s="120"/>
      <c r="BQ196" s="120"/>
      <c r="BR196" s="120"/>
      <c r="BS196" s="120"/>
      <c r="BT196" s="120"/>
      <c r="BU196" s="120"/>
      <c r="BV196" s="120"/>
      <c r="BW196" s="120"/>
      <c r="BX196" s="120"/>
      <c r="BY196" s="120"/>
      <c r="BZ196" s="120"/>
      <c r="CA196" s="120"/>
      <c r="CB196" s="120"/>
      <c r="CC196" s="120" t="str">
        <f t="shared" ref="CC196" si="514">$A$21</f>
        <v>지시사항</v>
      </c>
      <c r="CD196" s="120"/>
      <c r="CE196" s="120"/>
      <c r="CF196" s="120"/>
      <c r="CG196" s="120"/>
      <c r="CH196" s="120"/>
      <c r="CI196" s="120"/>
      <c r="CJ196" s="120"/>
      <c r="CK196" s="120"/>
      <c r="CL196" s="120"/>
      <c r="CM196" s="120"/>
      <c r="CN196" s="120"/>
      <c r="CO196" s="120"/>
      <c r="CP196" s="120"/>
      <c r="CQ196" s="120"/>
      <c r="CR196" s="120"/>
      <c r="CS196" s="120"/>
      <c r="CT196" s="120"/>
      <c r="CU196" s="120"/>
      <c r="CV196" s="120"/>
    </row>
    <row r="197" spans="1:100" ht="27.95" customHeight="1" x14ac:dyDescent="0.15">
      <c r="A197" s="121" t="str">
        <f t="shared" ref="A197" si="515">$A$22</f>
        <v>특이
사항</v>
      </c>
      <c r="B197" s="120" t="str">
        <f t="shared" ref="B197" si="516">$B$22</f>
        <v>지각자</v>
      </c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1" t="str">
        <f t="shared" ref="U197" si="517">$A$22</f>
        <v>특이
사항</v>
      </c>
      <c r="V197" s="120" t="str">
        <f t="shared" ref="V197" si="518">$B$22</f>
        <v>지각자</v>
      </c>
      <c r="W197" s="120"/>
      <c r="X197" s="120"/>
      <c r="Y197" s="120"/>
      <c r="Z197" s="120"/>
      <c r="AA197" s="120"/>
      <c r="AB197" s="120"/>
      <c r="AC197" s="120"/>
      <c r="AD197" s="120"/>
      <c r="AE197" s="120"/>
      <c r="AF197" s="120"/>
      <c r="AG197" s="120"/>
      <c r="AH197" s="120"/>
      <c r="AI197" s="120"/>
      <c r="AJ197" s="120"/>
      <c r="AK197" s="120"/>
      <c r="AL197" s="120"/>
      <c r="AM197" s="120"/>
      <c r="AN197" s="120"/>
      <c r="AO197" s="121" t="str">
        <f t="shared" ref="AO197" si="519">$A$22</f>
        <v>특이
사항</v>
      </c>
      <c r="AP197" s="120" t="str">
        <f t="shared" ref="AP197" si="520">$B$22</f>
        <v>지각자</v>
      </c>
      <c r="AQ197" s="120"/>
      <c r="AR197" s="120"/>
      <c r="AS197" s="120"/>
      <c r="AT197" s="120"/>
      <c r="AU197" s="120"/>
      <c r="AV197" s="120"/>
      <c r="AW197" s="120"/>
      <c r="AX197" s="120"/>
      <c r="AY197" s="120"/>
      <c r="AZ197" s="120"/>
      <c r="BA197" s="120"/>
      <c r="BB197" s="120"/>
      <c r="BC197" s="120"/>
      <c r="BD197" s="120"/>
      <c r="BE197" s="120"/>
      <c r="BF197" s="120"/>
      <c r="BG197" s="120"/>
      <c r="BH197" s="120"/>
      <c r="BI197" s="121" t="str">
        <f t="shared" ref="BI197" si="521">$A$22</f>
        <v>특이
사항</v>
      </c>
      <c r="BJ197" s="120" t="str">
        <f t="shared" ref="BJ197" si="522">$B$22</f>
        <v>지각자</v>
      </c>
      <c r="BK197" s="120"/>
      <c r="BL197" s="120"/>
      <c r="BM197" s="120"/>
      <c r="BN197" s="120"/>
      <c r="BO197" s="120"/>
      <c r="BP197" s="120"/>
      <c r="BQ197" s="120"/>
      <c r="BR197" s="120"/>
      <c r="BS197" s="120"/>
      <c r="BT197" s="120"/>
      <c r="BU197" s="120"/>
      <c r="BV197" s="120"/>
      <c r="BW197" s="120"/>
      <c r="BX197" s="120"/>
      <c r="BY197" s="120"/>
      <c r="BZ197" s="120"/>
      <c r="CA197" s="120"/>
      <c r="CB197" s="120"/>
      <c r="CC197" s="121" t="str">
        <f t="shared" ref="CC197" si="523">$A$22</f>
        <v>특이
사항</v>
      </c>
      <c r="CD197" s="120" t="str">
        <f t="shared" ref="CD197" si="524">$B$22</f>
        <v>지각자</v>
      </c>
      <c r="CE197" s="120"/>
      <c r="CF197" s="120"/>
      <c r="CG197" s="120"/>
      <c r="CH197" s="120"/>
      <c r="CI197" s="120"/>
      <c r="CJ197" s="120"/>
      <c r="CK197" s="120"/>
      <c r="CL197" s="120"/>
      <c r="CM197" s="120"/>
      <c r="CN197" s="120"/>
      <c r="CO197" s="120"/>
      <c r="CP197" s="120"/>
      <c r="CQ197" s="120"/>
      <c r="CR197" s="120"/>
      <c r="CS197" s="120"/>
      <c r="CT197" s="120"/>
      <c r="CU197" s="120"/>
      <c r="CV197" s="120"/>
    </row>
    <row r="198" spans="1:100" ht="27.95" customHeight="1" x14ac:dyDescent="0.15">
      <c r="A198" s="121"/>
      <c r="B198" s="120" t="str">
        <f t="shared" ref="B198" si="525">$B$23</f>
        <v>결석자</v>
      </c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1"/>
      <c r="V198" s="120" t="str">
        <f t="shared" ref="V198" si="526">$B$23</f>
        <v>결석자</v>
      </c>
      <c r="W198" s="120"/>
      <c r="X198" s="120"/>
      <c r="Y198" s="120"/>
      <c r="Z198" s="120"/>
      <c r="AA198" s="120"/>
      <c r="AB198" s="120"/>
      <c r="AC198" s="120"/>
      <c r="AD198" s="120"/>
      <c r="AE198" s="120"/>
      <c r="AF198" s="120"/>
      <c r="AG198" s="120"/>
      <c r="AH198" s="120"/>
      <c r="AI198" s="120"/>
      <c r="AJ198" s="120"/>
      <c r="AK198" s="120"/>
      <c r="AL198" s="120"/>
      <c r="AM198" s="120"/>
      <c r="AN198" s="120"/>
      <c r="AO198" s="121"/>
      <c r="AP198" s="120" t="str">
        <f t="shared" ref="AP198" si="527">$B$23</f>
        <v>결석자</v>
      </c>
      <c r="AQ198" s="120"/>
      <c r="AR198" s="120"/>
      <c r="AS198" s="120"/>
      <c r="AT198" s="120"/>
      <c r="AU198" s="120"/>
      <c r="AV198" s="120"/>
      <c r="AW198" s="120"/>
      <c r="AX198" s="120"/>
      <c r="AY198" s="120"/>
      <c r="AZ198" s="120"/>
      <c r="BA198" s="120"/>
      <c r="BB198" s="120"/>
      <c r="BC198" s="120"/>
      <c r="BD198" s="120"/>
      <c r="BE198" s="120"/>
      <c r="BF198" s="120"/>
      <c r="BG198" s="120"/>
      <c r="BH198" s="120"/>
      <c r="BI198" s="121"/>
      <c r="BJ198" s="120" t="str">
        <f t="shared" ref="BJ198" si="528">$B$23</f>
        <v>결석자</v>
      </c>
      <c r="BK198" s="120"/>
      <c r="BL198" s="120"/>
      <c r="BM198" s="120"/>
      <c r="BN198" s="120"/>
      <c r="BO198" s="120"/>
      <c r="BP198" s="120"/>
      <c r="BQ198" s="120"/>
      <c r="BR198" s="120"/>
      <c r="BS198" s="120"/>
      <c r="BT198" s="120"/>
      <c r="BU198" s="120"/>
      <c r="BV198" s="120"/>
      <c r="BW198" s="120"/>
      <c r="BX198" s="120"/>
      <c r="BY198" s="120"/>
      <c r="BZ198" s="120"/>
      <c r="CA198" s="120"/>
      <c r="CB198" s="120"/>
      <c r="CC198" s="121"/>
      <c r="CD198" s="120" t="str">
        <f t="shared" ref="CD198" si="529">$B$23</f>
        <v>결석자</v>
      </c>
      <c r="CE198" s="120"/>
      <c r="CF198" s="120"/>
      <c r="CG198" s="120"/>
      <c r="CH198" s="120"/>
      <c r="CI198" s="120"/>
      <c r="CJ198" s="120"/>
      <c r="CK198" s="120"/>
      <c r="CL198" s="120"/>
      <c r="CM198" s="120"/>
      <c r="CN198" s="120"/>
      <c r="CO198" s="120"/>
      <c r="CP198" s="120"/>
      <c r="CQ198" s="120"/>
      <c r="CR198" s="120"/>
      <c r="CS198" s="120"/>
      <c r="CT198" s="120"/>
      <c r="CU198" s="120"/>
      <c r="CV198" s="120"/>
    </row>
    <row r="199" spans="1:100" ht="27.95" customHeight="1" x14ac:dyDescent="0.15">
      <c r="A199" s="121"/>
      <c r="B199" s="120" t="str">
        <f t="shared" ref="B199" si="530">$B$24</f>
        <v>조퇴자</v>
      </c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1"/>
      <c r="V199" s="120" t="str">
        <f t="shared" ref="V199" si="531">$B$24</f>
        <v>조퇴자</v>
      </c>
      <c r="W199" s="120"/>
      <c r="X199" s="120"/>
      <c r="Y199" s="120"/>
      <c r="Z199" s="120"/>
      <c r="AA199" s="120"/>
      <c r="AB199" s="120"/>
      <c r="AC199" s="120"/>
      <c r="AD199" s="120"/>
      <c r="AE199" s="120"/>
      <c r="AF199" s="120"/>
      <c r="AG199" s="120"/>
      <c r="AH199" s="120"/>
      <c r="AI199" s="120"/>
      <c r="AJ199" s="120"/>
      <c r="AK199" s="120"/>
      <c r="AL199" s="120"/>
      <c r="AM199" s="120"/>
      <c r="AN199" s="120"/>
      <c r="AO199" s="121"/>
      <c r="AP199" s="120" t="str">
        <f t="shared" ref="AP199" si="532">$B$24</f>
        <v>조퇴자</v>
      </c>
      <c r="AQ199" s="120"/>
      <c r="AR199" s="120"/>
      <c r="AS199" s="120"/>
      <c r="AT199" s="120"/>
      <c r="AU199" s="120"/>
      <c r="AV199" s="120"/>
      <c r="AW199" s="120"/>
      <c r="AX199" s="120"/>
      <c r="AY199" s="120"/>
      <c r="AZ199" s="120"/>
      <c r="BA199" s="120"/>
      <c r="BB199" s="120"/>
      <c r="BC199" s="120"/>
      <c r="BD199" s="120"/>
      <c r="BE199" s="120"/>
      <c r="BF199" s="120"/>
      <c r="BG199" s="120"/>
      <c r="BH199" s="120"/>
      <c r="BI199" s="121"/>
      <c r="BJ199" s="120" t="str">
        <f t="shared" ref="BJ199" si="533">$B$24</f>
        <v>조퇴자</v>
      </c>
      <c r="BK199" s="120"/>
      <c r="BL199" s="120"/>
      <c r="BM199" s="120"/>
      <c r="BN199" s="120"/>
      <c r="BO199" s="120"/>
      <c r="BP199" s="120"/>
      <c r="BQ199" s="120"/>
      <c r="BR199" s="120"/>
      <c r="BS199" s="120"/>
      <c r="BT199" s="120"/>
      <c r="BU199" s="120"/>
      <c r="BV199" s="120"/>
      <c r="BW199" s="120"/>
      <c r="BX199" s="120"/>
      <c r="BY199" s="120"/>
      <c r="BZ199" s="120"/>
      <c r="CA199" s="120"/>
      <c r="CB199" s="120"/>
      <c r="CC199" s="121"/>
      <c r="CD199" s="120" t="str">
        <f t="shared" ref="CD199" si="534">$B$24</f>
        <v>조퇴자</v>
      </c>
      <c r="CE199" s="120"/>
      <c r="CF199" s="120"/>
      <c r="CG199" s="120"/>
      <c r="CH199" s="120"/>
      <c r="CI199" s="120"/>
      <c r="CJ199" s="120"/>
      <c r="CK199" s="120"/>
      <c r="CL199" s="120"/>
      <c r="CM199" s="120"/>
      <c r="CN199" s="120"/>
      <c r="CO199" s="120"/>
      <c r="CP199" s="120"/>
      <c r="CQ199" s="120"/>
      <c r="CR199" s="120"/>
      <c r="CS199" s="120"/>
      <c r="CT199" s="120"/>
      <c r="CU199" s="120"/>
      <c r="CV199" s="120"/>
    </row>
    <row r="200" spans="1:100" ht="45" customHeight="1" x14ac:dyDescent="0.15">
      <c r="A200" s="121"/>
      <c r="B200" s="121" t="str">
        <f t="shared" ref="B200" si="535">$B$25</f>
        <v>기타사항
(전달사항, 외출자 등)</v>
      </c>
      <c r="C200" s="121"/>
      <c r="D200" s="121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1"/>
      <c r="V200" s="121" t="str">
        <f t="shared" ref="V200" si="536">$B$25</f>
        <v>기타사항
(전달사항, 외출자 등)</v>
      </c>
      <c r="W200" s="121"/>
      <c r="X200" s="121"/>
      <c r="Y200" s="120"/>
      <c r="Z200" s="120"/>
      <c r="AA200" s="120"/>
      <c r="AB200" s="120"/>
      <c r="AC200" s="120"/>
      <c r="AD200" s="120"/>
      <c r="AE200" s="120"/>
      <c r="AF200" s="120"/>
      <c r="AG200" s="120"/>
      <c r="AH200" s="120"/>
      <c r="AI200" s="120"/>
      <c r="AJ200" s="120"/>
      <c r="AK200" s="120"/>
      <c r="AL200" s="120"/>
      <c r="AM200" s="120"/>
      <c r="AN200" s="120"/>
      <c r="AO200" s="121"/>
      <c r="AP200" s="121" t="str">
        <f t="shared" ref="AP200" si="537">$B$25</f>
        <v>기타사항
(전달사항, 외출자 등)</v>
      </c>
      <c r="AQ200" s="121"/>
      <c r="AR200" s="121"/>
      <c r="AS200" s="120"/>
      <c r="AT200" s="120"/>
      <c r="AU200" s="120"/>
      <c r="AV200" s="120"/>
      <c r="AW200" s="120"/>
      <c r="AX200" s="120"/>
      <c r="AY200" s="120"/>
      <c r="AZ200" s="120"/>
      <c r="BA200" s="120"/>
      <c r="BB200" s="120"/>
      <c r="BC200" s="120"/>
      <c r="BD200" s="120"/>
      <c r="BE200" s="120"/>
      <c r="BF200" s="120"/>
      <c r="BG200" s="120"/>
      <c r="BH200" s="120"/>
      <c r="BI200" s="121"/>
      <c r="BJ200" s="121" t="str">
        <f t="shared" ref="BJ200" si="538">$B$25</f>
        <v>기타사항
(전달사항, 외출자 등)</v>
      </c>
      <c r="BK200" s="121"/>
      <c r="BL200" s="121"/>
      <c r="BM200" s="120"/>
      <c r="BN200" s="120"/>
      <c r="BO200" s="120"/>
      <c r="BP200" s="120"/>
      <c r="BQ200" s="120"/>
      <c r="BR200" s="120"/>
      <c r="BS200" s="120"/>
      <c r="BT200" s="120"/>
      <c r="BU200" s="120"/>
      <c r="BV200" s="120"/>
      <c r="BW200" s="120"/>
      <c r="BX200" s="120"/>
      <c r="BY200" s="120"/>
      <c r="BZ200" s="120"/>
      <c r="CA200" s="120"/>
      <c r="CB200" s="120"/>
      <c r="CC200" s="121"/>
      <c r="CD200" s="121" t="str">
        <f t="shared" ref="CD200" si="539">$B$25</f>
        <v>기타사항
(전달사항, 외출자 등)</v>
      </c>
      <c r="CE200" s="121"/>
      <c r="CF200" s="121"/>
      <c r="CG200" s="120"/>
      <c r="CH200" s="120"/>
      <c r="CI200" s="120"/>
      <c r="CJ200" s="120"/>
      <c r="CK200" s="120"/>
      <c r="CL200" s="120"/>
      <c r="CM200" s="120"/>
      <c r="CN200" s="120"/>
      <c r="CO200" s="120"/>
      <c r="CP200" s="120"/>
      <c r="CQ200" s="120"/>
      <c r="CR200" s="120"/>
      <c r="CS200" s="120"/>
      <c r="CT200" s="120"/>
      <c r="CU200" s="120"/>
      <c r="CV200" s="120"/>
    </row>
    <row r="201" spans="1:100" s="49" customFormat="1" ht="44.25" customHeight="1" x14ac:dyDescent="0.15">
      <c r="A201" s="148" t="str">
        <f t="shared" ref="A201" si="540">$A$1</f>
        <v>훈    련    일    지</v>
      </c>
      <c r="B201" s="148"/>
      <c r="C201" s="148"/>
      <c r="D201" s="148"/>
      <c r="E201" s="148"/>
      <c r="F201" s="148"/>
      <c r="G201" s="148"/>
      <c r="H201" s="148"/>
      <c r="I201" s="148"/>
      <c r="J201" s="148"/>
      <c r="K201" s="148"/>
      <c r="L201" s="148"/>
      <c r="M201" s="148"/>
      <c r="N201" s="148"/>
      <c r="O201" s="148"/>
      <c r="P201" s="148"/>
      <c r="Q201" s="148"/>
      <c r="R201" s="148"/>
      <c r="S201" s="148"/>
      <c r="T201" s="148"/>
      <c r="U201" s="148" t="str">
        <f t="shared" ref="U201" si="541">$A$1</f>
        <v>훈    련    일    지</v>
      </c>
      <c r="V201" s="148"/>
      <c r="W201" s="148"/>
      <c r="X201" s="148"/>
      <c r="Y201" s="148"/>
      <c r="Z201" s="148"/>
      <c r="AA201" s="148"/>
      <c r="AB201" s="148"/>
      <c r="AC201" s="148"/>
      <c r="AD201" s="148"/>
      <c r="AE201" s="148"/>
      <c r="AF201" s="148"/>
      <c r="AG201" s="148"/>
      <c r="AH201" s="148"/>
      <c r="AI201" s="148"/>
      <c r="AJ201" s="148"/>
      <c r="AK201" s="148"/>
      <c r="AL201" s="148"/>
      <c r="AM201" s="148"/>
      <c r="AN201" s="148"/>
      <c r="AO201" s="148" t="str">
        <f t="shared" ref="AO201" si="542">$A$1</f>
        <v>훈    련    일    지</v>
      </c>
      <c r="AP201" s="148"/>
      <c r="AQ201" s="148"/>
      <c r="AR201" s="148"/>
      <c r="AS201" s="148"/>
      <c r="AT201" s="148"/>
      <c r="AU201" s="148"/>
      <c r="AV201" s="148"/>
      <c r="AW201" s="148"/>
      <c r="AX201" s="148"/>
      <c r="AY201" s="148"/>
      <c r="AZ201" s="148"/>
      <c r="BA201" s="148"/>
      <c r="BB201" s="148"/>
      <c r="BC201" s="148"/>
      <c r="BD201" s="148"/>
      <c r="BE201" s="148"/>
      <c r="BF201" s="148"/>
      <c r="BG201" s="148"/>
      <c r="BH201" s="148"/>
      <c r="BI201" s="148" t="str">
        <f t="shared" ref="BI201" si="543">$A$1</f>
        <v>훈    련    일    지</v>
      </c>
      <c r="BJ201" s="148"/>
      <c r="BK201" s="148"/>
      <c r="BL201" s="148"/>
      <c r="BM201" s="148"/>
      <c r="BN201" s="148"/>
      <c r="BO201" s="148"/>
      <c r="BP201" s="148"/>
      <c r="BQ201" s="148"/>
      <c r="BR201" s="148"/>
      <c r="BS201" s="148"/>
      <c r="BT201" s="148"/>
      <c r="BU201" s="148"/>
      <c r="BV201" s="148"/>
      <c r="BW201" s="148"/>
      <c r="BX201" s="148"/>
      <c r="BY201" s="148"/>
      <c r="BZ201" s="148"/>
      <c r="CA201" s="148"/>
      <c r="CB201" s="148"/>
      <c r="CC201" s="148" t="str">
        <f t="shared" ref="CC201" si="544">$A$1</f>
        <v>훈    련    일    지</v>
      </c>
      <c r="CD201" s="148"/>
      <c r="CE201" s="148"/>
      <c r="CF201" s="148"/>
      <c r="CG201" s="148"/>
      <c r="CH201" s="148"/>
      <c r="CI201" s="148"/>
      <c r="CJ201" s="148"/>
      <c r="CK201" s="148"/>
      <c r="CL201" s="148"/>
      <c r="CM201" s="148"/>
      <c r="CN201" s="148"/>
      <c r="CO201" s="148"/>
      <c r="CP201" s="148"/>
      <c r="CQ201" s="148"/>
      <c r="CR201" s="148"/>
      <c r="CS201" s="148"/>
      <c r="CT201" s="148"/>
      <c r="CU201" s="148"/>
      <c r="CV201" s="148"/>
    </row>
    <row r="202" spans="1:100" s="49" customFormat="1" ht="24" customHeight="1" x14ac:dyDescent="0.1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BI202" s="50"/>
      <c r="BJ202" s="50"/>
      <c r="BK202" s="50"/>
      <c r="BL202" s="50"/>
      <c r="BM202" s="50"/>
      <c r="BN202" s="50"/>
      <c r="BO202" s="50"/>
      <c r="BP202" s="50"/>
      <c r="BQ202" s="50"/>
      <c r="BR202" s="50"/>
      <c r="CC202" s="50"/>
      <c r="CD202" s="50"/>
      <c r="CE202" s="50"/>
      <c r="CF202" s="50"/>
      <c r="CG202" s="50"/>
      <c r="CH202" s="50"/>
      <c r="CI202" s="50"/>
      <c r="CJ202" s="50"/>
      <c r="CK202" s="50"/>
      <c r="CL202" s="50"/>
    </row>
    <row r="203" spans="1:100" ht="20.100000000000001" customHeight="1" x14ac:dyDescent="0.15">
      <c r="A203" s="51" t="s">
        <v>18</v>
      </c>
      <c r="D203" s="81" t="str">
        <f>자료!$D$4</f>
        <v>하이미디어컴퓨터학원 천호점</v>
      </c>
      <c r="F203" s="52"/>
      <c r="G203" s="52"/>
      <c r="H203" s="52"/>
      <c r="N203" s="149" t="s">
        <v>75</v>
      </c>
      <c r="O203" s="152" t="s">
        <v>70</v>
      </c>
      <c r="P203" s="153"/>
      <c r="Q203" s="154"/>
      <c r="R203" s="152" t="s">
        <v>76</v>
      </c>
      <c r="S203" s="153"/>
      <c r="T203" s="154"/>
      <c r="U203" s="51" t="str">
        <f>$A$3</f>
        <v xml:space="preserve">훈련기관명 : </v>
      </c>
      <c r="X203" s="81" t="str">
        <f>$D$3</f>
        <v>하이미디어컴퓨터학원 천호점</v>
      </c>
      <c r="Z203" s="52"/>
      <c r="AA203" s="52"/>
      <c r="AB203" s="52"/>
      <c r="AH203" s="149" t="str">
        <f>$N$3</f>
        <v>결 
재</v>
      </c>
      <c r="AI203" s="152" t="str">
        <f>$O$3</f>
        <v>담  당</v>
      </c>
      <c r="AJ203" s="153"/>
      <c r="AK203" s="154"/>
      <c r="AL203" s="152" t="str">
        <f>$R$3</f>
        <v>최 종</v>
      </c>
      <c r="AM203" s="153"/>
      <c r="AN203" s="154"/>
      <c r="AO203" s="51" t="str">
        <f>$A$3</f>
        <v xml:space="preserve">훈련기관명 : </v>
      </c>
      <c r="AR203" s="81" t="str">
        <f>$D$3</f>
        <v>하이미디어컴퓨터학원 천호점</v>
      </c>
      <c r="AT203" s="52"/>
      <c r="AU203" s="52"/>
      <c r="AV203" s="52"/>
      <c r="BB203" s="149" t="str">
        <f>$N$3</f>
        <v>결 
재</v>
      </c>
      <c r="BC203" s="152" t="str">
        <f>$O$3</f>
        <v>담  당</v>
      </c>
      <c r="BD203" s="153"/>
      <c r="BE203" s="154"/>
      <c r="BF203" s="152" t="str">
        <f>$R$3</f>
        <v>최 종</v>
      </c>
      <c r="BG203" s="153"/>
      <c r="BH203" s="154"/>
      <c r="BI203" s="51" t="str">
        <f>$A$3</f>
        <v xml:space="preserve">훈련기관명 : </v>
      </c>
      <c r="BL203" s="81" t="str">
        <f>$D$3</f>
        <v>하이미디어컴퓨터학원 천호점</v>
      </c>
      <c r="BN203" s="52"/>
      <c r="BO203" s="52"/>
      <c r="BP203" s="52"/>
      <c r="BV203" s="149" t="str">
        <f>$N$3</f>
        <v>결 
재</v>
      </c>
      <c r="BW203" s="152" t="str">
        <f>$O$3</f>
        <v>담  당</v>
      </c>
      <c r="BX203" s="153"/>
      <c r="BY203" s="154"/>
      <c r="BZ203" s="152" t="str">
        <f>$R$3</f>
        <v>최 종</v>
      </c>
      <c r="CA203" s="153"/>
      <c r="CB203" s="154"/>
      <c r="CC203" s="51" t="str">
        <f>$A$3</f>
        <v xml:space="preserve">훈련기관명 : </v>
      </c>
      <c r="CF203" s="81" t="str">
        <f>$D$3</f>
        <v>하이미디어컴퓨터학원 천호점</v>
      </c>
      <c r="CH203" s="52"/>
      <c r="CI203" s="52"/>
      <c r="CJ203" s="52"/>
      <c r="CP203" s="149" t="str">
        <f>$N$3</f>
        <v>결 
재</v>
      </c>
      <c r="CQ203" s="152" t="str">
        <f>$O$3</f>
        <v>담  당</v>
      </c>
      <c r="CR203" s="153"/>
      <c r="CS203" s="154"/>
      <c r="CT203" s="152" t="str">
        <f>$R$3</f>
        <v>최 종</v>
      </c>
      <c r="CU203" s="153"/>
      <c r="CV203" s="154"/>
    </row>
    <row r="204" spans="1:100" ht="20.100000000000001" customHeight="1" x14ac:dyDescent="0.15">
      <c r="A204" s="51" t="s">
        <v>19</v>
      </c>
      <c r="D204" s="136" t="str">
        <f>$D$4</f>
        <v>풀스택 개발자양성과정(프론트앤드&amp;백앤드)(2회차)</v>
      </c>
      <c r="E204" s="136"/>
      <c r="F204" s="136"/>
      <c r="G204" s="136"/>
      <c r="H204" s="136"/>
      <c r="I204" s="136"/>
      <c r="J204" s="136"/>
      <c r="K204" s="136"/>
      <c r="L204" s="136"/>
      <c r="M204" s="137"/>
      <c r="N204" s="150"/>
      <c r="O204" s="138"/>
      <c r="P204" s="139"/>
      <c r="Q204" s="140"/>
      <c r="R204" s="138"/>
      <c r="S204" s="139"/>
      <c r="T204" s="140"/>
      <c r="U204" s="51" t="str">
        <f>$A$4</f>
        <v xml:space="preserve">훈련과정명 : </v>
      </c>
      <c r="X204" s="136" t="str">
        <f>$D$4</f>
        <v>풀스택 개발자양성과정(프론트앤드&amp;백앤드)(2회차)</v>
      </c>
      <c r="Y204" s="136"/>
      <c r="Z204" s="136"/>
      <c r="AA204" s="136"/>
      <c r="AB204" s="136"/>
      <c r="AC204" s="136"/>
      <c r="AD204" s="136"/>
      <c r="AE204" s="136"/>
      <c r="AF204" s="136"/>
      <c r="AG204" s="137"/>
      <c r="AH204" s="150"/>
      <c r="AI204" s="138"/>
      <c r="AJ204" s="139"/>
      <c r="AK204" s="140"/>
      <c r="AL204" s="138"/>
      <c r="AM204" s="139"/>
      <c r="AN204" s="140"/>
      <c r="AO204" s="51" t="str">
        <f>$A$4</f>
        <v xml:space="preserve">훈련과정명 : </v>
      </c>
      <c r="AR204" s="136" t="str">
        <f>$D$4</f>
        <v>풀스택 개발자양성과정(프론트앤드&amp;백앤드)(2회차)</v>
      </c>
      <c r="AS204" s="136"/>
      <c r="AT204" s="136"/>
      <c r="AU204" s="136"/>
      <c r="AV204" s="136"/>
      <c r="AW204" s="136"/>
      <c r="AX204" s="136"/>
      <c r="AY204" s="136"/>
      <c r="AZ204" s="136"/>
      <c r="BA204" s="137"/>
      <c r="BB204" s="150"/>
      <c r="BC204" s="138"/>
      <c r="BD204" s="139"/>
      <c r="BE204" s="140"/>
      <c r="BF204" s="138"/>
      <c r="BG204" s="139"/>
      <c r="BH204" s="140"/>
      <c r="BI204" s="51" t="str">
        <f>$A$4</f>
        <v xml:space="preserve">훈련과정명 : </v>
      </c>
      <c r="BL204" s="136" t="str">
        <f>$D$4</f>
        <v>풀스택 개발자양성과정(프론트앤드&amp;백앤드)(2회차)</v>
      </c>
      <c r="BM204" s="136"/>
      <c r="BN204" s="136"/>
      <c r="BO204" s="136"/>
      <c r="BP204" s="136"/>
      <c r="BQ204" s="136"/>
      <c r="BR204" s="136"/>
      <c r="BS204" s="136"/>
      <c r="BT204" s="136"/>
      <c r="BU204" s="137"/>
      <c r="BV204" s="150"/>
      <c r="BW204" s="138"/>
      <c r="BX204" s="139"/>
      <c r="BY204" s="140"/>
      <c r="BZ204" s="138"/>
      <c r="CA204" s="139"/>
      <c r="CB204" s="140"/>
      <c r="CC204" s="51" t="str">
        <f>$A$4</f>
        <v xml:space="preserve">훈련과정명 : </v>
      </c>
      <c r="CF204" s="136" t="str">
        <f>$D$4</f>
        <v>풀스택 개발자양성과정(프론트앤드&amp;백앤드)(2회차)</v>
      </c>
      <c r="CG204" s="136"/>
      <c r="CH204" s="136"/>
      <c r="CI204" s="136"/>
      <c r="CJ204" s="136"/>
      <c r="CK204" s="136"/>
      <c r="CL204" s="136"/>
      <c r="CM204" s="136"/>
      <c r="CN204" s="136"/>
      <c r="CO204" s="137"/>
      <c r="CP204" s="150"/>
      <c r="CQ204" s="138"/>
      <c r="CR204" s="139"/>
      <c r="CS204" s="140"/>
      <c r="CT204" s="138"/>
      <c r="CU204" s="139"/>
      <c r="CV204" s="140"/>
    </row>
    <row r="205" spans="1:100" ht="20.100000000000001" customHeight="1" x14ac:dyDescent="0.15">
      <c r="A205" s="51" t="s">
        <v>20</v>
      </c>
      <c r="D205" s="81" t="str">
        <f>자료!$D$5</f>
        <v>2020-10-20 ~ 2021-04-01</v>
      </c>
      <c r="F205" s="52"/>
      <c r="N205" s="151"/>
      <c r="O205" s="141"/>
      <c r="P205" s="142"/>
      <c r="Q205" s="143"/>
      <c r="R205" s="141"/>
      <c r="S205" s="142"/>
      <c r="T205" s="143"/>
      <c r="U205" s="51" t="str">
        <f>$A$5</f>
        <v xml:space="preserve">훈 련 기 간 : </v>
      </c>
      <c r="X205" s="81" t="str">
        <f>$D$5</f>
        <v>2020-10-20 ~ 2021-04-01</v>
      </c>
      <c r="Z205" s="52"/>
      <c r="AH205" s="151"/>
      <c r="AI205" s="141"/>
      <c r="AJ205" s="142"/>
      <c r="AK205" s="143"/>
      <c r="AL205" s="141"/>
      <c r="AM205" s="142"/>
      <c r="AN205" s="143"/>
      <c r="AO205" s="51" t="str">
        <f>$A$5</f>
        <v xml:space="preserve">훈 련 기 간 : </v>
      </c>
      <c r="AR205" s="81" t="str">
        <f>$D$5</f>
        <v>2020-10-20 ~ 2021-04-01</v>
      </c>
      <c r="AT205" s="52"/>
      <c r="BB205" s="151"/>
      <c r="BC205" s="141"/>
      <c r="BD205" s="142"/>
      <c r="BE205" s="143"/>
      <c r="BF205" s="141"/>
      <c r="BG205" s="142"/>
      <c r="BH205" s="143"/>
      <c r="BI205" s="51" t="str">
        <f>$A$5</f>
        <v xml:space="preserve">훈 련 기 간 : </v>
      </c>
      <c r="BL205" s="81" t="str">
        <f>$D$5</f>
        <v>2020-10-20 ~ 2021-04-01</v>
      </c>
      <c r="BN205" s="52"/>
      <c r="BV205" s="151"/>
      <c r="BW205" s="141"/>
      <c r="BX205" s="142"/>
      <c r="BY205" s="143"/>
      <c r="BZ205" s="141"/>
      <c r="CA205" s="142"/>
      <c r="CB205" s="143"/>
      <c r="CC205" s="51" t="str">
        <f>$A$5</f>
        <v xml:space="preserve">훈 련 기 간 : </v>
      </c>
      <c r="CF205" s="81" t="str">
        <f>$D$5</f>
        <v>2020-10-20 ~ 2021-04-01</v>
      </c>
      <c r="CH205" s="52"/>
      <c r="CP205" s="151"/>
      <c r="CQ205" s="141"/>
      <c r="CR205" s="142"/>
      <c r="CS205" s="143"/>
      <c r="CT205" s="141"/>
      <c r="CU205" s="142"/>
      <c r="CV205" s="143"/>
    </row>
    <row r="206" spans="1:100" ht="20.100000000000001" customHeight="1" x14ac:dyDescent="0.15">
      <c r="F206" s="52"/>
      <c r="Z206" s="52"/>
      <c r="AT206" s="52"/>
      <c r="BN206" s="52"/>
      <c r="CH206" s="52"/>
    </row>
    <row r="207" spans="1:100" ht="19.5" customHeight="1" x14ac:dyDescent="0.15">
      <c r="A207" s="53" t="s">
        <v>68</v>
      </c>
      <c r="B207" s="53"/>
      <c r="C207" s="53"/>
      <c r="D207" s="144">
        <f>VLOOKUP(J207,내용[],44,FALSE)</f>
        <v>44180</v>
      </c>
      <c r="E207" s="144"/>
      <c r="F207" s="144"/>
      <c r="G207" s="144"/>
      <c r="H207" s="144"/>
      <c r="I207" s="144"/>
      <c r="J207" s="145">
        <f t="shared" ref="J207" si="545">J182+5</f>
        <v>41</v>
      </c>
      <c r="K207" s="145"/>
      <c r="L207" s="54"/>
      <c r="M207" s="53"/>
      <c r="N207" s="53"/>
      <c r="O207" s="53"/>
      <c r="P207" s="53"/>
      <c r="Q207" s="53"/>
      <c r="R207" s="53"/>
      <c r="U207" s="53" t="s">
        <v>68</v>
      </c>
      <c r="V207" s="53"/>
      <c r="W207" s="53"/>
      <c r="X207" s="146">
        <f>VLOOKUP(AD207,내용[],44,FALSE)</f>
        <v>44181</v>
      </c>
      <c r="Y207" s="146"/>
      <c r="Z207" s="146"/>
      <c r="AA207" s="146"/>
      <c r="AB207" s="146"/>
      <c r="AC207" s="146"/>
      <c r="AD207" s="147">
        <f t="shared" ref="AD207" si="546">J207+1</f>
        <v>42</v>
      </c>
      <c r="AE207" s="147"/>
      <c r="AF207" s="54"/>
      <c r="AG207" s="53"/>
      <c r="AH207" s="53"/>
      <c r="AI207" s="53"/>
      <c r="AJ207" s="53"/>
      <c r="AK207" s="53"/>
      <c r="AL207" s="53"/>
      <c r="AO207" s="53" t="s">
        <v>68</v>
      </c>
      <c r="AP207" s="53"/>
      <c r="AQ207" s="53"/>
      <c r="AR207" s="146">
        <f>VLOOKUP(AX207,내용[],44,FALSE)</f>
        <v>44182</v>
      </c>
      <c r="AS207" s="146"/>
      <c r="AT207" s="146"/>
      <c r="AU207" s="146"/>
      <c r="AV207" s="146"/>
      <c r="AW207" s="146"/>
      <c r="AX207" s="147">
        <f t="shared" ref="AX207" si="547">AD207+1</f>
        <v>43</v>
      </c>
      <c r="AY207" s="147"/>
      <c r="AZ207" s="54"/>
      <c r="BA207" s="53"/>
      <c r="BB207" s="53"/>
      <c r="BC207" s="53"/>
      <c r="BD207" s="53"/>
      <c r="BE207" s="53"/>
      <c r="BF207" s="53"/>
      <c r="BI207" s="53" t="s">
        <v>68</v>
      </c>
      <c r="BJ207" s="53"/>
      <c r="BK207" s="53"/>
      <c r="BL207" s="146">
        <f>VLOOKUP(BR207,내용[],44,FALSE)</f>
        <v>44183</v>
      </c>
      <c r="BM207" s="146"/>
      <c r="BN207" s="146"/>
      <c r="BO207" s="146"/>
      <c r="BP207" s="146"/>
      <c r="BQ207" s="146"/>
      <c r="BR207" s="147">
        <f t="shared" ref="BR207" si="548">AX207+1</f>
        <v>44</v>
      </c>
      <c r="BS207" s="147"/>
      <c r="BT207" s="54"/>
      <c r="BU207" s="53"/>
      <c r="BV207" s="53"/>
      <c r="BW207" s="53"/>
      <c r="BX207" s="53"/>
      <c r="BY207" s="53"/>
      <c r="BZ207" s="53"/>
      <c r="CC207" s="53" t="s">
        <v>68</v>
      </c>
      <c r="CD207" s="53"/>
      <c r="CE207" s="53"/>
      <c r="CF207" s="146">
        <f>VLOOKUP(CL207,내용[],44,FALSE)</f>
        <v>44186</v>
      </c>
      <c r="CG207" s="146"/>
      <c r="CH207" s="146"/>
      <c r="CI207" s="146"/>
      <c r="CJ207" s="146"/>
      <c r="CK207" s="146"/>
      <c r="CL207" s="147">
        <f t="shared" ref="CL207" si="549">BR207+1</f>
        <v>45</v>
      </c>
      <c r="CM207" s="147"/>
      <c r="CN207" s="54"/>
      <c r="CO207" s="53"/>
      <c r="CP207" s="53"/>
      <c r="CQ207" s="53"/>
      <c r="CR207" s="53"/>
      <c r="CS207" s="53"/>
      <c r="CT207" s="53"/>
    </row>
    <row r="208" spans="1:100" ht="30" customHeight="1" x14ac:dyDescent="0.15">
      <c r="A208" s="130" t="str">
        <f t="shared" ref="A208" si="550">$A$8</f>
        <v>재적</v>
      </c>
      <c r="B208" s="131"/>
      <c r="C208" s="132" t="s">
        <v>2</v>
      </c>
      <c r="D208" s="135"/>
      <c r="E208" s="130" t="str">
        <f t="shared" ref="E208" si="551">$E$8</f>
        <v>출석</v>
      </c>
      <c r="F208" s="131"/>
      <c r="G208" s="132" t="s">
        <v>2</v>
      </c>
      <c r="H208" s="133"/>
      <c r="I208" s="134" t="str">
        <f t="shared" ref="I208" si="552">$I$8</f>
        <v>결석</v>
      </c>
      <c r="J208" s="131"/>
      <c r="K208" s="132" t="s">
        <v>2</v>
      </c>
      <c r="L208" s="135"/>
      <c r="M208" s="130" t="str">
        <f t="shared" ref="M208" si="553">$M$8</f>
        <v>지각</v>
      </c>
      <c r="N208" s="131"/>
      <c r="O208" s="132" t="s">
        <v>2</v>
      </c>
      <c r="P208" s="133"/>
      <c r="Q208" s="134" t="str">
        <f t="shared" ref="Q208" si="554">$Q$8</f>
        <v xml:space="preserve">조퇴 </v>
      </c>
      <c r="R208" s="131"/>
      <c r="S208" s="132" t="s">
        <v>2</v>
      </c>
      <c r="T208" s="133"/>
      <c r="U208" s="130" t="str">
        <f t="shared" ref="U208" si="555">$A$8</f>
        <v>재적</v>
      </c>
      <c r="V208" s="131"/>
      <c r="W208" s="132" t="s">
        <v>2</v>
      </c>
      <c r="X208" s="135"/>
      <c r="Y208" s="130" t="str">
        <f t="shared" ref="Y208" si="556">$E$8</f>
        <v>출석</v>
      </c>
      <c r="Z208" s="131"/>
      <c r="AA208" s="132" t="s">
        <v>2</v>
      </c>
      <c r="AB208" s="133"/>
      <c r="AC208" s="134" t="str">
        <f t="shared" ref="AC208" si="557">$I$8</f>
        <v>결석</v>
      </c>
      <c r="AD208" s="131"/>
      <c r="AE208" s="132" t="s">
        <v>2</v>
      </c>
      <c r="AF208" s="135"/>
      <c r="AG208" s="130" t="str">
        <f t="shared" ref="AG208" si="558">$M$8</f>
        <v>지각</v>
      </c>
      <c r="AH208" s="131"/>
      <c r="AI208" s="132" t="s">
        <v>2</v>
      </c>
      <c r="AJ208" s="133"/>
      <c r="AK208" s="134" t="str">
        <f t="shared" ref="AK208" si="559">$Q$8</f>
        <v xml:space="preserve">조퇴 </v>
      </c>
      <c r="AL208" s="131"/>
      <c r="AM208" s="132" t="s">
        <v>2</v>
      </c>
      <c r="AN208" s="133"/>
      <c r="AO208" s="130" t="str">
        <f t="shared" ref="AO208" si="560">$A$8</f>
        <v>재적</v>
      </c>
      <c r="AP208" s="131"/>
      <c r="AQ208" s="132" t="s">
        <v>2</v>
      </c>
      <c r="AR208" s="135"/>
      <c r="AS208" s="130" t="str">
        <f t="shared" ref="AS208" si="561">$E$8</f>
        <v>출석</v>
      </c>
      <c r="AT208" s="131"/>
      <c r="AU208" s="132" t="s">
        <v>2</v>
      </c>
      <c r="AV208" s="133"/>
      <c r="AW208" s="134" t="str">
        <f t="shared" ref="AW208" si="562">$I$8</f>
        <v>결석</v>
      </c>
      <c r="AX208" s="131"/>
      <c r="AY208" s="132" t="s">
        <v>2</v>
      </c>
      <c r="AZ208" s="135"/>
      <c r="BA208" s="130" t="str">
        <f t="shared" ref="BA208" si="563">$M$8</f>
        <v>지각</v>
      </c>
      <c r="BB208" s="131"/>
      <c r="BC208" s="132" t="s">
        <v>2</v>
      </c>
      <c r="BD208" s="133"/>
      <c r="BE208" s="134" t="str">
        <f t="shared" ref="BE208" si="564">$Q$8</f>
        <v xml:space="preserve">조퇴 </v>
      </c>
      <c r="BF208" s="131"/>
      <c r="BG208" s="132" t="s">
        <v>2</v>
      </c>
      <c r="BH208" s="133"/>
      <c r="BI208" s="130" t="str">
        <f t="shared" ref="BI208" si="565">$A$8</f>
        <v>재적</v>
      </c>
      <c r="BJ208" s="131"/>
      <c r="BK208" s="132" t="s">
        <v>2</v>
      </c>
      <c r="BL208" s="135"/>
      <c r="BM208" s="130" t="str">
        <f t="shared" ref="BM208" si="566">$E$8</f>
        <v>출석</v>
      </c>
      <c r="BN208" s="131"/>
      <c r="BO208" s="132" t="s">
        <v>2</v>
      </c>
      <c r="BP208" s="133"/>
      <c r="BQ208" s="134" t="str">
        <f t="shared" ref="BQ208" si="567">$I$8</f>
        <v>결석</v>
      </c>
      <c r="BR208" s="131"/>
      <c r="BS208" s="132" t="s">
        <v>2</v>
      </c>
      <c r="BT208" s="135"/>
      <c r="BU208" s="130" t="str">
        <f t="shared" ref="BU208" si="568">$M$8</f>
        <v>지각</v>
      </c>
      <c r="BV208" s="131"/>
      <c r="BW208" s="132" t="s">
        <v>2</v>
      </c>
      <c r="BX208" s="133"/>
      <c r="BY208" s="134" t="str">
        <f t="shared" ref="BY208" si="569">$Q$8</f>
        <v xml:space="preserve">조퇴 </v>
      </c>
      <c r="BZ208" s="131"/>
      <c r="CA208" s="132" t="s">
        <v>2</v>
      </c>
      <c r="CB208" s="133"/>
      <c r="CC208" s="130" t="str">
        <f t="shared" ref="CC208" si="570">$A$8</f>
        <v>재적</v>
      </c>
      <c r="CD208" s="131"/>
      <c r="CE208" s="132" t="s">
        <v>2</v>
      </c>
      <c r="CF208" s="135"/>
      <c r="CG208" s="130" t="str">
        <f t="shared" ref="CG208" si="571">$E$8</f>
        <v>출석</v>
      </c>
      <c r="CH208" s="131"/>
      <c r="CI208" s="132" t="s">
        <v>2</v>
      </c>
      <c r="CJ208" s="133"/>
      <c r="CK208" s="134" t="str">
        <f t="shared" ref="CK208" si="572">$I$8</f>
        <v>결석</v>
      </c>
      <c r="CL208" s="131"/>
      <c r="CM208" s="132" t="s">
        <v>2</v>
      </c>
      <c r="CN208" s="135"/>
      <c r="CO208" s="130" t="str">
        <f t="shared" ref="CO208" si="573">$M$8</f>
        <v>지각</v>
      </c>
      <c r="CP208" s="131"/>
      <c r="CQ208" s="132" t="s">
        <v>2</v>
      </c>
      <c r="CR208" s="133"/>
      <c r="CS208" s="134" t="str">
        <f t="shared" ref="CS208" si="574">$Q$8</f>
        <v xml:space="preserve">조퇴 </v>
      </c>
      <c r="CT208" s="131"/>
      <c r="CU208" s="132" t="s">
        <v>2</v>
      </c>
      <c r="CV208" s="133"/>
    </row>
    <row r="209" spans="1:100" ht="19.5" customHeight="1" x14ac:dyDescent="0.15"/>
    <row r="210" spans="1:100" ht="25.5" customHeight="1" x14ac:dyDescent="0.15">
      <c r="A210" s="120" t="s">
        <v>7</v>
      </c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 t="s">
        <v>7</v>
      </c>
      <c r="V210" s="120"/>
      <c r="W210" s="120"/>
      <c r="X210" s="120"/>
      <c r="Y210" s="120"/>
      <c r="Z210" s="120"/>
      <c r="AA210" s="120"/>
      <c r="AB210" s="120"/>
      <c r="AC210" s="120"/>
      <c r="AD210" s="120"/>
      <c r="AE210" s="120"/>
      <c r="AF210" s="120"/>
      <c r="AG210" s="120"/>
      <c r="AH210" s="120"/>
      <c r="AI210" s="120"/>
      <c r="AJ210" s="120"/>
      <c r="AK210" s="120"/>
      <c r="AL210" s="120"/>
      <c r="AM210" s="120"/>
      <c r="AN210" s="120"/>
      <c r="AO210" s="120" t="s">
        <v>7</v>
      </c>
      <c r="AP210" s="120"/>
      <c r="AQ210" s="120"/>
      <c r="AR210" s="120"/>
      <c r="AS210" s="120"/>
      <c r="AT210" s="120"/>
      <c r="AU210" s="120"/>
      <c r="AV210" s="120"/>
      <c r="AW210" s="120"/>
      <c r="AX210" s="120"/>
      <c r="AY210" s="120"/>
      <c r="AZ210" s="120"/>
      <c r="BA210" s="120"/>
      <c r="BB210" s="120"/>
      <c r="BC210" s="120"/>
      <c r="BD210" s="120"/>
      <c r="BE210" s="120"/>
      <c r="BF210" s="120"/>
      <c r="BG210" s="120"/>
      <c r="BH210" s="120"/>
      <c r="BI210" s="120" t="s">
        <v>7</v>
      </c>
      <c r="BJ210" s="120"/>
      <c r="BK210" s="120"/>
      <c r="BL210" s="120"/>
      <c r="BM210" s="120"/>
      <c r="BN210" s="120"/>
      <c r="BO210" s="120"/>
      <c r="BP210" s="120"/>
      <c r="BQ210" s="120"/>
      <c r="BR210" s="120"/>
      <c r="BS210" s="120"/>
      <c r="BT210" s="120"/>
      <c r="BU210" s="120"/>
      <c r="BV210" s="120"/>
      <c r="BW210" s="120"/>
      <c r="BX210" s="120"/>
      <c r="BY210" s="120"/>
      <c r="BZ210" s="120"/>
      <c r="CA210" s="120"/>
      <c r="CB210" s="120"/>
      <c r="CC210" s="120" t="s">
        <v>7</v>
      </c>
      <c r="CD210" s="120"/>
      <c r="CE210" s="120"/>
      <c r="CF210" s="120"/>
      <c r="CG210" s="120"/>
      <c r="CH210" s="120"/>
      <c r="CI210" s="120"/>
      <c r="CJ210" s="120"/>
      <c r="CK210" s="120"/>
      <c r="CL210" s="120"/>
      <c r="CM210" s="120"/>
      <c r="CN210" s="120"/>
      <c r="CO210" s="120"/>
      <c r="CP210" s="120"/>
      <c r="CQ210" s="120"/>
      <c r="CR210" s="120"/>
      <c r="CS210" s="120"/>
      <c r="CT210" s="120"/>
      <c r="CU210" s="120"/>
      <c r="CV210" s="120"/>
    </row>
    <row r="211" spans="1:100" s="56" customFormat="1" ht="30" customHeight="1" x14ac:dyDescent="0.15">
      <c r="A211" s="55" t="str">
        <f t="shared" ref="A211" si="575">$A$11</f>
        <v>교시</v>
      </c>
      <c r="B211" s="128" t="str">
        <f t="shared" ref="B211" si="576">$B$11</f>
        <v>훈련과목</v>
      </c>
      <c r="C211" s="128"/>
      <c r="D211" s="128"/>
      <c r="E211" s="128"/>
      <c r="F211" s="128"/>
      <c r="G211" s="128"/>
      <c r="H211" s="128" t="str">
        <f t="shared" ref="H211" si="577">$H$11</f>
        <v>담당교사</v>
      </c>
      <c r="I211" s="128"/>
      <c r="J211" s="128" t="str">
        <f t="shared" ref="J211" si="578">$J$11</f>
        <v>훈련내용</v>
      </c>
      <c r="K211" s="128"/>
      <c r="L211" s="128"/>
      <c r="M211" s="128"/>
      <c r="N211" s="128"/>
      <c r="O211" s="128"/>
      <c r="P211" s="128"/>
      <c r="Q211" s="129" t="str">
        <f t="shared" ref="Q211" si="579">$Q$11</f>
        <v>비고
(불참자 등)</v>
      </c>
      <c r="R211" s="129"/>
      <c r="S211" s="129"/>
      <c r="T211" s="129"/>
      <c r="U211" s="55" t="str">
        <f t="shared" ref="U211" si="580">$A$11</f>
        <v>교시</v>
      </c>
      <c r="V211" s="128" t="str">
        <f t="shared" ref="V211" si="581">$B$11</f>
        <v>훈련과목</v>
      </c>
      <c r="W211" s="128"/>
      <c r="X211" s="128"/>
      <c r="Y211" s="128"/>
      <c r="Z211" s="128"/>
      <c r="AA211" s="128"/>
      <c r="AB211" s="128" t="str">
        <f t="shared" ref="AB211" si="582">$H$11</f>
        <v>담당교사</v>
      </c>
      <c r="AC211" s="128"/>
      <c r="AD211" s="128" t="str">
        <f t="shared" ref="AD211" si="583">$J$11</f>
        <v>훈련내용</v>
      </c>
      <c r="AE211" s="128"/>
      <c r="AF211" s="128"/>
      <c r="AG211" s="128"/>
      <c r="AH211" s="128"/>
      <c r="AI211" s="128"/>
      <c r="AJ211" s="128"/>
      <c r="AK211" s="129" t="str">
        <f t="shared" ref="AK211" si="584">$Q$11</f>
        <v>비고
(불참자 등)</v>
      </c>
      <c r="AL211" s="129"/>
      <c r="AM211" s="129"/>
      <c r="AN211" s="129"/>
      <c r="AO211" s="55" t="str">
        <f t="shared" ref="AO211" si="585">$A$11</f>
        <v>교시</v>
      </c>
      <c r="AP211" s="128" t="str">
        <f t="shared" ref="AP211" si="586">$B$11</f>
        <v>훈련과목</v>
      </c>
      <c r="AQ211" s="128"/>
      <c r="AR211" s="128"/>
      <c r="AS211" s="128"/>
      <c r="AT211" s="128"/>
      <c r="AU211" s="128"/>
      <c r="AV211" s="128" t="str">
        <f t="shared" ref="AV211" si="587">$H$11</f>
        <v>담당교사</v>
      </c>
      <c r="AW211" s="128"/>
      <c r="AX211" s="128" t="str">
        <f t="shared" ref="AX211" si="588">$J$11</f>
        <v>훈련내용</v>
      </c>
      <c r="AY211" s="128"/>
      <c r="AZ211" s="128"/>
      <c r="BA211" s="128"/>
      <c r="BB211" s="128"/>
      <c r="BC211" s="128"/>
      <c r="BD211" s="128"/>
      <c r="BE211" s="129" t="str">
        <f t="shared" ref="BE211" si="589">$Q$11</f>
        <v>비고
(불참자 등)</v>
      </c>
      <c r="BF211" s="129"/>
      <c r="BG211" s="129"/>
      <c r="BH211" s="129"/>
      <c r="BI211" s="55" t="str">
        <f t="shared" ref="BI211" si="590">$A$11</f>
        <v>교시</v>
      </c>
      <c r="BJ211" s="128" t="str">
        <f t="shared" ref="BJ211" si="591">$B$11</f>
        <v>훈련과목</v>
      </c>
      <c r="BK211" s="128"/>
      <c r="BL211" s="128"/>
      <c r="BM211" s="128"/>
      <c r="BN211" s="128"/>
      <c r="BO211" s="128"/>
      <c r="BP211" s="128" t="str">
        <f t="shared" ref="BP211" si="592">$H$11</f>
        <v>담당교사</v>
      </c>
      <c r="BQ211" s="128"/>
      <c r="BR211" s="128" t="str">
        <f t="shared" ref="BR211" si="593">$J$11</f>
        <v>훈련내용</v>
      </c>
      <c r="BS211" s="128"/>
      <c r="BT211" s="128"/>
      <c r="BU211" s="128"/>
      <c r="BV211" s="128"/>
      <c r="BW211" s="128"/>
      <c r="BX211" s="128"/>
      <c r="BY211" s="129" t="str">
        <f t="shared" ref="BY211" si="594">$Q$11</f>
        <v>비고
(불참자 등)</v>
      </c>
      <c r="BZ211" s="129"/>
      <c r="CA211" s="129"/>
      <c r="CB211" s="129"/>
      <c r="CC211" s="55" t="str">
        <f t="shared" ref="CC211" si="595">$A$11</f>
        <v>교시</v>
      </c>
      <c r="CD211" s="128" t="str">
        <f t="shared" ref="CD211" si="596">$B$11</f>
        <v>훈련과목</v>
      </c>
      <c r="CE211" s="128"/>
      <c r="CF211" s="128"/>
      <c r="CG211" s="128"/>
      <c r="CH211" s="128"/>
      <c r="CI211" s="128"/>
      <c r="CJ211" s="128" t="str">
        <f t="shared" ref="CJ211" si="597">$H$11</f>
        <v>담당교사</v>
      </c>
      <c r="CK211" s="128"/>
      <c r="CL211" s="128" t="str">
        <f t="shared" ref="CL211" si="598">$J$11</f>
        <v>훈련내용</v>
      </c>
      <c r="CM211" s="128"/>
      <c r="CN211" s="128"/>
      <c r="CO211" s="128"/>
      <c r="CP211" s="128"/>
      <c r="CQ211" s="128"/>
      <c r="CR211" s="128"/>
      <c r="CS211" s="129" t="str">
        <f t="shared" ref="CS211" si="599">$Q$11</f>
        <v>비고
(불참자 등)</v>
      </c>
      <c r="CT211" s="129"/>
      <c r="CU211" s="129"/>
      <c r="CV211" s="129"/>
    </row>
    <row r="212" spans="1:100" ht="30.75" customHeight="1" x14ac:dyDescent="0.15">
      <c r="A212" s="57" t="str">
        <f>"1교시"&amp;LEFT(자료!$D$8,5)</f>
        <v>1교시09:30</v>
      </c>
      <c r="B212" s="121" t="str">
        <f>IF(VLOOKUP(J207,내용[],4,FALSE)="","",VLOOKUP(J207,내용[],4,FALSE)&amp;" : "&amp;VLOOKUP(J207,내용[],12,FALSE))</f>
        <v xml:space="preserve">프론트앤드 &amp; 백앤드 구현 및 제작 : </v>
      </c>
      <c r="C212" s="121"/>
      <c r="D212" s="121"/>
      <c r="E212" s="121"/>
      <c r="F212" s="121"/>
      <c r="G212" s="121"/>
      <c r="H212" s="122"/>
      <c r="I212" s="122"/>
      <c r="J212" s="123" t="str">
        <f>IF(VLOOKUP(J207,내용[],20,FALSE)="","",VLOOKUP(J207,내용[],20,FALSE))</f>
        <v>화면 구현</v>
      </c>
      <c r="K212" s="123"/>
      <c r="L212" s="123"/>
      <c r="M212" s="123"/>
      <c r="N212" s="123"/>
      <c r="O212" s="123"/>
      <c r="P212" s="123"/>
      <c r="Q212" s="124"/>
      <c r="R212" s="124"/>
      <c r="S212" s="124"/>
      <c r="T212" s="124"/>
      <c r="U212" s="57" t="str">
        <f>"1교시"&amp;LEFT(자료!$D$8,5)</f>
        <v>1교시09:30</v>
      </c>
      <c r="V212" s="121" t="str">
        <f>IF(VLOOKUP(AD207,내용[],4,FALSE)="","",VLOOKUP(AD207,내용[],4,FALSE)&amp;" : "&amp;VLOOKUP(AD207,내용[],12,FALSE))</f>
        <v xml:space="preserve">프론트앤드 &amp; 백앤드 구현 및 제작 : </v>
      </c>
      <c r="W212" s="121"/>
      <c r="X212" s="121"/>
      <c r="Y212" s="121"/>
      <c r="Z212" s="121"/>
      <c r="AA212" s="121"/>
      <c r="AB212" s="122"/>
      <c r="AC212" s="122"/>
      <c r="AD212" s="123" t="str">
        <f>IF(VLOOKUP(AD207,내용[],20,FALSE)="","",VLOOKUP(AD207,내용[],20,FALSE))</f>
        <v>화면 구현</v>
      </c>
      <c r="AE212" s="123"/>
      <c r="AF212" s="123"/>
      <c r="AG212" s="123"/>
      <c r="AH212" s="123"/>
      <c r="AI212" s="123"/>
      <c r="AJ212" s="123"/>
      <c r="AK212" s="124"/>
      <c r="AL212" s="124"/>
      <c r="AM212" s="124"/>
      <c r="AN212" s="124"/>
      <c r="AO212" s="57" t="str">
        <f>"1교시"&amp;LEFT(자료!$D$8,5)</f>
        <v>1교시09:30</v>
      </c>
      <c r="AP212" s="121" t="str">
        <f>IF(VLOOKUP(AX207,내용[],4,FALSE)="","",VLOOKUP(AX207,내용[],4,FALSE)&amp;" : "&amp;VLOOKUP(AX207,내용[],12,FALSE))</f>
        <v xml:space="preserve">프론트앤드 &amp; 백앤드 구현 및 제작 : </v>
      </c>
      <c r="AQ212" s="121"/>
      <c r="AR212" s="121"/>
      <c r="AS212" s="121"/>
      <c r="AT212" s="121"/>
      <c r="AU212" s="121"/>
      <c r="AV212" s="122"/>
      <c r="AW212" s="122"/>
      <c r="AX212" s="123" t="str">
        <f>IF(VLOOKUP(AX207,내용[],20,FALSE)="","",VLOOKUP(AX207,내용[],20,FALSE))</f>
        <v>화면 구현</v>
      </c>
      <c r="AY212" s="123"/>
      <c r="AZ212" s="123"/>
      <c r="BA212" s="123"/>
      <c r="BB212" s="123"/>
      <c r="BC212" s="123"/>
      <c r="BD212" s="123"/>
      <c r="BE212" s="124"/>
      <c r="BF212" s="124"/>
      <c r="BG212" s="124"/>
      <c r="BH212" s="124"/>
      <c r="BI212" s="57" t="str">
        <f>"1교시"&amp;LEFT(자료!$D$8,5)</f>
        <v>1교시09:30</v>
      </c>
      <c r="BJ212" s="121" t="str">
        <f>IF(VLOOKUP(BR207,내용[],4,FALSE)="","",VLOOKUP(BR207,내용[],4,FALSE)&amp;" : "&amp;VLOOKUP(BR207,내용[],12,FALSE))</f>
        <v xml:space="preserve">프론트앤드 &amp; 백앤드 구현 및 제작 : </v>
      </c>
      <c r="BK212" s="121"/>
      <c r="BL212" s="121"/>
      <c r="BM212" s="121"/>
      <c r="BN212" s="121"/>
      <c r="BO212" s="121"/>
      <c r="BP212" s="122"/>
      <c r="BQ212" s="122"/>
      <c r="BR212" s="123" t="str">
        <f>IF(VLOOKUP(BR207,내용[],20,FALSE)="","",VLOOKUP(BR207,내용[],20,FALSE))</f>
        <v>화면 구현</v>
      </c>
      <c r="BS212" s="123"/>
      <c r="BT212" s="123"/>
      <c r="BU212" s="123"/>
      <c r="BV212" s="123"/>
      <c r="BW212" s="123"/>
      <c r="BX212" s="123"/>
      <c r="BY212" s="124"/>
      <c r="BZ212" s="124"/>
      <c r="CA212" s="124"/>
      <c r="CB212" s="124"/>
      <c r="CC212" s="57" t="str">
        <f>"1교시"&amp;LEFT(자료!$D$8,5)</f>
        <v>1교시09:30</v>
      </c>
      <c r="CD212" s="121" t="str">
        <f>IF(VLOOKUP(CL207,내용[],4,FALSE)="","",VLOOKUP(CL207,내용[],4,FALSE)&amp;" : "&amp;VLOOKUP(CL207,내용[],12,FALSE))</f>
        <v xml:space="preserve">프론트앤드 &amp; 백앤드 구현 및 제작 : </v>
      </c>
      <c r="CE212" s="121"/>
      <c r="CF212" s="121"/>
      <c r="CG212" s="121"/>
      <c r="CH212" s="121"/>
      <c r="CI212" s="121"/>
      <c r="CJ212" s="122"/>
      <c r="CK212" s="122"/>
      <c r="CL212" s="123" t="str">
        <f>IF(VLOOKUP(CL207,내용[],20,FALSE)="","",VLOOKUP(CL207,내용[],20,FALSE))</f>
        <v>화면 구현</v>
      </c>
      <c r="CM212" s="123"/>
      <c r="CN212" s="123"/>
      <c r="CO212" s="123"/>
      <c r="CP212" s="123"/>
      <c r="CQ212" s="123"/>
      <c r="CR212" s="123"/>
      <c r="CS212" s="124"/>
      <c r="CT212" s="124"/>
      <c r="CU212" s="124"/>
      <c r="CV212" s="124"/>
    </row>
    <row r="213" spans="1:100" ht="30.75" customHeight="1" x14ac:dyDescent="0.15">
      <c r="A213" s="57" t="str">
        <f>"2교시"&amp;LEFT(자료!$E$8,5)</f>
        <v>2교시10:30</v>
      </c>
      <c r="B213" s="125" t="str">
        <f>IF(VLOOKUP(J207,내용[],5,FALSE)="","",VLOOKUP(J207,내용[],5,FALSE)&amp;" : "&amp;VLOOKUP(J207,내용[],13,FALSE))</f>
        <v xml:space="preserve">프론트앤드 &amp; 백앤드 구현 및 제작 : </v>
      </c>
      <c r="C213" s="126"/>
      <c r="D213" s="126"/>
      <c r="E213" s="126"/>
      <c r="F213" s="126"/>
      <c r="G213" s="127"/>
      <c r="H213" s="122"/>
      <c r="I213" s="122"/>
      <c r="J213" s="123" t="str">
        <f>IF(VLOOKUP(J207,내용[],21,FALSE)="","",VLOOKUP(J207,내용[],21,FALSE))</f>
        <v>화면 구현</v>
      </c>
      <c r="K213" s="123"/>
      <c r="L213" s="123"/>
      <c r="M213" s="123"/>
      <c r="N213" s="123"/>
      <c r="O213" s="123"/>
      <c r="P213" s="123"/>
      <c r="Q213" s="124"/>
      <c r="R213" s="124"/>
      <c r="S213" s="124"/>
      <c r="T213" s="124"/>
      <c r="U213" s="57" t="str">
        <f>"2교시"&amp;LEFT(자료!$E$8,5)</f>
        <v>2교시10:30</v>
      </c>
      <c r="V213" s="125" t="str">
        <f>IF(VLOOKUP(AD207,내용[],5,FALSE)="","",VLOOKUP(AD207,내용[],5,FALSE)&amp;" : "&amp;VLOOKUP(AD207,내용[],13,FALSE))</f>
        <v xml:space="preserve">프론트앤드 &amp; 백앤드 구현 및 제작 : </v>
      </c>
      <c r="W213" s="126"/>
      <c r="X213" s="126"/>
      <c r="Y213" s="126"/>
      <c r="Z213" s="126"/>
      <c r="AA213" s="127"/>
      <c r="AB213" s="122"/>
      <c r="AC213" s="122"/>
      <c r="AD213" s="123" t="str">
        <f>IF(VLOOKUP(AD207,내용[],21,FALSE)="","",VLOOKUP(AD207,내용[],21,FALSE))</f>
        <v>화면 구현</v>
      </c>
      <c r="AE213" s="123"/>
      <c r="AF213" s="123"/>
      <c r="AG213" s="123"/>
      <c r="AH213" s="123"/>
      <c r="AI213" s="123"/>
      <c r="AJ213" s="123"/>
      <c r="AK213" s="124"/>
      <c r="AL213" s="124"/>
      <c r="AM213" s="124"/>
      <c r="AN213" s="124"/>
      <c r="AO213" s="57" t="str">
        <f>"2교시"&amp;LEFT(자료!$E$8,5)</f>
        <v>2교시10:30</v>
      </c>
      <c r="AP213" s="125" t="str">
        <f>IF(VLOOKUP(AX207,내용[],5,FALSE)="","",VLOOKUP(AX207,내용[],5,FALSE)&amp;" : "&amp;VLOOKUP(AX207,내용[],13,FALSE))</f>
        <v xml:space="preserve">프론트앤드 &amp; 백앤드 구현 및 제작 : </v>
      </c>
      <c r="AQ213" s="126"/>
      <c r="AR213" s="126"/>
      <c r="AS213" s="126"/>
      <c r="AT213" s="126"/>
      <c r="AU213" s="127"/>
      <c r="AV213" s="122"/>
      <c r="AW213" s="122"/>
      <c r="AX213" s="123" t="str">
        <f>IF(VLOOKUP(AX207,내용[],21,FALSE)="","",VLOOKUP(AX207,내용[],21,FALSE))</f>
        <v>화면 구현</v>
      </c>
      <c r="AY213" s="123"/>
      <c r="AZ213" s="123"/>
      <c r="BA213" s="123"/>
      <c r="BB213" s="123"/>
      <c r="BC213" s="123"/>
      <c r="BD213" s="123"/>
      <c r="BE213" s="124"/>
      <c r="BF213" s="124"/>
      <c r="BG213" s="124"/>
      <c r="BH213" s="124"/>
      <c r="BI213" s="57" t="str">
        <f>"2교시"&amp;LEFT(자료!$E$8,5)</f>
        <v>2교시10:30</v>
      </c>
      <c r="BJ213" s="125" t="str">
        <f>IF(VLOOKUP(BR207,내용[],5,FALSE)="","",VLOOKUP(BR207,내용[],5,FALSE)&amp;" : "&amp;VLOOKUP(BR207,내용[],13,FALSE))</f>
        <v xml:space="preserve">프론트앤드 &amp; 백앤드 구현 및 제작 : </v>
      </c>
      <c r="BK213" s="126"/>
      <c r="BL213" s="126"/>
      <c r="BM213" s="126"/>
      <c r="BN213" s="126"/>
      <c r="BO213" s="127"/>
      <c r="BP213" s="122"/>
      <c r="BQ213" s="122"/>
      <c r="BR213" s="123" t="str">
        <f>IF(VLOOKUP(BR207,내용[],21,FALSE)="","",VLOOKUP(BR207,내용[],21,FALSE))</f>
        <v>화면 구현</v>
      </c>
      <c r="BS213" s="123"/>
      <c r="BT213" s="123"/>
      <c r="BU213" s="123"/>
      <c r="BV213" s="123"/>
      <c r="BW213" s="123"/>
      <c r="BX213" s="123"/>
      <c r="BY213" s="124"/>
      <c r="BZ213" s="124"/>
      <c r="CA213" s="124"/>
      <c r="CB213" s="124"/>
      <c r="CC213" s="57" t="str">
        <f>"2교시"&amp;LEFT(자료!$E$8,5)</f>
        <v>2교시10:30</v>
      </c>
      <c r="CD213" s="125" t="str">
        <f>IF(VLOOKUP(CL207,내용[],5,FALSE)="","",VLOOKUP(CL207,내용[],5,FALSE)&amp;" : "&amp;VLOOKUP(CL207,내용[],13,FALSE))</f>
        <v xml:space="preserve">프론트앤드 &amp; 백앤드 구현 및 제작 : </v>
      </c>
      <c r="CE213" s="126"/>
      <c r="CF213" s="126"/>
      <c r="CG213" s="126"/>
      <c r="CH213" s="126"/>
      <c r="CI213" s="127"/>
      <c r="CJ213" s="122"/>
      <c r="CK213" s="122"/>
      <c r="CL213" s="123" t="str">
        <f>IF(VLOOKUP(CL207,내용[],21,FALSE)="","",VLOOKUP(CL207,내용[],21,FALSE))</f>
        <v>화면 구현</v>
      </c>
      <c r="CM213" s="123"/>
      <c r="CN213" s="123"/>
      <c r="CO213" s="123"/>
      <c r="CP213" s="123"/>
      <c r="CQ213" s="123"/>
      <c r="CR213" s="123"/>
      <c r="CS213" s="124"/>
      <c r="CT213" s="124"/>
      <c r="CU213" s="124"/>
      <c r="CV213" s="124"/>
    </row>
    <row r="214" spans="1:100" ht="30.75" customHeight="1" x14ac:dyDescent="0.15">
      <c r="A214" s="57" t="str">
        <f>"3교시"&amp;LEFT(자료!$F$8,5)</f>
        <v>3교시11:30</v>
      </c>
      <c r="B214" s="125" t="str">
        <f>IF(VLOOKUP(J207,내용[],6,FALSE)="","",VLOOKUP(J207,내용[],6,FALSE)&amp;" : "&amp;VLOOKUP(J207,내용[],14,FALSE))</f>
        <v xml:space="preserve">프론트앤드 &amp; 백앤드 구현 및 제작 : </v>
      </c>
      <c r="C214" s="126"/>
      <c r="D214" s="126"/>
      <c r="E214" s="126"/>
      <c r="F214" s="126"/>
      <c r="G214" s="127"/>
      <c r="H214" s="122"/>
      <c r="I214" s="122"/>
      <c r="J214" s="123" t="str">
        <f>IF(VLOOKUP(J207,내용[],22,FALSE)="","",VLOOKUP(J207,내용[],22,FALSE))</f>
        <v>화면 구현</v>
      </c>
      <c r="K214" s="123"/>
      <c r="L214" s="123"/>
      <c r="M214" s="123"/>
      <c r="N214" s="123"/>
      <c r="O214" s="123"/>
      <c r="P214" s="123"/>
      <c r="Q214" s="124"/>
      <c r="R214" s="124"/>
      <c r="S214" s="124"/>
      <c r="T214" s="124"/>
      <c r="U214" s="57" t="str">
        <f>"3교시"&amp;LEFT(자료!$F$8,5)</f>
        <v>3교시11:30</v>
      </c>
      <c r="V214" s="125" t="str">
        <f>IF(VLOOKUP(AD207,내용[],6,FALSE)="","",VLOOKUP(AD207,내용[],6,FALSE)&amp;" : "&amp;VLOOKUP(AD207,내용[],14,FALSE))</f>
        <v xml:space="preserve">프론트앤드 &amp; 백앤드 구현 및 제작 : </v>
      </c>
      <c r="W214" s="126"/>
      <c r="X214" s="126"/>
      <c r="Y214" s="126"/>
      <c r="Z214" s="126"/>
      <c r="AA214" s="127"/>
      <c r="AB214" s="122"/>
      <c r="AC214" s="122"/>
      <c r="AD214" s="123" t="str">
        <f>IF(VLOOKUP(AD207,내용[],22,FALSE)="","",VLOOKUP(AD207,내용[],22,FALSE))</f>
        <v>화면 구현</v>
      </c>
      <c r="AE214" s="123"/>
      <c r="AF214" s="123"/>
      <c r="AG214" s="123"/>
      <c r="AH214" s="123"/>
      <c r="AI214" s="123"/>
      <c r="AJ214" s="123"/>
      <c r="AK214" s="124"/>
      <c r="AL214" s="124"/>
      <c r="AM214" s="124"/>
      <c r="AN214" s="124"/>
      <c r="AO214" s="57" t="str">
        <f>"3교시"&amp;LEFT(자료!$F$8,5)</f>
        <v>3교시11:30</v>
      </c>
      <c r="AP214" s="125" t="str">
        <f>IF(VLOOKUP(AX207,내용[],6,FALSE)="","",VLOOKUP(AX207,내용[],6,FALSE)&amp;" : "&amp;VLOOKUP(AX207,내용[],14,FALSE))</f>
        <v xml:space="preserve">프론트앤드 &amp; 백앤드 구현 및 제작 : </v>
      </c>
      <c r="AQ214" s="126"/>
      <c r="AR214" s="126"/>
      <c r="AS214" s="126"/>
      <c r="AT214" s="126"/>
      <c r="AU214" s="127"/>
      <c r="AV214" s="122"/>
      <c r="AW214" s="122"/>
      <c r="AX214" s="123" t="str">
        <f>IF(VLOOKUP(AX207,내용[],22,FALSE)="","",VLOOKUP(AX207,내용[],22,FALSE))</f>
        <v>화면 구현</v>
      </c>
      <c r="AY214" s="123"/>
      <c r="AZ214" s="123"/>
      <c r="BA214" s="123"/>
      <c r="BB214" s="123"/>
      <c r="BC214" s="123"/>
      <c r="BD214" s="123"/>
      <c r="BE214" s="124"/>
      <c r="BF214" s="124"/>
      <c r="BG214" s="124"/>
      <c r="BH214" s="124"/>
      <c r="BI214" s="57" t="str">
        <f>"3교시"&amp;LEFT(자료!$F$8,5)</f>
        <v>3교시11:30</v>
      </c>
      <c r="BJ214" s="125" t="str">
        <f>IF(VLOOKUP(BR207,내용[],6,FALSE)="","",VLOOKUP(BR207,내용[],6,FALSE)&amp;" : "&amp;VLOOKUP(BR207,내용[],14,FALSE))</f>
        <v xml:space="preserve">프론트앤드 &amp; 백앤드 구현 및 제작 : </v>
      </c>
      <c r="BK214" s="126"/>
      <c r="BL214" s="126"/>
      <c r="BM214" s="126"/>
      <c r="BN214" s="126"/>
      <c r="BO214" s="127"/>
      <c r="BP214" s="122"/>
      <c r="BQ214" s="122"/>
      <c r="BR214" s="123" t="str">
        <f>IF(VLOOKUP(BR207,내용[],22,FALSE)="","",VLOOKUP(BR207,내용[],22,FALSE))</f>
        <v>화면 구현</v>
      </c>
      <c r="BS214" s="123"/>
      <c r="BT214" s="123"/>
      <c r="BU214" s="123"/>
      <c r="BV214" s="123"/>
      <c r="BW214" s="123"/>
      <c r="BX214" s="123"/>
      <c r="BY214" s="124"/>
      <c r="BZ214" s="124"/>
      <c r="CA214" s="124"/>
      <c r="CB214" s="124"/>
      <c r="CC214" s="57" t="str">
        <f>"3교시"&amp;LEFT(자료!$F$8,5)</f>
        <v>3교시11:30</v>
      </c>
      <c r="CD214" s="125" t="str">
        <f>IF(VLOOKUP(CL207,내용[],6,FALSE)="","",VLOOKUP(CL207,내용[],6,FALSE)&amp;" : "&amp;VLOOKUP(CL207,내용[],14,FALSE))</f>
        <v xml:space="preserve">프론트앤드 &amp; 백앤드 구현 및 제작 : </v>
      </c>
      <c r="CE214" s="126"/>
      <c r="CF214" s="126"/>
      <c r="CG214" s="126"/>
      <c r="CH214" s="126"/>
      <c r="CI214" s="127"/>
      <c r="CJ214" s="122"/>
      <c r="CK214" s="122"/>
      <c r="CL214" s="123" t="str">
        <f>IF(VLOOKUP(CL207,내용[],22,FALSE)="","",VLOOKUP(CL207,내용[],22,FALSE))</f>
        <v>화면 구현</v>
      </c>
      <c r="CM214" s="123"/>
      <c r="CN214" s="123"/>
      <c r="CO214" s="123"/>
      <c r="CP214" s="123"/>
      <c r="CQ214" s="123"/>
      <c r="CR214" s="123"/>
      <c r="CS214" s="124"/>
      <c r="CT214" s="124"/>
      <c r="CU214" s="124"/>
      <c r="CV214" s="124"/>
    </row>
    <row r="215" spans="1:100" ht="30.75" customHeight="1" x14ac:dyDescent="0.15">
      <c r="A215" s="57" t="str">
        <f>"4교시"&amp;LEFT(자료!$G$8,5)</f>
        <v>4교시12:30</v>
      </c>
      <c r="B215" s="125" t="str">
        <f>IF(VLOOKUP(J207,내용[],7,FALSE)="","",VLOOKUP(J207,내용[],7,FALSE)&amp;" : "&amp;VLOOKUP(J207,내용[],15,FALSE))</f>
        <v xml:space="preserve">프론트앤드 &amp; 백앤드 구현 및 제작 : </v>
      </c>
      <c r="C215" s="126"/>
      <c r="D215" s="126"/>
      <c r="E215" s="126"/>
      <c r="F215" s="126"/>
      <c r="G215" s="127"/>
      <c r="H215" s="122"/>
      <c r="I215" s="122"/>
      <c r="J215" s="123" t="str">
        <f>IF(VLOOKUP(J207,내용[],23,FALSE)="","",VLOOKUP(J207,내용[],23,FALSE))</f>
        <v>화면 구현</v>
      </c>
      <c r="K215" s="123"/>
      <c r="L215" s="123"/>
      <c r="M215" s="123"/>
      <c r="N215" s="123"/>
      <c r="O215" s="123"/>
      <c r="P215" s="123"/>
      <c r="Q215" s="124"/>
      <c r="R215" s="124"/>
      <c r="S215" s="124"/>
      <c r="T215" s="124"/>
      <c r="U215" s="57" t="str">
        <f>"4교시"&amp;LEFT(자료!$G$8,5)</f>
        <v>4교시12:30</v>
      </c>
      <c r="V215" s="125" t="str">
        <f>IF(VLOOKUP(AD207,내용[],7,FALSE)="","",VLOOKUP(AD207,내용[],7,FALSE)&amp;" : "&amp;VLOOKUP(AD207,내용[],15,FALSE))</f>
        <v xml:space="preserve">프론트앤드 &amp; 백앤드 구현 및 제작 : </v>
      </c>
      <c r="W215" s="126"/>
      <c r="X215" s="126"/>
      <c r="Y215" s="126"/>
      <c r="Z215" s="126"/>
      <c r="AA215" s="127"/>
      <c r="AB215" s="122"/>
      <c r="AC215" s="122"/>
      <c r="AD215" s="123" t="str">
        <f>IF(VLOOKUP(AD207,내용[],23,FALSE)="","",VLOOKUP(AD207,내용[],23,FALSE))</f>
        <v>화면 구현</v>
      </c>
      <c r="AE215" s="123"/>
      <c r="AF215" s="123"/>
      <c r="AG215" s="123"/>
      <c r="AH215" s="123"/>
      <c r="AI215" s="123"/>
      <c r="AJ215" s="123"/>
      <c r="AK215" s="124"/>
      <c r="AL215" s="124"/>
      <c r="AM215" s="124"/>
      <c r="AN215" s="124"/>
      <c r="AO215" s="57" t="str">
        <f>"4교시"&amp;LEFT(자료!$G$8,5)</f>
        <v>4교시12:30</v>
      </c>
      <c r="AP215" s="125" t="str">
        <f>IF(VLOOKUP(AX207,내용[],7,FALSE)="","",VLOOKUP(AX207,내용[],7,FALSE)&amp;" : "&amp;VLOOKUP(AX207,내용[],15,FALSE))</f>
        <v xml:space="preserve">프론트앤드 &amp; 백앤드 구현 및 제작 : </v>
      </c>
      <c r="AQ215" s="126"/>
      <c r="AR215" s="126"/>
      <c r="AS215" s="126"/>
      <c r="AT215" s="126"/>
      <c r="AU215" s="127"/>
      <c r="AV215" s="122"/>
      <c r="AW215" s="122"/>
      <c r="AX215" s="123" t="str">
        <f>IF(VLOOKUP(AX207,내용[],23,FALSE)="","",VLOOKUP(AX207,내용[],23,FALSE))</f>
        <v>화면 구현</v>
      </c>
      <c r="AY215" s="123"/>
      <c r="AZ215" s="123"/>
      <c r="BA215" s="123"/>
      <c r="BB215" s="123"/>
      <c r="BC215" s="123"/>
      <c r="BD215" s="123"/>
      <c r="BE215" s="124"/>
      <c r="BF215" s="124"/>
      <c r="BG215" s="124"/>
      <c r="BH215" s="124"/>
      <c r="BI215" s="57" t="str">
        <f>"4교시"&amp;LEFT(자료!$G$8,5)</f>
        <v>4교시12:30</v>
      </c>
      <c r="BJ215" s="125" t="str">
        <f>IF(VLOOKUP(BR207,내용[],7,FALSE)="","",VLOOKUP(BR207,내용[],7,FALSE)&amp;" : "&amp;VLOOKUP(BR207,내용[],15,FALSE))</f>
        <v xml:space="preserve">프론트앤드 &amp; 백앤드 구현 및 제작 : </v>
      </c>
      <c r="BK215" s="126"/>
      <c r="BL215" s="126"/>
      <c r="BM215" s="126"/>
      <c r="BN215" s="126"/>
      <c r="BO215" s="127"/>
      <c r="BP215" s="122"/>
      <c r="BQ215" s="122"/>
      <c r="BR215" s="123" t="str">
        <f>IF(VLOOKUP(BR207,내용[],23,FALSE)="","",VLOOKUP(BR207,내용[],23,FALSE))</f>
        <v>화면 구현</v>
      </c>
      <c r="BS215" s="123"/>
      <c r="BT215" s="123"/>
      <c r="BU215" s="123"/>
      <c r="BV215" s="123"/>
      <c r="BW215" s="123"/>
      <c r="BX215" s="123"/>
      <c r="BY215" s="124"/>
      <c r="BZ215" s="124"/>
      <c r="CA215" s="124"/>
      <c r="CB215" s="124"/>
      <c r="CC215" s="57" t="str">
        <f>"4교시"&amp;LEFT(자료!$G$8,5)</f>
        <v>4교시12:30</v>
      </c>
      <c r="CD215" s="125" t="str">
        <f>IF(VLOOKUP(CL207,내용[],7,FALSE)="","",VLOOKUP(CL207,내용[],7,FALSE)&amp;" : "&amp;VLOOKUP(CL207,내용[],15,FALSE))</f>
        <v xml:space="preserve">프론트앤드 &amp; 백앤드 구현 및 제작 : </v>
      </c>
      <c r="CE215" s="126"/>
      <c r="CF215" s="126"/>
      <c r="CG215" s="126"/>
      <c r="CH215" s="126"/>
      <c r="CI215" s="127"/>
      <c r="CJ215" s="122"/>
      <c r="CK215" s="122"/>
      <c r="CL215" s="123" t="str">
        <f>IF(VLOOKUP(CL207,내용[],23,FALSE)="","",VLOOKUP(CL207,내용[],23,FALSE))</f>
        <v>화면 구현</v>
      </c>
      <c r="CM215" s="123"/>
      <c r="CN215" s="123"/>
      <c r="CO215" s="123"/>
      <c r="CP215" s="123"/>
      <c r="CQ215" s="123"/>
      <c r="CR215" s="123"/>
      <c r="CS215" s="124"/>
      <c r="CT215" s="124"/>
      <c r="CU215" s="124"/>
      <c r="CV215" s="124"/>
    </row>
    <row r="216" spans="1:100" ht="30.75" customHeight="1" x14ac:dyDescent="0.15">
      <c r="A216" s="57" t="str">
        <f>"5교시"&amp;LEFT(자료!$H$8,5)</f>
        <v>5교시14:10</v>
      </c>
      <c r="B216" s="125" t="str">
        <f>IF(VLOOKUP(J207,내용[],8,FALSE)="","",VLOOKUP(J207,내용[],8,FALSE)&amp;" : "&amp;VLOOKUP(J207,내용[],16,FALSE))</f>
        <v xml:space="preserve">프론트앤드 &amp; 백앤드 구현 및 제작 : </v>
      </c>
      <c r="C216" s="126"/>
      <c r="D216" s="126"/>
      <c r="E216" s="126"/>
      <c r="F216" s="126"/>
      <c r="G216" s="127"/>
      <c r="H216" s="122"/>
      <c r="I216" s="122"/>
      <c r="J216" s="123" t="str">
        <f>IF(VLOOKUP(J207,내용[],24,FALSE)="","",VLOOKUP(J207,내용[],24,FALSE))</f>
        <v>화면 구현</v>
      </c>
      <c r="K216" s="123"/>
      <c r="L216" s="123"/>
      <c r="M216" s="123"/>
      <c r="N216" s="123"/>
      <c r="O216" s="123"/>
      <c r="P216" s="123"/>
      <c r="Q216" s="124"/>
      <c r="R216" s="124"/>
      <c r="S216" s="124"/>
      <c r="T216" s="124"/>
      <c r="U216" s="57" t="str">
        <f>"5교시"&amp;LEFT(자료!$H$8,5)</f>
        <v>5교시14:10</v>
      </c>
      <c r="V216" s="125" t="str">
        <f>IF(VLOOKUP(AD207,내용[],8,FALSE)="","",VLOOKUP(AD207,내용[],8,FALSE)&amp;" : "&amp;VLOOKUP(AD207,내용[],16,FALSE))</f>
        <v xml:space="preserve">프론트앤드 &amp; 백앤드 구현 및 제작 : </v>
      </c>
      <c r="W216" s="126"/>
      <c r="X216" s="126"/>
      <c r="Y216" s="126"/>
      <c r="Z216" s="126"/>
      <c r="AA216" s="127"/>
      <c r="AB216" s="122"/>
      <c r="AC216" s="122"/>
      <c r="AD216" s="123" t="str">
        <f>IF(VLOOKUP(AD207,내용[],24,FALSE)="","",VLOOKUP(AD207,내용[],24,FALSE))</f>
        <v>화면 구현</v>
      </c>
      <c r="AE216" s="123"/>
      <c r="AF216" s="123"/>
      <c r="AG216" s="123"/>
      <c r="AH216" s="123"/>
      <c r="AI216" s="123"/>
      <c r="AJ216" s="123"/>
      <c r="AK216" s="124"/>
      <c r="AL216" s="124"/>
      <c r="AM216" s="124"/>
      <c r="AN216" s="124"/>
      <c r="AO216" s="57" t="str">
        <f>"5교시"&amp;LEFT(자료!$H$8,5)</f>
        <v>5교시14:10</v>
      </c>
      <c r="AP216" s="125" t="str">
        <f>IF(VLOOKUP(AX207,내용[],8,FALSE)="","",VLOOKUP(AX207,내용[],8,FALSE)&amp;" : "&amp;VLOOKUP(AX207,내용[],16,FALSE))</f>
        <v xml:space="preserve">프론트앤드 &amp; 백앤드 구현 및 제작 : </v>
      </c>
      <c r="AQ216" s="126"/>
      <c r="AR216" s="126"/>
      <c r="AS216" s="126"/>
      <c r="AT216" s="126"/>
      <c r="AU216" s="127"/>
      <c r="AV216" s="122"/>
      <c r="AW216" s="122"/>
      <c r="AX216" s="123" t="str">
        <f>IF(VLOOKUP(AX207,내용[],24,FALSE)="","",VLOOKUP(AX207,내용[],24,FALSE))</f>
        <v>화면 구현</v>
      </c>
      <c r="AY216" s="123"/>
      <c r="AZ216" s="123"/>
      <c r="BA216" s="123"/>
      <c r="BB216" s="123"/>
      <c r="BC216" s="123"/>
      <c r="BD216" s="123"/>
      <c r="BE216" s="124"/>
      <c r="BF216" s="124"/>
      <c r="BG216" s="124"/>
      <c r="BH216" s="124"/>
      <c r="BI216" s="57" t="str">
        <f>"5교시"&amp;LEFT(자료!$H$8,5)</f>
        <v>5교시14:10</v>
      </c>
      <c r="BJ216" s="125" t="str">
        <f>IF(VLOOKUP(BR207,내용[],8,FALSE)="","",VLOOKUP(BR207,내용[],8,FALSE)&amp;" : "&amp;VLOOKUP(BR207,내용[],16,FALSE))</f>
        <v xml:space="preserve">프론트앤드 &amp; 백앤드 구현 및 제작 : </v>
      </c>
      <c r="BK216" s="126"/>
      <c r="BL216" s="126"/>
      <c r="BM216" s="126"/>
      <c r="BN216" s="126"/>
      <c r="BO216" s="127"/>
      <c r="BP216" s="122"/>
      <c r="BQ216" s="122"/>
      <c r="BR216" s="123" t="str">
        <f>IF(VLOOKUP(BR207,내용[],24,FALSE)="","",VLOOKUP(BR207,내용[],24,FALSE))</f>
        <v>화면 구현</v>
      </c>
      <c r="BS216" s="123"/>
      <c r="BT216" s="123"/>
      <c r="BU216" s="123"/>
      <c r="BV216" s="123"/>
      <c r="BW216" s="123"/>
      <c r="BX216" s="123"/>
      <c r="BY216" s="124"/>
      <c r="BZ216" s="124"/>
      <c r="CA216" s="124"/>
      <c r="CB216" s="124"/>
      <c r="CC216" s="57" t="str">
        <f>"5교시"&amp;LEFT(자료!$H$8,5)</f>
        <v>5교시14:10</v>
      </c>
      <c r="CD216" s="125" t="str">
        <f>IF(VLOOKUP(CL207,내용[],8,FALSE)="","",VLOOKUP(CL207,내용[],8,FALSE)&amp;" : "&amp;VLOOKUP(CL207,내용[],16,FALSE))</f>
        <v xml:space="preserve">프론트앤드 &amp; 백앤드 구현 및 제작 : </v>
      </c>
      <c r="CE216" s="126"/>
      <c r="CF216" s="126"/>
      <c r="CG216" s="126"/>
      <c r="CH216" s="126"/>
      <c r="CI216" s="127"/>
      <c r="CJ216" s="122"/>
      <c r="CK216" s="122"/>
      <c r="CL216" s="123" t="str">
        <f>IF(VLOOKUP(CL207,내용[],24,FALSE)="","",VLOOKUP(CL207,내용[],24,FALSE))</f>
        <v>화면 구현</v>
      </c>
      <c r="CM216" s="123"/>
      <c r="CN216" s="123"/>
      <c r="CO216" s="123"/>
      <c r="CP216" s="123"/>
      <c r="CQ216" s="123"/>
      <c r="CR216" s="123"/>
      <c r="CS216" s="124"/>
      <c r="CT216" s="124"/>
      <c r="CU216" s="124"/>
      <c r="CV216" s="124"/>
    </row>
    <row r="217" spans="1:100" ht="30.75" customHeight="1" x14ac:dyDescent="0.15">
      <c r="A217" s="57" t="str">
        <f>"6교시"&amp;LEFT(자료!$I$8,5)</f>
        <v>6교시15:10</v>
      </c>
      <c r="B217" s="125" t="str">
        <f>IF(VLOOKUP(J207,내용[],9,FALSE)="","",VLOOKUP(J207,내용[],9,FALSE)&amp;" : "&amp;VLOOKUP(J207,내용[],17,FALSE))</f>
        <v xml:space="preserve">프론트앤드 &amp; 백앤드 구현 및 제작 : </v>
      </c>
      <c r="C217" s="126"/>
      <c r="D217" s="126"/>
      <c r="E217" s="126"/>
      <c r="F217" s="126"/>
      <c r="G217" s="127"/>
      <c r="H217" s="122"/>
      <c r="I217" s="122"/>
      <c r="J217" s="123" t="str">
        <f>IF(VLOOKUP(J207,내용[],25,FALSE)="","",VLOOKUP(J207,내용[],25,FALSE))</f>
        <v>화면 구현</v>
      </c>
      <c r="K217" s="123"/>
      <c r="L217" s="123"/>
      <c r="M217" s="123"/>
      <c r="N217" s="123"/>
      <c r="O217" s="123"/>
      <c r="P217" s="123"/>
      <c r="Q217" s="124"/>
      <c r="R217" s="124"/>
      <c r="S217" s="124"/>
      <c r="T217" s="124"/>
      <c r="U217" s="57" t="str">
        <f>"6교시"&amp;LEFT(자료!$I$8,5)</f>
        <v>6교시15:10</v>
      </c>
      <c r="V217" s="125" t="str">
        <f>IF(VLOOKUP(AD207,내용[],9,FALSE)="","",VLOOKUP(AD207,내용[],9,FALSE)&amp;" : "&amp;VLOOKUP(AD207,내용[],17,FALSE))</f>
        <v xml:space="preserve">프론트앤드 &amp; 백앤드 구현 및 제작 : </v>
      </c>
      <c r="W217" s="126"/>
      <c r="X217" s="126"/>
      <c r="Y217" s="126"/>
      <c r="Z217" s="126"/>
      <c r="AA217" s="127"/>
      <c r="AB217" s="122"/>
      <c r="AC217" s="122"/>
      <c r="AD217" s="123" t="str">
        <f>IF(VLOOKUP(AD207,내용[],25,FALSE)="","",VLOOKUP(AD207,내용[],25,FALSE))</f>
        <v>화면 구현</v>
      </c>
      <c r="AE217" s="123"/>
      <c r="AF217" s="123"/>
      <c r="AG217" s="123"/>
      <c r="AH217" s="123"/>
      <c r="AI217" s="123"/>
      <c r="AJ217" s="123"/>
      <c r="AK217" s="124"/>
      <c r="AL217" s="124"/>
      <c r="AM217" s="124"/>
      <c r="AN217" s="124"/>
      <c r="AO217" s="57" t="str">
        <f>"6교시"&amp;LEFT(자료!$I$8,5)</f>
        <v>6교시15:10</v>
      </c>
      <c r="AP217" s="125" t="str">
        <f>IF(VLOOKUP(AX207,내용[],9,FALSE)="","",VLOOKUP(AX207,내용[],9,FALSE)&amp;" : "&amp;VLOOKUP(AX207,내용[],17,FALSE))</f>
        <v xml:space="preserve">프론트앤드 &amp; 백앤드 구현 및 제작 : </v>
      </c>
      <c r="AQ217" s="126"/>
      <c r="AR217" s="126"/>
      <c r="AS217" s="126"/>
      <c r="AT217" s="126"/>
      <c r="AU217" s="127"/>
      <c r="AV217" s="122"/>
      <c r="AW217" s="122"/>
      <c r="AX217" s="123" t="str">
        <f>IF(VLOOKUP(AX207,내용[],25,FALSE)="","",VLOOKUP(AX207,내용[],25,FALSE))</f>
        <v>화면 구현</v>
      </c>
      <c r="AY217" s="123"/>
      <c r="AZ217" s="123"/>
      <c r="BA217" s="123"/>
      <c r="BB217" s="123"/>
      <c r="BC217" s="123"/>
      <c r="BD217" s="123"/>
      <c r="BE217" s="124"/>
      <c r="BF217" s="124"/>
      <c r="BG217" s="124"/>
      <c r="BH217" s="124"/>
      <c r="BI217" s="57" t="str">
        <f>"6교시"&amp;LEFT(자료!$I$8,5)</f>
        <v>6교시15:10</v>
      </c>
      <c r="BJ217" s="125" t="str">
        <f>IF(VLOOKUP(BR207,내용[],9,FALSE)="","",VLOOKUP(BR207,내용[],9,FALSE)&amp;" : "&amp;VLOOKUP(BR207,내용[],17,FALSE))</f>
        <v xml:space="preserve">프론트앤드 &amp; 백앤드 구현 및 제작 : </v>
      </c>
      <c r="BK217" s="126"/>
      <c r="BL217" s="126"/>
      <c r="BM217" s="126"/>
      <c r="BN217" s="126"/>
      <c r="BO217" s="127"/>
      <c r="BP217" s="122"/>
      <c r="BQ217" s="122"/>
      <c r="BR217" s="123" t="str">
        <f>IF(VLOOKUP(BR207,내용[],25,FALSE)="","",VLOOKUP(BR207,내용[],25,FALSE))</f>
        <v>화면 구현</v>
      </c>
      <c r="BS217" s="123"/>
      <c r="BT217" s="123"/>
      <c r="BU217" s="123"/>
      <c r="BV217" s="123"/>
      <c r="BW217" s="123"/>
      <c r="BX217" s="123"/>
      <c r="BY217" s="124"/>
      <c r="BZ217" s="124"/>
      <c r="CA217" s="124"/>
      <c r="CB217" s="124"/>
      <c r="CC217" s="57" t="str">
        <f>"6교시"&amp;LEFT(자료!$I$8,5)</f>
        <v>6교시15:10</v>
      </c>
      <c r="CD217" s="125" t="str">
        <f>IF(VLOOKUP(CL207,내용[],9,FALSE)="","",VLOOKUP(CL207,내용[],9,FALSE)&amp;" : "&amp;VLOOKUP(CL207,내용[],17,FALSE))</f>
        <v xml:space="preserve">프론트앤드 &amp; 백앤드 구현 및 제작 : </v>
      </c>
      <c r="CE217" s="126"/>
      <c r="CF217" s="126"/>
      <c r="CG217" s="126"/>
      <c r="CH217" s="126"/>
      <c r="CI217" s="127"/>
      <c r="CJ217" s="122"/>
      <c r="CK217" s="122"/>
      <c r="CL217" s="123" t="str">
        <f>IF(VLOOKUP(CL207,내용[],25,FALSE)="","",VLOOKUP(CL207,내용[],25,FALSE))</f>
        <v>화면 구현</v>
      </c>
      <c r="CM217" s="123"/>
      <c r="CN217" s="123"/>
      <c r="CO217" s="123"/>
      <c r="CP217" s="123"/>
      <c r="CQ217" s="123"/>
      <c r="CR217" s="123"/>
      <c r="CS217" s="124"/>
      <c r="CT217" s="124"/>
      <c r="CU217" s="124"/>
      <c r="CV217" s="124"/>
    </row>
    <row r="218" spans="1:100" ht="30.75" customHeight="1" x14ac:dyDescent="0.15">
      <c r="A218" s="57" t="str">
        <f>"7교시"&amp;LEFT(자료!$J$8,5)</f>
        <v>7교시16:10</v>
      </c>
      <c r="B218" s="125" t="str">
        <f>IF(VLOOKUP(J207,내용[],10,FALSE)="","",VLOOKUP(J207,내용[],10,FALSE)&amp;" : "&amp;VLOOKUP(J207,내용[],18,FALSE))</f>
        <v xml:space="preserve">프론트앤드 &amp; 백앤드 구현 및 제작 : </v>
      </c>
      <c r="C218" s="126"/>
      <c r="D218" s="126"/>
      <c r="E218" s="126"/>
      <c r="F218" s="126"/>
      <c r="G218" s="127"/>
      <c r="H218" s="122"/>
      <c r="I218" s="122"/>
      <c r="J218" s="123" t="str">
        <f>IF(VLOOKUP(J207,내용[],26,FALSE)="","",VLOOKUP(J207,내용[],26,FALSE))</f>
        <v>화면 구현</v>
      </c>
      <c r="K218" s="123"/>
      <c r="L218" s="123"/>
      <c r="M218" s="123"/>
      <c r="N218" s="123"/>
      <c r="O218" s="123"/>
      <c r="P218" s="123"/>
      <c r="Q218" s="124"/>
      <c r="R218" s="124"/>
      <c r="S218" s="124"/>
      <c r="T218" s="124"/>
      <c r="U218" s="57" t="str">
        <f>"7교시"&amp;LEFT(자료!$J$8,5)</f>
        <v>7교시16:10</v>
      </c>
      <c r="V218" s="125" t="str">
        <f>IF(VLOOKUP(AD207,내용[],10,FALSE)="","",VLOOKUP(AD207,내용[],10,FALSE)&amp;" : "&amp;VLOOKUP(AD207,내용[],18,FALSE))</f>
        <v xml:space="preserve">프론트앤드 &amp; 백앤드 구현 및 제작 : </v>
      </c>
      <c r="W218" s="126"/>
      <c r="X218" s="126"/>
      <c r="Y218" s="126"/>
      <c r="Z218" s="126"/>
      <c r="AA218" s="127"/>
      <c r="AB218" s="122"/>
      <c r="AC218" s="122"/>
      <c r="AD218" s="123" t="str">
        <f>IF(VLOOKUP(AD207,내용[],26,FALSE)="","",VLOOKUP(AD207,내용[],26,FALSE))</f>
        <v>화면 구현</v>
      </c>
      <c r="AE218" s="123"/>
      <c r="AF218" s="123"/>
      <c r="AG218" s="123"/>
      <c r="AH218" s="123"/>
      <c r="AI218" s="123"/>
      <c r="AJ218" s="123"/>
      <c r="AK218" s="124"/>
      <c r="AL218" s="124"/>
      <c r="AM218" s="124"/>
      <c r="AN218" s="124"/>
      <c r="AO218" s="57" t="str">
        <f>"7교시"&amp;LEFT(자료!$J$8,5)</f>
        <v>7교시16:10</v>
      </c>
      <c r="AP218" s="125" t="str">
        <f>IF(VLOOKUP(AX207,내용[],10,FALSE)="","",VLOOKUP(AX207,내용[],10,FALSE)&amp;" : "&amp;VLOOKUP(AX207,내용[],18,FALSE))</f>
        <v xml:space="preserve">프론트앤드 &amp; 백앤드 구현 및 제작 : </v>
      </c>
      <c r="AQ218" s="126"/>
      <c r="AR218" s="126"/>
      <c r="AS218" s="126"/>
      <c r="AT218" s="126"/>
      <c r="AU218" s="127"/>
      <c r="AV218" s="122"/>
      <c r="AW218" s="122"/>
      <c r="AX218" s="123" t="str">
        <f>IF(VLOOKUP(AX207,내용[],26,FALSE)="","",VLOOKUP(AX207,내용[],26,FALSE))</f>
        <v>화면 구현</v>
      </c>
      <c r="AY218" s="123"/>
      <c r="AZ218" s="123"/>
      <c r="BA218" s="123"/>
      <c r="BB218" s="123"/>
      <c r="BC218" s="123"/>
      <c r="BD218" s="123"/>
      <c r="BE218" s="124"/>
      <c r="BF218" s="124"/>
      <c r="BG218" s="124"/>
      <c r="BH218" s="124"/>
      <c r="BI218" s="57" t="str">
        <f>"7교시"&amp;LEFT(자료!$J$8,5)</f>
        <v>7교시16:10</v>
      </c>
      <c r="BJ218" s="125" t="str">
        <f>IF(VLOOKUP(BR207,내용[],10,FALSE)="","",VLOOKUP(BR207,내용[],10,FALSE)&amp;" : "&amp;VLOOKUP(BR207,내용[],18,FALSE))</f>
        <v xml:space="preserve">프론트앤드 &amp; 백앤드 구현 및 제작 : </v>
      </c>
      <c r="BK218" s="126"/>
      <c r="BL218" s="126"/>
      <c r="BM218" s="126"/>
      <c r="BN218" s="126"/>
      <c r="BO218" s="127"/>
      <c r="BP218" s="122"/>
      <c r="BQ218" s="122"/>
      <c r="BR218" s="123" t="str">
        <f>IF(VLOOKUP(BR207,내용[],26,FALSE)="","",VLOOKUP(BR207,내용[],26,FALSE))</f>
        <v>화면 구현</v>
      </c>
      <c r="BS218" s="123"/>
      <c r="BT218" s="123"/>
      <c r="BU218" s="123"/>
      <c r="BV218" s="123"/>
      <c r="BW218" s="123"/>
      <c r="BX218" s="123"/>
      <c r="BY218" s="124"/>
      <c r="BZ218" s="124"/>
      <c r="CA218" s="124"/>
      <c r="CB218" s="124"/>
      <c r="CC218" s="57" t="str">
        <f>"7교시"&amp;LEFT(자료!$J$8,5)</f>
        <v>7교시16:10</v>
      </c>
      <c r="CD218" s="125" t="str">
        <f>IF(VLOOKUP(CL207,내용[],10,FALSE)="","",VLOOKUP(CL207,내용[],10,FALSE)&amp;" : "&amp;VLOOKUP(CL207,내용[],18,FALSE))</f>
        <v xml:space="preserve">프론트앤드 &amp; 백앤드 구현 및 제작 : </v>
      </c>
      <c r="CE218" s="126"/>
      <c r="CF218" s="126"/>
      <c r="CG218" s="126"/>
      <c r="CH218" s="126"/>
      <c r="CI218" s="127"/>
      <c r="CJ218" s="122"/>
      <c r="CK218" s="122"/>
      <c r="CL218" s="123" t="str">
        <f>IF(VLOOKUP(CL207,내용[],26,FALSE)="","",VLOOKUP(CL207,내용[],26,FALSE))</f>
        <v>화면 구현</v>
      </c>
      <c r="CM218" s="123"/>
      <c r="CN218" s="123"/>
      <c r="CO218" s="123"/>
      <c r="CP218" s="123"/>
      <c r="CQ218" s="123"/>
      <c r="CR218" s="123"/>
      <c r="CS218" s="124"/>
      <c r="CT218" s="124"/>
      <c r="CU218" s="124"/>
      <c r="CV218" s="124"/>
    </row>
    <row r="219" spans="1:100" ht="30.75" hidden="1" customHeight="1" x14ac:dyDescent="0.15">
      <c r="A219" s="57" t="str">
        <f>"1교시"&amp;LEFT(자료!$D$8,5)</f>
        <v>1교시09:30</v>
      </c>
      <c r="B219" s="125" t="e">
        <f>VLOOKUP(J208,내용[],10,FALSE)&amp;" : "&amp;VLOOKUP(J208,내용[],18,FALSE)</f>
        <v>#N/A</v>
      </c>
      <c r="C219" s="126"/>
      <c r="D219" s="126"/>
      <c r="E219" s="126"/>
      <c r="F219" s="126"/>
      <c r="G219" s="127"/>
      <c r="H219" s="122"/>
      <c r="I219" s="122"/>
      <c r="J219" s="123" t="str">
        <f>VLOOKUP(J207,내용[],27,FALSE)</f>
        <v>화면 구현</v>
      </c>
      <c r="K219" s="123"/>
      <c r="L219" s="123"/>
      <c r="M219" s="123"/>
      <c r="N219" s="123"/>
      <c r="O219" s="123"/>
      <c r="P219" s="123"/>
      <c r="Q219" s="124"/>
      <c r="R219" s="124"/>
      <c r="S219" s="124"/>
      <c r="T219" s="124"/>
      <c r="U219" s="57" t="str">
        <f>"1교시"&amp;LEFT(자료!$D$8,5)</f>
        <v>1교시09:30</v>
      </c>
      <c r="V219" s="125" t="e">
        <f>VLOOKUP(AD208,내용[],10,FALSE)&amp;" : "&amp;VLOOKUP(AD208,내용[],18,FALSE)</f>
        <v>#N/A</v>
      </c>
      <c r="W219" s="126"/>
      <c r="X219" s="126"/>
      <c r="Y219" s="126"/>
      <c r="Z219" s="126"/>
      <c r="AA219" s="127"/>
      <c r="AB219" s="122"/>
      <c r="AC219" s="122"/>
      <c r="AD219" s="123" t="str">
        <f>VLOOKUP(AD207,내용[],27,FALSE)</f>
        <v>화면 구현</v>
      </c>
      <c r="AE219" s="123"/>
      <c r="AF219" s="123"/>
      <c r="AG219" s="123"/>
      <c r="AH219" s="123"/>
      <c r="AI219" s="123"/>
      <c r="AJ219" s="123"/>
      <c r="AK219" s="124"/>
      <c r="AL219" s="124"/>
      <c r="AM219" s="124"/>
      <c r="AN219" s="124"/>
      <c r="AO219" s="57" t="str">
        <f>"1교시"&amp;LEFT(자료!$D$8,5)</f>
        <v>1교시09:30</v>
      </c>
      <c r="AP219" s="125" t="e">
        <f>VLOOKUP(AX208,내용[],10,FALSE)&amp;" : "&amp;VLOOKUP(AX208,내용[],18,FALSE)</f>
        <v>#N/A</v>
      </c>
      <c r="AQ219" s="126"/>
      <c r="AR219" s="126"/>
      <c r="AS219" s="126"/>
      <c r="AT219" s="126"/>
      <c r="AU219" s="127"/>
      <c r="AV219" s="122"/>
      <c r="AW219" s="122"/>
      <c r="AX219" s="123" t="str">
        <f>VLOOKUP(AX207,내용[],27,FALSE)</f>
        <v>화면 구현</v>
      </c>
      <c r="AY219" s="123"/>
      <c r="AZ219" s="123"/>
      <c r="BA219" s="123"/>
      <c r="BB219" s="123"/>
      <c r="BC219" s="123"/>
      <c r="BD219" s="123"/>
      <c r="BE219" s="124"/>
      <c r="BF219" s="124"/>
      <c r="BG219" s="124"/>
      <c r="BH219" s="124"/>
      <c r="BI219" s="57" t="str">
        <f>"1교시"&amp;LEFT(자료!$D$8,5)</f>
        <v>1교시09:30</v>
      </c>
      <c r="BJ219" s="125" t="e">
        <f>VLOOKUP(BR208,내용[],10,FALSE)&amp;" : "&amp;VLOOKUP(BR208,내용[],18,FALSE)</f>
        <v>#N/A</v>
      </c>
      <c r="BK219" s="126"/>
      <c r="BL219" s="126"/>
      <c r="BM219" s="126"/>
      <c r="BN219" s="126"/>
      <c r="BO219" s="127"/>
      <c r="BP219" s="122"/>
      <c r="BQ219" s="122"/>
      <c r="BR219" s="123" t="str">
        <f>VLOOKUP(BR207,내용[],27,FALSE)</f>
        <v>화면 구현</v>
      </c>
      <c r="BS219" s="123"/>
      <c r="BT219" s="123"/>
      <c r="BU219" s="123"/>
      <c r="BV219" s="123"/>
      <c r="BW219" s="123"/>
      <c r="BX219" s="123"/>
      <c r="BY219" s="124"/>
      <c r="BZ219" s="124"/>
      <c r="CA219" s="124"/>
      <c r="CB219" s="124"/>
      <c r="CC219" s="57" t="str">
        <f>"1교시"&amp;LEFT(자료!$D$8,5)</f>
        <v>1교시09:30</v>
      </c>
      <c r="CD219" s="125" t="e">
        <f>VLOOKUP(CL208,내용[],10,FALSE)&amp;" : "&amp;VLOOKUP(CL208,내용[],18,FALSE)</f>
        <v>#N/A</v>
      </c>
      <c r="CE219" s="126"/>
      <c r="CF219" s="126"/>
      <c r="CG219" s="126"/>
      <c r="CH219" s="126"/>
      <c r="CI219" s="127"/>
      <c r="CJ219" s="122"/>
      <c r="CK219" s="122"/>
      <c r="CL219" s="123" t="str">
        <f>VLOOKUP(CL207,내용[],27,FALSE)</f>
        <v>화면 구현</v>
      </c>
      <c r="CM219" s="123"/>
      <c r="CN219" s="123"/>
      <c r="CO219" s="123"/>
      <c r="CP219" s="123"/>
      <c r="CQ219" s="123"/>
      <c r="CR219" s="123"/>
      <c r="CS219" s="124"/>
      <c r="CT219" s="124"/>
      <c r="CU219" s="124"/>
      <c r="CV219" s="124"/>
    </row>
    <row r="220" spans="1:100" ht="30.75" customHeight="1" x14ac:dyDescent="0.15">
      <c r="A220" s="57" t="str">
        <f>"8교시"&amp;LEFT(자료!$K$8,5)</f>
        <v>8교시17:10</v>
      </c>
      <c r="B220" s="125" t="str">
        <f>IF(VLOOKUP(J207,내용[],11,FALSE)="","",VLOOKUP(J207,내용[],11,FALSE)&amp;" : "&amp;VLOOKUP(J207,내용[],19,FALSE))</f>
        <v xml:space="preserve">프론트앤드 &amp; 백앤드 구현 및 제작 : </v>
      </c>
      <c r="C220" s="126"/>
      <c r="D220" s="126"/>
      <c r="E220" s="126"/>
      <c r="F220" s="126"/>
      <c r="G220" s="127"/>
      <c r="H220" s="122"/>
      <c r="I220" s="122"/>
      <c r="J220" s="123" t="str">
        <f>IF(VLOOKUP(J207,내용[],27,FALSE)="","",VLOOKUP(J207,내용[],27,FALSE))</f>
        <v>화면 구현</v>
      </c>
      <c r="K220" s="123"/>
      <c r="L220" s="123"/>
      <c r="M220" s="123"/>
      <c r="N220" s="123"/>
      <c r="O220" s="123"/>
      <c r="P220" s="123"/>
      <c r="Q220" s="124"/>
      <c r="R220" s="124"/>
      <c r="S220" s="124"/>
      <c r="T220" s="124"/>
      <c r="U220" s="57" t="str">
        <f>"8교시"&amp;LEFT(자료!$K$8,5)</f>
        <v>8교시17:10</v>
      </c>
      <c r="V220" s="125" t="str">
        <f>IF(VLOOKUP(AD207,내용[],11,FALSE)="","",VLOOKUP(AD207,내용[],11,FALSE)&amp;" : "&amp;VLOOKUP(AD207,내용[],19,FALSE))</f>
        <v xml:space="preserve">프론트앤드 &amp; 백앤드 구현 및 제작 : </v>
      </c>
      <c r="W220" s="126"/>
      <c r="X220" s="126"/>
      <c r="Y220" s="126"/>
      <c r="Z220" s="126"/>
      <c r="AA220" s="127"/>
      <c r="AB220" s="122"/>
      <c r="AC220" s="122"/>
      <c r="AD220" s="123" t="str">
        <f>IF(VLOOKUP(AD207,내용[],27,FALSE)="","",VLOOKUP(AD207,내용[],27,FALSE))</f>
        <v>화면 구현</v>
      </c>
      <c r="AE220" s="123"/>
      <c r="AF220" s="123"/>
      <c r="AG220" s="123"/>
      <c r="AH220" s="123"/>
      <c r="AI220" s="123"/>
      <c r="AJ220" s="123"/>
      <c r="AK220" s="124"/>
      <c r="AL220" s="124"/>
      <c r="AM220" s="124"/>
      <c r="AN220" s="124"/>
      <c r="AO220" s="57" t="str">
        <f>"8교시"&amp;LEFT(자료!$K$8,5)</f>
        <v>8교시17:10</v>
      </c>
      <c r="AP220" s="125" t="str">
        <f>IF(VLOOKUP(AX207,내용[],11,FALSE)="","",VLOOKUP(AX207,내용[],11,FALSE)&amp;" : "&amp;VLOOKUP(AX207,내용[],19,FALSE))</f>
        <v xml:space="preserve">프론트앤드 &amp; 백앤드 구현 및 제작 : </v>
      </c>
      <c r="AQ220" s="126"/>
      <c r="AR220" s="126"/>
      <c r="AS220" s="126"/>
      <c r="AT220" s="126"/>
      <c r="AU220" s="127"/>
      <c r="AV220" s="122"/>
      <c r="AW220" s="122"/>
      <c r="AX220" s="123" t="str">
        <f>IF(VLOOKUP(AX207,내용[],27,FALSE)="","",VLOOKUP(AX207,내용[],27,FALSE))</f>
        <v>화면 구현</v>
      </c>
      <c r="AY220" s="123"/>
      <c r="AZ220" s="123"/>
      <c r="BA220" s="123"/>
      <c r="BB220" s="123"/>
      <c r="BC220" s="123"/>
      <c r="BD220" s="123"/>
      <c r="BE220" s="124"/>
      <c r="BF220" s="124"/>
      <c r="BG220" s="124"/>
      <c r="BH220" s="124"/>
      <c r="BI220" s="57" t="str">
        <f>"8교시"&amp;LEFT(자료!$K$8,5)</f>
        <v>8교시17:10</v>
      </c>
      <c r="BJ220" s="125" t="str">
        <f>IF(VLOOKUP(BR207,내용[],11,FALSE)="","",VLOOKUP(BR207,내용[],11,FALSE)&amp;" : "&amp;VLOOKUP(BR207,내용[],19,FALSE))</f>
        <v xml:space="preserve">프론트앤드 &amp; 백앤드 구현 및 제작 : </v>
      </c>
      <c r="BK220" s="126"/>
      <c r="BL220" s="126"/>
      <c r="BM220" s="126"/>
      <c r="BN220" s="126"/>
      <c r="BO220" s="127"/>
      <c r="BP220" s="122"/>
      <c r="BQ220" s="122"/>
      <c r="BR220" s="123" t="str">
        <f>IF(VLOOKUP(BR207,내용[],27,FALSE)="","",VLOOKUP(BR207,내용[],27,FALSE))</f>
        <v>화면 구현</v>
      </c>
      <c r="BS220" s="123"/>
      <c r="BT220" s="123"/>
      <c r="BU220" s="123"/>
      <c r="BV220" s="123"/>
      <c r="BW220" s="123"/>
      <c r="BX220" s="123"/>
      <c r="BY220" s="124"/>
      <c r="BZ220" s="124"/>
      <c r="CA220" s="124"/>
      <c r="CB220" s="124"/>
      <c r="CC220" s="57" t="str">
        <f>"8교시"&amp;LEFT(자료!$K$8,5)</f>
        <v>8교시17:10</v>
      </c>
      <c r="CD220" s="125" t="str">
        <f>IF(VLOOKUP(CL207,내용[],11,FALSE)="","",VLOOKUP(CL207,내용[],11,FALSE)&amp;" : "&amp;VLOOKUP(CL207,내용[],19,FALSE))</f>
        <v xml:space="preserve">프론트앤드 &amp; 백앤드 구현 및 제작 : </v>
      </c>
      <c r="CE220" s="126"/>
      <c r="CF220" s="126"/>
      <c r="CG220" s="126"/>
      <c r="CH220" s="126"/>
      <c r="CI220" s="127"/>
      <c r="CJ220" s="122"/>
      <c r="CK220" s="122"/>
      <c r="CL220" s="123" t="str">
        <f>IF(VLOOKUP(CL207,내용[],27,FALSE)="","",VLOOKUP(CL207,내용[],27,FALSE))</f>
        <v>화면 구현</v>
      </c>
      <c r="CM220" s="123"/>
      <c r="CN220" s="123"/>
      <c r="CO220" s="123"/>
      <c r="CP220" s="123"/>
      <c r="CQ220" s="123"/>
      <c r="CR220" s="123"/>
      <c r="CS220" s="124"/>
      <c r="CT220" s="124"/>
      <c r="CU220" s="124"/>
      <c r="CV220" s="124"/>
    </row>
    <row r="221" spans="1:100" ht="60" customHeight="1" x14ac:dyDescent="0.15">
      <c r="A221" s="120" t="str">
        <f t="shared" ref="A221" si="600">$A$21</f>
        <v>지시사항</v>
      </c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 t="str">
        <f t="shared" ref="U221" si="601">$A$21</f>
        <v>지시사항</v>
      </c>
      <c r="V221" s="120"/>
      <c r="W221" s="120"/>
      <c r="X221" s="120"/>
      <c r="Y221" s="120"/>
      <c r="Z221" s="120"/>
      <c r="AA221" s="120"/>
      <c r="AB221" s="120"/>
      <c r="AC221" s="120"/>
      <c r="AD221" s="120"/>
      <c r="AE221" s="120"/>
      <c r="AF221" s="120"/>
      <c r="AG221" s="120"/>
      <c r="AH221" s="120"/>
      <c r="AI221" s="120"/>
      <c r="AJ221" s="120"/>
      <c r="AK221" s="120"/>
      <c r="AL221" s="120"/>
      <c r="AM221" s="120"/>
      <c r="AN221" s="120"/>
      <c r="AO221" s="120" t="str">
        <f t="shared" ref="AO221" si="602">$A$21</f>
        <v>지시사항</v>
      </c>
      <c r="AP221" s="120"/>
      <c r="AQ221" s="120"/>
      <c r="AR221" s="120"/>
      <c r="AS221" s="120"/>
      <c r="AT221" s="120"/>
      <c r="AU221" s="120"/>
      <c r="AV221" s="120"/>
      <c r="AW221" s="120"/>
      <c r="AX221" s="120"/>
      <c r="AY221" s="120"/>
      <c r="AZ221" s="120"/>
      <c r="BA221" s="120"/>
      <c r="BB221" s="120"/>
      <c r="BC221" s="120"/>
      <c r="BD221" s="120"/>
      <c r="BE221" s="120"/>
      <c r="BF221" s="120"/>
      <c r="BG221" s="120"/>
      <c r="BH221" s="120"/>
      <c r="BI221" s="120" t="str">
        <f t="shared" ref="BI221" si="603">$A$21</f>
        <v>지시사항</v>
      </c>
      <c r="BJ221" s="120"/>
      <c r="BK221" s="120"/>
      <c r="BL221" s="120"/>
      <c r="BM221" s="120"/>
      <c r="BN221" s="120"/>
      <c r="BO221" s="120"/>
      <c r="BP221" s="120"/>
      <c r="BQ221" s="120"/>
      <c r="BR221" s="120"/>
      <c r="BS221" s="120"/>
      <c r="BT221" s="120"/>
      <c r="BU221" s="120"/>
      <c r="BV221" s="120"/>
      <c r="BW221" s="120"/>
      <c r="BX221" s="120"/>
      <c r="BY221" s="120"/>
      <c r="BZ221" s="120"/>
      <c r="CA221" s="120"/>
      <c r="CB221" s="120"/>
      <c r="CC221" s="120" t="str">
        <f t="shared" ref="CC221" si="604">$A$21</f>
        <v>지시사항</v>
      </c>
      <c r="CD221" s="120"/>
      <c r="CE221" s="120"/>
      <c r="CF221" s="120"/>
      <c r="CG221" s="120"/>
      <c r="CH221" s="120"/>
      <c r="CI221" s="120"/>
      <c r="CJ221" s="120"/>
      <c r="CK221" s="120"/>
      <c r="CL221" s="120"/>
      <c r="CM221" s="120"/>
      <c r="CN221" s="120"/>
      <c r="CO221" s="120"/>
      <c r="CP221" s="120"/>
      <c r="CQ221" s="120"/>
      <c r="CR221" s="120"/>
      <c r="CS221" s="120"/>
      <c r="CT221" s="120"/>
      <c r="CU221" s="120"/>
      <c r="CV221" s="120"/>
    </row>
    <row r="222" spans="1:100" ht="27.95" customHeight="1" x14ac:dyDescent="0.15">
      <c r="A222" s="121" t="str">
        <f t="shared" ref="A222" si="605">$A$22</f>
        <v>특이
사항</v>
      </c>
      <c r="B222" s="120" t="str">
        <f t="shared" ref="B222" si="606">$B$22</f>
        <v>지각자</v>
      </c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1" t="str">
        <f t="shared" ref="U222" si="607">$A$22</f>
        <v>특이
사항</v>
      </c>
      <c r="V222" s="120" t="str">
        <f t="shared" ref="V222" si="608">$B$22</f>
        <v>지각자</v>
      </c>
      <c r="W222" s="120"/>
      <c r="X222" s="120"/>
      <c r="Y222" s="120"/>
      <c r="Z222" s="120"/>
      <c r="AA222" s="120"/>
      <c r="AB222" s="120"/>
      <c r="AC222" s="120"/>
      <c r="AD222" s="120"/>
      <c r="AE222" s="120"/>
      <c r="AF222" s="120"/>
      <c r="AG222" s="120"/>
      <c r="AH222" s="120"/>
      <c r="AI222" s="120"/>
      <c r="AJ222" s="120"/>
      <c r="AK222" s="120"/>
      <c r="AL222" s="120"/>
      <c r="AM222" s="120"/>
      <c r="AN222" s="120"/>
      <c r="AO222" s="121" t="str">
        <f t="shared" ref="AO222" si="609">$A$22</f>
        <v>특이
사항</v>
      </c>
      <c r="AP222" s="120" t="str">
        <f t="shared" ref="AP222" si="610">$B$22</f>
        <v>지각자</v>
      </c>
      <c r="AQ222" s="120"/>
      <c r="AR222" s="120"/>
      <c r="AS222" s="120"/>
      <c r="AT222" s="120"/>
      <c r="AU222" s="120"/>
      <c r="AV222" s="120"/>
      <c r="AW222" s="120"/>
      <c r="AX222" s="120"/>
      <c r="AY222" s="120"/>
      <c r="AZ222" s="120"/>
      <c r="BA222" s="120"/>
      <c r="BB222" s="120"/>
      <c r="BC222" s="120"/>
      <c r="BD222" s="120"/>
      <c r="BE222" s="120"/>
      <c r="BF222" s="120"/>
      <c r="BG222" s="120"/>
      <c r="BH222" s="120"/>
      <c r="BI222" s="121" t="str">
        <f t="shared" ref="BI222" si="611">$A$22</f>
        <v>특이
사항</v>
      </c>
      <c r="BJ222" s="120" t="str">
        <f t="shared" ref="BJ222" si="612">$B$22</f>
        <v>지각자</v>
      </c>
      <c r="BK222" s="120"/>
      <c r="BL222" s="120"/>
      <c r="BM222" s="120"/>
      <c r="BN222" s="120"/>
      <c r="BO222" s="120"/>
      <c r="BP222" s="120"/>
      <c r="BQ222" s="120"/>
      <c r="BR222" s="120"/>
      <c r="BS222" s="120"/>
      <c r="BT222" s="120"/>
      <c r="BU222" s="120"/>
      <c r="BV222" s="120"/>
      <c r="BW222" s="120"/>
      <c r="BX222" s="120"/>
      <c r="BY222" s="120"/>
      <c r="BZ222" s="120"/>
      <c r="CA222" s="120"/>
      <c r="CB222" s="120"/>
      <c r="CC222" s="121" t="str">
        <f t="shared" ref="CC222" si="613">$A$22</f>
        <v>특이
사항</v>
      </c>
      <c r="CD222" s="120" t="str">
        <f t="shared" ref="CD222" si="614">$B$22</f>
        <v>지각자</v>
      </c>
      <c r="CE222" s="120"/>
      <c r="CF222" s="120"/>
      <c r="CG222" s="120"/>
      <c r="CH222" s="120"/>
      <c r="CI222" s="120"/>
      <c r="CJ222" s="120"/>
      <c r="CK222" s="120"/>
      <c r="CL222" s="120"/>
      <c r="CM222" s="120"/>
      <c r="CN222" s="120"/>
      <c r="CO222" s="120"/>
      <c r="CP222" s="120"/>
      <c r="CQ222" s="120"/>
      <c r="CR222" s="120"/>
      <c r="CS222" s="120"/>
      <c r="CT222" s="120"/>
      <c r="CU222" s="120"/>
      <c r="CV222" s="120"/>
    </row>
    <row r="223" spans="1:100" ht="27.95" customHeight="1" x14ac:dyDescent="0.15">
      <c r="A223" s="121"/>
      <c r="B223" s="120" t="str">
        <f t="shared" ref="B223" si="615">$B$23</f>
        <v>결석자</v>
      </c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1"/>
      <c r="V223" s="120" t="str">
        <f t="shared" ref="V223" si="616">$B$23</f>
        <v>결석자</v>
      </c>
      <c r="W223" s="120"/>
      <c r="X223" s="120"/>
      <c r="Y223" s="120"/>
      <c r="Z223" s="120"/>
      <c r="AA223" s="120"/>
      <c r="AB223" s="120"/>
      <c r="AC223" s="120"/>
      <c r="AD223" s="120"/>
      <c r="AE223" s="120"/>
      <c r="AF223" s="120"/>
      <c r="AG223" s="120"/>
      <c r="AH223" s="120"/>
      <c r="AI223" s="120"/>
      <c r="AJ223" s="120"/>
      <c r="AK223" s="120"/>
      <c r="AL223" s="120"/>
      <c r="AM223" s="120"/>
      <c r="AN223" s="120"/>
      <c r="AO223" s="121"/>
      <c r="AP223" s="120" t="str">
        <f t="shared" ref="AP223" si="617">$B$23</f>
        <v>결석자</v>
      </c>
      <c r="AQ223" s="120"/>
      <c r="AR223" s="120"/>
      <c r="AS223" s="120"/>
      <c r="AT223" s="120"/>
      <c r="AU223" s="120"/>
      <c r="AV223" s="120"/>
      <c r="AW223" s="120"/>
      <c r="AX223" s="120"/>
      <c r="AY223" s="120"/>
      <c r="AZ223" s="120"/>
      <c r="BA223" s="120"/>
      <c r="BB223" s="120"/>
      <c r="BC223" s="120"/>
      <c r="BD223" s="120"/>
      <c r="BE223" s="120"/>
      <c r="BF223" s="120"/>
      <c r="BG223" s="120"/>
      <c r="BH223" s="120"/>
      <c r="BI223" s="121"/>
      <c r="BJ223" s="120" t="str">
        <f t="shared" ref="BJ223" si="618">$B$23</f>
        <v>결석자</v>
      </c>
      <c r="BK223" s="120"/>
      <c r="BL223" s="120"/>
      <c r="BM223" s="120"/>
      <c r="BN223" s="120"/>
      <c r="BO223" s="120"/>
      <c r="BP223" s="120"/>
      <c r="BQ223" s="120"/>
      <c r="BR223" s="120"/>
      <c r="BS223" s="120"/>
      <c r="BT223" s="120"/>
      <c r="BU223" s="120"/>
      <c r="BV223" s="120"/>
      <c r="BW223" s="120"/>
      <c r="BX223" s="120"/>
      <c r="BY223" s="120"/>
      <c r="BZ223" s="120"/>
      <c r="CA223" s="120"/>
      <c r="CB223" s="120"/>
      <c r="CC223" s="121"/>
      <c r="CD223" s="120" t="str">
        <f t="shared" ref="CD223" si="619">$B$23</f>
        <v>결석자</v>
      </c>
      <c r="CE223" s="120"/>
      <c r="CF223" s="120"/>
      <c r="CG223" s="120"/>
      <c r="CH223" s="120"/>
      <c r="CI223" s="120"/>
      <c r="CJ223" s="120"/>
      <c r="CK223" s="120"/>
      <c r="CL223" s="120"/>
      <c r="CM223" s="120"/>
      <c r="CN223" s="120"/>
      <c r="CO223" s="120"/>
      <c r="CP223" s="120"/>
      <c r="CQ223" s="120"/>
      <c r="CR223" s="120"/>
      <c r="CS223" s="120"/>
      <c r="CT223" s="120"/>
      <c r="CU223" s="120"/>
      <c r="CV223" s="120"/>
    </row>
    <row r="224" spans="1:100" ht="27.95" customHeight="1" x14ac:dyDescent="0.15">
      <c r="A224" s="121"/>
      <c r="B224" s="120" t="str">
        <f t="shared" ref="B224" si="620">$B$24</f>
        <v>조퇴자</v>
      </c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1"/>
      <c r="V224" s="120" t="str">
        <f t="shared" ref="V224" si="621">$B$24</f>
        <v>조퇴자</v>
      </c>
      <c r="W224" s="120"/>
      <c r="X224" s="120"/>
      <c r="Y224" s="120"/>
      <c r="Z224" s="120"/>
      <c r="AA224" s="120"/>
      <c r="AB224" s="120"/>
      <c r="AC224" s="120"/>
      <c r="AD224" s="120"/>
      <c r="AE224" s="120"/>
      <c r="AF224" s="120"/>
      <c r="AG224" s="120"/>
      <c r="AH224" s="120"/>
      <c r="AI224" s="120"/>
      <c r="AJ224" s="120"/>
      <c r="AK224" s="120"/>
      <c r="AL224" s="120"/>
      <c r="AM224" s="120"/>
      <c r="AN224" s="120"/>
      <c r="AO224" s="121"/>
      <c r="AP224" s="120" t="str">
        <f t="shared" ref="AP224" si="622">$B$24</f>
        <v>조퇴자</v>
      </c>
      <c r="AQ224" s="120"/>
      <c r="AR224" s="120"/>
      <c r="AS224" s="120"/>
      <c r="AT224" s="120"/>
      <c r="AU224" s="120"/>
      <c r="AV224" s="120"/>
      <c r="AW224" s="120"/>
      <c r="AX224" s="120"/>
      <c r="AY224" s="120"/>
      <c r="AZ224" s="120"/>
      <c r="BA224" s="120"/>
      <c r="BB224" s="120"/>
      <c r="BC224" s="120"/>
      <c r="BD224" s="120"/>
      <c r="BE224" s="120"/>
      <c r="BF224" s="120"/>
      <c r="BG224" s="120"/>
      <c r="BH224" s="120"/>
      <c r="BI224" s="121"/>
      <c r="BJ224" s="120" t="str">
        <f t="shared" ref="BJ224" si="623">$B$24</f>
        <v>조퇴자</v>
      </c>
      <c r="BK224" s="120"/>
      <c r="BL224" s="120"/>
      <c r="BM224" s="120"/>
      <c r="BN224" s="120"/>
      <c r="BO224" s="120"/>
      <c r="BP224" s="120"/>
      <c r="BQ224" s="120"/>
      <c r="BR224" s="120"/>
      <c r="BS224" s="120"/>
      <c r="BT224" s="120"/>
      <c r="BU224" s="120"/>
      <c r="BV224" s="120"/>
      <c r="BW224" s="120"/>
      <c r="BX224" s="120"/>
      <c r="BY224" s="120"/>
      <c r="BZ224" s="120"/>
      <c r="CA224" s="120"/>
      <c r="CB224" s="120"/>
      <c r="CC224" s="121"/>
      <c r="CD224" s="120" t="str">
        <f t="shared" ref="CD224" si="624">$B$24</f>
        <v>조퇴자</v>
      </c>
      <c r="CE224" s="120"/>
      <c r="CF224" s="120"/>
      <c r="CG224" s="120"/>
      <c r="CH224" s="120"/>
      <c r="CI224" s="120"/>
      <c r="CJ224" s="120"/>
      <c r="CK224" s="120"/>
      <c r="CL224" s="120"/>
      <c r="CM224" s="120"/>
      <c r="CN224" s="120"/>
      <c r="CO224" s="120"/>
      <c r="CP224" s="120"/>
      <c r="CQ224" s="120"/>
      <c r="CR224" s="120"/>
      <c r="CS224" s="120"/>
      <c r="CT224" s="120"/>
      <c r="CU224" s="120"/>
      <c r="CV224" s="120"/>
    </row>
    <row r="225" spans="1:100" ht="45" customHeight="1" x14ac:dyDescent="0.15">
      <c r="A225" s="121"/>
      <c r="B225" s="121" t="str">
        <f t="shared" ref="B225" si="625">$B$25</f>
        <v>기타사항
(전달사항, 외출자 등)</v>
      </c>
      <c r="C225" s="121"/>
      <c r="D225" s="121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1"/>
      <c r="V225" s="121" t="str">
        <f t="shared" ref="V225" si="626">$B$25</f>
        <v>기타사항
(전달사항, 외출자 등)</v>
      </c>
      <c r="W225" s="121"/>
      <c r="X225" s="121"/>
      <c r="Y225" s="120"/>
      <c r="Z225" s="120"/>
      <c r="AA225" s="120"/>
      <c r="AB225" s="120"/>
      <c r="AC225" s="120"/>
      <c r="AD225" s="120"/>
      <c r="AE225" s="120"/>
      <c r="AF225" s="120"/>
      <c r="AG225" s="120"/>
      <c r="AH225" s="120"/>
      <c r="AI225" s="120"/>
      <c r="AJ225" s="120"/>
      <c r="AK225" s="120"/>
      <c r="AL225" s="120"/>
      <c r="AM225" s="120"/>
      <c r="AN225" s="120"/>
      <c r="AO225" s="121"/>
      <c r="AP225" s="121" t="str">
        <f t="shared" ref="AP225" si="627">$B$25</f>
        <v>기타사항
(전달사항, 외출자 등)</v>
      </c>
      <c r="AQ225" s="121"/>
      <c r="AR225" s="121"/>
      <c r="AS225" s="120"/>
      <c r="AT225" s="120"/>
      <c r="AU225" s="120"/>
      <c r="AV225" s="120"/>
      <c r="AW225" s="120"/>
      <c r="AX225" s="120"/>
      <c r="AY225" s="120"/>
      <c r="AZ225" s="120"/>
      <c r="BA225" s="120"/>
      <c r="BB225" s="120"/>
      <c r="BC225" s="120"/>
      <c r="BD225" s="120"/>
      <c r="BE225" s="120"/>
      <c r="BF225" s="120"/>
      <c r="BG225" s="120"/>
      <c r="BH225" s="120"/>
      <c r="BI225" s="121"/>
      <c r="BJ225" s="121" t="str">
        <f t="shared" ref="BJ225" si="628">$B$25</f>
        <v>기타사항
(전달사항, 외출자 등)</v>
      </c>
      <c r="BK225" s="121"/>
      <c r="BL225" s="121"/>
      <c r="BM225" s="120"/>
      <c r="BN225" s="120"/>
      <c r="BO225" s="120"/>
      <c r="BP225" s="120"/>
      <c r="BQ225" s="120"/>
      <c r="BR225" s="120"/>
      <c r="BS225" s="120"/>
      <c r="BT225" s="120"/>
      <c r="BU225" s="120"/>
      <c r="BV225" s="120"/>
      <c r="BW225" s="120"/>
      <c r="BX225" s="120"/>
      <c r="BY225" s="120"/>
      <c r="BZ225" s="120"/>
      <c r="CA225" s="120"/>
      <c r="CB225" s="120"/>
      <c r="CC225" s="121"/>
      <c r="CD225" s="121" t="str">
        <f t="shared" ref="CD225" si="629">$B$25</f>
        <v>기타사항
(전달사항, 외출자 등)</v>
      </c>
      <c r="CE225" s="121"/>
      <c r="CF225" s="121"/>
      <c r="CG225" s="120"/>
      <c r="CH225" s="120"/>
      <c r="CI225" s="120"/>
      <c r="CJ225" s="120"/>
      <c r="CK225" s="120"/>
      <c r="CL225" s="120"/>
      <c r="CM225" s="120"/>
      <c r="CN225" s="120"/>
      <c r="CO225" s="120"/>
      <c r="CP225" s="120"/>
      <c r="CQ225" s="120"/>
      <c r="CR225" s="120"/>
      <c r="CS225" s="120"/>
      <c r="CT225" s="120"/>
      <c r="CU225" s="120"/>
      <c r="CV225" s="120"/>
    </row>
    <row r="226" spans="1:100" s="49" customFormat="1" ht="44.25" customHeight="1" x14ac:dyDescent="0.15">
      <c r="A226" s="148" t="str">
        <f t="shared" ref="A226" si="630">$A$1</f>
        <v>훈    련    일    지</v>
      </c>
      <c r="B226" s="148"/>
      <c r="C226" s="148"/>
      <c r="D226" s="148"/>
      <c r="E226" s="148"/>
      <c r="F226" s="148"/>
      <c r="G226" s="148"/>
      <c r="H226" s="148"/>
      <c r="I226" s="148"/>
      <c r="J226" s="148"/>
      <c r="K226" s="148"/>
      <c r="L226" s="148"/>
      <c r="M226" s="148"/>
      <c r="N226" s="148"/>
      <c r="O226" s="148"/>
      <c r="P226" s="148"/>
      <c r="Q226" s="148"/>
      <c r="R226" s="148"/>
      <c r="S226" s="148"/>
      <c r="T226" s="148"/>
      <c r="U226" s="148" t="str">
        <f t="shared" ref="U226" si="631">$A$1</f>
        <v>훈    련    일    지</v>
      </c>
      <c r="V226" s="148"/>
      <c r="W226" s="148"/>
      <c r="X226" s="148"/>
      <c r="Y226" s="148"/>
      <c r="Z226" s="148"/>
      <c r="AA226" s="148"/>
      <c r="AB226" s="148"/>
      <c r="AC226" s="148"/>
      <c r="AD226" s="148"/>
      <c r="AE226" s="148"/>
      <c r="AF226" s="148"/>
      <c r="AG226" s="148"/>
      <c r="AH226" s="148"/>
      <c r="AI226" s="148"/>
      <c r="AJ226" s="148"/>
      <c r="AK226" s="148"/>
      <c r="AL226" s="148"/>
      <c r="AM226" s="148"/>
      <c r="AN226" s="148"/>
      <c r="AO226" s="148" t="str">
        <f t="shared" ref="AO226" si="632">$A$1</f>
        <v>훈    련    일    지</v>
      </c>
      <c r="AP226" s="148"/>
      <c r="AQ226" s="148"/>
      <c r="AR226" s="148"/>
      <c r="AS226" s="148"/>
      <c r="AT226" s="148"/>
      <c r="AU226" s="148"/>
      <c r="AV226" s="148"/>
      <c r="AW226" s="148"/>
      <c r="AX226" s="148"/>
      <c r="AY226" s="148"/>
      <c r="AZ226" s="148"/>
      <c r="BA226" s="148"/>
      <c r="BB226" s="148"/>
      <c r="BC226" s="148"/>
      <c r="BD226" s="148"/>
      <c r="BE226" s="148"/>
      <c r="BF226" s="148"/>
      <c r="BG226" s="148"/>
      <c r="BH226" s="148"/>
      <c r="BI226" s="148" t="str">
        <f t="shared" ref="BI226" si="633">$A$1</f>
        <v>훈    련    일    지</v>
      </c>
      <c r="BJ226" s="148"/>
      <c r="BK226" s="148"/>
      <c r="BL226" s="148"/>
      <c r="BM226" s="148"/>
      <c r="BN226" s="148"/>
      <c r="BO226" s="148"/>
      <c r="BP226" s="148"/>
      <c r="BQ226" s="148"/>
      <c r="BR226" s="148"/>
      <c r="BS226" s="148"/>
      <c r="BT226" s="148"/>
      <c r="BU226" s="148"/>
      <c r="BV226" s="148"/>
      <c r="BW226" s="148"/>
      <c r="BX226" s="148"/>
      <c r="BY226" s="148"/>
      <c r="BZ226" s="148"/>
      <c r="CA226" s="148"/>
      <c r="CB226" s="148"/>
      <c r="CC226" s="148" t="str">
        <f t="shared" ref="CC226" si="634">$A$1</f>
        <v>훈    련    일    지</v>
      </c>
      <c r="CD226" s="148"/>
      <c r="CE226" s="148"/>
      <c r="CF226" s="148"/>
      <c r="CG226" s="148"/>
      <c r="CH226" s="148"/>
      <c r="CI226" s="148"/>
      <c r="CJ226" s="148"/>
      <c r="CK226" s="148"/>
      <c r="CL226" s="148"/>
      <c r="CM226" s="148"/>
      <c r="CN226" s="148"/>
      <c r="CO226" s="148"/>
      <c r="CP226" s="148"/>
      <c r="CQ226" s="148"/>
      <c r="CR226" s="148"/>
      <c r="CS226" s="148"/>
      <c r="CT226" s="148"/>
      <c r="CU226" s="148"/>
      <c r="CV226" s="148"/>
    </row>
    <row r="227" spans="1:100" s="49" customFormat="1" ht="24" customHeight="1" x14ac:dyDescent="0.1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BI227" s="50"/>
      <c r="BJ227" s="50"/>
      <c r="BK227" s="50"/>
      <c r="BL227" s="50"/>
      <c r="BM227" s="50"/>
      <c r="BN227" s="50"/>
      <c r="BO227" s="50"/>
      <c r="BP227" s="50"/>
      <c r="BQ227" s="50"/>
      <c r="BR227" s="50"/>
      <c r="CC227" s="50"/>
      <c r="CD227" s="50"/>
      <c r="CE227" s="50"/>
      <c r="CF227" s="50"/>
      <c r="CG227" s="50"/>
      <c r="CH227" s="50"/>
      <c r="CI227" s="50"/>
      <c r="CJ227" s="50"/>
      <c r="CK227" s="50"/>
      <c r="CL227" s="50"/>
    </row>
    <row r="228" spans="1:100" ht="20.100000000000001" customHeight="1" x14ac:dyDescent="0.15">
      <c r="A228" s="51" t="s">
        <v>18</v>
      </c>
      <c r="D228" s="81" t="str">
        <f>자료!$D$4</f>
        <v>하이미디어컴퓨터학원 천호점</v>
      </c>
      <c r="F228" s="52"/>
      <c r="G228" s="52"/>
      <c r="H228" s="52"/>
      <c r="N228" s="149" t="s">
        <v>75</v>
      </c>
      <c r="O228" s="152" t="s">
        <v>70</v>
      </c>
      <c r="P228" s="153"/>
      <c r="Q228" s="154"/>
      <c r="R228" s="152" t="s">
        <v>76</v>
      </c>
      <c r="S228" s="153"/>
      <c r="T228" s="154"/>
      <c r="U228" s="51" t="str">
        <f>$A$3</f>
        <v xml:space="preserve">훈련기관명 : </v>
      </c>
      <c r="X228" s="81" t="str">
        <f>$D$3</f>
        <v>하이미디어컴퓨터학원 천호점</v>
      </c>
      <c r="Z228" s="52"/>
      <c r="AA228" s="52"/>
      <c r="AB228" s="52"/>
      <c r="AH228" s="149" t="str">
        <f>$N$3</f>
        <v>결 
재</v>
      </c>
      <c r="AI228" s="152" t="str">
        <f>$O$3</f>
        <v>담  당</v>
      </c>
      <c r="AJ228" s="153"/>
      <c r="AK228" s="154"/>
      <c r="AL228" s="152" t="str">
        <f>$R$3</f>
        <v>최 종</v>
      </c>
      <c r="AM228" s="153"/>
      <c r="AN228" s="154"/>
      <c r="AO228" s="51" t="str">
        <f>$A$3</f>
        <v xml:space="preserve">훈련기관명 : </v>
      </c>
      <c r="AR228" s="81" t="str">
        <f>$D$3</f>
        <v>하이미디어컴퓨터학원 천호점</v>
      </c>
      <c r="AT228" s="52"/>
      <c r="AU228" s="52"/>
      <c r="AV228" s="52"/>
      <c r="BB228" s="149" t="str">
        <f>$N$3</f>
        <v>결 
재</v>
      </c>
      <c r="BC228" s="152" t="str">
        <f>$O$3</f>
        <v>담  당</v>
      </c>
      <c r="BD228" s="153"/>
      <c r="BE228" s="154"/>
      <c r="BF228" s="152" t="str">
        <f>$R$3</f>
        <v>최 종</v>
      </c>
      <c r="BG228" s="153"/>
      <c r="BH228" s="154"/>
      <c r="BI228" s="51" t="str">
        <f>$A$3</f>
        <v xml:space="preserve">훈련기관명 : </v>
      </c>
      <c r="BL228" s="81" t="str">
        <f>$D$3</f>
        <v>하이미디어컴퓨터학원 천호점</v>
      </c>
      <c r="BN228" s="52"/>
      <c r="BO228" s="52"/>
      <c r="BP228" s="52"/>
      <c r="BV228" s="149" t="str">
        <f>$N$3</f>
        <v>결 
재</v>
      </c>
      <c r="BW228" s="152" t="str">
        <f>$O$3</f>
        <v>담  당</v>
      </c>
      <c r="BX228" s="153"/>
      <c r="BY228" s="154"/>
      <c r="BZ228" s="152" t="str">
        <f>$R$3</f>
        <v>최 종</v>
      </c>
      <c r="CA228" s="153"/>
      <c r="CB228" s="154"/>
      <c r="CC228" s="51" t="str">
        <f>$A$3</f>
        <v xml:space="preserve">훈련기관명 : </v>
      </c>
      <c r="CF228" s="81" t="str">
        <f>$D$3</f>
        <v>하이미디어컴퓨터학원 천호점</v>
      </c>
      <c r="CH228" s="52"/>
      <c r="CI228" s="52"/>
      <c r="CJ228" s="52"/>
      <c r="CP228" s="149" t="str">
        <f>$N$3</f>
        <v>결 
재</v>
      </c>
      <c r="CQ228" s="152" t="str">
        <f>$O$3</f>
        <v>담  당</v>
      </c>
      <c r="CR228" s="153"/>
      <c r="CS228" s="154"/>
      <c r="CT228" s="152" t="str">
        <f>$R$3</f>
        <v>최 종</v>
      </c>
      <c r="CU228" s="153"/>
      <c r="CV228" s="154"/>
    </row>
    <row r="229" spans="1:100" ht="20.100000000000001" customHeight="1" x14ac:dyDescent="0.15">
      <c r="A229" s="51" t="s">
        <v>19</v>
      </c>
      <c r="D229" s="136" t="str">
        <f>$D$4</f>
        <v>풀스택 개발자양성과정(프론트앤드&amp;백앤드)(2회차)</v>
      </c>
      <c r="E229" s="136"/>
      <c r="F229" s="136"/>
      <c r="G229" s="136"/>
      <c r="H229" s="136"/>
      <c r="I229" s="136"/>
      <c r="J229" s="136"/>
      <c r="K229" s="136"/>
      <c r="L229" s="136"/>
      <c r="M229" s="137"/>
      <c r="N229" s="150"/>
      <c r="O229" s="138"/>
      <c r="P229" s="139"/>
      <c r="Q229" s="140"/>
      <c r="R229" s="138"/>
      <c r="S229" s="139"/>
      <c r="T229" s="140"/>
      <c r="U229" s="51" t="str">
        <f>$A$4</f>
        <v xml:space="preserve">훈련과정명 : </v>
      </c>
      <c r="X229" s="136" t="str">
        <f>$D$4</f>
        <v>풀스택 개발자양성과정(프론트앤드&amp;백앤드)(2회차)</v>
      </c>
      <c r="Y229" s="136"/>
      <c r="Z229" s="136"/>
      <c r="AA229" s="136"/>
      <c r="AB229" s="136"/>
      <c r="AC229" s="136"/>
      <c r="AD229" s="136"/>
      <c r="AE229" s="136"/>
      <c r="AF229" s="136"/>
      <c r="AG229" s="137"/>
      <c r="AH229" s="150"/>
      <c r="AI229" s="138"/>
      <c r="AJ229" s="139"/>
      <c r="AK229" s="140"/>
      <c r="AL229" s="138"/>
      <c r="AM229" s="139"/>
      <c r="AN229" s="140"/>
      <c r="AO229" s="51" t="str">
        <f>$A$4</f>
        <v xml:space="preserve">훈련과정명 : </v>
      </c>
      <c r="AR229" s="136" t="str">
        <f>$D$4</f>
        <v>풀스택 개발자양성과정(프론트앤드&amp;백앤드)(2회차)</v>
      </c>
      <c r="AS229" s="136"/>
      <c r="AT229" s="136"/>
      <c r="AU229" s="136"/>
      <c r="AV229" s="136"/>
      <c r="AW229" s="136"/>
      <c r="AX229" s="136"/>
      <c r="AY229" s="136"/>
      <c r="AZ229" s="136"/>
      <c r="BA229" s="137"/>
      <c r="BB229" s="150"/>
      <c r="BC229" s="138"/>
      <c r="BD229" s="139"/>
      <c r="BE229" s="140"/>
      <c r="BF229" s="138"/>
      <c r="BG229" s="139"/>
      <c r="BH229" s="140"/>
      <c r="BI229" s="51" t="str">
        <f>$A$4</f>
        <v xml:space="preserve">훈련과정명 : </v>
      </c>
      <c r="BL229" s="136" t="str">
        <f>$D$4</f>
        <v>풀스택 개발자양성과정(프론트앤드&amp;백앤드)(2회차)</v>
      </c>
      <c r="BM229" s="136"/>
      <c r="BN229" s="136"/>
      <c r="BO229" s="136"/>
      <c r="BP229" s="136"/>
      <c r="BQ229" s="136"/>
      <c r="BR229" s="136"/>
      <c r="BS229" s="136"/>
      <c r="BT229" s="136"/>
      <c r="BU229" s="137"/>
      <c r="BV229" s="150"/>
      <c r="BW229" s="138"/>
      <c r="BX229" s="139"/>
      <c r="BY229" s="140"/>
      <c r="BZ229" s="138"/>
      <c r="CA229" s="139"/>
      <c r="CB229" s="140"/>
      <c r="CC229" s="51" t="str">
        <f>$A$4</f>
        <v xml:space="preserve">훈련과정명 : </v>
      </c>
      <c r="CF229" s="136" t="str">
        <f>$D$4</f>
        <v>풀스택 개발자양성과정(프론트앤드&amp;백앤드)(2회차)</v>
      </c>
      <c r="CG229" s="136"/>
      <c r="CH229" s="136"/>
      <c r="CI229" s="136"/>
      <c r="CJ229" s="136"/>
      <c r="CK229" s="136"/>
      <c r="CL229" s="136"/>
      <c r="CM229" s="136"/>
      <c r="CN229" s="136"/>
      <c r="CO229" s="137"/>
      <c r="CP229" s="150"/>
      <c r="CQ229" s="138"/>
      <c r="CR229" s="139"/>
      <c r="CS229" s="140"/>
      <c r="CT229" s="138"/>
      <c r="CU229" s="139"/>
      <c r="CV229" s="140"/>
    </row>
    <row r="230" spans="1:100" ht="20.100000000000001" customHeight="1" x14ac:dyDescent="0.15">
      <c r="A230" s="51" t="s">
        <v>20</v>
      </c>
      <c r="D230" s="81" t="str">
        <f>자료!$D$5</f>
        <v>2020-10-20 ~ 2021-04-01</v>
      </c>
      <c r="F230" s="52"/>
      <c r="N230" s="151"/>
      <c r="O230" s="141"/>
      <c r="P230" s="142"/>
      <c r="Q230" s="143"/>
      <c r="R230" s="141"/>
      <c r="S230" s="142"/>
      <c r="T230" s="143"/>
      <c r="U230" s="51" t="str">
        <f>$A$5</f>
        <v xml:space="preserve">훈 련 기 간 : </v>
      </c>
      <c r="X230" s="81" t="str">
        <f>$D$5</f>
        <v>2020-10-20 ~ 2021-04-01</v>
      </c>
      <c r="Z230" s="52"/>
      <c r="AH230" s="151"/>
      <c r="AI230" s="141"/>
      <c r="AJ230" s="142"/>
      <c r="AK230" s="143"/>
      <c r="AL230" s="141"/>
      <c r="AM230" s="142"/>
      <c r="AN230" s="143"/>
      <c r="AO230" s="51" t="str">
        <f>$A$5</f>
        <v xml:space="preserve">훈 련 기 간 : </v>
      </c>
      <c r="AR230" s="81" t="str">
        <f>$D$5</f>
        <v>2020-10-20 ~ 2021-04-01</v>
      </c>
      <c r="AT230" s="52"/>
      <c r="BB230" s="151"/>
      <c r="BC230" s="141"/>
      <c r="BD230" s="142"/>
      <c r="BE230" s="143"/>
      <c r="BF230" s="141"/>
      <c r="BG230" s="142"/>
      <c r="BH230" s="143"/>
      <c r="BI230" s="51" t="str">
        <f>$A$5</f>
        <v xml:space="preserve">훈 련 기 간 : </v>
      </c>
      <c r="BL230" s="81" t="str">
        <f>$D$5</f>
        <v>2020-10-20 ~ 2021-04-01</v>
      </c>
      <c r="BN230" s="52"/>
      <c r="BV230" s="151"/>
      <c r="BW230" s="141"/>
      <c r="BX230" s="142"/>
      <c r="BY230" s="143"/>
      <c r="BZ230" s="141"/>
      <c r="CA230" s="142"/>
      <c r="CB230" s="143"/>
      <c r="CC230" s="51" t="str">
        <f>$A$5</f>
        <v xml:space="preserve">훈 련 기 간 : </v>
      </c>
      <c r="CF230" s="81" t="str">
        <f>$D$5</f>
        <v>2020-10-20 ~ 2021-04-01</v>
      </c>
      <c r="CH230" s="52"/>
      <c r="CP230" s="151"/>
      <c r="CQ230" s="141"/>
      <c r="CR230" s="142"/>
      <c r="CS230" s="143"/>
      <c r="CT230" s="141"/>
      <c r="CU230" s="142"/>
      <c r="CV230" s="143"/>
    </row>
    <row r="231" spans="1:100" ht="20.100000000000001" customHeight="1" x14ac:dyDescent="0.15">
      <c r="F231" s="52"/>
      <c r="Z231" s="52"/>
      <c r="AT231" s="52"/>
      <c r="BN231" s="52"/>
      <c r="CH231" s="52"/>
    </row>
    <row r="232" spans="1:100" ht="19.5" customHeight="1" x14ac:dyDescent="0.15">
      <c r="A232" s="53" t="s">
        <v>68</v>
      </c>
      <c r="B232" s="53"/>
      <c r="C232" s="53"/>
      <c r="D232" s="144">
        <f>VLOOKUP(J232,내용[],44,FALSE)</f>
        <v>44187</v>
      </c>
      <c r="E232" s="144"/>
      <c r="F232" s="144"/>
      <c r="G232" s="144"/>
      <c r="H232" s="144"/>
      <c r="I232" s="144"/>
      <c r="J232" s="145">
        <f t="shared" ref="J232" si="635">J207+5</f>
        <v>46</v>
      </c>
      <c r="K232" s="145"/>
      <c r="L232" s="54"/>
      <c r="M232" s="53"/>
      <c r="N232" s="53"/>
      <c r="O232" s="53"/>
      <c r="P232" s="53"/>
      <c r="Q232" s="53"/>
      <c r="R232" s="53"/>
      <c r="U232" s="53" t="s">
        <v>68</v>
      </c>
      <c r="V232" s="53"/>
      <c r="W232" s="53"/>
      <c r="X232" s="146">
        <f>VLOOKUP(AD232,내용[],44,FALSE)</f>
        <v>44188</v>
      </c>
      <c r="Y232" s="146"/>
      <c r="Z232" s="146"/>
      <c r="AA232" s="146"/>
      <c r="AB232" s="146"/>
      <c r="AC232" s="146"/>
      <c r="AD232" s="147">
        <f t="shared" ref="AD232" si="636">J232+1</f>
        <v>47</v>
      </c>
      <c r="AE232" s="147"/>
      <c r="AF232" s="54"/>
      <c r="AG232" s="53"/>
      <c r="AH232" s="53"/>
      <c r="AI232" s="53"/>
      <c r="AJ232" s="53"/>
      <c r="AK232" s="53"/>
      <c r="AL232" s="53"/>
      <c r="AO232" s="53" t="s">
        <v>68</v>
      </c>
      <c r="AP232" s="53"/>
      <c r="AQ232" s="53"/>
      <c r="AR232" s="146">
        <f>VLOOKUP(AX232,내용[],44,FALSE)</f>
        <v>44189</v>
      </c>
      <c r="AS232" s="146"/>
      <c r="AT232" s="146"/>
      <c r="AU232" s="146"/>
      <c r="AV232" s="146"/>
      <c r="AW232" s="146"/>
      <c r="AX232" s="147">
        <f t="shared" ref="AX232" si="637">AD232+1</f>
        <v>48</v>
      </c>
      <c r="AY232" s="147"/>
      <c r="AZ232" s="54"/>
      <c r="BA232" s="53"/>
      <c r="BB232" s="53"/>
      <c r="BC232" s="53"/>
      <c r="BD232" s="53"/>
      <c r="BE232" s="53"/>
      <c r="BF232" s="53"/>
      <c r="BI232" s="53" t="s">
        <v>68</v>
      </c>
      <c r="BJ232" s="53"/>
      <c r="BK232" s="53"/>
      <c r="BL232" s="146">
        <f>VLOOKUP(BR232,내용[],44,FALSE)</f>
        <v>44193</v>
      </c>
      <c r="BM232" s="146"/>
      <c r="BN232" s="146"/>
      <c r="BO232" s="146"/>
      <c r="BP232" s="146"/>
      <c r="BQ232" s="146"/>
      <c r="BR232" s="147">
        <f t="shared" ref="BR232" si="638">AX232+1</f>
        <v>49</v>
      </c>
      <c r="BS232" s="147"/>
      <c r="BT232" s="54"/>
      <c r="BU232" s="53"/>
      <c r="BV232" s="53"/>
      <c r="BW232" s="53"/>
      <c r="BX232" s="53"/>
      <c r="BY232" s="53"/>
      <c r="BZ232" s="53"/>
      <c r="CC232" s="53" t="s">
        <v>68</v>
      </c>
      <c r="CD232" s="53"/>
      <c r="CE232" s="53"/>
      <c r="CF232" s="146">
        <f>VLOOKUP(CL232,내용[],44,FALSE)</f>
        <v>44194</v>
      </c>
      <c r="CG232" s="146"/>
      <c r="CH232" s="146"/>
      <c r="CI232" s="146"/>
      <c r="CJ232" s="146"/>
      <c r="CK232" s="146"/>
      <c r="CL232" s="147">
        <f t="shared" ref="CL232" si="639">BR232+1</f>
        <v>50</v>
      </c>
      <c r="CM232" s="147"/>
      <c r="CN232" s="54"/>
      <c r="CO232" s="53"/>
      <c r="CP232" s="53"/>
      <c r="CQ232" s="53"/>
      <c r="CR232" s="53"/>
      <c r="CS232" s="53"/>
      <c r="CT232" s="53"/>
    </row>
    <row r="233" spans="1:100" ht="30" customHeight="1" x14ac:dyDescent="0.15">
      <c r="A233" s="130" t="str">
        <f t="shared" ref="A233" si="640">$A$8</f>
        <v>재적</v>
      </c>
      <c r="B233" s="131"/>
      <c r="C233" s="132" t="s">
        <v>2</v>
      </c>
      <c r="D233" s="135"/>
      <c r="E233" s="130" t="str">
        <f t="shared" ref="E233" si="641">$E$8</f>
        <v>출석</v>
      </c>
      <c r="F233" s="131"/>
      <c r="G233" s="132" t="s">
        <v>2</v>
      </c>
      <c r="H233" s="133"/>
      <c r="I233" s="134" t="str">
        <f t="shared" ref="I233" si="642">$I$8</f>
        <v>결석</v>
      </c>
      <c r="J233" s="131"/>
      <c r="K233" s="132" t="s">
        <v>2</v>
      </c>
      <c r="L233" s="135"/>
      <c r="M233" s="130" t="str">
        <f t="shared" ref="M233" si="643">$M$8</f>
        <v>지각</v>
      </c>
      <c r="N233" s="131"/>
      <c r="O233" s="132" t="s">
        <v>2</v>
      </c>
      <c r="P233" s="133"/>
      <c r="Q233" s="134" t="str">
        <f t="shared" ref="Q233" si="644">$Q$8</f>
        <v xml:space="preserve">조퇴 </v>
      </c>
      <c r="R233" s="131"/>
      <c r="S233" s="132" t="s">
        <v>2</v>
      </c>
      <c r="T233" s="133"/>
      <c r="U233" s="130" t="str">
        <f t="shared" ref="U233" si="645">$A$8</f>
        <v>재적</v>
      </c>
      <c r="V233" s="131"/>
      <c r="W233" s="132" t="s">
        <v>2</v>
      </c>
      <c r="X233" s="135"/>
      <c r="Y233" s="130" t="str">
        <f t="shared" ref="Y233" si="646">$E$8</f>
        <v>출석</v>
      </c>
      <c r="Z233" s="131"/>
      <c r="AA233" s="132" t="s">
        <v>2</v>
      </c>
      <c r="AB233" s="133"/>
      <c r="AC233" s="134" t="str">
        <f t="shared" ref="AC233" si="647">$I$8</f>
        <v>결석</v>
      </c>
      <c r="AD233" s="131"/>
      <c r="AE233" s="132" t="s">
        <v>2</v>
      </c>
      <c r="AF233" s="135"/>
      <c r="AG233" s="130" t="str">
        <f t="shared" ref="AG233" si="648">$M$8</f>
        <v>지각</v>
      </c>
      <c r="AH233" s="131"/>
      <c r="AI233" s="132" t="s">
        <v>2</v>
      </c>
      <c r="AJ233" s="133"/>
      <c r="AK233" s="134" t="str">
        <f t="shared" ref="AK233" si="649">$Q$8</f>
        <v xml:space="preserve">조퇴 </v>
      </c>
      <c r="AL233" s="131"/>
      <c r="AM233" s="132" t="s">
        <v>2</v>
      </c>
      <c r="AN233" s="133"/>
      <c r="AO233" s="130" t="str">
        <f t="shared" ref="AO233" si="650">$A$8</f>
        <v>재적</v>
      </c>
      <c r="AP233" s="131"/>
      <c r="AQ233" s="132" t="s">
        <v>2</v>
      </c>
      <c r="AR233" s="135"/>
      <c r="AS233" s="130" t="str">
        <f t="shared" ref="AS233" si="651">$E$8</f>
        <v>출석</v>
      </c>
      <c r="AT233" s="131"/>
      <c r="AU233" s="132" t="s">
        <v>2</v>
      </c>
      <c r="AV233" s="133"/>
      <c r="AW233" s="134" t="str">
        <f t="shared" ref="AW233" si="652">$I$8</f>
        <v>결석</v>
      </c>
      <c r="AX233" s="131"/>
      <c r="AY233" s="132" t="s">
        <v>2</v>
      </c>
      <c r="AZ233" s="135"/>
      <c r="BA233" s="130" t="str">
        <f t="shared" ref="BA233" si="653">$M$8</f>
        <v>지각</v>
      </c>
      <c r="BB233" s="131"/>
      <c r="BC233" s="132" t="s">
        <v>2</v>
      </c>
      <c r="BD233" s="133"/>
      <c r="BE233" s="134" t="str">
        <f t="shared" ref="BE233" si="654">$Q$8</f>
        <v xml:space="preserve">조퇴 </v>
      </c>
      <c r="BF233" s="131"/>
      <c r="BG233" s="132" t="s">
        <v>2</v>
      </c>
      <c r="BH233" s="133"/>
      <c r="BI233" s="130" t="str">
        <f t="shared" ref="BI233" si="655">$A$8</f>
        <v>재적</v>
      </c>
      <c r="BJ233" s="131"/>
      <c r="BK233" s="132" t="s">
        <v>2</v>
      </c>
      <c r="BL233" s="135"/>
      <c r="BM233" s="130" t="str">
        <f t="shared" ref="BM233" si="656">$E$8</f>
        <v>출석</v>
      </c>
      <c r="BN233" s="131"/>
      <c r="BO233" s="132" t="s">
        <v>2</v>
      </c>
      <c r="BP233" s="133"/>
      <c r="BQ233" s="134" t="str">
        <f t="shared" ref="BQ233" si="657">$I$8</f>
        <v>결석</v>
      </c>
      <c r="BR233" s="131"/>
      <c r="BS233" s="132" t="s">
        <v>2</v>
      </c>
      <c r="BT233" s="135"/>
      <c r="BU233" s="130" t="str">
        <f t="shared" ref="BU233" si="658">$M$8</f>
        <v>지각</v>
      </c>
      <c r="BV233" s="131"/>
      <c r="BW233" s="132" t="s">
        <v>2</v>
      </c>
      <c r="BX233" s="133"/>
      <c r="BY233" s="134" t="str">
        <f t="shared" ref="BY233" si="659">$Q$8</f>
        <v xml:space="preserve">조퇴 </v>
      </c>
      <c r="BZ233" s="131"/>
      <c r="CA233" s="132" t="s">
        <v>2</v>
      </c>
      <c r="CB233" s="133"/>
      <c r="CC233" s="130" t="str">
        <f t="shared" ref="CC233" si="660">$A$8</f>
        <v>재적</v>
      </c>
      <c r="CD233" s="131"/>
      <c r="CE233" s="132" t="s">
        <v>2</v>
      </c>
      <c r="CF233" s="135"/>
      <c r="CG233" s="130" t="str">
        <f t="shared" ref="CG233" si="661">$E$8</f>
        <v>출석</v>
      </c>
      <c r="CH233" s="131"/>
      <c r="CI233" s="132" t="s">
        <v>2</v>
      </c>
      <c r="CJ233" s="133"/>
      <c r="CK233" s="134" t="str">
        <f t="shared" ref="CK233" si="662">$I$8</f>
        <v>결석</v>
      </c>
      <c r="CL233" s="131"/>
      <c r="CM233" s="132" t="s">
        <v>2</v>
      </c>
      <c r="CN233" s="135"/>
      <c r="CO233" s="130" t="str">
        <f t="shared" ref="CO233" si="663">$M$8</f>
        <v>지각</v>
      </c>
      <c r="CP233" s="131"/>
      <c r="CQ233" s="132" t="s">
        <v>2</v>
      </c>
      <c r="CR233" s="133"/>
      <c r="CS233" s="134" t="str">
        <f t="shared" ref="CS233" si="664">$Q$8</f>
        <v xml:space="preserve">조퇴 </v>
      </c>
      <c r="CT233" s="131"/>
      <c r="CU233" s="132" t="s">
        <v>2</v>
      </c>
      <c r="CV233" s="133"/>
    </row>
    <row r="234" spans="1:100" ht="19.5" customHeight="1" x14ac:dyDescent="0.15"/>
    <row r="235" spans="1:100" ht="25.5" customHeight="1" x14ac:dyDescent="0.15">
      <c r="A235" s="120" t="s">
        <v>7</v>
      </c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 t="s">
        <v>7</v>
      </c>
      <c r="V235" s="120"/>
      <c r="W235" s="120"/>
      <c r="X235" s="120"/>
      <c r="Y235" s="120"/>
      <c r="Z235" s="120"/>
      <c r="AA235" s="120"/>
      <c r="AB235" s="120"/>
      <c r="AC235" s="120"/>
      <c r="AD235" s="120"/>
      <c r="AE235" s="120"/>
      <c r="AF235" s="120"/>
      <c r="AG235" s="120"/>
      <c r="AH235" s="120"/>
      <c r="AI235" s="120"/>
      <c r="AJ235" s="120"/>
      <c r="AK235" s="120"/>
      <c r="AL235" s="120"/>
      <c r="AM235" s="120"/>
      <c r="AN235" s="120"/>
      <c r="AO235" s="120" t="s">
        <v>7</v>
      </c>
      <c r="AP235" s="120"/>
      <c r="AQ235" s="120"/>
      <c r="AR235" s="120"/>
      <c r="AS235" s="120"/>
      <c r="AT235" s="120"/>
      <c r="AU235" s="120"/>
      <c r="AV235" s="120"/>
      <c r="AW235" s="120"/>
      <c r="AX235" s="120"/>
      <c r="AY235" s="120"/>
      <c r="AZ235" s="120"/>
      <c r="BA235" s="120"/>
      <c r="BB235" s="120"/>
      <c r="BC235" s="120"/>
      <c r="BD235" s="120"/>
      <c r="BE235" s="120"/>
      <c r="BF235" s="120"/>
      <c r="BG235" s="120"/>
      <c r="BH235" s="120"/>
      <c r="BI235" s="120" t="s">
        <v>7</v>
      </c>
      <c r="BJ235" s="120"/>
      <c r="BK235" s="120"/>
      <c r="BL235" s="120"/>
      <c r="BM235" s="120"/>
      <c r="BN235" s="120"/>
      <c r="BO235" s="120"/>
      <c r="BP235" s="120"/>
      <c r="BQ235" s="120"/>
      <c r="BR235" s="120"/>
      <c r="BS235" s="120"/>
      <c r="BT235" s="120"/>
      <c r="BU235" s="120"/>
      <c r="BV235" s="120"/>
      <c r="BW235" s="120"/>
      <c r="BX235" s="120"/>
      <c r="BY235" s="120"/>
      <c r="BZ235" s="120"/>
      <c r="CA235" s="120"/>
      <c r="CB235" s="120"/>
      <c r="CC235" s="120" t="s">
        <v>7</v>
      </c>
      <c r="CD235" s="120"/>
      <c r="CE235" s="120"/>
      <c r="CF235" s="120"/>
      <c r="CG235" s="120"/>
      <c r="CH235" s="120"/>
      <c r="CI235" s="120"/>
      <c r="CJ235" s="120"/>
      <c r="CK235" s="120"/>
      <c r="CL235" s="120"/>
      <c r="CM235" s="120"/>
      <c r="CN235" s="120"/>
      <c r="CO235" s="120"/>
      <c r="CP235" s="120"/>
      <c r="CQ235" s="120"/>
      <c r="CR235" s="120"/>
      <c r="CS235" s="120"/>
      <c r="CT235" s="120"/>
      <c r="CU235" s="120"/>
      <c r="CV235" s="120"/>
    </row>
    <row r="236" spans="1:100" s="56" customFormat="1" ht="30" customHeight="1" x14ac:dyDescent="0.15">
      <c r="A236" s="55" t="str">
        <f t="shared" ref="A236" si="665">$A$11</f>
        <v>교시</v>
      </c>
      <c r="B236" s="128" t="str">
        <f t="shared" ref="B236" si="666">$B$11</f>
        <v>훈련과목</v>
      </c>
      <c r="C236" s="128"/>
      <c r="D236" s="128"/>
      <c r="E236" s="128"/>
      <c r="F236" s="128"/>
      <c r="G236" s="128"/>
      <c r="H236" s="128" t="str">
        <f t="shared" ref="H236" si="667">$H$11</f>
        <v>담당교사</v>
      </c>
      <c r="I236" s="128"/>
      <c r="J236" s="128" t="str">
        <f t="shared" ref="J236" si="668">$J$11</f>
        <v>훈련내용</v>
      </c>
      <c r="K236" s="128"/>
      <c r="L236" s="128"/>
      <c r="M236" s="128"/>
      <c r="N236" s="128"/>
      <c r="O236" s="128"/>
      <c r="P236" s="128"/>
      <c r="Q236" s="129" t="str">
        <f t="shared" ref="Q236" si="669">$Q$11</f>
        <v>비고
(불참자 등)</v>
      </c>
      <c r="R236" s="129"/>
      <c r="S236" s="129"/>
      <c r="T236" s="129"/>
      <c r="U236" s="55" t="str">
        <f t="shared" ref="U236" si="670">$A$11</f>
        <v>교시</v>
      </c>
      <c r="V236" s="128" t="str">
        <f t="shared" ref="V236" si="671">$B$11</f>
        <v>훈련과목</v>
      </c>
      <c r="W236" s="128"/>
      <c r="X236" s="128"/>
      <c r="Y236" s="128"/>
      <c r="Z236" s="128"/>
      <c r="AA236" s="128"/>
      <c r="AB236" s="128" t="str">
        <f t="shared" ref="AB236" si="672">$H$11</f>
        <v>담당교사</v>
      </c>
      <c r="AC236" s="128"/>
      <c r="AD236" s="128" t="str">
        <f t="shared" ref="AD236" si="673">$J$11</f>
        <v>훈련내용</v>
      </c>
      <c r="AE236" s="128"/>
      <c r="AF236" s="128"/>
      <c r="AG236" s="128"/>
      <c r="AH236" s="128"/>
      <c r="AI236" s="128"/>
      <c r="AJ236" s="128"/>
      <c r="AK236" s="129" t="str">
        <f t="shared" ref="AK236" si="674">$Q$11</f>
        <v>비고
(불참자 등)</v>
      </c>
      <c r="AL236" s="129"/>
      <c r="AM236" s="129"/>
      <c r="AN236" s="129"/>
      <c r="AO236" s="55" t="str">
        <f t="shared" ref="AO236" si="675">$A$11</f>
        <v>교시</v>
      </c>
      <c r="AP236" s="128" t="str">
        <f t="shared" ref="AP236" si="676">$B$11</f>
        <v>훈련과목</v>
      </c>
      <c r="AQ236" s="128"/>
      <c r="AR236" s="128"/>
      <c r="AS236" s="128"/>
      <c r="AT236" s="128"/>
      <c r="AU236" s="128"/>
      <c r="AV236" s="128" t="str">
        <f t="shared" ref="AV236" si="677">$H$11</f>
        <v>담당교사</v>
      </c>
      <c r="AW236" s="128"/>
      <c r="AX236" s="128" t="str">
        <f t="shared" ref="AX236" si="678">$J$11</f>
        <v>훈련내용</v>
      </c>
      <c r="AY236" s="128"/>
      <c r="AZ236" s="128"/>
      <c r="BA236" s="128"/>
      <c r="BB236" s="128"/>
      <c r="BC236" s="128"/>
      <c r="BD236" s="128"/>
      <c r="BE236" s="129" t="str">
        <f t="shared" ref="BE236" si="679">$Q$11</f>
        <v>비고
(불참자 등)</v>
      </c>
      <c r="BF236" s="129"/>
      <c r="BG236" s="129"/>
      <c r="BH236" s="129"/>
      <c r="BI236" s="55" t="str">
        <f t="shared" ref="BI236" si="680">$A$11</f>
        <v>교시</v>
      </c>
      <c r="BJ236" s="128" t="str">
        <f t="shared" ref="BJ236" si="681">$B$11</f>
        <v>훈련과목</v>
      </c>
      <c r="BK236" s="128"/>
      <c r="BL236" s="128"/>
      <c r="BM236" s="128"/>
      <c r="BN236" s="128"/>
      <c r="BO236" s="128"/>
      <c r="BP236" s="128" t="str">
        <f t="shared" ref="BP236" si="682">$H$11</f>
        <v>담당교사</v>
      </c>
      <c r="BQ236" s="128"/>
      <c r="BR236" s="128" t="str">
        <f t="shared" ref="BR236" si="683">$J$11</f>
        <v>훈련내용</v>
      </c>
      <c r="BS236" s="128"/>
      <c r="BT236" s="128"/>
      <c r="BU236" s="128"/>
      <c r="BV236" s="128"/>
      <c r="BW236" s="128"/>
      <c r="BX236" s="128"/>
      <c r="BY236" s="129" t="str">
        <f t="shared" ref="BY236" si="684">$Q$11</f>
        <v>비고
(불참자 등)</v>
      </c>
      <c r="BZ236" s="129"/>
      <c r="CA236" s="129"/>
      <c r="CB236" s="129"/>
      <c r="CC236" s="55" t="str">
        <f t="shared" ref="CC236" si="685">$A$11</f>
        <v>교시</v>
      </c>
      <c r="CD236" s="128" t="str">
        <f t="shared" ref="CD236" si="686">$B$11</f>
        <v>훈련과목</v>
      </c>
      <c r="CE236" s="128"/>
      <c r="CF236" s="128"/>
      <c r="CG236" s="128"/>
      <c r="CH236" s="128"/>
      <c r="CI236" s="128"/>
      <c r="CJ236" s="128" t="str">
        <f t="shared" ref="CJ236" si="687">$H$11</f>
        <v>담당교사</v>
      </c>
      <c r="CK236" s="128"/>
      <c r="CL236" s="128" t="str">
        <f t="shared" ref="CL236" si="688">$J$11</f>
        <v>훈련내용</v>
      </c>
      <c r="CM236" s="128"/>
      <c r="CN236" s="128"/>
      <c r="CO236" s="128"/>
      <c r="CP236" s="128"/>
      <c r="CQ236" s="128"/>
      <c r="CR236" s="128"/>
      <c r="CS236" s="129" t="str">
        <f t="shared" ref="CS236" si="689">$Q$11</f>
        <v>비고
(불참자 등)</v>
      </c>
      <c r="CT236" s="129"/>
      <c r="CU236" s="129"/>
      <c r="CV236" s="129"/>
    </row>
    <row r="237" spans="1:100" ht="30.75" customHeight="1" x14ac:dyDescent="0.15">
      <c r="A237" s="57" t="str">
        <f>"1교시"&amp;LEFT(자료!$D$8,5)</f>
        <v>1교시09:30</v>
      </c>
      <c r="B237" s="121" t="str">
        <f>IF(VLOOKUP(J232,내용[],4,FALSE)="","",VLOOKUP(J232,내용[],4,FALSE)&amp;" : "&amp;VLOOKUP(J232,내용[],12,FALSE))</f>
        <v xml:space="preserve">프론트앤드 &amp; 백앤드 구현 및 제작 : </v>
      </c>
      <c r="C237" s="121"/>
      <c r="D237" s="121"/>
      <c r="E237" s="121"/>
      <c r="F237" s="121"/>
      <c r="G237" s="121"/>
      <c r="H237" s="122"/>
      <c r="I237" s="122"/>
      <c r="J237" s="123" t="str">
        <f>IF(VLOOKUP(J232,내용[],20,FALSE)="","",VLOOKUP(J232,내용[],20,FALSE))</f>
        <v>통합 구현</v>
      </c>
      <c r="K237" s="123"/>
      <c r="L237" s="123"/>
      <c r="M237" s="123"/>
      <c r="N237" s="123"/>
      <c r="O237" s="123"/>
      <c r="P237" s="123"/>
      <c r="Q237" s="124"/>
      <c r="R237" s="124"/>
      <c r="S237" s="124"/>
      <c r="T237" s="124"/>
      <c r="U237" s="57" t="str">
        <f>"1교시"&amp;LEFT(자료!$D$8,5)</f>
        <v>1교시09:30</v>
      </c>
      <c r="V237" s="121" t="str">
        <f>IF(VLOOKUP(AD232,내용[],4,FALSE)="","",VLOOKUP(AD232,내용[],4,FALSE)&amp;" : "&amp;VLOOKUP(AD232,내용[],12,FALSE))</f>
        <v xml:space="preserve">프론트앤드 &amp; 백앤드 구현 및 제작 : </v>
      </c>
      <c r="W237" s="121"/>
      <c r="X237" s="121"/>
      <c r="Y237" s="121"/>
      <c r="Z237" s="121"/>
      <c r="AA237" s="121"/>
      <c r="AB237" s="122"/>
      <c r="AC237" s="122"/>
      <c r="AD237" s="123" t="str">
        <f>IF(VLOOKUP(AD232,내용[],20,FALSE)="","",VLOOKUP(AD232,내용[],20,FALSE))</f>
        <v>통합 구현</v>
      </c>
      <c r="AE237" s="123"/>
      <c r="AF237" s="123"/>
      <c r="AG237" s="123"/>
      <c r="AH237" s="123"/>
      <c r="AI237" s="123"/>
      <c r="AJ237" s="123"/>
      <c r="AK237" s="124"/>
      <c r="AL237" s="124"/>
      <c r="AM237" s="124"/>
      <c r="AN237" s="124"/>
      <c r="AO237" s="57" t="str">
        <f>"1교시"&amp;LEFT(자료!$D$8,5)</f>
        <v>1교시09:30</v>
      </c>
      <c r="AP237" s="121" t="str">
        <f>IF(VLOOKUP(AX232,내용[],4,FALSE)="","",VLOOKUP(AX232,내용[],4,FALSE)&amp;" : "&amp;VLOOKUP(AX232,내용[],12,FALSE))</f>
        <v xml:space="preserve">프론트앤드 &amp; 백앤드 구현 및 제작 : </v>
      </c>
      <c r="AQ237" s="121"/>
      <c r="AR237" s="121"/>
      <c r="AS237" s="121"/>
      <c r="AT237" s="121"/>
      <c r="AU237" s="121"/>
      <c r="AV237" s="122"/>
      <c r="AW237" s="122"/>
      <c r="AX237" s="123" t="str">
        <f>IF(VLOOKUP(AX232,내용[],20,FALSE)="","",VLOOKUP(AX232,내용[],20,FALSE))</f>
        <v>통합 구현</v>
      </c>
      <c r="AY237" s="123"/>
      <c r="AZ237" s="123"/>
      <c r="BA237" s="123"/>
      <c r="BB237" s="123"/>
      <c r="BC237" s="123"/>
      <c r="BD237" s="123"/>
      <c r="BE237" s="124"/>
      <c r="BF237" s="124"/>
      <c r="BG237" s="124"/>
      <c r="BH237" s="124"/>
      <c r="BI237" s="57" t="str">
        <f>"1교시"&amp;LEFT(자료!$D$8,5)</f>
        <v>1교시09:30</v>
      </c>
      <c r="BJ237" s="121" t="str">
        <f>IF(VLOOKUP(BR232,내용[],4,FALSE)="","",VLOOKUP(BR232,내용[],4,FALSE)&amp;" : "&amp;VLOOKUP(BR232,내용[],12,FALSE))</f>
        <v xml:space="preserve">프론트앤드 &amp; 백앤드 구현 및 제작 : </v>
      </c>
      <c r="BK237" s="121"/>
      <c r="BL237" s="121"/>
      <c r="BM237" s="121"/>
      <c r="BN237" s="121"/>
      <c r="BO237" s="121"/>
      <c r="BP237" s="122"/>
      <c r="BQ237" s="122"/>
      <c r="BR237" s="123" t="str">
        <f>IF(VLOOKUP(BR232,내용[],20,FALSE)="","",VLOOKUP(BR232,내용[],20,FALSE))</f>
        <v>통합 구현</v>
      </c>
      <c r="BS237" s="123"/>
      <c r="BT237" s="123"/>
      <c r="BU237" s="123"/>
      <c r="BV237" s="123"/>
      <c r="BW237" s="123"/>
      <c r="BX237" s="123"/>
      <c r="BY237" s="124"/>
      <c r="BZ237" s="124"/>
      <c r="CA237" s="124"/>
      <c r="CB237" s="124"/>
      <c r="CC237" s="57" t="str">
        <f>"1교시"&amp;LEFT(자료!$D$8,5)</f>
        <v>1교시09:30</v>
      </c>
      <c r="CD237" s="121" t="str">
        <f>IF(VLOOKUP(CL232,내용[],4,FALSE)="","",VLOOKUP(CL232,내용[],4,FALSE)&amp;" : "&amp;VLOOKUP(CL232,내용[],12,FALSE))</f>
        <v xml:space="preserve">프론트앤드 &amp; 백앤드 구현 및 제작 : </v>
      </c>
      <c r="CE237" s="121"/>
      <c r="CF237" s="121"/>
      <c r="CG237" s="121"/>
      <c r="CH237" s="121"/>
      <c r="CI237" s="121"/>
      <c r="CJ237" s="122"/>
      <c r="CK237" s="122"/>
      <c r="CL237" s="123" t="str">
        <f>IF(VLOOKUP(CL232,내용[],20,FALSE)="","",VLOOKUP(CL232,내용[],20,FALSE))</f>
        <v>통합 구현</v>
      </c>
      <c r="CM237" s="123"/>
      <c r="CN237" s="123"/>
      <c r="CO237" s="123"/>
      <c r="CP237" s="123"/>
      <c r="CQ237" s="123"/>
      <c r="CR237" s="123"/>
      <c r="CS237" s="124"/>
      <c r="CT237" s="124"/>
      <c r="CU237" s="124"/>
      <c r="CV237" s="124"/>
    </row>
    <row r="238" spans="1:100" ht="30.75" customHeight="1" x14ac:dyDescent="0.15">
      <c r="A238" s="57" t="str">
        <f>"2교시"&amp;LEFT(자료!$E$8,5)</f>
        <v>2교시10:30</v>
      </c>
      <c r="B238" s="125" t="str">
        <f>IF(VLOOKUP(J232,내용[],5,FALSE)="","",VLOOKUP(J232,내용[],5,FALSE)&amp;" : "&amp;VLOOKUP(J232,내용[],13,FALSE))</f>
        <v xml:space="preserve">프론트앤드 &amp; 백앤드 구현 및 제작 : </v>
      </c>
      <c r="C238" s="126"/>
      <c r="D238" s="126"/>
      <c r="E238" s="126"/>
      <c r="F238" s="126"/>
      <c r="G238" s="127"/>
      <c r="H238" s="122"/>
      <c r="I238" s="122"/>
      <c r="J238" s="123" t="str">
        <f>IF(VLOOKUP(J232,내용[],21,FALSE)="","",VLOOKUP(J232,내용[],21,FALSE))</f>
        <v>통합 구현</v>
      </c>
      <c r="K238" s="123"/>
      <c r="L238" s="123"/>
      <c r="M238" s="123"/>
      <c r="N238" s="123"/>
      <c r="O238" s="123"/>
      <c r="P238" s="123"/>
      <c r="Q238" s="124"/>
      <c r="R238" s="124"/>
      <c r="S238" s="124"/>
      <c r="T238" s="124"/>
      <c r="U238" s="57" t="str">
        <f>"2교시"&amp;LEFT(자료!$E$8,5)</f>
        <v>2교시10:30</v>
      </c>
      <c r="V238" s="125" t="str">
        <f>IF(VLOOKUP(AD232,내용[],5,FALSE)="","",VLOOKUP(AD232,내용[],5,FALSE)&amp;" : "&amp;VLOOKUP(AD232,내용[],13,FALSE))</f>
        <v xml:space="preserve">프론트앤드 &amp; 백앤드 구현 및 제작 : </v>
      </c>
      <c r="W238" s="126"/>
      <c r="X238" s="126"/>
      <c r="Y238" s="126"/>
      <c r="Z238" s="126"/>
      <c r="AA238" s="127"/>
      <c r="AB238" s="122"/>
      <c r="AC238" s="122"/>
      <c r="AD238" s="123" t="str">
        <f>IF(VLOOKUP(AD232,내용[],21,FALSE)="","",VLOOKUP(AD232,내용[],21,FALSE))</f>
        <v>통합 구현</v>
      </c>
      <c r="AE238" s="123"/>
      <c r="AF238" s="123"/>
      <c r="AG238" s="123"/>
      <c r="AH238" s="123"/>
      <c r="AI238" s="123"/>
      <c r="AJ238" s="123"/>
      <c r="AK238" s="124"/>
      <c r="AL238" s="124"/>
      <c r="AM238" s="124"/>
      <c r="AN238" s="124"/>
      <c r="AO238" s="57" t="str">
        <f>"2교시"&amp;LEFT(자료!$E$8,5)</f>
        <v>2교시10:30</v>
      </c>
      <c r="AP238" s="125" t="str">
        <f>IF(VLOOKUP(AX232,내용[],5,FALSE)="","",VLOOKUP(AX232,내용[],5,FALSE)&amp;" : "&amp;VLOOKUP(AX232,내용[],13,FALSE))</f>
        <v xml:space="preserve">프론트앤드 &amp; 백앤드 구현 및 제작 : </v>
      </c>
      <c r="AQ238" s="126"/>
      <c r="AR238" s="126"/>
      <c r="AS238" s="126"/>
      <c r="AT238" s="126"/>
      <c r="AU238" s="127"/>
      <c r="AV238" s="122"/>
      <c r="AW238" s="122"/>
      <c r="AX238" s="123" t="str">
        <f>IF(VLOOKUP(AX232,내용[],21,FALSE)="","",VLOOKUP(AX232,내용[],21,FALSE))</f>
        <v>통합 구현</v>
      </c>
      <c r="AY238" s="123"/>
      <c r="AZ238" s="123"/>
      <c r="BA238" s="123"/>
      <c r="BB238" s="123"/>
      <c r="BC238" s="123"/>
      <c r="BD238" s="123"/>
      <c r="BE238" s="124"/>
      <c r="BF238" s="124"/>
      <c r="BG238" s="124"/>
      <c r="BH238" s="124"/>
      <c r="BI238" s="57" t="str">
        <f>"2교시"&amp;LEFT(자료!$E$8,5)</f>
        <v>2교시10:30</v>
      </c>
      <c r="BJ238" s="125" t="str">
        <f>IF(VLOOKUP(BR232,내용[],5,FALSE)="","",VLOOKUP(BR232,내용[],5,FALSE)&amp;" : "&amp;VLOOKUP(BR232,내용[],13,FALSE))</f>
        <v xml:space="preserve">프론트앤드 &amp; 백앤드 구현 및 제작 : </v>
      </c>
      <c r="BK238" s="126"/>
      <c r="BL238" s="126"/>
      <c r="BM238" s="126"/>
      <c r="BN238" s="126"/>
      <c r="BO238" s="127"/>
      <c r="BP238" s="122"/>
      <c r="BQ238" s="122"/>
      <c r="BR238" s="123" t="str">
        <f>IF(VLOOKUP(BR232,내용[],21,FALSE)="","",VLOOKUP(BR232,내용[],21,FALSE))</f>
        <v>통합 구현</v>
      </c>
      <c r="BS238" s="123"/>
      <c r="BT238" s="123"/>
      <c r="BU238" s="123"/>
      <c r="BV238" s="123"/>
      <c r="BW238" s="123"/>
      <c r="BX238" s="123"/>
      <c r="BY238" s="124"/>
      <c r="BZ238" s="124"/>
      <c r="CA238" s="124"/>
      <c r="CB238" s="124"/>
      <c r="CC238" s="57" t="str">
        <f>"2교시"&amp;LEFT(자료!$E$8,5)</f>
        <v>2교시10:30</v>
      </c>
      <c r="CD238" s="125" t="str">
        <f>IF(VLOOKUP(CL232,내용[],5,FALSE)="","",VLOOKUP(CL232,내용[],5,FALSE)&amp;" : "&amp;VLOOKUP(CL232,내용[],13,FALSE))</f>
        <v xml:space="preserve">프론트앤드 &amp; 백앤드 구현 및 제작 : </v>
      </c>
      <c r="CE238" s="126"/>
      <c r="CF238" s="126"/>
      <c r="CG238" s="126"/>
      <c r="CH238" s="126"/>
      <c r="CI238" s="127"/>
      <c r="CJ238" s="122"/>
      <c r="CK238" s="122"/>
      <c r="CL238" s="123" t="str">
        <f>IF(VLOOKUP(CL232,내용[],21,FALSE)="","",VLOOKUP(CL232,내용[],21,FALSE))</f>
        <v>통합 구현</v>
      </c>
      <c r="CM238" s="123"/>
      <c r="CN238" s="123"/>
      <c r="CO238" s="123"/>
      <c r="CP238" s="123"/>
      <c r="CQ238" s="123"/>
      <c r="CR238" s="123"/>
      <c r="CS238" s="124"/>
      <c r="CT238" s="124"/>
      <c r="CU238" s="124"/>
      <c r="CV238" s="124"/>
    </row>
    <row r="239" spans="1:100" ht="30.75" customHeight="1" x14ac:dyDescent="0.15">
      <c r="A239" s="57" t="str">
        <f>"3교시"&amp;LEFT(자료!$F$8,5)</f>
        <v>3교시11:30</v>
      </c>
      <c r="B239" s="125" t="str">
        <f>IF(VLOOKUP(J232,내용[],6,FALSE)="","",VLOOKUP(J232,내용[],6,FALSE)&amp;" : "&amp;VLOOKUP(J232,내용[],14,FALSE))</f>
        <v xml:space="preserve">프론트앤드 &amp; 백앤드 구현 및 제작 : </v>
      </c>
      <c r="C239" s="126"/>
      <c r="D239" s="126"/>
      <c r="E239" s="126"/>
      <c r="F239" s="126"/>
      <c r="G239" s="127"/>
      <c r="H239" s="122"/>
      <c r="I239" s="122"/>
      <c r="J239" s="123" t="str">
        <f>IF(VLOOKUP(J232,내용[],22,FALSE)="","",VLOOKUP(J232,내용[],22,FALSE))</f>
        <v>통합 구현</v>
      </c>
      <c r="K239" s="123"/>
      <c r="L239" s="123"/>
      <c r="M239" s="123"/>
      <c r="N239" s="123"/>
      <c r="O239" s="123"/>
      <c r="P239" s="123"/>
      <c r="Q239" s="124"/>
      <c r="R239" s="124"/>
      <c r="S239" s="124"/>
      <c r="T239" s="124"/>
      <c r="U239" s="57" t="str">
        <f>"3교시"&amp;LEFT(자료!$F$8,5)</f>
        <v>3교시11:30</v>
      </c>
      <c r="V239" s="125" t="str">
        <f>IF(VLOOKUP(AD232,내용[],6,FALSE)="","",VLOOKUP(AD232,내용[],6,FALSE)&amp;" : "&amp;VLOOKUP(AD232,내용[],14,FALSE))</f>
        <v xml:space="preserve">프론트앤드 &amp; 백앤드 구현 및 제작 : </v>
      </c>
      <c r="W239" s="126"/>
      <c r="X239" s="126"/>
      <c r="Y239" s="126"/>
      <c r="Z239" s="126"/>
      <c r="AA239" s="127"/>
      <c r="AB239" s="122"/>
      <c r="AC239" s="122"/>
      <c r="AD239" s="123" t="str">
        <f>IF(VLOOKUP(AD232,내용[],22,FALSE)="","",VLOOKUP(AD232,내용[],22,FALSE))</f>
        <v>통합 구현</v>
      </c>
      <c r="AE239" s="123"/>
      <c r="AF239" s="123"/>
      <c r="AG239" s="123"/>
      <c r="AH239" s="123"/>
      <c r="AI239" s="123"/>
      <c r="AJ239" s="123"/>
      <c r="AK239" s="124"/>
      <c r="AL239" s="124"/>
      <c r="AM239" s="124"/>
      <c r="AN239" s="124"/>
      <c r="AO239" s="57" t="str">
        <f>"3교시"&amp;LEFT(자료!$F$8,5)</f>
        <v>3교시11:30</v>
      </c>
      <c r="AP239" s="125" t="str">
        <f>IF(VLOOKUP(AX232,내용[],6,FALSE)="","",VLOOKUP(AX232,내용[],6,FALSE)&amp;" : "&amp;VLOOKUP(AX232,내용[],14,FALSE))</f>
        <v xml:space="preserve">프론트앤드 &amp; 백앤드 구현 및 제작 : </v>
      </c>
      <c r="AQ239" s="126"/>
      <c r="AR239" s="126"/>
      <c r="AS239" s="126"/>
      <c r="AT239" s="126"/>
      <c r="AU239" s="127"/>
      <c r="AV239" s="122"/>
      <c r="AW239" s="122"/>
      <c r="AX239" s="123" t="str">
        <f>IF(VLOOKUP(AX232,내용[],22,FALSE)="","",VLOOKUP(AX232,내용[],22,FALSE))</f>
        <v>통합 구현</v>
      </c>
      <c r="AY239" s="123"/>
      <c r="AZ239" s="123"/>
      <c r="BA239" s="123"/>
      <c r="BB239" s="123"/>
      <c r="BC239" s="123"/>
      <c r="BD239" s="123"/>
      <c r="BE239" s="124"/>
      <c r="BF239" s="124"/>
      <c r="BG239" s="124"/>
      <c r="BH239" s="124"/>
      <c r="BI239" s="57" t="str">
        <f>"3교시"&amp;LEFT(자료!$F$8,5)</f>
        <v>3교시11:30</v>
      </c>
      <c r="BJ239" s="125" t="str">
        <f>IF(VLOOKUP(BR232,내용[],6,FALSE)="","",VLOOKUP(BR232,내용[],6,FALSE)&amp;" : "&amp;VLOOKUP(BR232,내용[],14,FALSE))</f>
        <v xml:space="preserve">프론트앤드 &amp; 백앤드 구현 및 제작 : </v>
      </c>
      <c r="BK239" s="126"/>
      <c r="BL239" s="126"/>
      <c r="BM239" s="126"/>
      <c r="BN239" s="126"/>
      <c r="BO239" s="127"/>
      <c r="BP239" s="122"/>
      <c r="BQ239" s="122"/>
      <c r="BR239" s="123" t="str">
        <f>IF(VLOOKUP(BR232,내용[],22,FALSE)="","",VLOOKUP(BR232,내용[],22,FALSE))</f>
        <v>통합 구현</v>
      </c>
      <c r="BS239" s="123"/>
      <c r="BT239" s="123"/>
      <c r="BU239" s="123"/>
      <c r="BV239" s="123"/>
      <c r="BW239" s="123"/>
      <c r="BX239" s="123"/>
      <c r="BY239" s="124"/>
      <c r="BZ239" s="124"/>
      <c r="CA239" s="124"/>
      <c r="CB239" s="124"/>
      <c r="CC239" s="57" t="str">
        <f>"3교시"&amp;LEFT(자료!$F$8,5)</f>
        <v>3교시11:30</v>
      </c>
      <c r="CD239" s="125" t="str">
        <f>IF(VLOOKUP(CL232,내용[],6,FALSE)="","",VLOOKUP(CL232,내용[],6,FALSE)&amp;" : "&amp;VLOOKUP(CL232,내용[],14,FALSE))</f>
        <v xml:space="preserve">프론트앤드 &amp; 백앤드 구현 및 제작 : </v>
      </c>
      <c r="CE239" s="126"/>
      <c r="CF239" s="126"/>
      <c r="CG239" s="126"/>
      <c r="CH239" s="126"/>
      <c r="CI239" s="127"/>
      <c r="CJ239" s="122"/>
      <c r="CK239" s="122"/>
      <c r="CL239" s="123" t="str">
        <f>IF(VLOOKUP(CL232,내용[],22,FALSE)="","",VLOOKUP(CL232,내용[],22,FALSE))</f>
        <v>통합 구현</v>
      </c>
      <c r="CM239" s="123"/>
      <c r="CN239" s="123"/>
      <c r="CO239" s="123"/>
      <c r="CP239" s="123"/>
      <c r="CQ239" s="123"/>
      <c r="CR239" s="123"/>
      <c r="CS239" s="124"/>
      <c r="CT239" s="124"/>
      <c r="CU239" s="124"/>
      <c r="CV239" s="124"/>
    </row>
    <row r="240" spans="1:100" ht="30.75" customHeight="1" x14ac:dyDescent="0.15">
      <c r="A240" s="57" t="str">
        <f>"4교시"&amp;LEFT(자료!$G$8,5)</f>
        <v>4교시12:30</v>
      </c>
      <c r="B240" s="125" t="str">
        <f>IF(VLOOKUP(J232,내용[],7,FALSE)="","",VLOOKUP(J232,내용[],7,FALSE)&amp;" : "&amp;VLOOKUP(J232,내용[],15,FALSE))</f>
        <v xml:space="preserve">프론트앤드 &amp; 백앤드 구현 및 제작 : </v>
      </c>
      <c r="C240" s="126"/>
      <c r="D240" s="126"/>
      <c r="E240" s="126"/>
      <c r="F240" s="126"/>
      <c r="G240" s="127"/>
      <c r="H240" s="122"/>
      <c r="I240" s="122"/>
      <c r="J240" s="123" t="str">
        <f>IF(VLOOKUP(J232,내용[],23,FALSE)="","",VLOOKUP(J232,내용[],23,FALSE))</f>
        <v>통합 구현</v>
      </c>
      <c r="K240" s="123"/>
      <c r="L240" s="123"/>
      <c r="M240" s="123"/>
      <c r="N240" s="123"/>
      <c r="O240" s="123"/>
      <c r="P240" s="123"/>
      <c r="Q240" s="124"/>
      <c r="R240" s="124"/>
      <c r="S240" s="124"/>
      <c r="T240" s="124"/>
      <c r="U240" s="57" t="str">
        <f>"4교시"&amp;LEFT(자료!$G$8,5)</f>
        <v>4교시12:30</v>
      </c>
      <c r="V240" s="125" t="str">
        <f>IF(VLOOKUP(AD232,내용[],7,FALSE)="","",VLOOKUP(AD232,내용[],7,FALSE)&amp;" : "&amp;VLOOKUP(AD232,내용[],15,FALSE))</f>
        <v xml:space="preserve">프론트앤드 &amp; 백앤드 구현 및 제작 : </v>
      </c>
      <c r="W240" s="126"/>
      <c r="X240" s="126"/>
      <c r="Y240" s="126"/>
      <c r="Z240" s="126"/>
      <c r="AA240" s="127"/>
      <c r="AB240" s="122"/>
      <c r="AC240" s="122"/>
      <c r="AD240" s="123" t="str">
        <f>IF(VLOOKUP(AD232,내용[],23,FALSE)="","",VLOOKUP(AD232,내용[],23,FALSE))</f>
        <v>통합 구현</v>
      </c>
      <c r="AE240" s="123"/>
      <c r="AF240" s="123"/>
      <c r="AG240" s="123"/>
      <c r="AH240" s="123"/>
      <c r="AI240" s="123"/>
      <c r="AJ240" s="123"/>
      <c r="AK240" s="124"/>
      <c r="AL240" s="124"/>
      <c r="AM240" s="124"/>
      <c r="AN240" s="124"/>
      <c r="AO240" s="57" t="str">
        <f>"4교시"&amp;LEFT(자료!$G$8,5)</f>
        <v>4교시12:30</v>
      </c>
      <c r="AP240" s="125" t="str">
        <f>IF(VLOOKUP(AX232,내용[],7,FALSE)="","",VLOOKUP(AX232,내용[],7,FALSE)&amp;" : "&amp;VLOOKUP(AX232,내용[],15,FALSE))</f>
        <v xml:space="preserve">프론트앤드 &amp; 백앤드 구현 및 제작 : </v>
      </c>
      <c r="AQ240" s="126"/>
      <c r="AR240" s="126"/>
      <c r="AS240" s="126"/>
      <c r="AT240" s="126"/>
      <c r="AU240" s="127"/>
      <c r="AV240" s="122"/>
      <c r="AW240" s="122"/>
      <c r="AX240" s="123" t="str">
        <f>IF(VLOOKUP(AX232,내용[],23,FALSE)="","",VLOOKUP(AX232,내용[],23,FALSE))</f>
        <v>통합 구현</v>
      </c>
      <c r="AY240" s="123"/>
      <c r="AZ240" s="123"/>
      <c r="BA240" s="123"/>
      <c r="BB240" s="123"/>
      <c r="BC240" s="123"/>
      <c r="BD240" s="123"/>
      <c r="BE240" s="124"/>
      <c r="BF240" s="124"/>
      <c r="BG240" s="124"/>
      <c r="BH240" s="124"/>
      <c r="BI240" s="57" t="str">
        <f>"4교시"&amp;LEFT(자료!$G$8,5)</f>
        <v>4교시12:30</v>
      </c>
      <c r="BJ240" s="125" t="str">
        <f>IF(VLOOKUP(BR232,내용[],7,FALSE)="","",VLOOKUP(BR232,내용[],7,FALSE)&amp;" : "&amp;VLOOKUP(BR232,내용[],15,FALSE))</f>
        <v xml:space="preserve">프론트앤드 &amp; 백앤드 구현 및 제작 : </v>
      </c>
      <c r="BK240" s="126"/>
      <c r="BL240" s="126"/>
      <c r="BM240" s="126"/>
      <c r="BN240" s="126"/>
      <c r="BO240" s="127"/>
      <c r="BP240" s="122"/>
      <c r="BQ240" s="122"/>
      <c r="BR240" s="123" t="str">
        <f>IF(VLOOKUP(BR232,내용[],23,FALSE)="","",VLOOKUP(BR232,내용[],23,FALSE))</f>
        <v>통합 구현</v>
      </c>
      <c r="BS240" s="123"/>
      <c r="BT240" s="123"/>
      <c r="BU240" s="123"/>
      <c r="BV240" s="123"/>
      <c r="BW240" s="123"/>
      <c r="BX240" s="123"/>
      <c r="BY240" s="124"/>
      <c r="BZ240" s="124"/>
      <c r="CA240" s="124"/>
      <c r="CB240" s="124"/>
      <c r="CC240" s="57" t="str">
        <f>"4교시"&amp;LEFT(자료!$G$8,5)</f>
        <v>4교시12:30</v>
      </c>
      <c r="CD240" s="125" t="str">
        <f>IF(VLOOKUP(CL232,내용[],7,FALSE)="","",VLOOKUP(CL232,내용[],7,FALSE)&amp;" : "&amp;VLOOKUP(CL232,내용[],15,FALSE))</f>
        <v xml:space="preserve">프론트앤드 &amp; 백앤드 구현 및 제작 : </v>
      </c>
      <c r="CE240" s="126"/>
      <c r="CF240" s="126"/>
      <c r="CG240" s="126"/>
      <c r="CH240" s="126"/>
      <c r="CI240" s="127"/>
      <c r="CJ240" s="122"/>
      <c r="CK240" s="122"/>
      <c r="CL240" s="123" t="str">
        <f>IF(VLOOKUP(CL232,내용[],23,FALSE)="","",VLOOKUP(CL232,내용[],23,FALSE))</f>
        <v>통합 구현</v>
      </c>
      <c r="CM240" s="123"/>
      <c r="CN240" s="123"/>
      <c r="CO240" s="123"/>
      <c r="CP240" s="123"/>
      <c r="CQ240" s="123"/>
      <c r="CR240" s="123"/>
      <c r="CS240" s="124"/>
      <c r="CT240" s="124"/>
      <c r="CU240" s="124"/>
      <c r="CV240" s="124"/>
    </row>
    <row r="241" spans="1:100" ht="30.75" customHeight="1" x14ac:dyDescent="0.15">
      <c r="A241" s="57" t="str">
        <f>"5교시"&amp;LEFT(자료!$H$8,5)</f>
        <v>5교시14:10</v>
      </c>
      <c r="B241" s="125" t="str">
        <f>IF(VLOOKUP(J232,내용[],8,FALSE)="","",VLOOKUP(J232,내용[],8,FALSE)&amp;" : "&amp;VLOOKUP(J232,내용[],16,FALSE))</f>
        <v xml:space="preserve">프론트앤드 &amp; 백앤드 구현 및 제작 : </v>
      </c>
      <c r="C241" s="126"/>
      <c r="D241" s="126"/>
      <c r="E241" s="126"/>
      <c r="F241" s="126"/>
      <c r="G241" s="127"/>
      <c r="H241" s="122"/>
      <c r="I241" s="122"/>
      <c r="J241" s="123" t="str">
        <f>IF(VLOOKUP(J232,내용[],24,FALSE)="","",VLOOKUP(J232,내용[],24,FALSE))</f>
        <v>통합 구현</v>
      </c>
      <c r="K241" s="123"/>
      <c r="L241" s="123"/>
      <c r="M241" s="123"/>
      <c r="N241" s="123"/>
      <c r="O241" s="123"/>
      <c r="P241" s="123"/>
      <c r="Q241" s="124"/>
      <c r="R241" s="124"/>
      <c r="S241" s="124"/>
      <c r="T241" s="124"/>
      <c r="U241" s="57" t="str">
        <f>"5교시"&amp;LEFT(자료!$H$8,5)</f>
        <v>5교시14:10</v>
      </c>
      <c r="V241" s="125" t="str">
        <f>IF(VLOOKUP(AD232,내용[],8,FALSE)="","",VLOOKUP(AD232,내용[],8,FALSE)&amp;" : "&amp;VLOOKUP(AD232,내용[],16,FALSE))</f>
        <v xml:space="preserve">프론트앤드 &amp; 백앤드 구현 및 제작 : </v>
      </c>
      <c r="W241" s="126"/>
      <c r="X241" s="126"/>
      <c r="Y241" s="126"/>
      <c r="Z241" s="126"/>
      <c r="AA241" s="127"/>
      <c r="AB241" s="122"/>
      <c r="AC241" s="122"/>
      <c r="AD241" s="123" t="str">
        <f>IF(VLOOKUP(AD232,내용[],24,FALSE)="","",VLOOKUP(AD232,내용[],24,FALSE))</f>
        <v>통합 구현</v>
      </c>
      <c r="AE241" s="123"/>
      <c r="AF241" s="123"/>
      <c r="AG241" s="123"/>
      <c r="AH241" s="123"/>
      <c r="AI241" s="123"/>
      <c r="AJ241" s="123"/>
      <c r="AK241" s="124"/>
      <c r="AL241" s="124"/>
      <c r="AM241" s="124"/>
      <c r="AN241" s="124"/>
      <c r="AO241" s="57" t="str">
        <f>"5교시"&amp;LEFT(자료!$H$8,5)</f>
        <v>5교시14:10</v>
      </c>
      <c r="AP241" s="125" t="str">
        <f>IF(VLOOKUP(AX232,내용[],8,FALSE)="","",VLOOKUP(AX232,내용[],8,FALSE)&amp;" : "&amp;VLOOKUP(AX232,내용[],16,FALSE))</f>
        <v xml:space="preserve">프론트앤드 &amp; 백앤드 구현 및 제작 : </v>
      </c>
      <c r="AQ241" s="126"/>
      <c r="AR241" s="126"/>
      <c r="AS241" s="126"/>
      <c r="AT241" s="126"/>
      <c r="AU241" s="127"/>
      <c r="AV241" s="122"/>
      <c r="AW241" s="122"/>
      <c r="AX241" s="123" t="str">
        <f>IF(VLOOKUP(AX232,내용[],24,FALSE)="","",VLOOKUP(AX232,내용[],24,FALSE))</f>
        <v>통합 구현</v>
      </c>
      <c r="AY241" s="123"/>
      <c r="AZ241" s="123"/>
      <c r="BA241" s="123"/>
      <c r="BB241" s="123"/>
      <c r="BC241" s="123"/>
      <c r="BD241" s="123"/>
      <c r="BE241" s="124"/>
      <c r="BF241" s="124"/>
      <c r="BG241" s="124"/>
      <c r="BH241" s="124"/>
      <c r="BI241" s="57" t="str">
        <f>"5교시"&amp;LEFT(자료!$H$8,5)</f>
        <v>5교시14:10</v>
      </c>
      <c r="BJ241" s="125" t="str">
        <f>IF(VLOOKUP(BR232,내용[],8,FALSE)="","",VLOOKUP(BR232,내용[],8,FALSE)&amp;" : "&amp;VLOOKUP(BR232,내용[],16,FALSE))</f>
        <v xml:space="preserve">프론트앤드 &amp; 백앤드 구현 및 제작 : </v>
      </c>
      <c r="BK241" s="126"/>
      <c r="BL241" s="126"/>
      <c r="BM241" s="126"/>
      <c r="BN241" s="126"/>
      <c r="BO241" s="127"/>
      <c r="BP241" s="122"/>
      <c r="BQ241" s="122"/>
      <c r="BR241" s="123" t="str">
        <f>IF(VLOOKUP(BR232,내용[],24,FALSE)="","",VLOOKUP(BR232,내용[],24,FALSE))</f>
        <v>통합 구현</v>
      </c>
      <c r="BS241" s="123"/>
      <c r="BT241" s="123"/>
      <c r="BU241" s="123"/>
      <c r="BV241" s="123"/>
      <c r="BW241" s="123"/>
      <c r="BX241" s="123"/>
      <c r="BY241" s="124"/>
      <c r="BZ241" s="124"/>
      <c r="CA241" s="124"/>
      <c r="CB241" s="124"/>
      <c r="CC241" s="57" t="str">
        <f>"5교시"&amp;LEFT(자료!$H$8,5)</f>
        <v>5교시14:10</v>
      </c>
      <c r="CD241" s="125" t="str">
        <f>IF(VLOOKUP(CL232,내용[],8,FALSE)="","",VLOOKUP(CL232,내용[],8,FALSE)&amp;" : "&amp;VLOOKUP(CL232,내용[],16,FALSE))</f>
        <v xml:space="preserve">프론트앤드 &amp; 백앤드 구현 및 제작 : </v>
      </c>
      <c r="CE241" s="126"/>
      <c r="CF241" s="126"/>
      <c r="CG241" s="126"/>
      <c r="CH241" s="126"/>
      <c r="CI241" s="127"/>
      <c r="CJ241" s="122"/>
      <c r="CK241" s="122"/>
      <c r="CL241" s="123" t="str">
        <f>IF(VLOOKUP(CL232,내용[],24,FALSE)="","",VLOOKUP(CL232,내용[],24,FALSE))</f>
        <v>통합 구현</v>
      </c>
      <c r="CM241" s="123"/>
      <c r="CN241" s="123"/>
      <c r="CO241" s="123"/>
      <c r="CP241" s="123"/>
      <c r="CQ241" s="123"/>
      <c r="CR241" s="123"/>
      <c r="CS241" s="124"/>
      <c r="CT241" s="124"/>
      <c r="CU241" s="124"/>
      <c r="CV241" s="124"/>
    </row>
    <row r="242" spans="1:100" ht="30.75" customHeight="1" x14ac:dyDescent="0.15">
      <c r="A242" s="57" t="str">
        <f>"6교시"&amp;LEFT(자료!$I$8,5)</f>
        <v>6교시15:10</v>
      </c>
      <c r="B242" s="125" t="str">
        <f>IF(VLOOKUP(J232,내용[],9,FALSE)="","",VLOOKUP(J232,내용[],9,FALSE)&amp;" : "&amp;VLOOKUP(J232,내용[],17,FALSE))</f>
        <v xml:space="preserve">프론트앤드 &amp; 백앤드 구현 및 제작 : </v>
      </c>
      <c r="C242" s="126"/>
      <c r="D242" s="126"/>
      <c r="E242" s="126"/>
      <c r="F242" s="126"/>
      <c r="G242" s="127"/>
      <c r="H242" s="122"/>
      <c r="I242" s="122"/>
      <c r="J242" s="123" t="str">
        <f>IF(VLOOKUP(J232,내용[],25,FALSE)="","",VLOOKUP(J232,내용[],25,FALSE))</f>
        <v>통합 구현</v>
      </c>
      <c r="K242" s="123"/>
      <c r="L242" s="123"/>
      <c r="M242" s="123"/>
      <c r="N242" s="123"/>
      <c r="O242" s="123"/>
      <c r="P242" s="123"/>
      <c r="Q242" s="124"/>
      <c r="R242" s="124"/>
      <c r="S242" s="124"/>
      <c r="T242" s="124"/>
      <c r="U242" s="57" t="str">
        <f>"6교시"&amp;LEFT(자료!$I$8,5)</f>
        <v>6교시15:10</v>
      </c>
      <c r="V242" s="125" t="str">
        <f>IF(VLOOKUP(AD232,내용[],9,FALSE)="","",VLOOKUP(AD232,내용[],9,FALSE)&amp;" : "&amp;VLOOKUP(AD232,내용[],17,FALSE))</f>
        <v xml:space="preserve">프론트앤드 &amp; 백앤드 구현 및 제작 : </v>
      </c>
      <c r="W242" s="126"/>
      <c r="X242" s="126"/>
      <c r="Y242" s="126"/>
      <c r="Z242" s="126"/>
      <c r="AA242" s="127"/>
      <c r="AB242" s="122"/>
      <c r="AC242" s="122"/>
      <c r="AD242" s="123" t="str">
        <f>IF(VLOOKUP(AD232,내용[],25,FALSE)="","",VLOOKUP(AD232,내용[],25,FALSE))</f>
        <v>통합 구현</v>
      </c>
      <c r="AE242" s="123"/>
      <c r="AF242" s="123"/>
      <c r="AG242" s="123"/>
      <c r="AH242" s="123"/>
      <c r="AI242" s="123"/>
      <c r="AJ242" s="123"/>
      <c r="AK242" s="124"/>
      <c r="AL242" s="124"/>
      <c r="AM242" s="124"/>
      <c r="AN242" s="124"/>
      <c r="AO242" s="57" t="str">
        <f>"6교시"&amp;LEFT(자료!$I$8,5)</f>
        <v>6교시15:10</v>
      </c>
      <c r="AP242" s="125" t="str">
        <f>IF(VLOOKUP(AX232,내용[],9,FALSE)="","",VLOOKUP(AX232,내용[],9,FALSE)&amp;" : "&amp;VLOOKUP(AX232,내용[],17,FALSE))</f>
        <v xml:space="preserve">프론트앤드 &amp; 백앤드 구현 및 제작 : </v>
      </c>
      <c r="AQ242" s="126"/>
      <c r="AR242" s="126"/>
      <c r="AS242" s="126"/>
      <c r="AT242" s="126"/>
      <c r="AU242" s="127"/>
      <c r="AV242" s="122"/>
      <c r="AW242" s="122"/>
      <c r="AX242" s="123" t="str">
        <f>IF(VLOOKUP(AX232,내용[],25,FALSE)="","",VLOOKUP(AX232,내용[],25,FALSE))</f>
        <v>통합 구현</v>
      </c>
      <c r="AY242" s="123"/>
      <c r="AZ242" s="123"/>
      <c r="BA242" s="123"/>
      <c r="BB242" s="123"/>
      <c r="BC242" s="123"/>
      <c r="BD242" s="123"/>
      <c r="BE242" s="124"/>
      <c r="BF242" s="124"/>
      <c r="BG242" s="124"/>
      <c r="BH242" s="124"/>
      <c r="BI242" s="57" t="str">
        <f>"6교시"&amp;LEFT(자료!$I$8,5)</f>
        <v>6교시15:10</v>
      </c>
      <c r="BJ242" s="125" t="str">
        <f>IF(VLOOKUP(BR232,내용[],9,FALSE)="","",VLOOKUP(BR232,내용[],9,FALSE)&amp;" : "&amp;VLOOKUP(BR232,내용[],17,FALSE))</f>
        <v xml:space="preserve">프론트앤드 &amp; 백앤드 구현 및 제작 : </v>
      </c>
      <c r="BK242" s="126"/>
      <c r="BL242" s="126"/>
      <c r="BM242" s="126"/>
      <c r="BN242" s="126"/>
      <c r="BO242" s="127"/>
      <c r="BP242" s="122"/>
      <c r="BQ242" s="122"/>
      <c r="BR242" s="123" t="str">
        <f>IF(VLOOKUP(BR232,내용[],25,FALSE)="","",VLOOKUP(BR232,내용[],25,FALSE))</f>
        <v>통합 구현</v>
      </c>
      <c r="BS242" s="123"/>
      <c r="BT242" s="123"/>
      <c r="BU242" s="123"/>
      <c r="BV242" s="123"/>
      <c r="BW242" s="123"/>
      <c r="BX242" s="123"/>
      <c r="BY242" s="124"/>
      <c r="BZ242" s="124"/>
      <c r="CA242" s="124"/>
      <c r="CB242" s="124"/>
      <c r="CC242" s="57" t="str">
        <f>"6교시"&amp;LEFT(자료!$I$8,5)</f>
        <v>6교시15:10</v>
      </c>
      <c r="CD242" s="125" t="str">
        <f>IF(VLOOKUP(CL232,내용[],9,FALSE)="","",VLOOKUP(CL232,내용[],9,FALSE)&amp;" : "&amp;VLOOKUP(CL232,내용[],17,FALSE))</f>
        <v xml:space="preserve">프론트앤드 &amp; 백앤드 구현 및 제작 : </v>
      </c>
      <c r="CE242" s="126"/>
      <c r="CF242" s="126"/>
      <c r="CG242" s="126"/>
      <c r="CH242" s="126"/>
      <c r="CI242" s="127"/>
      <c r="CJ242" s="122"/>
      <c r="CK242" s="122"/>
      <c r="CL242" s="123" t="str">
        <f>IF(VLOOKUP(CL232,내용[],25,FALSE)="","",VLOOKUP(CL232,내용[],25,FALSE))</f>
        <v>통합 구현</v>
      </c>
      <c r="CM242" s="123"/>
      <c r="CN242" s="123"/>
      <c r="CO242" s="123"/>
      <c r="CP242" s="123"/>
      <c r="CQ242" s="123"/>
      <c r="CR242" s="123"/>
      <c r="CS242" s="124"/>
      <c r="CT242" s="124"/>
      <c r="CU242" s="124"/>
      <c r="CV242" s="124"/>
    </row>
    <row r="243" spans="1:100" ht="30.75" customHeight="1" x14ac:dyDescent="0.15">
      <c r="A243" s="57" t="str">
        <f>"7교시"&amp;LEFT(자료!$J$8,5)</f>
        <v>7교시16:10</v>
      </c>
      <c r="B243" s="125" t="str">
        <f>IF(VLOOKUP(J232,내용[],10,FALSE)="","",VLOOKUP(J232,내용[],10,FALSE)&amp;" : "&amp;VLOOKUP(J232,내용[],18,FALSE))</f>
        <v xml:space="preserve">프론트앤드 &amp; 백앤드 구현 및 제작 : </v>
      </c>
      <c r="C243" s="126"/>
      <c r="D243" s="126"/>
      <c r="E243" s="126"/>
      <c r="F243" s="126"/>
      <c r="G243" s="127"/>
      <c r="H243" s="122"/>
      <c r="I243" s="122"/>
      <c r="J243" s="123" t="str">
        <f>IF(VLOOKUP(J232,내용[],26,FALSE)="","",VLOOKUP(J232,내용[],26,FALSE))</f>
        <v>통합 구현</v>
      </c>
      <c r="K243" s="123"/>
      <c r="L243" s="123"/>
      <c r="M243" s="123"/>
      <c r="N243" s="123"/>
      <c r="O243" s="123"/>
      <c r="P243" s="123"/>
      <c r="Q243" s="124"/>
      <c r="R243" s="124"/>
      <c r="S243" s="124"/>
      <c r="T243" s="124"/>
      <c r="U243" s="57" t="str">
        <f>"7교시"&amp;LEFT(자료!$J$8,5)</f>
        <v>7교시16:10</v>
      </c>
      <c r="V243" s="125" t="str">
        <f>IF(VLOOKUP(AD232,내용[],10,FALSE)="","",VLOOKUP(AD232,내용[],10,FALSE)&amp;" : "&amp;VLOOKUP(AD232,내용[],18,FALSE))</f>
        <v xml:space="preserve">프론트앤드 &amp; 백앤드 구현 및 제작 : </v>
      </c>
      <c r="W243" s="126"/>
      <c r="X243" s="126"/>
      <c r="Y243" s="126"/>
      <c r="Z243" s="126"/>
      <c r="AA243" s="127"/>
      <c r="AB243" s="122"/>
      <c r="AC243" s="122"/>
      <c r="AD243" s="123" t="str">
        <f>IF(VLOOKUP(AD232,내용[],26,FALSE)="","",VLOOKUP(AD232,내용[],26,FALSE))</f>
        <v>통합 구현</v>
      </c>
      <c r="AE243" s="123"/>
      <c r="AF243" s="123"/>
      <c r="AG243" s="123"/>
      <c r="AH243" s="123"/>
      <c r="AI243" s="123"/>
      <c r="AJ243" s="123"/>
      <c r="AK243" s="124"/>
      <c r="AL243" s="124"/>
      <c r="AM243" s="124"/>
      <c r="AN243" s="124"/>
      <c r="AO243" s="57" t="str">
        <f>"7교시"&amp;LEFT(자료!$J$8,5)</f>
        <v>7교시16:10</v>
      </c>
      <c r="AP243" s="125" t="str">
        <f>IF(VLOOKUP(AX232,내용[],10,FALSE)="","",VLOOKUP(AX232,내용[],10,FALSE)&amp;" : "&amp;VLOOKUP(AX232,내용[],18,FALSE))</f>
        <v xml:space="preserve">프론트앤드 &amp; 백앤드 구현 및 제작 : </v>
      </c>
      <c r="AQ243" s="126"/>
      <c r="AR243" s="126"/>
      <c r="AS243" s="126"/>
      <c r="AT243" s="126"/>
      <c r="AU243" s="127"/>
      <c r="AV243" s="122"/>
      <c r="AW243" s="122"/>
      <c r="AX243" s="123" t="str">
        <f>IF(VLOOKUP(AX232,내용[],26,FALSE)="","",VLOOKUP(AX232,내용[],26,FALSE))</f>
        <v>통합 구현</v>
      </c>
      <c r="AY243" s="123"/>
      <c r="AZ243" s="123"/>
      <c r="BA243" s="123"/>
      <c r="BB243" s="123"/>
      <c r="BC243" s="123"/>
      <c r="BD243" s="123"/>
      <c r="BE243" s="124"/>
      <c r="BF243" s="124"/>
      <c r="BG243" s="124"/>
      <c r="BH243" s="124"/>
      <c r="BI243" s="57" t="str">
        <f>"7교시"&amp;LEFT(자료!$J$8,5)</f>
        <v>7교시16:10</v>
      </c>
      <c r="BJ243" s="125" t="str">
        <f>IF(VLOOKUP(BR232,내용[],10,FALSE)="","",VLOOKUP(BR232,내용[],10,FALSE)&amp;" : "&amp;VLOOKUP(BR232,내용[],18,FALSE))</f>
        <v xml:space="preserve">프론트앤드 &amp; 백앤드 구현 및 제작 : </v>
      </c>
      <c r="BK243" s="126"/>
      <c r="BL243" s="126"/>
      <c r="BM243" s="126"/>
      <c r="BN243" s="126"/>
      <c r="BO243" s="127"/>
      <c r="BP243" s="122"/>
      <c r="BQ243" s="122"/>
      <c r="BR243" s="123" t="str">
        <f>IF(VLOOKUP(BR232,내용[],26,FALSE)="","",VLOOKUP(BR232,내용[],26,FALSE))</f>
        <v>통합 구현</v>
      </c>
      <c r="BS243" s="123"/>
      <c r="BT243" s="123"/>
      <c r="BU243" s="123"/>
      <c r="BV243" s="123"/>
      <c r="BW243" s="123"/>
      <c r="BX243" s="123"/>
      <c r="BY243" s="124"/>
      <c r="BZ243" s="124"/>
      <c r="CA243" s="124"/>
      <c r="CB243" s="124"/>
      <c r="CC243" s="57" t="str">
        <f>"7교시"&amp;LEFT(자료!$J$8,5)</f>
        <v>7교시16:10</v>
      </c>
      <c r="CD243" s="125" t="str">
        <f>IF(VLOOKUP(CL232,내용[],10,FALSE)="","",VLOOKUP(CL232,내용[],10,FALSE)&amp;" : "&amp;VLOOKUP(CL232,내용[],18,FALSE))</f>
        <v xml:space="preserve">프론트앤드 &amp; 백앤드 구현 및 제작 : </v>
      </c>
      <c r="CE243" s="126"/>
      <c r="CF243" s="126"/>
      <c r="CG243" s="126"/>
      <c r="CH243" s="126"/>
      <c r="CI243" s="127"/>
      <c r="CJ243" s="122"/>
      <c r="CK243" s="122"/>
      <c r="CL243" s="123" t="str">
        <f>IF(VLOOKUP(CL232,내용[],26,FALSE)="","",VLOOKUP(CL232,내용[],26,FALSE))</f>
        <v>통합 구현</v>
      </c>
      <c r="CM243" s="123"/>
      <c r="CN243" s="123"/>
      <c r="CO243" s="123"/>
      <c r="CP243" s="123"/>
      <c r="CQ243" s="123"/>
      <c r="CR243" s="123"/>
      <c r="CS243" s="124"/>
      <c r="CT243" s="124"/>
      <c r="CU243" s="124"/>
      <c r="CV243" s="124"/>
    </row>
    <row r="244" spans="1:100" ht="30.75" hidden="1" customHeight="1" x14ac:dyDescent="0.15">
      <c r="A244" s="57" t="str">
        <f>"1교시"&amp;LEFT(자료!$D$8,5)</f>
        <v>1교시09:30</v>
      </c>
      <c r="B244" s="125" t="e">
        <f>VLOOKUP(J233,내용[],10,FALSE)&amp;" : "&amp;VLOOKUP(J233,내용[],18,FALSE)</f>
        <v>#N/A</v>
      </c>
      <c r="C244" s="126"/>
      <c r="D244" s="126"/>
      <c r="E244" s="126"/>
      <c r="F244" s="126"/>
      <c r="G244" s="127"/>
      <c r="H244" s="122"/>
      <c r="I244" s="122"/>
      <c r="J244" s="123" t="str">
        <f>VLOOKUP(J232,내용[],27,FALSE)</f>
        <v>통합 구현</v>
      </c>
      <c r="K244" s="123"/>
      <c r="L244" s="123"/>
      <c r="M244" s="123"/>
      <c r="N244" s="123"/>
      <c r="O244" s="123"/>
      <c r="P244" s="123"/>
      <c r="Q244" s="124"/>
      <c r="R244" s="124"/>
      <c r="S244" s="124"/>
      <c r="T244" s="124"/>
      <c r="U244" s="57" t="str">
        <f>"1교시"&amp;LEFT(자료!$D$8,5)</f>
        <v>1교시09:30</v>
      </c>
      <c r="V244" s="125" t="e">
        <f>VLOOKUP(AD233,내용[],10,FALSE)&amp;" : "&amp;VLOOKUP(AD233,내용[],18,FALSE)</f>
        <v>#N/A</v>
      </c>
      <c r="W244" s="126"/>
      <c r="X244" s="126"/>
      <c r="Y244" s="126"/>
      <c r="Z244" s="126"/>
      <c r="AA244" s="127"/>
      <c r="AB244" s="122"/>
      <c r="AC244" s="122"/>
      <c r="AD244" s="123" t="str">
        <f>VLOOKUP(AD232,내용[],27,FALSE)</f>
        <v>통합 구현</v>
      </c>
      <c r="AE244" s="123"/>
      <c r="AF244" s="123"/>
      <c r="AG244" s="123"/>
      <c r="AH244" s="123"/>
      <c r="AI244" s="123"/>
      <c r="AJ244" s="123"/>
      <c r="AK244" s="124"/>
      <c r="AL244" s="124"/>
      <c r="AM244" s="124"/>
      <c r="AN244" s="124"/>
      <c r="AO244" s="57" t="str">
        <f>"1교시"&amp;LEFT(자료!$D$8,5)</f>
        <v>1교시09:30</v>
      </c>
      <c r="AP244" s="125" t="e">
        <f>VLOOKUP(AX233,내용[],10,FALSE)&amp;" : "&amp;VLOOKUP(AX233,내용[],18,FALSE)</f>
        <v>#N/A</v>
      </c>
      <c r="AQ244" s="126"/>
      <c r="AR244" s="126"/>
      <c r="AS244" s="126"/>
      <c r="AT244" s="126"/>
      <c r="AU244" s="127"/>
      <c r="AV244" s="122"/>
      <c r="AW244" s="122"/>
      <c r="AX244" s="123" t="str">
        <f>VLOOKUP(AX232,내용[],27,FALSE)</f>
        <v>통합 구현</v>
      </c>
      <c r="AY244" s="123"/>
      <c r="AZ244" s="123"/>
      <c r="BA244" s="123"/>
      <c r="BB244" s="123"/>
      <c r="BC244" s="123"/>
      <c r="BD244" s="123"/>
      <c r="BE244" s="124"/>
      <c r="BF244" s="124"/>
      <c r="BG244" s="124"/>
      <c r="BH244" s="124"/>
      <c r="BI244" s="57" t="str">
        <f>"1교시"&amp;LEFT(자료!$D$8,5)</f>
        <v>1교시09:30</v>
      </c>
      <c r="BJ244" s="125" t="e">
        <f>VLOOKUP(BR233,내용[],10,FALSE)&amp;" : "&amp;VLOOKUP(BR233,내용[],18,FALSE)</f>
        <v>#N/A</v>
      </c>
      <c r="BK244" s="126"/>
      <c r="BL244" s="126"/>
      <c r="BM244" s="126"/>
      <c r="BN244" s="126"/>
      <c r="BO244" s="127"/>
      <c r="BP244" s="122"/>
      <c r="BQ244" s="122"/>
      <c r="BR244" s="123" t="str">
        <f>VLOOKUP(BR232,내용[],27,FALSE)</f>
        <v>통합 구현</v>
      </c>
      <c r="BS244" s="123"/>
      <c r="BT244" s="123"/>
      <c r="BU244" s="123"/>
      <c r="BV244" s="123"/>
      <c r="BW244" s="123"/>
      <c r="BX244" s="123"/>
      <c r="BY244" s="124"/>
      <c r="BZ244" s="124"/>
      <c r="CA244" s="124"/>
      <c r="CB244" s="124"/>
      <c r="CC244" s="57" t="str">
        <f>"1교시"&amp;LEFT(자료!$D$8,5)</f>
        <v>1교시09:30</v>
      </c>
      <c r="CD244" s="125" t="e">
        <f>VLOOKUP(CL233,내용[],10,FALSE)&amp;" : "&amp;VLOOKUP(CL233,내용[],18,FALSE)</f>
        <v>#N/A</v>
      </c>
      <c r="CE244" s="126"/>
      <c r="CF244" s="126"/>
      <c r="CG244" s="126"/>
      <c r="CH244" s="126"/>
      <c r="CI244" s="127"/>
      <c r="CJ244" s="122"/>
      <c r="CK244" s="122"/>
      <c r="CL244" s="123" t="str">
        <f>VLOOKUP(CL232,내용[],27,FALSE)</f>
        <v>통합 구현</v>
      </c>
      <c r="CM244" s="123"/>
      <c r="CN244" s="123"/>
      <c r="CO244" s="123"/>
      <c r="CP244" s="123"/>
      <c r="CQ244" s="123"/>
      <c r="CR244" s="123"/>
      <c r="CS244" s="124"/>
      <c r="CT244" s="124"/>
      <c r="CU244" s="124"/>
      <c r="CV244" s="124"/>
    </row>
    <row r="245" spans="1:100" ht="30.75" customHeight="1" x14ac:dyDescent="0.15">
      <c r="A245" s="57" t="str">
        <f>"8교시"&amp;LEFT(자료!$K$8,5)</f>
        <v>8교시17:10</v>
      </c>
      <c r="B245" s="125" t="str">
        <f>IF(VLOOKUP(J232,내용[],11,FALSE)="","",VLOOKUP(J232,내용[],11,FALSE)&amp;" : "&amp;VLOOKUP(J232,내용[],19,FALSE))</f>
        <v xml:space="preserve">프론트앤드 &amp; 백앤드 구현 및 제작 : </v>
      </c>
      <c r="C245" s="126"/>
      <c r="D245" s="126"/>
      <c r="E245" s="126"/>
      <c r="F245" s="126"/>
      <c r="G245" s="127"/>
      <c r="H245" s="122"/>
      <c r="I245" s="122"/>
      <c r="J245" s="123" t="str">
        <f>IF(VLOOKUP(J232,내용[],27,FALSE)="","",VLOOKUP(J232,내용[],27,FALSE))</f>
        <v>통합 구현</v>
      </c>
      <c r="K245" s="123"/>
      <c r="L245" s="123"/>
      <c r="M245" s="123"/>
      <c r="N245" s="123"/>
      <c r="O245" s="123"/>
      <c r="P245" s="123"/>
      <c r="Q245" s="124"/>
      <c r="R245" s="124"/>
      <c r="S245" s="124"/>
      <c r="T245" s="124"/>
      <c r="U245" s="57" t="str">
        <f>"8교시"&amp;LEFT(자료!$K$8,5)</f>
        <v>8교시17:10</v>
      </c>
      <c r="V245" s="125" t="str">
        <f>IF(VLOOKUP(AD232,내용[],11,FALSE)="","",VLOOKUP(AD232,내용[],11,FALSE)&amp;" : "&amp;VLOOKUP(AD232,내용[],19,FALSE))</f>
        <v xml:space="preserve">프론트앤드 &amp; 백앤드 구현 및 제작 : </v>
      </c>
      <c r="W245" s="126"/>
      <c r="X245" s="126"/>
      <c r="Y245" s="126"/>
      <c r="Z245" s="126"/>
      <c r="AA245" s="127"/>
      <c r="AB245" s="122"/>
      <c r="AC245" s="122"/>
      <c r="AD245" s="123" t="str">
        <f>IF(VLOOKUP(AD232,내용[],27,FALSE)="","",VLOOKUP(AD232,내용[],27,FALSE))</f>
        <v>통합 구현</v>
      </c>
      <c r="AE245" s="123"/>
      <c r="AF245" s="123"/>
      <c r="AG245" s="123"/>
      <c r="AH245" s="123"/>
      <c r="AI245" s="123"/>
      <c r="AJ245" s="123"/>
      <c r="AK245" s="124"/>
      <c r="AL245" s="124"/>
      <c r="AM245" s="124"/>
      <c r="AN245" s="124"/>
      <c r="AO245" s="57" t="str">
        <f>"8교시"&amp;LEFT(자료!$K$8,5)</f>
        <v>8교시17:10</v>
      </c>
      <c r="AP245" s="125" t="str">
        <f>IF(VLOOKUP(AX232,내용[],11,FALSE)="","",VLOOKUP(AX232,내용[],11,FALSE)&amp;" : "&amp;VLOOKUP(AX232,내용[],19,FALSE))</f>
        <v xml:space="preserve">프론트앤드 &amp; 백앤드 구현 및 제작 : </v>
      </c>
      <c r="AQ245" s="126"/>
      <c r="AR245" s="126"/>
      <c r="AS245" s="126"/>
      <c r="AT245" s="126"/>
      <c r="AU245" s="127"/>
      <c r="AV245" s="122"/>
      <c r="AW245" s="122"/>
      <c r="AX245" s="123" t="str">
        <f>IF(VLOOKUP(AX232,내용[],27,FALSE)="","",VLOOKUP(AX232,내용[],27,FALSE))</f>
        <v>통합 구현</v>
      </c>
      <c r="AY245" s="123"/>
      <c r="AZ245" s="123"/>
      <c r="BA245" s="123"/>
      <c r="BB245" s="123"/>
      <c r="BC245" s="123"/>
      <c r="BD245" s="123"/>
      <c r="BE245" s="124"/>
      <c r="BF245" s="124"/>
      <c r="BG245" s="124"/>
      <c r="BH245" s="124"/>
      <c r="BI245" s="57" t="str">
        <f>"8교시"&amp;LEFT(자료!$K$8,5)</f>
        <v>8교시17:10</v>
      </c>
      <c r="BJ245" s="125" t="str">
        <f>IF(VLOOKUP(BR232,내용[],11,FALSE)="","",VLOOKUP(BR232,내용[],11,FALSE)&amp;" : "&amp;VLOOKUP(BR232,내용[],19,FALSE))</f>
        <v xml:space="preserve">프론트앤드 &amp; 백앤드 구현 및 제작 : </v>
      </c>
      <c r="BK245" s="126"/>
      <c r="BL245" s="126"/>
      <c r="BM245" s="126"/>
      <c r="BN245" s="126"/>
      <c r="BO245" s="127"/>
      <c r="BP245" s="122"/>
      <c r="BQ245" s="122"/>
      <c r="BR245" s="123" t="str">
        <f>IF(VLOOKUP(BR232,내용[],27,FALSE)="","",VLOOKUP(BR232,내용[],27,FALSE))</f>
        <v>통합 구현</v>
      </c>
      <c r="BS245" s="123"/>
      <c r="BT245" s="123"/>
      <c r="BU245" s="123"/>
      <c r="BV245" s="123"/>
      <c r="BW245" s="123"/>
      <c r="BX245" s="123"/>
      <c r="BY245" s="124"/>
      <c r="BZ245" s="124"/>
      <c r="CA245" s="124"/>
      <c r="CB245" s="124"/>
      <c r="CC245" s="57" t="str">
        <f>"8교시"&amp;LEFT(자료!$K$8,5)</f>
        <v>8교시17:10</v>
      </c>
      <c r="CD245" s="125" t="str">
        <f>IF(VLOOKUP(CL232,내용[],11,FALSE)="","",VLOOKUP(CL232,내용[],11,FALSE)&amp;" : "&amp;VLOOKUP(CL232,내용[],19,FALSE))</f>
        <v xml:space="preserve">프론트앤드 &amp; 백앤드 구현 및 제작 : </v>
      </c>
      <c r="CE245" s="126"/>
      <c r="CF245" s="126"/>
      <c r="CG245" s="126"/>
      <c r="CH245" s="126"/>
      <c r="CI245" s="127"/>
      <c r="CJ245" s="122"/>
      <c r="CK245" s="122"/>
      <c r="CL245" s="123" t="str">
        <f>IF(VLOOKUP(CL232,내용[],27,FALSE)="","",VLOOKUP(CL232,내용[],27,FALSE))</f>
        <v>통합 구현</v>
      </c>
      <c r="CM245" s="123"/>
      <c r="CN245" s="123"/>
      <c r="CO245" s="123"/>
      <c r="CP245" s="123"/>
      <c r="CQ245" s="123"/>
      <c r="CR245" s="123"/>
      <c r="CS245" s="124"/>
      <c r="CT245" s="124"/>
      <c r="CU245" s="124"/>
      <c r="CV245" s="124"/>
    </row>
    <row r="246" spans="1:100" ht="60" customHeight="1" x14ac:dyDescent="0.15">
      <c r="A246" s="120" t="str">
        <f t="shared" ref="A246" si="690">$A$21</f>
        <v>지시사항</v>
      </c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 t="str">
        <f t="shared" ref="U246" si="691">$A$21</f>
        <v>지시사항</v>
      </c>
      <c r="V246" s="120"/>
      <c r="W246" s="120"/>
      <c r="X246" s="120"/>
      <c r="Y246" s="120"/>
      <c r="Z246" s="120"/>
      <c r="AA246" s="120"/>
      <c r="AB246" s="120"/>
      <c r="AC246" s="120"/>
      <c r="AD246" s="120"/>
      <c r="AE246" s="120"/>
      <c r="AF246" s="120"/>
      <c r="AG246" s="120"/>
      <c r="AH246" s="120"/>
      <c r="AI246" s="120"/>
      <c r="AJ246" s="120"/>
      <c r="AK246" s="120"/>
      <c r="AL246" s="120"/>
      <c r="AM246" s="120"/>
      <c r="AN246" s="120"/>
      <c r="AO246" s="120" t="str">
        <f t="shared" ref="AO246" si="692">$A$21</f>
        <v>지시사항</v>
      </c>
      <c r="AP246" s="120"/>
      <c r="AQ246" s="120"/>
      <c r="AR246" s="120"/>
      <c r="AS246" s="120"/>
      <c r="AT246" s="120"/>
      <c r="AU246" s="120"/>
      <c r="AV246" s="120"/>
      <c r="AW246" s="120"/>
      <c r="AX246" s="120"/>
      <c r="AY246" s="120"/>
      <c r="AZ246" s="120"/>
      <c r="BA246" s="120"/>
      <c r="BB246" s="120"/>
      <c r="BC246" s="120"/>
      <c r="BD246" s="120"/>
      <c r="BE246" s="120"/>
      <c r="BF246" s="120"/>
      <c r="BG246" s="120"/>
      <c r="BH246" s="120"/>
      <c r="BI246" s="120" t="str">
        <f t="shared" ref="BI246" si="693">$A$21</f>
        <v>지시사항</v>
      </c>
      <c r="BJ246" s="120"/>
      <c r="BK246" s="120"/>
      <c r="BL246" s="120"/>
      <c r="BM246" s="120"/>
      <c r="BN246" s="120"/>
      <c r="BO246" s="120"/>
      <c r="BP246" s="120"/>
      <c r="BQ246" s="120"/>
      <c r="BR246" s="120"/>
      <c r="BS246" s="120"/>
      <c r="BT246" s="120"/>
      <c r="BU246" s="120"/>
      <c r="BV246" s="120"/>
      <c r="BW246" s="120"/>
      <c r="BX246" s="120"/>
      <c r="BY246" s="120"/>
      <c r="BZ246" s="120"/>
      <c r="CA246" s="120"/>
      <c r="CB246" s="120"/>
      <c r="CC246" s="120" t="str">
        <f t="shared" ref="CC246" si="694">$A$21</f>
        <v>지시사항</v>
      </c>
      <c r="CD246" s="120"/>
      <c r="CE246" s="120"/>
      <c r="CF246" s="120"/>
      <c r="CG246" s="120"/>
      <c r="CH246" s="120"/>
      <c r="CI246" s="120"/>
      <c r="CJ246" s="120"/>
      <c r="CK246" s="120"/>
      <c r="CL246" s="120"/>
      <c r="CM246" s="120"/>
      <c r="CN246" s="120"/>
      <c r="CO246" s="120"/>
      <c r="CP246" s="120"/>
      <c r="CQ246" s="120"/>
      <c r="CR246" s="120"/>
      <c r="CS246" s="120"/>
      <c r="CT246" s="120"/>
      <c r="CU246" s="120"/>
      <c r="CV246" s="120"/>
    </row>
    <row r="247" spans="1:100" ht="27.95" customHeight="1" x14ac:dyDescent="0.15">
      <c r="A247" s="121" t="str">
        <f t="shared" ref="A247" si="695">$A$22</f>
        <v>특이
사항</v>
      </c>
      <c r="B247" s="120" t="str">
        <f t="shared" ref="B247" si="696">$B$22</f>
        <v>지각자</v>
      </c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1" t="str">
        <f t="shared" ref="U247" si="697">$A$22</f>
        <v>특이
사항</v>
      </c>
      <c r="V247" s="120" t="str">
        <f t="shared" ref="V247" si="698">$B$22</f>
        <v>지각자</v>
      </c>
      <c r="W247" s="120"/>
      <c r="X247" s="120"/>
      <c r="Y247" s="120"/>
      <c r="Z247" s="120"/>
      <c r="AA247" s="120"/>
      <c r="AB247" s="120"/>
      <c r="AC247" s="120"/>
      <c r="AD247" s="120"/>
      <c r="AE247" s="120"/>
      <c r="AF247" s="120"/>
      <c r="AG247" s="120"/>
      <c r="AH247" s="120"/>
      <c r="AI247" s="120"/>
      <c r="AJ247" s="120"/>
      <c r="AK247" s="120"/>
      <c r="AL247" s="120"/>
      <c r="AM247" s="120"/>
      <c r="AN247" s="120"/>
      <c r="AO247" s="121" t="str">
        <f t="shared" ref="AO247" si="699">$A$22</f>
        <v>특이
사항</v>
      </c>
      <c r="AP247" s="120" t="str">
        <f t="shared" ref="AP247" si="700">$B$22</f>
        <v>지각자</v>
      </c>
      <c r="AQ247" s="120"/>
      <c r="AR247" s="120"/>
      <c r="AS247" s="120"/>
      <c r="AT247" s="120"/>
      <c r="AU247" s="120"/>
      <c r="AV247" s="120"/>
      <c r="AW247" s="120"/>
      <c r="AX247" s="120"/>
      <c r="AY247" s="120"/>
      <c r="AZ247" s="120"/>
      <c r="BA247" s="120"/>
      <c r="BB247" s="120"/>
      <c r="BC247" s="120"/>
      <c r="BD247" s="120"/>
      <c r="BE247" s="120"/>
      <c r="BF247" s="120"/>
      <c r="BG247" s="120"/>
      <c r="BH247" s="120"/>
      <c r="BI247" s="121" t="str">
        <f t="shared" ref="BI247" si="701">$A$22</f>
        <v>특이
사항</v>
      </c>
      <c r="BJ247" s="120" t="str">
        <f t="shared" ref="BJ247" si="702">$B$22</f>
        <v>지각자</v>
      </c>
      <c r="BK247" s="120"/>
      <c r="BL247" s="120"/>
      <c r="BM247" s="120"/>
      <c r="BN247" s="120"/>
      <c r="BO247" s="120"/>
      <c r="BP247" s="120"/>
      <c r="BQ247" s="120"/>
      <c r="BR247" s="120"/>
      <c r="BS247" s="120"/>
      <c r="BT247" s="120"/>
      <c r="BU247" s="120"/>
      <c r="BV247" s="120"/>
      <c r="BW247" s="120"/>
      <c r="BX247" s="120"/>
      <c r="BY247" s="120"/>
      <c r="BZ247" s="120"/>
      <c r="CA247" s="120"/>
      <c r="CB247" s="120"/>
      <c r="CC247" s="121" t="str">
        <f t="shared" ref="CC247" si="703">$A$22</f>
        <v>특이
사항</v>
      </c>
      <c r="CD247" s="120" t="str">
        <f t="shared" ref="CD247" si="704">$B$22</f>
        <v>지각자</v>
      </c>
      <c r="CE247" s="120"/>
      <c r="CF247" s="120"/>
      <c r="CG247" s="120"/>
      <c r="CH247" s="120"/>
      <c r="CI247" s="120"/>
      <c r="CJ247" s="120"/>
      <c r="CK247" s="120"/>
      <c r="CL247" s="120"/>
      <c r="CM247" s="120"/>
      <c r="CN247" s="120"/>
      <c r="CO247" s="120"/>
      <c r="CP247" s="120"/>
      <c r="CQ247" s="120"/>
      <c r="CR247" s="120"/>
      <c r="CS247" s="120"/>
      <c r="CT247" s="120"/>
      <c r="CU247" s="120"/>
      <c r="CV247" s="120"/>
    </row>
    <row r="248" spans="1:100" ht="27.95" customHeight="1" x14ac:dyDescent="0.15">
      <c r="A248" s="121"/>
      <c r="B248" s="120" t="str">
        <f t="shared" ref="B248" si="705">$B$23</f>
        <v>결석자</v>
      </c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1"/>
      <c r="V248" s="120" t="str">
        <f t="shared" ref="V248" si="706">$B$23</f>
        <v>결석자</v>
      </c>
      <c r="W248" s="120"/>
      <c r="X248" s="120"/>
      <c r="Y248" s="120"/>
      <c r="Z248" s="120"/>
      <c r="AA248" s="120"/>
      <c r="AB248" s="120"/>
      <c r="AC248" s="120"/>
      <c r="AD248" s="120"/>
      <c r="AE248" s="120"/>
      <c r="AF248" s="120"/>
      <c r="AG248" s="120"/>
      <c r="AH248" s="120"/>
      <c r="AI248" s="120"/>
      <c r="AJ248" s="120"/>
      <c r="AK248" s="120"/>
      <c r="AL248" s="120"/>
      <c r="AM248" s="120"/>
      <c r="AN248" s="120"/>
      <c r="AO248" s="121"/>
      <c r="AP248" s="120" t="str">
        <f t="shared" ref="AP248" si="707">$B$23</f>
        <v>결석자</v>
      </c>
      <c r="AQ248" s="120"/>
      <c r="AR248" s="120"/>
      <c r="AS248" s="120"/>
      <c r="AT248" s="120"/>
      <c r="AU248" s="120"/>
      <c r="AV248" s="120"/>
      <c r="AW248" s="120"/>
      <c r="AX248" s="120"/>
      <c r="AY248" s="120"/>
      <c r="AZ248" s="120"/>
      <c r="BA248" s="120"/>
      <c r="BB248" s="120"/>
      <c r="BC248" s="120"/>
      <c r="BD248" s="120"/>
      <c r="BE248" s="120"/>
      <c r="BF248" s="120"/>
      <c r="BG248" s="120"/>
      <c r="BH248" s="120"/>
      <c r="BI248" s="121"/>
      <c r="BJ248" s="120" t="str">
        <f t="shared" ref="BJ248" si="708">$B$23</f>
        <v>결석자</v>
      </c>
      <c r="BK248" s="120"/>
      <c r="BL248" s="120"/>
      <c r="BM248" s="120"/>
      <c r="BN248" s="120"/>
      <c r="BO248" s="120"/>
      <c r="BP248" s="120"/>
      <c r="BQ248" s="120"/>
      <c r="BR248" s="120"/>
      <c r="BS248" s="120"/>
      <c r="BT248" s="120"/>
      <c r="BU248" s="120"/>
      <c r="BV248" s="120"/>
      <c r="BW248" s="120"/>
      <c r="BX248" s="120"/>
      <c r="BY248" s="120"/>
      <c r="BZ248" s="120"/>
      <c r="CA248" s="120"/>
      <c r="CB248" s="120"/>
      <c r="CC248" s="121"/>
      <c r="CD248" s="120" t="str">
        <f t="shared" ref="CD248" si="709">$B$23</f>
        <v>결석자</v>
      </c>
      <c r="CE248" s="120"/>
      <c r="CF248" s="120"/>
      <c r="CG248" s="120"/>
      <c r="CH248" s="120"/>
      <c r="CI248" s="120"/>
      <c r="CJ248" s="120"/>
      <c r="CK248" s="120"/>
      <c r="CL248" s="120"/>
      <c r="CM248" s="120"/>
      <c r="CN248" s="120"/>
      <c r="CO248" s="120"/>
      <c r="CP248" s="120"/>
      <c r="CQ248" s="120"/>
      <c r="CR248" s="120"/>
      <c r="CS248" s="120"/>
      <c r="CT248" s="120"/>
      <c r="CU248" s="120"/>
      <c r="CV248" s="120"/>
    </row>
    <row r="249" spans="1:100" ht="27.95" customHeight="1" x14ac:dyDescent="0.15">
      <c r="A249" s="121"/>
      <c r="B249" s="120" t="str">
        <f t="shared" ref="B249" si="710">$B$24</f>
        <v>조퇴자</v>
      </c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1"/>
      <c r="V249" s="120" t="str">
        <f t="shared" ref="V249" si="711">$B$24</f>
        <v>조퇴자</v>
      </c>
      <c r="W249" s="120"/>
      <c r="X249" s="120"/>
      <c r="Y249" s="120"/>
      <c r="Z249" s="120"/>
      <c r="AA249" s="120"/>
      <c r="AB249" s="120"/>
      <c r="AC249" s="120"/>
      <c r="AD249" s="120"/>
      <c r="AE249" s="120"/>
      <c r="AF249" s="120"/>
      <c r="AG249" s="120"/>
      <c r="AH249" s="120"/>
      <c r="AI249" s="120"/>
      <c r="AJ249" s="120"/>
      <c r="AK249" s="120"/>
      <c r="AL249" s="120"/>
      <c r="AM249" s="120"/>
      <c r="AN249" s="120"/>
      <c r="AO249" s="121"/>
      <c r="AP249" s="120" t="str">
        <f t="shared" ref="AP249" si="712">$B$24</f>
        <v>조퇴자</v>
      </c>
      <c r="AQ249" s="120"/>
      <c r="AR249" s="120"/>
      <c r="AS249" s="120"/>
      <c r="AT249" s="120"/>
      <c r="AU249" s="120"/>
      <c r="AV249" s="120"/>
      <c r="AW249" s="120"/>
      <c r="AX249" s="120"/>
      <c r="AY249" s="120"/>
      <c r="AZ249" s="120"/>
      <c r="BA249" s="120"/>
      <c r="BB249" s="120"/>
      <c r="BC249" s="120"/>
      <c r="BD249" s="120"/>
      <c r="BE249" s="120"/>
      <c r="BF249" s="120"/>
      <c r="BG249" s="120"/>
      <c r="BH249" s="120"/>
      <c r="BI249" s="121"/>
      <c r="BJ249" s="120" t="str">
        <f t="shared" ref="BJ249" si="713">$B$24</f>
        <v>조퇴자</v>
      </c>
      <c r="BK249" s="120"/>
      <c r="BL249" s="120"/>
      <c r="BM249" s="120"/>
      <c r="BN249" s="120"/>
      <c r="BO249" s="120"/>
      <c r="BP249" s="120"/>
      <c r="BQ249" s="120"/>
      <c r="BR249" s="120"/>
      <c r="BS249" s="120"/>
      <c r="BT249" s="120"/>
      <c r="BU249" s="120"/>
      <c r="BV249" s="120"/>
      <c r="BW249" s="120"/>
      <c r="BX249" s="120"/>
      <c r="BY249" s="120"/>
      <c r="BZ249" s="120"/>
      <c r="CA249" s="120"/>
      <c r="CB249" s="120"/>
      <c r="CC249" s="121"/>
      <c r="CD249" s="120" t="str">
        <f t="shared" ref="CD249" si="714">$B$24</f>
        <v>조퇴자</v>
      </c>
      <c r="CE249" s="120"/>
      <c r="CF249" s="120"/>
      <c r="CG249" s="120"/>
      <c r="CH249" s="120"/>
      <c r="CI249" s="120"/>
      <c r="CJ249" s="120"/>
      <c r="CK249" s="120"/>
      <c r="CL249" s="120"/>
      <c r="CM249" s="120"/>
      <c r="CN249" s="120"/>
      <c r="CO249" s="120"/>
      <c r="CP249" s="120"/>
      <c r="CQ249" s="120"/>
      <c r="CR249" s="120"/>
      <c r="CS249" s="120"/>
      <c r="CT249" s="120"/>
      <c r="CU249" s="120"/>
      <c r="CV249" s="120"/>
    </row>
    <row r="250" spans="1:100" ht="45" customHeight="1" x14ac:dyDescent="0.15">
      <c r="A250" s="121"/>
      <c r="B250" s="121" t="str">
        <f t="shared" ref="B250" si="715">$B$25</f>
        <v>기타사항
(전달사항, 외출자 등)</v>
      </c>
      <c r="C250" s="121"/>
      <c r="D250" s="121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1"/>
      <c r="V250" s="121" t="str">
        <f t="shared" ref="V250" si="716">$B$25</f>
        <v>기타사항
(전달사항, 외출자 등)</v>
      </c>
      <c r="W250" s="121"/>
      <c r="X250" s="121"/>
      <c r="Y250" s="120"/>
      <c r="Z250" s="120"/>
      <c r="AA250" s="120"/>
      <c r="AB250" s="120"/>
      <c r="AC250" s="120"/>
      <c r="AD250" s="120"/>
      <c r="AE250" s="120"/>
      <c r="AF250" s="120"/>
      <c r="AG250" s="120"/>
      <c r="AH250" s="120"/>
      <c r="AI250" s="120"/>
      <c r="AJ250" s="120"/>
      <c r="AK250" s="120"/>
      <c r="AL250" s="120"/>
      <c r="AM250" s="120"/>
      <c r="AN250" s="120"/>
      <c r="AO250" s="121"/>
      <c r="AP250" s="121" t="str">
        <f t="shared" ref="AP250" si="717">$B$25</f>
        <v>기타사항
(전달사항, 외출자 등)</v>
      </c>
      <c r="AQ250" s="121"/>
      <c r="AR250" s="121"/>
      <c r="AS250" s="120"/>
      <c r="AT250" s="120"/>
      <c r="AU250" s="120"/>
      <c r="AV250" s="120"/>
      <c r="AW250" s="120"/>
      <c r="AX250" s="120"/>
      <c r="AY250" s="120"/>
      <c r="AZ250" s="120"/>
      <c r="BA250" s="120"/>
      <c r="BB250" s="120"/>
      <c r="BC250" s="120"/>
      <c r="BD250" s="120"/>
      <c r="BE250" s="120"/>
      <c r="BF250" s="120"/>
      <c r="BG250" s="120"/>
      <c r="BH250" s="120"/>
      <c r="BI250" s="121"/>
      <c r="BJ250" s="121" t="str">
        <f t="shared" ref="BJ250" si="718">$B$25</f>
        <v>기타사항
(전달사항, 외출자 등)</v>
      </c>
      <c r="BK250" s="121"/>
      <c r="BL250" s="121"/>
      <c r="BM250" s="120"/>
      <c r="BN250" s="120"/>
      <c r="BO250" s="120"/>
      <c r="BP250" s="120"/>
      <c r="BQ250" s="120"/>
      <c r="BR250" s="120"/>
      <c r="BS250" s="120"/>
      <c r="BT250" s="120"/>
      <c r="BU250" s="120"/>
      <c r="BV250" s="120"/>
      <c r="BW250" s="120"/>
      <c r="BX250" s="120"/>
      <c r="BY250" s="120"/>
      <c r="BZ250" s="120"/>
      <c r="CA250" s="120"/>
      <c r="CB250" s="120"/>
      <c r="CC250" s="121"/>
      <c r="CD250" s="121" t="str">
        <f t="shared" ref="CD250" si="719">$B$25</f>
        <v>기타사항
(전달사항, 외출자 등)</v>
      </c>
      <c r="CE250" s="121"/>
      <c r="CF250" s="121"/>
      <c r="CG250" s="120"/>
      <c r="CH250" s="120"/>
      <c r="CI250" s="120"/>
      <c r="CJ250" s="120"/>
      <c r="CK250" s="120"/>
      <c r="CL250" s="120"/>
      <c r="CM250" s="120"/>
      <c r="CN250" s="120"/>
      <c r="CO250" s="120"/>
      <c r="CP250" s="120"/>
      <c r="CQ250" s="120"/>
      <c r="CR250" s="120"/>
      <c r="CS250" s="120"/>
      <c r="CT250" s="120"/>
      <c r="CU250" s="120"/>
      <c r="CV250" s="120"/>
    </row>
    <row r="251" spans="1:100" s="49" customFormat="1" ht="44.25" customHeight="1" x14ac:dyDescent="0.15">
      <c r="A251" s="148" t="str">
        <f t="shared" ref="A251" si="720">$A$1</f>
        <v>훈    련    일    지</v>
      </c>
      <c r="B251" s="148"/>
      <c r="C251" s="148"/>
      <c r="D251" s="148"/>
      <c r="E251" s="148"/>
      <c r="F251" s="148"/>
      <c r="G251" s="148"/>
      <c r="H251" s="148"/>
      <c r="I251" s="148"/>
      <c r="J251" s="148"/>
      <c r="K251" s="148"/>
      <c r="L251" s="148"/>
      <c r="M251" s="148"/>
      <c r="N251" s="148"/>
      <c r="O251" s="148"/>
      <c r="P251" s="148"/>
      <c r="Q251" s="148"/>
      <c r="R251" s="148"/>
      <c r="S251" s="148"/>
      <c r="T251" s="148"/>
      <c r="U251" s="148" t="str">
        <f t="shared" ref="U251" si="721">$A$1</f>
        <v>훈    련    일    지</v>
      </c>
      <c r="V251" s="148"/>
      <c r="W251" s="148"/>
      <c r="X251" s="148"/>
      <c r="Y251" s="148"/>
      <c r="Z251" s="148"/>
      <c r="AA251" s="148"/>
      <c r="AB251" s="148"/>
      <c r="AC251" s="148"/>
      <c r="AD251" s="148"/>
      <c r="AE251" s="148"/>
      <c r="AF251" s="148"/>
      <c r="AG251" s="148"/>
      <c r="AH251" s="148"/>
      <c r="AI251" s="148"/>
      <c r="AJ251" s="148"/>
      <c r="AK251" s="148"/>
      <c r="AL251" s="148"/>
      <c r="AM251" s="148"/>
      <c r="AN251" s="148"/>
      <c r="AO251" s="148" t="str">
        <f t="shared" ref="AO251" si="722">$A$1</f>
        <v>훈    련    일    지</v>
      </c>
      <c r="AP251" s="148"/>
      <c r="AQ251" s="148"/>
      <c r="AR251" s="148"/>
      <c r="AS251" s="148"/>
      <c r="AT251" s="148"/>
      <c r="AU251" s="148"/>
      <c r="AV251" s="148"/>
      <c r="AW251" s="148"/>
      <c r="AX251" s="148"/>
      <c r="AY251" s="148"/>
      <c r="AZ251" s="148"/>
      <c r="BA251" s="148"/>
      <c r="BB251" s="148"/>
      <c r="BC251" s="148"/>
      <c r="BD251" s="148"/>
      <c r="BE251" s="148"/>
      <c r="BF251" s="148"/>
      <c r="BG251" s="148"/>
      <c r="BH251" s="148"/>
      <c r="BI251" s="148" t="str">
        <f t="shared" ref="BI251" si="723">$A$1</f>
        <v>훈    련    일    지</v>
      </c>
      <c r="BJ251" s="148"/>
      <c r="BK251" s="148"/>
      <c r="BL251" s="148"/>
      <c r="BM251" s="148"/>
      <c r="BN251" s="148"/>
      <c r="BO251" s="148"/>
      <c r="BP251" s="148"/>
      <c r="BQ251" s="148"/>
      <c r="BR251" s="148"/>
      <c r="BS251" s="148"/>
      <c r="BT251" s="148"/>
      <c r="BU251" s="148"/>
      <c r="BV251" s="148"/>
      <c r="BW251" s="148"/>
      <c r="BX251" s="148"/>
      <c r="BY251" s="148"/>
      <c r="BZ251" s="148"/>
      <c r="CA251" s="148"/>
      <c r="CB251" s="148"/>
      <c r="CC251" s="148" t="str">
        <f t="shared" ref="CC251" si="724">$A$1</f>
        <v>훈    련    일    지</v>
      </c>
      <c r="CD251" s="148"/>
      <c r="CE251" s="148"/>
      <c r="CF251" s="148"/>
      <c r="CG251" s="148"/>
      <c r="CH251" s="148"/>
      <c r="CI251" s="148"/>
      <c r="CJ251" s="148"/>
      <c r="CK251" s="148"/>
      <c r="CL251" s="148"/>
      <c r="CM251" s="148"/>
      <c r="CN251" s="148"/>
      <c r="CO251" s="148"/>
      <c r="CP251" s="148"/>
      <c r="CQ251" s="148"/>
      <c r="CR251" s="148"/>
      <c r="CS251" s="148"/>
      <c r="CT251" s="148"/>
      <c r="CU251" s="148"/>
      <c r="CV251" s="148"/>
    </row>
    <row r="252" spans="1:100" s="49" customFormat="1" ht="24" customHeight="1" x14ac:dyDescent="0.1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BI252" s="50"/>
      <c r="BJ252" s="50"/>
      <c r="BK252" s="50"/>
      <c r="BL252" s="50"/>
      <c r="BM252" s="50"/>
      <c r="BN252" s="50"/>
      <c r="BO252" s="50"/>
      <c r="BP252" s="50"/>
      <c r="BQ252" s="50"/>
      <c r="BR252" s="50"/>
      <c r="CC252" s="50"/>
      <c r="CD252" s="50"/>
      <c r="CE252" s="50"/>
      <c r="CF252" s="50"/>
      <c r="CG252" s="50"/>
      <c r="CH252" s="50"/>
      <c r="CI252" s="50"/>
      <c r="CJ252" s="50"/>
      <c r="CK252" s="50"/>
      <c r="CL252" s="50"/>
    </row>
    <row r="253" spans="1:100" ht="20.100000000000001" customHeight="1" x14ac:dyDescent="0.15">
      <c r="A253" s="51" t="s">
        <v>18</v>
      </c>
      <c r="D253" s="81" t="str">
        <f>자료!$D$4</f>
        <v>하이미디어컴퓨터학원 천호점</v>
      </c>
      <c r="F253" s="52"/>
      <c r="G253" s="52"/>
      <c r="H253" s="52"/>
      <c r="N253" s="149" t="s">
        <v>75</v>
      </c>
      <c r="O253" s="152" t="s">
        <v>70</v>
      </c>
      <c r="P253" s="153"/>
      <c r="Q253" s="154"/>
      <c r="R253" s="152" t="s">
        <v>76</v>
      </c>
      <c r="S253" s="153"/>
      <c r="T253" s="154"/>
      <c r="U253" s="51" t="str">
        <f>$A$3</f>
        <v xml:space="preserve">훈련기관명 : </v>
      </c>
      <c r="X253" s="81" t="str">
        <f>$D$3</f>
        <v>하이미디어컴퓨터학원 천호점</v>
      </c>
      <c r="Z253" s="52"/>
      <c r="AA253" s="52"/>
      <c r="AB253" s="52"/>
      <c r="AH253" s="149" t="str">
        <f>$N$3</f>
        <v>결 
재</v>
      </c>
      <c r="AI253" s="152" t="str">
        <f>$O$3</f>
        <v>담  당</v>
      </c>
      <c r="AJ253" s="153"/>
      <c r="AK253" s="154"/>
      <c r="AL253" s="152" t="str">
        <f>$R$3</f>
        <v>최 종</v>
      </c>
      <c r="AM253" s="153"/>
      <c r="AN253" s="154"/>
      <c r="AO253" s="51" t="str">
        <f>$A$3</f>
        <v xml:space="preserve">훈련기관명 : </v>
      </c>
      <c r="AR253" s="81" t="str">
        <f>$D$3</f>
        <v>하이미디어컴퓨터학원 천호점</v>
      </c>
      <c r="AT253" s="52"/>
      <c r="AU253" s="52"/>
      <c r="AV253" s="52"/>
      <c r="BB253" s="149" t="str">
        <f>$N$3</f>
        <v>결 
재</v>
      </c>
      <c r="BC253" s="152" t="str">
        <f>$O$3</f>
        <v>담  당</v>
      </c>
      <c r="BD253" s="153"/>
      <c r="BE253" s="154"/>
      <c r="BF253" s="152" t="str">
        <f>$R$3</f>
        <v>최 종</v>
      </c>
      <c r="BG253" s="153"/>
      <c r="BH253" s="154"/>
      <c r="BI253" s="51" t="str">
        <f>$A$3</f>
        <v xml:space="preserve">훈련기관명 : </v>
      </c>
      <c r="BL253" s="81" t="str">
        <f>$D$3</f>
        <v>하이미디어컴퓨터학원 천호점</v>
      </c>
      <c r="BN253" s="52"/>
      <c r="BO253" s="52"/>
      <c r="BP253" s="52"/>
      <c r="BV253" s="149" t="str">
        <f>$N$3</f>
        <v>결 
재</v>
      </c>
      <c r="BW253" s="152" t="str">
        <f>$O$3</f>
        <v>담  당</v>
      </c>
      <c r="BX253" s="153"/>
      <c r="BY253" s="154"/>
      <c r="BZ253" s="152" t="str">
        <f>$R$3</f>
        <v>최 종</v>
      </c>
      <c r="CA253" s="153"/>
      <c r="CB253" s="154"/>
      <c r="CC253" s="51" t="str">
        <f>$A$3</f>
        <v xml:space="preserve">훈련기관명 : </v>
      </c>
      <c r="CF253" s="81" t="str">
        <f>$D$3</f>
        <v>하이미디어컴퓨터학원 천호점</v>
      </c>
      <c r="CH253" s="52"/>
      <c r="CI253" s="52"/>
      <c r="CJ253" s="52"/>
      <c r="CP253" s="149" t="str">
        <f>$N$3</f>
        <v>결 
재</v>
      </c>
      <c r="CQ253" s="152" t="str">
        <f>$O$3</f>
        <v>담  당</v>
      </c>
      <c r="CR253" s="153"/>
      <c r="CS253" s="154"/>
      <c r="CT253" s="152" t="str">
        <f>$R$3</f>
        <v>최 종</v>
      </c>
      <c r="CU253" s="153"/>
      <c r="CV253" s="154"/>
    </row>
    <row r="254" spans="1:100" ht="20.100000000000001" customHeight="1" x14ac:dyDescent="0.15">
      <c r="A254" s="51" t="s">
        <v>19</v>
      </c>
      <c r="D254" s="136" t="str">
        <f>$D$4</f>
        <v>풀스택 개발자양성과정(프론트앤드&amp;백앤드)(2회차)</v>
      </c>
      <c r="E254" s="136"/>
      <c r="F254" s="136"/>
      <c r="G254" s="136"/>
      <c r="H254" s="136"/>
      <c r="I254" s="136"/>
      <c r="J254" s="136"/>
      <c r="K254" s="136"/>
      <c r="L254" s="136"/>
      <c r="M254" s="137"/>
      <c r="N254" s="150"/>
      <c r="O254" s="138"/>
      <c r="P254" s="139"/>
      <c r="Q254" s="140"/>
      <c r="R254" s="138"/>
      <c r="S254" s="139"/>
      <c r="T254" s="140"/>
      <c r="U254" s="51" t="str">
        <f>$A$4</f>
        <v xml:space="preserve">훈련과정명 : </v>
      </c>
      <c r="X254" s="136" t="str">
        <f>$D$4</f>
        <v>풀스택 개발자양성과정(프론트앤드&amp;백앤드)(2회차)</v>
      </c>
      <c r="Y254" s="136"/>
      <c r="Z254" s="136"/>
      <c r="AA254" s="136"/>
      <c r="AB254" s="136"/>
      <c r="AC254" s="136"/>
      <c r="AD254" s="136"/>
      <c r="AE254" s="136"/>
      <c r="AF254" s="136"/>
      <c r="AG254" s="137"/>
      <c r="AH254" s="150"/>
      <c r="AI254" s="138"/>
      <c r="AJ254" s="139"/>
      <c r="AK254" s="140"/>
      <c r="AL254" s="138"/>
      <c r="AM254" s="139"/>
      <c r="AN254" s="140"/>
      <c r="AO254" s="51" t="str">
        <f>$A$4</f>
        <v xml:space="preserve">훈련과정명 : </v>
      </c>
      <c r="AR254" s="136" t="str">
        <f>$D$4</f>
        <v>풀스택 개발자양성과정(프론트앤드&amp;백앤드)(2회차)</v>
      </c>
      <c r="AS254" s="136"/>
      <c r="AT254" s="136"/>
      <c r="AU254" s="136"/>
      <c r="AV254" s="136"/>
      <c r="AW254" s="136"/>
      <c r="AX254" s="136"/>
      <c r="AY254" s="136"/>
      <c r="AZ254" s="136"/>
      <c r="BA254" s="137"/>
      <c r="BB254" s="150"/>
      <c r="BC254" s="138"/>
      <c r="BD254" s="139"/>
      <c r="BE254" s="140"/>
      <c r="BF254" s="138"/>
      <c r="BG254" s="139"/>
      <c r="BH254" s="140"/>
      <c r="BI254" s="51" t="str">
        <f>$A$4</f>
        <v xml:space="preserve">훈련과정명 : </v>
      </c>
      <c r="BL254" s="136" t="str">
        <f>$D$4</f>
        <v>풀스택 개발자양성과정(프론트앤드&amp;백앤드)(2회차)</v>
      </c>
      <c r="BM254" s="136"/>
      <c r="BN254" s="136"/>
      <c r="BO254" s="136"/>
      <c r="BP254" s="136"/>
      <c r="BQ254" s="136"/>
      <c r="BR254" s="136"/>
      <c r="BS254" s="136"/>
      <c r="BT254" s="136"/>
      <c r="BU254" s="137"/>
      <c r="BV254" s="150"/>
      <c r="BW254" s="138"/>
      <c r="BX254" s="139"/>
      <c r="BY254" s="140"/>
      <c r="BZ254" s="138"/>
      <c r="CA254" s="139"/>
      <c r="CB254" s="140"/>
      <c r="CC254" s="51" t="str">
        <f>$A$4</f>
        <v xml:space="preserve">훈련과정명 : </v>
      </c>
      <c r="CF254" s="136" t="str">
        <f>$D$4</f>
        <v>풀스택 개발자양성과정(프론트앤드&amp;백앤드)(2회차)</v>
      </c>
      <c r="CG254" s="136"/>
      <c r="CH254" s="136"/>
      <c r="CI254" s="136"/>
      <c r="CJ254" s="136"/>
      <c r="CK254" s="136"/>
      <c r="CL254" s="136"/>
      <c r="CM254" s="136"/>
      <c r="CN254" s="136"/>
      <c r="CO254" s="137"/>
      <c r="CP254" s="150"/>
      <c r="CQ254" s="138"/>
      <c r="CR254" s="139"/>
      <c r="CS254" s="140"/>
      <c r="CT254" s="138"/>
      <c r="CU254" s="139"/>
      <c r="CV254" s="140"/>
    </row>
    <row r="255" spans="1:100" ht="20.100000000000001" customHeight="1" x14ac:dyDescent="0.15">
      <c r="A255" s="51" t="s">
        <v>20</v>
      </c>
      <c r="D255" s="81" t="str">
        <f>자료!$D$5</f>
        <v>2020-10-20 ~ 2021-04-01</v>
      </c>
      <c r="F255" s="52"/>
      <c r="N255" s="151"/>
      <c r="O255" s="141"/>
      <c r="P255" s="142"/>
      <c r="Q255" s="143"/>
      <c r="R255" s="141"/>
      <c r="S255" s="142"/>
      <c r="T255" s="143"/>
      <c r="U255" s="51" t="str">
        <f>$A$5</f>
        <v xml:space="preserve">훈 련 기 간 : </v>
      </c>
      <c r="X255" s="81" t="str">
        <f>$D$5</f>
        <v>2020-10-20 ~ 2021-04-01</v>
      </c>
      <c r="Z255" s="52"/>
      <c r="AH255" s="151"/>
      <c r="AI255" s="141"/>
      <c r="AJ255" s="142"/>
      <c r="AK255" s="143"/>
      <c r="AL255" s="141"/>
      <c r="AM255" s="142"/>
      <c r="AN255" s="143"/>
      <c r="AO255" s="51" t="str">
        <f>$A$5</f>
        <v xml:space="preserve">훈 련 기 간 : </v>
      </c>
      <c r="AR255" s="81" t="str">
        <f>$D$5</f>
        <v>2020-10-20 ~ 2021-04-01</v>
      </c>
      <c r="AT255" s="52"/>
      <c r="BB255" s="151"/>
      <c r="BC255" s="141"/>
      <c r="BD255" s="142"/>
      <c r="BE255" s="143"/>
      <c r="BF255" s="141"/>
      <c r="BG255" s="142"/>
      <c r="BH255" s="143"/>
      <c r="BI255" s="51" t="str">
        <f>$A$5</f>
        <v xml:space="preserve">훈 련 기 간 : </v>
      </c>
      <c r="BL255" s="81" t="str">
        <f>$D$5</f>
        <v>2020-10-20 ~ 2021-04-01</v>
      </c>
      <c r="BN255" s="52"/>
      <c r="BV255" s="151"/>
      <c r="BW255" s="141"/>
      <c r="BX255" s="142"/>
      <c r="BY255" s="143"/>
      <c r="BZ255" s="141"/>
      <c r="CA255" s="142"/>
      <c r="CB255" s="143"/>
      <c r="CC255" s="51" t="str">
        <f>$A$5</f>
        <v xml:space="preserve">훈 련 기 간 : </v>
      </c>
      <c r="CF255" s="81" t="str">
        <f>$D$5</f>
        <v>2020-10-20 ~ 2021-04-01</v>
      </c>
      <c r="CH255" s="52"/>
      <c r="CP255" s="151"/>
      <c r="CQ255" s="141"/>
      <c r="CR255" s="142"/>
      <c r="CS255" s="143"/>
      <c r="CT255" s="141"/>
      <c r="CU255" s="142"/>
      <c r="CV255" s="143"/>
    </row>
    <row r="256" spans="1:100" ht="20.100000000000001" customHeight="1" x14ac:dyDescent="0.15">
      <c r="F256" s="52"/>
      <c r="Z256" s="52"/>
      <c r="AT256" s="52"/>
      <c r="BN256" s="52"/>
      <c r="CH256" s="52"/>
    </row>
    <row r="257" spans="1:100" ht="19.5" customHeight="1" x14ac:dyDescent="0.15">
      <c r="A257" s="53" t="s">
        <v>68</v>
      </c>
      <c r="B257" s="53"/>
      <c r="C257" s="53"/>
      <c r="D257" s="144">
        <f>VLOOKUP(J257,내용[],44,FALSE)</f>
        <v>44195</v>
      </c>
      <c r="E257" s="144"/>
      <c r="F257" s="144"/>
      <c r="G257" s="144"/>
      <c r="H257" s="144"/>
      <c r="I257" s="144"/>
      <c r="J257" s="145">
        <f t="shared" ref="J257" si="725">J232+5</f>
        <v>51</v>
      </c>
      <c r="K257" s="145"/>
      <c r="L257" s="54"/>
      <c r="M257" s="53"/>
      <c r="N257" s="53"/>
      <c r="O257" s="53"/>
      <c r="P257" s="53"/>
      <c r="Q257" s="53"/>
      <c r="R257" s="53"/>
      <c r="U257" s="53" t="s">
        <v>68</v>
      </c>
      <c r="V257" s="53"/>
      <c r="W257" s="53"/>
      <c r="X257" s="146">
        <f>VLOOKUP(AD257,내용[],44,FALSE)</f>
        <v>44196</v>
      </c>
      <c r="Y257" s="146"/>
      <c r="Z257" s="146"/>
      <c r="AA257" s="146"/>
      <c r="AB257" s="146"/>
      <c r="AC257" s="146"/>
      <c r="AD257" s="147">
        <f t="shared" ref="AD257" si="726">J257+1</f>
        <v>52</v>
      </c>
      <c r="AE257" s="147"/>
      <c r="AF257" s="54"/>
      <c r="AG257" s="53"/>
      <c r="AH257" s="53"/>
      <c r="AI257" s="53"/>
      <c r="AJ257" s="53"/>
      <c r="AK257" s="53"/>
      <c r="AL257" s="53"/>
      <c r="AO257" s="53" t="s">
        <v>68</v>
      </c>
      <c r="AP257" s="53"/>
      <c r="AQ257" s="53"/>
      <c r="AR257" s="146">
        <f>VLOOKUP(AX257,내용[],44,FALSE)</f>
        <v>44200</v>
      </c>
      <c r="AS257" s="146"/>
      <c r="AT257" s="146"/>
      <c r="AU257" s="146"/>
      <c r="AV257" s="146"/>
      <c r="AW257" s="146"/>
      <c r="AX257" s="147">
        <f t="shared" ref="AX257" si="727">AD257+1</f>
        <v>53</v>
      </c>
      <c r="AY257" s="147"/>
      <c r="AZ257" s="54"/>
      <c r="BA257" s="53"/>
      <c r="BB257" s="53"/>
      <c r="BC257" s="53"/>
      <c r="BD257" s="53"/>
      <c r="BE257" s="53"/>
      <c r="BF257" s="53"/>
      <c r="BI257" s="53" t="s">
        <v>68</v>
      </c>
      <c r="BJ257" s="53"/>
      <c r="BK257" s="53"/>
      <c r="BL257" s="146">
        <f>VLOOKUP(BR257,내용[],44,FALSE)</f>
        <v>44201</v>
      </c>
      <c r="BM257" s="146"/>
      <c r="BN257" s="146"/>
      <c r="BO257" s="146"/>
      <c r="BP257" s="146"/>
      <c r="BQ257" s="146"/>
      <c r="BR257" s="147">
        <f t="shared" ref="BR257" si="728">AX257+1</f>
        <v>54</v>
      </c>
      <c r="BS257" s="147"/>
      <c r="BT257" s="54"/>
      <c r="BU257" s="53"/>
      <c r="BV257" s="53"/>
      <c r="BW257" s="53"/>
      <c r="BX257" s="53"/>
      <c r="BY257" s="53"/>
      <c r="BZ257" s="53"/>
      <c r="CC257" s="53" t="s">
        <v>68</v>
      </c>
      <c r="CD257" s="53"/>
      <c r="CE257" s="53"/>
      <c r="CF257" s="146">
        <f>VLOOKUP(CL257,내용[],44,FALSE)</f>
        <v>44202</v>
      </c>
      <c r="CG257" s="146"/>
      <c r="CH257" s="146"/>
      <c r="CI257" s="146"/>
      <c r="CJ257" s="146"/>
      <c r="CK257" s="146"/>
      <c r="CL257" s="147">
        <f t="shared" ref="CL257" si="729">BR257+1</f>
        <v>55</v>
      </c>
      <c r="CM257" s="147"/>
      <c r="CN257" s="54"/>
      <c r="CO257" s="53"/>
      <c r="CP257" s="53"/>
      <c r="CQ257" s="53"/>
      <c r="CR257" s="53"/>
      <c r="CS257" s="53"/>
      <c r="CT257" s="53"/>
    </row>
    <row r="258" spans="1:100" ht="30" customHeight="1" x14ac:dyDescent="0.15">
      <c r="A258" s="130" t="str">
        <f t="shared" ref="A258" si="730">$A$8</f>
        <v>재적</v>
      </c>
      <c r="B258" s="131"/>
      <c r="C258" s="132" t="s">
        <v>2</v>
      </c>
      <c r="D258" s="135"/>
      <c r="E258" s="130" t="str">
        <f t="shared" ref="E258" si="731">$E$8</f>
        <v>출석</v>
      </c>
      <c r="F258" s="131"/>
      <c r="G258" s="132" t="s">
        <v>2</v>
      </c>
      <c r="H258" s="133"/>
      <c r="I258" s="134" t="str">
        <f t="shared" ref="I258" si="732">$I$8</f>
        <v>결석</v>
      </c>
      <c r="J258" s="131"/>
      <c r="K258" s="132" t="s">
        <v>2</v>
      </c>
      <c r="L258" s="135"/>
      <c r="M258" s="130" t="str">
        <f t="shared" ref="M258" si="733">$M$8</f>
        <v>지각</v>
      </c>
      <c r="N258" s="131"/>
      <c r="O258" s="132" t="s">
        <v>2</v>
      </c>
      <c r="P258" s="133"/>
      <c r="Q258" s="134" t="str">
        <f t="shared" ref="Q258" si="734">$Q$8</f>
        <v xml:space="preserve">조퇴 </v>
      </c>
      <c r="R258" s="131"/>
      <c r="S258" s="132" t="s">
        <v>2</v>
      </c>
      <c r="T258" s="133"/>
      <c r="U258" s="130" t="str">
        <f t="shared" ref="U258" si="735">$A$8</f>
        <v>재적</v>
      </c>
      <c r="V258" s="131"/>
      <c r="W258" s="132" t="s">
        <v>2</v>
      </c>
      <c r="X258" s="135"/>
      <c r="Y258" s="130" t="str">
        <f t="shared" ref="Y258" si="736">$E$8</f>
        <v>출석</v>
      </c>
      <c r="Z258" s="131"/>
      <c r="AA258" s="132" t="s">
        <v>2</v>
      </c>
      <c r="AB258" s="133"/>
      <c r="AC258" s="134" t="str">
        <f t="shared" ref="AC258" si="737">$I$8</f>
        <v>결석</v>
      </c>
      <c r="AD258" s="131"/>
      <c r="AE258" s="132" t="s">
        <v>2</v>
      </c>
      <c r="AF258" s="135"/>
      <c r="AG258" s="130" t="str">
        <f t="shared" ref="AG258" si="738">$M$8</f>
        <v>지각</v>
      </c>
      <c r="AH258" s="131"/>
      <c r="AI258" s="132" t="s">
        <v>2</v>
      </c>
      <c r="AJ258" s="133"/>
      <c r="AK258" s="134" t="str">
        <f t="shared" ref="AK258" si="739">$Q$8</f>
        <v xml:space="preserve">조퇴 </v>
      </c>
      <c r="AL258" s="131"/>
      <c r="AM258" s="132" t="s">
        <v>2</v>
      </c>
      <c r="AN258" s="133"/>
      <c r="AO258" s="130" t="str">
        <f t="shared" ref="AO258" si="740">$A$8</f>
        <v>재적</v>
      </c>
      <c r="AP258" s="131"/>
      <c r="AQ258" s="132" t="s">
        <v>2</v>
      </c>
      <c r="AR258" s="135"/>
      <c r="AS258" s="130" t="str">
        <f t="shared" ref="AS258" si="741">$E$8</f>
        <v>출석</v>
      </c>
      <c r="AT258" s="131"/>
      <c r="AU258" s="132" t="s">
        <v>2</v>
      </c>
      <c r="AV258" s="133"/>
      <c r="AW258" s="134" t="str">
        <f t="shared" ref="AW258" si="742">$I$8</f>
        <v>결석</v>
      </c>
      <c r="AX258" s="131"/>
      <c r="AY258" s="132" t="s">
        <v>2</v>
      </c>
      <c r="AZ258" s="135"/>
      <c r="BA258" s="130" t="str">
        <f t="shared" ref="BA258" si="743">$M$8</f>
        <v>지각</v>
      </c>
      <c r="BB258" s="131"/>
      <c r="BC258" s="132" t="s">
        <v>2</v>
      </c>
      <c r="BD258" s="133"/>
      <c r="BE258" s="134" t="str">
        <f t="shared" ref="BE258" si="744">$Q$8</f>
        <v xml:space="preserve">조퇴 </v>
      </c>
      <c r="BF258" s="131"/>
      <c r="BG258" s="132" t="s">
        <v>2</v>
      </c>
      <c r="BH258" s="133"/>
      <c r="BI258" s="130" t="str">
        <f t="shared" ref="BI258" si="745">$A$8</f>
        <v>재적</v>
      </c>
      <c r="BJ258" s="131"/>
      <c r="BK258" s="132" t="s">
        <v>2</v>
      </c>
      <c r="BL258" s="135"/>
      <c r="BM258" s="130" t="str">
        <f t="shared" ref="BM258" si="746">$E$8</f>
        <v>출석</v>
      </c>
      <c r="BN258" s="131"/>
      <c r="BO258" s="132" t="s">
        <v>2</v>
      </c>
      <c r="BP258" s="133"/>
      <c r="BQ258" s="134" t="str">
        <f t="shared" ref="BQ258" si="747">$I$8</f>
        <v>결석</v>
      </c>
      <c r="BR258" s="131"/>
      <c r="BS258" s="132" t="s">
        <v>2</v>
      </c>
      <c r="BT258" s="135"/>
      <c r="BU258" s="130" t="str">
        <f t="shared" ref="BU258" si="748">$M$8</f>
        <v>지각</v>
      </c>
      <c r="BV258" s="131"/>
      <c r="BW258" s="132" t="s">
        <v>2</v>
      </c>
      <c r="BX258" s="133"/>
      <c r="BY258" s="134" t="str">
        <f t="shared" ref="BY258" si="749">$Q$8</f>
        <v xml:space="preserve">조퇴 </v>
      </c>
      <c r="BZ258" s="131"/>
      <c r="CA258" s="132" t="s">
        <v>2</v>
      </c>
      <c r="CB258" s="133"/>
      <c r="CC258" s="130" t="str">
        <f t="shared" ref="CC258" si="750">$A$8</f>
        <v>재적</v>
      </c>
      <c r="CD258" s="131"/>
      <c r="CE258" s="132" t="s">
        <v>2</v>
      </c>
      <c r="CF258" s="135"/>
      <c r="CG258" s="130" t="str">
        <f t="shared" ref="CG258" si="751">$E$8</f>
        <v>출석</v>
      </c>
      <c r="CH258" s="131"/>
      <c r="CI258" s="132" t="s">
        <v>2</v>
      </c>
      <c r="CJ258" s="133"/>
      <c r="CK258" s="134" t="str">
        <f t="shared" ref="CK258" si="752">$I$8</f>
        <v>결석</v>
      </c>
      <c r="CL258" s="131"/>
      <c r="CM258" s="132" t="s">
        <v>2</v>
      </c>
      <c r="CN258" s="135"/>
      <c r="CO258" s="130" t="str">
        <f t="shared" ref="CO258" si="753">$M$8</f>
        <v>지각</v>
      </c>
      <c r="CP258" s="131"/>
      <c r="CQ258" s="132" t="s">
        <v>2</v>
      </c>
      <c r="CR258" s="133"/>
      <c r="CS258" s="134" t="str">
        <f t="shared" ref="CS258" si="754">$Q$8</f>
        <v xml:space="preserve">조퇴 </v>
      </c>
      <c r="CT258" s="131"/>
      <c r="CU258" s="132" t="s">
        <v>2</v>
      </c>
      <c r="CV258" s="133"/>
    </row>
    <row r="259" spans="1:100" ht="19.5" customHeight="1" x14ac:dyDescent="0.15"/>
    <row r="260" spans="1:100" ht="25.5" customHeight="1" x14ac:dyDescent="0.15">
      <c r="A260" s="120" t="s">
        <v>7</v>
      </c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 t="s">
        <v>7</v>
      </c>
      <c r="V260" s="120"/>
      <c r="W260" s="120"/>
      <c r="X260" s="120"/>
      <c r="Y260" s="120"/>
      <c r="Z260" s="120"/>
      <c r="AA260" s="120"/>
      <c r="AB260" s="120"/>
      <c r="AC260" s="120"/>
      <c r="AD260" s="120"/>
      <c r="AE260" s="120"/>
      <c r="AF260" s="120"/>
      <c r="AG260" s="120"/>
      <c r="AH260" s="120"/>
      <c r="AI260" s="120"/>
      <c r="AJ260" s="120"/>
      <c r="AK260" s="120"/>
      <c r="AL260" s="120"/>
      <c r="AM260" s="120"/>
      <c r="AN260" s="120"/>
      <c r="AO260" s="120" t="s">
        <v>7</v>
      </c>
      <c r="AP260" s="120"/>
      <c r="AQ260" s="120"/>
      <c r="AR260" s="120"/>
      <c r="AS260" s="120"/>
      <c r="AT260" s="120"/>
      <c r="AU260" s="120"/>
      <c r="AV260" s="120"/>
      <c r="AW260" s="120"/>
      <c r="AX260" s="120"/>
      <c r="AY260" s="120"/>
      <c r="AZ260" s="120"/>
      <c r="BA260" s="120"/>
      <c r="BB260" s="120"/>
      <c r="BC260" s="120"/>
      <c r="BD260" s="120"/>
      <c r="BE260" s="120"/>
      <c r="BF260" s="120"/>
      <c r="BG260" s="120"/>
      <c r="BH260" s="120"/>
      <c r="BI260" s="120" t="s">
        <v>7</v>
      </c>
      <c r="BJ260" s="120"/>
      <c r="BK260" s="120"/>
      <c r="BL260" s="120"/>
      <c r="BM260" s="120"/>
      <c r="BN260" s="120"/>
      <c r="BO260" s="120"/>
      <c r="BP260" s="120"/>
      <c r="BQ260" s="120"/>
      <c r="BR260" s="120"/>
      <c r="BS260" s="120"/>
      <c r="BT260" s="120"/>
      <c r="BU260" s="120"/>
      <c r="BV260" s="120"/>
      <c r="BW260" s="120"/>
      <c r="BX260" s="120"/>
      <c r="BY260" s="120"/>
      <c r="BZ260" s="120"/>
      <c r="CA260" s="120"/>
      <c r="CB260" s="120"/>
      <c r="CC260" s="120" t="s">
        <v>7</v>
      </c>
      <c r="CD260" s="120"/>
      <c r="CE260" s="120"/>
      <c r="CF260" s="120"/>
      <c r="CG260" s="120"/>
      <c r="CH260" s="120"/>
      <c r="CI260" s="120"/>
      <c r="CJ260" s="120"/>
      <c r="CK260" s="120"/>
      <c r="CL260" s="120"/>
      <c r="CM260" s="120"/>
      <c r="CN260" s="120"/>
      <c r="CO260" s="120"/>
      <c r="CP260" s="120"/>
      <c r="CQ260" s="120"/>
      <c r="CR260" s="120"/>
      <c r="CS260" s="120"/>
      <c r="CT260" s="120"/>
      <c r="CU260" s="120"/>
      <c r="CV260" s="120"/>
    </row>
    <row r="261" spans="1:100" s="56" customFormat="1" ht="30" customHeight="1" x14ac:dyDescent="0.15">
      <c r="A261" s="55" t="str">
        <f t="shared" ref="A261" si="755">$A$11</f>
        <v>교시</v>
      </c>
      <c r="B261" s="128" t="str">
        <f t="shared" ref="B261" si="756">$B$11</f>
        <v>훈련과목</v>
      </c>
      <c r="C261" s="128"/>
      <c r="D261" s="128"/>
      <c r="E261" s="128"/>
      <c r="F261" s="128"/>
      <c r="G261" s="128"/>
      <c r="H261" s="128" t="str">
        <f t="shared" ref="H261" si="757">$H$11</f>
        <v>담당교사</v>
      </c>
      <c r="I261" s="128"/>
      <c r="J261" s="128" t="str">
        <f t="shared" ref="J261" si="758">$J$11</f>
        <v>훈련내용</v>
      </c>
      <c r="K261" s="128"/>
      <c r="L261" s="128"/>
      <c r="M261" s="128"/>
      <c r="N261" s="128"/>
      <c r="O261" s="128"/>
      <c r="P261" s="128"/>
      <c r="Q261" s="129" t="str">
        <f t="shared" ref="Q261" si="759">$Q$11</f>
        <v>비고
(불참자 등)</v>
      </c>
      <c r="R261" s="129"/>
      <c r="S261" s="129"/>
      <c r="T261" s="129"/>
      <c r="U261" s="55" t="str">
        <f t="shared" ref="U261" si="760">$A$11</f>
        <v>교시</v>
      </c>
      <c r="V261" s="128" t="str">
        <f t="shared" ref="V261" si="761">$B$11</f>
        <v>훈련과목</v>
      </c>
      <c r="W261" s="128"/>
      <c r="X261" s="128"/>
      <c r="Y261" s="128"/>
      <c r="Z261" s="128"/>
      <c r="AA261" s="128"/>
      <c r="AB261" s="128" t="str">
        <f t="shared" ref="AB261" si="762">$H$11</f>
        <v>담당교사</v>
      </c>
      <c r="AC261" s="128"/>
      <c r="AD261" s="128" t="str">
        <f t="shared" ref="AD261" si="763">$J$11</f>
        <v>훈련내용</v>
      </c>
      <c r="AE261" s="128"/>
      <c r="AF261" s="128"/>
      <c r="AG261" s="128"/>
      <c r="AH261" s="128"/>
      <c r="AI261" s="128"/>
      <c r="AJ261" s="128"/>
      <c r="AK261" s="129" t="str">
        <f t="shared" ref="AK261" si="764">$Q$11</f>
        <v>비고
(불참자 등)</v>
      </c>
      <c r="AL261" s="129"/>
      <c r="AM261" s="129"/>
      <c r="AN261" s="129"/>
      <c r="AO261" s="55" t="str">
        <f t="shared" ref="AO261" si="765">$A$11</f>
        <v>교시</v>
      </c>
      <c r="AP261" s="128" t="str">
        <f t="shared" ref="AP261" si="766">$B$11</f>
        <v>훈련과목</v>
      </c>
      <c r="AQ261" s="128"/>
      <c r="AR261" s="128"/>
      <c r="AS261" s="128"/>
      <c r="AT261" s="128"/>
      <c r="AU261" s="128"/>
      <c r="AV261" s="128" t="str">
        <f t="shared" ref="AV261" si="767">$H$11</f>
        <v>담당교사</v>
      </c>
      <c r="AW261" s="128"/>
      <c r="AX261" s="128" t="str">
        <f t="shared" ref="AX261" si="768">$J$11</f>
        <v>훈련내용</v>
      </c>
      <c r="AY261" s="128"/>
      <c r="AZ261" s="128"/>
      <c r="BA261" s="128"/>
      <c r="BB261" s="128"/>
      <c r="BC261" s="128"/>
      <c r="BD261" s="128"/>
      <c r="BE261" s="129" t="str">
        <f t="shared" ref="BE261" si="769">$Q$11</f>
        <v>비고
(불참자 등)</v>
      </c>
      <c r="BF261" s="129"/>
      <c r="BG261" s="129"/>
      <c r="BH261" s="129"/>
      <c r="BI261" s="55" t="str">
        <f t="shared" ref="BI261" si="770">$A$11</f>
        <v>교시</v>
      </c>
      <c r="BJ261" s="128" t="str">
        <f t="shared" ref="BJ261" si="771">$B$11</f>
        <v>훈련과목</v>
      </c>
      <c r="BK261" s="128"/>
      <c r="BL261" s="128"/>
      <c r="BM261" s="128"/>
      <c r="BN261" s="128"/>
      <c r="BO261" s="128"/>
      <c r="BP261" s="128" t="str">
        <f t="shared" ref="BP261" si="772">$H$11</f>
        <v>담당교사</v>
      </c>
      <c r="BQ261" s="128"/>
      <c r="BR261" s="128" t="str">
        <f t="shared" ref="BR261" si="773">$J$11</f>
        <v>훈련내용</v>
      </c>
      <c r="BS261" s="128"/>
      <c r="BT261" s="128"/>
      <c r="BU261" s="128"/>
      <c r="BV261" s="128"/>
      <c r="BW261" s="128"/>
      <c r="BX261" s="128"/>
      <c r="BY261" s="129" t="str">
        <f t="shared" ref="BY261" si="774">$Q$11</f>
        <v>비고
(불참자 등)</v>
      </c>
      <c r="BZ261" s="129"/>
      <c r="CA261" s="129"/>
      <c r="CB261" s="129"/>
      <c r="CC261" s="55" t="str">
        <f t="shared" ref="CC261" si="775">$A$11</f>
        <v>교시</v>
      </c>
      <c r="CD261" s="128" t="str">
        <f t="shared" ref="CD261" si="776">$B$11</f>
        <v>훈련과목</v>
      </c>
      <c r="CE261" s="128"/>
      <c r="CF261" s="128"/>
      <c r="CG261" s="128"/>
      <c r="CH261" s="128"/>
      <c r="CI261" s="128"/>
      <c r="CJ261" s="128" t="str">
        <f t="shared" ref="CJ261" si="777">$H$11</f>
        <v>담당교사</v>
      </c>
      <c r="CK261" s="128"/>
      <c r="CL261" s="128" t="str">
        <f t="shared" ref="CL261" si="778">$J$11</f>
        <v>훈련내용</v>
      </c>
      <c r="CM261" s="128"/>
      <c r="CN261" s="128"/>
      <c r="CO261" s="128"/>
      <c r="CP261" s="128"/>
      <c r="CQ261" s="128"/>
      <c r="CR261" s="128"/>
      <c r="CS261" s="129" t="str">
        <f t="shared" ref="CS261" si="779">$Q$11</f>
        <v>비고
(불참자 등)</v>
      </c>
      <c r="CT261" s="129"/>
      <c r="CU261" s="129"/>
      <c r="CV261" s="129"/>
    </row>
    <row r="262" spans="1:100" ht="30.75" customHeight="1" x14ac:dyDescent="0.15">
      <c r="A262" s="57" t="str">
        <f>"1교시"&amp;LEFT(자료!$D$8,5)</f>
        <v>1교시09:30</v>
      </c>
      <c r="B262" s="121" t="str">
        <f>IF(VLOOKUP(J257,내용[],4,FALSE)="","",VLOOKUP(J257,내용[],4,FALSE)&amp;" : "&amp;VLOOKUP(J257,내용[],12,FALSE))</f>
        <v xml:space="preserve">프로그래밍언어 기초 및 활용 : </v>
      </c>
      <c r="C262" s="121"/>
      <c r="D262" s="121"/>
      <c r="E262" s="121"/>
      <c r="F262" s="121"/>
      <c r="G262" s="121"/>
      <c r="H262" s="122"/>
      <c r="I262" s="122"/>
      <c r="J262" s="123" t="str">
        <f>IF(VLOOKUP(J257,내용[],20,FALSE)="","",VLOOKUP(J257,내용[],20,FALSE))</f>
        <v>프로그래</v>
      </c>
      <c r="K262" s="123"/>
      <c r="L262" s="123"/>
      <c r="M262" s="123"/>
      <c r="N262" s="123"/>
      <c r="O262" s="123"/>
      <c r="P262" s="123"/>
      <c r="Q262" s="124"/>
      <c r="R262" s="124"/>
      <c r="S262" s="124"/>
      <c r="T262" s="124"/>
      <c r="U262" s="57" t="str">
        <f>"1교시"&amp;LEFT(자료!$D$8,5)</f>
        <v>1교시09:30</v>
      </c>
      <c r="V262" s="121" t="str">
        <f>IF(VLOOKUP(AD257,내용[],4,FALSE)="","",VLOOKUP(AD257,내용[],4,FALSE)&amp;" : "&amp;VLOOKUP(AD257,내용[],12,FALSE))</f>
        <v xml:space="preserve">프로그래밍언어 기초 및 활용 : </v>
      </c>
      <c r="W262" s="121"/>
      <c r="X262" s="121"/>
      <c r="Y262" s="121"/>
      <c r="Z262" s="121"/>
      <c r="AA262" s="121"/>
      <c r="AB262" s="122"/>
      <c r="AC262" s="122"/>
      <c r="AD262" s="123" t="str">
        <f>IF(VLOOKUP(AD257,내용[],20,FALSE)="","",VLOOKUP(AD257,내용[],20,FALSE))</f>
        <v>프로그래</v>
      </c>
      <c r="AE262" s="123"/>
      <c r="AF262" s="123"/>
      <c r="AG262" s="123"/>
      <c r="AH262" s="123"/>
      <c r="AI262" s="123"/>
      <c r="AJ262" s="123"/>
      <c r="AK262" s="124"/>
      <c r="AL262" s="124"/>
      <c r="AM262" s="124"/>
      <c r="AN262" s="124"/>
      <c r="AO262" s="57" t="str">
        <f>"1교시"&amp;LEFT(자료!$D$8,5)</f>
        <v>1교시09:30</v>
      </c>
      <c r="AP262" s="121" t="str">
        <f>IF(VLOOKUP(AX257,내용[],4,FALSE)="","",VLOOKUP(AX257,내용[],4,FALSE)&amp;" : "&amp;VLOOKUP(AX257,내용[],12,FALSE))</f>
        <v xml:space="preserve">프로그래밍언어 기초 및 활용 : </v>
      </c>
      <c r="AQ262" s="121"/>
      <c r="AR262" s="121"/>
      <c r="AS262" s="121"/>
      <c r="AT262" s="121"/>
      <c r="AU262" s="121"/>
      <c r="AV262" s="122"/>
      <c r="AW262" s="122"/>
      <c r="AX262" s="123" t="str">
        <f>IF(VLOOKUP(AX257,내용[],20,FALSE)="","",VLOOKUP(AX257,내용[],20,FALSE))</f>
        <v>프로그래</v>
      </c>
      <c r="AY262" s="123"/>
      <c r="AZ262" s="123"/>
      <c r="BA262" s="123"/>
      <c r="BB262" s="123"/>
      <c r="BC262" s="123"/>
      <c r="BD262" s="123"/>
      <c r="BE262" s="124"/>
      <c r="BF262" s="124"/>
      <c r="BG262" s="124"/>
      <c r="BH262" s="124"/>
      <c r="BI262" s="57" t="str">
        <f>"1교시"&amp;LEFT(자료!$D$8,5)</f>
        <v>1교시09:30</v>
      </c>
      <c r="BJ262" s="121" t="str">
        <f>IF(VLOOKUP(BR257,내용[],4,FALSE)="","",VLOOKUP(BR257,내용[],4,FALSE)&amp;" : "&amp;VLOOKUP(BR257,내용[],12,FALSE))</f>
        <v xml:space="preserve">프로그래밍언어 기초 및 활용 : </v>
      </c>
      <c r="BK262" s="121"/>
      <c r="BL262" s="121"/>
      <c r="BM262" s="121"/>
      <c r="BN262" s="121"/>
      <c r="BO262" s="121"/>
      <c r="BP262" s="122"/>
      <c r="BQ262" s="122"/>
      <c r="BR262" s="123" t="str">
        <f>IF(VLOOKUP(BR257,내용[],20,FALSE)="","",VLOOKUP(BR257,내용[],20,FALSE))</f>
        <v>프로그래</v>
      </c>
      <c r="BS262" s="123"/>
      <c r="BT262" s="123"/>
      <c r="BU262" s="123"/>
      <c r="BV262" s="123"/>
      <c r="BW262" s="123"/>
      <c r="BX262" s="123"/>
      <c r="BY262" s="124"/>
      <c r="BZ262" s="124"/>
      <c r="CA262" s="124"/>
      <c r="CB262" s="124"/>
      <c r="CC262" s="57" t="str">
        <f>"1교시"&amp;LEFT(자료!$D$8,5)</f>
        <v>1교시09:30</v>
      </c>
      <c r="CD262" s="121" t="str">
        <f>IF(VLOOKUP(CL257,내용[],4,FALSE)="","",VLOOKUP(CL257,내용[],4,FALSE)&amp;" : "&amp;VLOOKUP(CL257,내용[],12,FALSE))</f>
        <v xml:space="preserve">프로그래밍언어 기초 및 활용 : </v>
      </c>
      <c r="CE262" s="121"/>
      <c r="CF262" s="121"/>
      <c r="CG262" s="121"/>
      <c r="CH262" s="121"/>
      <c r="CI262" s="121"/>
      <c r="CJ262" s="122"/>
      <c r="CK262" s="122"/>
      <c r="CL262" s="123" t="str">
        <f>IF(VLOOKUP(CL257,내용[],20,FALSE)="","",VLOOKUP(CL257,내용[],20,FALSE))</f>
        <v>프로그래</v>
      </c>
      <c r="CM262" s="123"/>
      <c r="CN262" s="123"/>
      <c r="CO262" s="123"/>
      <c r="CP262" s="123"/>
      <c r="CQ262" s="123"/>
      <c r="CR262" s="123"/>
      <c r="CS262" s="124"/>
      <c r="CT262" s="124"/>
      <c r="CU262" s="124"/>
      <c r="CV262" s="124"/>
    </row>
    <row r="263" spans="1:100" ht="30.75" customHeight="1" x14ac:dyDescent="0.15">
      <c r="A263" s="57" t="str">
        <f>"2교시"&amp;LEFT(자료!$E$8,5)</f>
        <v>2교시10:30</v>
      </c>
      <c r="B263" s="125" t="str">
        <f>IF(VLOOKUP(J257,내용[],5,FALSE)="","",VLOOKUP(J257,내용[],5,FALSE)&amp;" : "&amp;VLOOKUP(J257,내용[],13,FALSE))</f>
        <v xml:space="preserve">프로그래밍언어 기초 및 활용 : </v>
      </c>
      <c r="C263" s="126"/>
      <c r="D263" s="126"/>
      <c r="E263" s="126"/>
      <c r="F263" s="126"/>
      <c r="G263" s="127"/>
      <c r="H263" s="122"/>
      <c r="I263" s="122"/>
      <c r="J263" s="123" t="str">
        <f>IF(VLOOKUP(J257,내용[],21,FALSE)="","",VLOOKUP(J257,내용[],21,FALSE))</f>
        <v>프로그래</v>
      </c>
      <c r="K263" s="123"/>
      <c r="L263" s="123"/>
      <c r="M263" s="123"/>
      <c r="N263" s="123"/>
      <c r="O263" s="123"/>
      <c r="P263" s="123"/>
      <c r="Q263" s="124"/>
      <c r="R263" s="124"/>
      <c r="S263" s="124"/>
      <c r="T263" s="124"/>
      <c r="U263" s="57" t="str">
        <f>"2교시"&amp;LEFT(자료!$E$8,5)</f>
        <v>2교시10:30</v>
      </c>
      <c r="V263" s="125" t="str">
        <f>IF(VLOOKUP(AD257,내용[],5,FALSE)="","",VLOOKUP(AD257,내용[],5,FALSE)&amp;" : "&amp;VLOOKUP(AD257,내용[],13,FALSE))</f>
        <v xml:space="preserve">프로그래밍언어 기초 및 활용 : </v>
      </c>
      <c r="W263" s="126"/>
      <c r="X263" s="126"/>
      <c r="Y263" s="126"/>
      <c r="Z263" s="126"/>
      <c r="AA263" s="127"/>
      <c r="AB263" s="122"/>
      <c r="AC263" s="122"/>
      <c r="AD263" s="123" t="str">
        <f>IF(VLOOKUP(AD257,내용[],21,FALSE)="","",VLOOKUP(AD257,내용[],21,FALSE))</f>
        <v>프로그래</v>
      </c>
      <c r="AE263" s="123"/>
      <c r="AF263" s="123"/>
      <c r="AG263" s="123"/>
      <c r="AH263" s="123"/>
      <c r="AI263" s="123"/>
      <c r="AJ263" s="123"/>
      <c r="AK263" s="124"/>
      <c r="AL263" s="124"/>
      <c r="AM263" s="124"/>
      <c r="AN263" s="124"/>
      <c r="AO263" s="57" t="str">
        <f>"2교시"&amp;LEFT(자료!$E$8,5)</f>
        <v>2교시10:30</v>
      </c>
      <c r="AP263" s="125" t="str">
        <f>IF(VLOOKUP(AX257,내용[],5,FALSE)="","",VLOOKUP(AX257,내용[],5,FALSE)&amp;" : "&amp;VLOOKUP(AX257,내용[],13,FALSE))</f>
        <v xml:space="preserve">프로그래밍언어 기초 및 활용 : </v>
      </c>
      <c r="AQ263" s="126"/>
      <c r="AR263" s="126"/>
      <c r="AS263" s="126"/>
      <c r="AT263" s="126"/>
      <c r="AU263" s="127"/>
      <c r="AV263" s="122"/>
      <c r="AW263" s="122"/>
      <c r="AX263" s="123" t="str">
        <f>IF(VLOOKUP(AX257,내용[],21,FALSE)="","",VLOOKUP(AX257,내용[],21,FALSE))</f>
        <v>프로그래</v>
      </c>
      <c r="AY263" s="123"/>
      <c r="AZ263" s="123"/>
      <c r="BA263" s="123"/>
      <c r="BB263" s="123"/>
      <c r="BC263" s="123"/>
      <c r="BD263" s="123"/>
      <c r="BE263" s="124"/>
      <c r="BF263" s="124"/>
      <c r="BG263" s="124"/>
      <c r="BH263" s="124"/>
      <c r="BI263" s="57" t="str">
        <f>"2교시"&amp;LEFT(자료!$E$8,5)</f>
        <v>2교시10:30</v>
      </c>
      <c r="BJ263" s="125" t="str">
        <f>IF(VLOOKUP(BR257,내용[],5,FALSE)="","",VLOOKUP(BR257,내용[],5,FALSE)&amp;" : "&amp;VLOOKUP(BR257,내용[],13,FALSE))</f>
        <v xml:space="preserve">프로그래밍언어 기초 및 활용 : </v>
      </c>
      <c r="BK263" s="126"/>
      <c r="BL263" s="126"/>
      <c r="BM263" s="126"/>
      <c r="BN263" s="126"/>
      <c r="BO263" s="127"/>
      <c r="BP263" s="122"/>
      <c r="BQ263" s="122"/>
      <c r="BR263" s="123" t="str">
        <f>IF(VLOOKUP(BR257,내용[],21,FALSE)="","",VLOOKUP(BR257,내용[],21,FALSE))</f>
        <v>프로그래</v>
      </c>
      <c r="BS263" s="123"/>
      <c r="BT263" s="123"/>
      <c r="BU263" s="123"/>
      <c r="BV263" s="123"/>
      <c r="BW263" s="123"/>
      <c r="BX263" s="123"/>
      <c r="BY263" s="124"/>
      <c r="BZ263" s="124"/>
      <c r="CA263" s="124"/>
      <c r="CB263" s="124"/>
      <c r="CC263" s="57" t="str">
        <f>"2교시"&amp;LEFT(자료!$E$8,5)</f>
        <v>2교시10:30</v>
      </c>
      <c r="CD263" s="125" t="str">
        <f>IF(VLOOKUP(CL257,내용[],5,FALSE)="","",VLOOKUP(CL257,내용[],5,FALSE)&amp;" : "&amp;VLOOKUP(CL257,내용[],13,FALSE))</f>
        <v xml:space="preserve">프로그래밍언어 기초 및 활용 : </v>
      </c>
      <c r="CE263" s="126"/>
      <c r="CF263" s="126"/>
      <c r="CG263" s="126"/>
      <c r="CH263" s="126"/>
      <c r="CI263" s="127"/>
      <c r="CJ263" s="122"/>
      <c r="CK263" s="122"/>
      <c r="CL263" s="123" t="str">
        <f>IF(VLOOKUP(CL257,내용[],21,FALSE)="","",VLOOKUP(CL257,내용[],21,FALSE))</f>
        <v>프로그래</v>
      </c>
      <c r="CM263" s="123"/>
      <c r="CN263" s="123"/>
      <c r="CO263" s="123"/>
      <c r="CP263" s="123"/>
      <c r="CQ263" s="123"/>
      <c r="CR263" s="123"/>
      <c r="CS263" s="124"/>
      <c r="CT263" s="124"/>
      <c r="CU263" s="124"/>
      <c r="CV263" s="124"/>
    </row>
    <row r="264" spans="1:100" ht="30.75" customHeight="1" x14ac:dyDescent="0.15">
      <c r="A264" s="57" t="str">
        <f>"3교시"&amp;LEFT(자료!$F$8,5)</f>
        <v>3교시11:30</v>
      </c>
      <c r="B264" s="125" t="str">
        <f>IF(VLOOKUP(J257,내용[],6,FALSE)="","",VLOOKUP(J257,내용[],6,FALSE)&amp;" : "&amp;VLOOKUP(J257,내용[],14,FALSE))</f>
        <v xml:space="preserve">프로그래밍언어 기초 및 활용 : </v>
      </c>
      <c r="C264" s="126"/>
      <c r="D264" s="126"/>
      <c r="E264" s="126"/>
      <c r="F264" s="126"/>
      <c r="G264" s="127"/>
      <c r="H264" s="122"/>
      <c r="I264" s="122"/>
      <c r="J264" s="123" t="str">
        <f>IF(VLOOKUP(J257,내용[],22,FALSE)="","",VLOOKUP(J257,내용[],22,FALSE))</f>
        <v>프로그래</v>
      </c>
      <c r="K264" s="123"/>
      <c r="L264" s="123"/>
      <c r="M264" s="123"/>
      <c r="N264" s="123"/>
      <c r="O264" s="123"/>
      <c r="P264" s="123"/>
      <c r="Q264" s="124"/>
      <c r="R264" s="124"/>
      <c r="S264" s="124"/>
      <c r="T264" s="124"/>
      <c r="U264" s="57" t="str">
        <f>"3교시"&amp;LEFT(자료!$F$8,5)</f>
        <v>3교시11:30</v>
      </c>
      <c r="V264" s="125" t="str">
        <f>IF(VLOOKUP(AD257,내용[],6,FALSE)="","",VLOOKUP(AD257,내용[],6,FALSE)&amp;" : "&amp;VLOOKUP(AD257,내용[],14,FALSE))</f>
        <v xml:space="preserve">프로그래밍언어 기초 및 활용 : </v>
      </c>
      <c r="W264" s="126"/>
      <c r="X264" s="126"/>
      <c r="Y264" s="126"/>
      <c r="Z264" s="126"/>
      <c r="AA264" s="127"/>
      <c r="AB264" s="122"/>
      <c r="AC264" s="122"/>
      <c r="AD264" s="123" t="str">
        <f>IF(VLOOKUP(AD257,내용[],22,FALSE)="","",VLOOKUP(AD257,내용[],22,FALSE))</f>
        <v>프로그래</v>
      </c>
      <c r="AE264" s="123"/>
      <c r="AF264" s="123"/>
      <c r="AG264" s="123"/>
      <c r="AH264" s="123"/>
      <c r="AI264" s="123"/>
      <c r="AJ264" s="123"/>
      <c r="AK264" s="124"/>
      <c r="AL264" s="124"/>
      <c r="AM264" s="124"/>
      <c r="AN264" s="124"/>
      <c r="AO264" s="57" t="str">
        <f>"3교시"&amp;LEFT(자료!$F$8,5)</f>
        <v>3교시11:30</v>
      </c>
      <c r="AP264" s="125" t="str">
        <f>IF(VLOOKUP(AX257,내용[],6,FALSE)="","",VLOOKUP(AX257,내용[],6,FALSE)&amp;" : "&amp;VLOOKUP(AX257,내용[],14,FALSE))</f>
        <v xml:space="preserve">프로그래밍언어 기초 및 활용 : </v>
      </c>
      <c r="AQ264" s="126"/>
      <c r="AR264" s="126"/>
      <c r="AS264" s="126"/>
      <c r="AT264" s="126"/>
      <c r="AU264" s="127"/>
      <c r="AV264" s="122"/>
      <c r="AW264" s="122"/>
      <c r="AX264" s="123" t="str">
        <f>IF(VLOOKUP(AX257,내용[],22,FALSE)="","",VLOOKUP(AX257,내용[],22,FALSE))</f>
        <v>프로그래</v>
      </c>
      <c r="AY264" s="123"/>
      <c r="AZ264" s="123"/>
      <c r="BA264" s="123"/>
      <c r="BB264" s="123"/>
      <c r="BC264" s="123"/>
      <c r="BD264" s="123"/>
      <c r="BE264" s="124"/>
      <c r="BF264" s="124"/>
      <c r="BG264" s="124"/>
      <c r="BH264" s="124"/>
      <c r="BI264" s="57" t="str">
        <f>"3교시"&amp;LEFT(자료!$F$8,5)</f>
        <v>3교시11:30</v>
      </c>
      <c r="BJ264" s="125" t="str">
        <f>IF(VLOOKUP(BR257,내용[],6,FALSE)="","",VLOOKUP(BR257,내용[],6,FALSE)&amp;" : "&amp;VLOOKUP(BR257,내용[],14,FALSE))</f>
        <v xml:space="preserve">프로그래밍언어 기초 및 활용 : </v>
      </c>
      <c r="BK264" s="126"/>
      <c r="BL264" s="126"/>
      <c r="BM264" s="126"/>
      <c r="BN264" s="126"/>
      <c r="BO264" s="127"/>
      <c r="BP264" s="122"/>
      <c r="BQ264" s="122"/>
      <c r="BR264" s="123" t="str">
        <f>IF(VLOOKUP(BR257,내용[],22,FALSE)="","",VLOOKUP(BR257,내용[],22,FALSE))</f>
        <v>프로그래</v>
      </c>
      <c r="BS264" s="123"/>
      <c r="BT264" s="123"/>
      <c r="BU264" s="123"/>
      <c r="BV264" s="123"/>
      <c r="BW264" s="123"/>
      <c r="BX264" s="123"/>
      <c r="BY264" s="124"/>
      <c r="BZ264" s="124"/>
      <c r="CA264" s="124"/>
      <c r="CB264" s="124"/>
      <c r="CC264" s="57" t="str">
        <f>"3교시"&amp;LEFT(자료!$F$8,5)</f>
        <v>3교시11:30</v>
      </c>
      <c r="CD264" s="125" t="str">
        <f>IF(VLOOKUP(CL257,내용[],6,FALSE)="","",VLOOKUP(CL257,내용[],6,FALSE)&amp;" : "&amp;VLOOKUP(CL257,내용[],14,FALSE))</f>
        <v xml:space="preserve">프로그래밍언어 기초 및 활용 : </v>
      </c>
      <c r="CE264" s="126"/>
      <c r="CF264" s="126"/>
      <c r="CG264" s="126"/>
      <c r="CH264" s="126"/>
      <c r="CI264" s="127"/>
      <c r="CJ264" s="122"/>
      <c r="CK264" s="122"/>
      <c r="CL264" s="123" t="str">
        <f>IF(VLOOKUP(CL257,내용[],22,FALSE)="","",VLOOKUP(CL257,내용[],22,FALSE))</f>
        <v>프로그래</v>
      </c>
      <c r="CM264" s="123"/>
      <c r="CN264" s="123"/>
      <c r="CO264" s="123"/>
      <c r="CP264" s="123"/>
      <c r="CQ264" s="123"/>
      <c r="CR264" s="123"/>
      <c r="CS264" s="124"/>
      <c r="CT264" s="124"/>
      <c r="CU264" s="124"/>
      <c r="CV264" s="124"/>
    </row>
    <row r="265" spans="1:100" ht="30.75" customHeight="1" x14ac:dyDescent="0.15">
      <c r="A265" s="57" t="str">
        <f>"4교시"&amp;LEFT(자료!$G$8,5)</f>
        <v>4교시12:30</v>
      </c>
      <c r="B265" s="125" t="str">
        <f>IF(VLOOKUP(J257,내용[],7,FALSE)="","",VLOOKUP(J257,내용[],7,FALSE)&amp;" : "&amp;VLOOKUP(J257,내용[],15,FALSE))</f>
        <v xml:space="preserve">프로그래밍언어 기초 및 활용 : </v>
      </c>
      <c r="C265" s="126"/>
      <c r="D265" s="126"/>
      <c r="E265" s="126"/>
      <c r="F265" s="126"/>
      <c r="G265" s="127"/>
      <c r="H265" s="122"/>
      <c r="I265" s="122"/>
      <c r="J265" s="123" t="str">
        <f>IF(VLOOKUP(J257,내용[],23,FALSE)="","",VLOOKUP(J257,내용[],23,FALSE))</f>
        <v>프로그래</v>
      </c>
      <c r="K265" s="123"/>
      <c r="L265" s="123"/>
      <c r="M265" s="123"/>
      <c r="N265" s="123"/>
      <c r="O265" s="123"/>
      <c r="P265" s="123"/>
      <c r="Q265" s="124"/>
      <c r="R265" s="124"/>
      <c r="S265" s="124"/>
      <c r="T265" s="124"/>
      <c r="U265" s="57" t="str">
        <f>"4교시"&amp;LEFT(자료!$G$8,5)</f>
        <v>4교시12:30</v>
      </c>
      <c r="V265" s="125" t="str">
        <f>IF(VLOOKUP(AD257,내용[],7,FALSE)="","",VLOOKUP(AD257,내용[],7,FALSE)&amp;" : "&amp;VLOOKUP(AD257,내용[],15,FALSE))</f>
        <v xml:space="preserve">프로그래밍언어 기초 및 활용 : </v>
      </c>
      <c r="W265" s="126"/>
      <c r="X265" s="126"/>
      <c r="Y265" s="126"/>
      <c r="Z265" s="126"/>
      <c r="AA265" s="127"/>
      <c r="AB265" s="122"/>
      <c r="AC265" s="122"/>
      <c r="AD265" s="123" t="str">
        <f>IF(VLOOKUP(AD257,내용[],23,FALSE)="","",VLOOKUP(AD257,내용[],23,FALSE))</f>
        <v>프로그래</v>
      </c>
      <c r="AE265" s="123"/>
      <c r="AF265" s="123"/>
      <c r="AG265" s="123"/>
      <c r="AH265" s="123"/>
      <c r="AI265" s="123"/>
      <c r="AJ265" s="123"/>
      <c r="AK265" s="124"/>
      <c r="AL265" s="124"/>
      <c r="AM265" s="124"/>
      <c r="AN265" s="124"/>
      <c r="AO265" s="57" t="str">
        <f>"4교시"&amp;LEFT(자료!$G$8,5)</f>
        <v>4교시12:30</v>
      </c>
      <c r="AP265" s="125" t="str">
        <f>IF(VLOOKUP(AX257,내용[],7,FALSE)="","",VLOOKUP(AX257,내용[],7,FALSE)&amp;" : "&amp;VLOOKUP(AX257,내용[],15,FALSE))</f>
        <v xml:space="preserve">프로그래밍언어 기초 및 활용 : </v>
      </c>
      <c r="AQ265" s="126"/>
      <c r="AR265" s="126"/>
      <c r="AS265" s="126"/>
      <c r="AT265" s="126"/>
      <c r="AU265" s="127"/>
      <c r="AV265" s="122"/>
      <c r="AW265" s="122"/>
      <c r="AX265" s="123" t="str">
        <f>IF(VLOOKUP(AX257,내용[],23,FALSE)="","",VLOOKUP(AX257,내용[],23,FALSE))</f>
        <v>프로그래</v>
      </c>
      <c r="AY265" s="123"/>
      <c r="AZ265" s="123"/>
      <c r="BA265" s="123"/>
      <c r="BB265" s="123"/>
      <c r="BC265" s="123"/>
      <c r="BD265" s="123"/>
      <c r="BE265" s="124"/>
      <c r="BF265" s="124"/>
      <c r="BG265" s="124"/>
      <c r="BH265" s="124"/>
      <c r="BI265" s="57" t="str">
        <f>"4교시"&amp;LEFT(자료!$G$8,5)</f>
        <v>4교시12:30</v>
      </c>
      <c r="BJ265" s="125" t="str">
        <f>IF(VLOOKUP(BR257,내용[],7,FALSE)="","",VLOOKUP(BR257,내용[],7,FALSE)&amp;" : "&amp;VLOOKUP(BR257,내용[],15,FALSE))</f>
        <v xml:space="preserve">프로그래밍언어 기초 및 활용 : </v>
      </c>
      <c r="BK265" s="126"/>
      <c r="BL265" s="126"/>
      <c r="BM265" s="126"/>
      <c r="BN265" s="126"/>
      <c r="BO265" s="127"/>
      <c r="BP265" s="122"/>
      <c r="BQ265" s="122"/>
      <c r="BR265" s="123" t="str">
        <f>IF(VLOOKUP(BR257,내용[],23,FALSE)="","",VLOOKUP(BR257,내용[],23,FALSE))</f>
        <v>프로그래</v>
      </c>
      <c r="BS265" s="123"/>
      <c r="BT265" s="123"/>
      <c r="BU265" s="123"/>
      <c r="BV265" s="123"/>
      <c r="BW265" s="123"/>
      <c r="BX265" s="123"/>
      <c r="BY265" s="124"/>
      <c r="BZ265" s="124"/>
      <c r="CA265" s="124"/>
      <c r="CB265" s="124"/>
      <c r="CC265" s="57" t="str">
        <f>"4교시"&amp;LEFT(자료!$G$8,5)</f>
        <v>4교시12:30</v>
      </c>
      <c r="CD265" s="125" t="str">
        <f>IF(VLOOKUP(CL257,내용[],7,FALSE)="","",VLOOKUP(CL257,내용[],7,FALSE)&amp;" : "&amp;VLOOKUP(CL257,내용[],15,FALSE))</f>
        <v xml:space="preserve">프로그래밍언어 기초 및 활용 : </v>
      </c>
      <c r="CE265" s="126"/>
      <c r="CF265" s="126"/>
      <c r="CG265" s="126"/>
      <c r="CH265" s="126"/>
      <c r="CI265" s="127"/>
      <c r="CJ265" s="122"/>
      <c r="CK265" s="122"/>
      <c r="CL265" s="123" t="str">
        <f>IF(VLOOKUP(CL257,내용[],23,FALSE)="","",VLOOKUP(CL257,내용[],23,FALSE))</f>
        <v>프로그래</v>
      </c>
      <c r="CM265" s="123"/>
      <c r="CN265" s="123"/>
      <c r="CO265" s="123"/>
      <c r="CP265" s="123"/>
      <c r="CQ265" s="123"/>
      <c r="CR265" s="123"/>
      <c r="CS265" s="124"/>
      <c r="CT265" s="124"/>
      <c r="CU265" s="124"/>
      <c r="CV265" s="124"/>
    </row>
    <row r="266" spans="1:100" ht="30.75" customHeight="1" x14ac:dyDescent="0.15">
      <c r="A266" s="57" t="str">
        <f>"5교시"&amp;LEFT(자료!$H$8,5)</f>
        <v>5교시14:10</v>
      </c>
      <c r="B266" s="125" t="str">
        <f>IF(VLOOKUP(J257,내용[],8,FALSE)="","",VLOOKUP(J257,내용[],8,FALSE)&amp;" : "&amp;VLOOKUP(J257,내용[],16,FALSE))</f>
        <v xml:space="preserve">프로그래밍언어 기초 및 활용 : </v>
      </c>
      <c r="C266" s="126"/>
      <c r="D266" s="126"/>
      <c r="E266" s="126"/>
      <c r="F266" s="126"/>
      <c r="G266" s="127"/>
      <c r="H266" s="122"/>
      <c r="I266" s="122"/>
      <c r="J266" s="123" t="str">
        <f>IF(VLOOKUP(J257,내용[],24,FALSE)="","",VLOOKUP(J257,내용[],24,FALSE))</f>
        <v>프로그래</v>
      </c>
      <c r="K266" s="123"/>
      <c r="L266" s="123"/>
      <c r="M266" s="123"/>
      <c r="N266" s="123"/>
      <c r="O266" s="123"/>
      <c r="P266" s="123"/>
      <c r="Q266" s="124"/>
      <c r="R266" s="124"/>
      <c r="S266" s="124"/>
      <c r="T266" s="124"/>
      <c r="U266" s="57" t="str">
        <f>"5교시"&amp;LEFT(자료!$H$8,5)</f>
        <v>5교시14:10</v>
      </c>
      <c r="V266" s="125" t="str">
        <f>IF(VLOOKUP(AD257,내용[],8,FALSE)="","",VLOOKUP(AD257,내용[],8,FALSE)&amp;" : "&amp;VLOOKUP(AD257,내용[],16,FALSE))</f>
        <v xml:space="preserve">프로그래밍언어 기초 및 활용 : </v>
      </c>
      <c r="W266" s="126"/>
      <c r="X266" s="126"/>
      <c r="Y266" s="126"/>
      <c r="Z266" s="126"/>
      <c r="AA266" s="127"/>
      <c r="AB266" s="122"/>
      <c r="AC266" s="122"/>
      <c r="AD266" s="123" t="str">
        <f>IF(VLOOKUP(AD257,내용[],24,FALSE)="","",VLOOKUP(AD257,내용[],24,FALSE))</f>
        <v>프로그래</v>
      </c>
      <c r="AE266" s="123"/>
      <c r="AF266" s="123"/>
      <c r="AG266" s="123"/>
      <c r="AH266" s="123"/>
      <c r="AI266" s="123"/>
      <c r="AJ266" s="123"/>
      <c r="AK266" s="124"/>
      <c r="AL266" s="124"/>
      <c r="AM266" s="124"/>
      <c r="AN266" s="124"/>
      <c r="AO266" s="57" t="str">
        <f>"5교시"&amp;LEFT(자료!$H$8,5)</f>
        <v>5교시14:10</v>
      </c>
      <c r="AP266" s="125" t="str">
        <f>IF(VLOOKUP(AX257,내용[],8,FALSE)="","",VLOOKUP(AX257,내용[],8,FALSE)&amp;" : "&amp;VLOOKUP(AX257,내용[],16,FALSE))</f>
        <v xml:space="preserve">프로그래밍언어 기초 및 활용 : </v>
      </c>
      <c r="AQ266" s="126"/>
      <c r="AR266" s="126"/>
      <c r="AS266" s="126"/>
      <c r="AT266" s="126"/>
      <c r="AU266" s="127"/>
      <c r="AV266" s="122"/>
      <c r="AW266" s="122"/>
      <c r="AX266" s="123" t="str">
        <f>IF(VLOOKUP(AX257,내용[],24,FALSE)="","",VLOOKUP(AX257,내용[],24,FALSE))</f>
        <v>프로그래</v>
      </c>
      <c r="AY266" s="123"/>
      <c r="AZ266" s="123"/>
      <c r="BA266" s="123"/>
      <c r="BB266" s="123"/>
      <c r="BC266" s="123"/>
      <c r="BD266" s="123"/>
      <c r="BE266" s="124"/>
      <c r="BF266" s="124"/>
      <c r="BG266" s="124"/>
      <c r="BH266" s="124"/>
      <c r="BI266" s="57" t="str">
        <f>"5교시"&amp;LEFT(자료!$H$8,5)</f>
        <v>5교시14:10</v>
      </c>
      <c r="BJ266" s="125" t="str">
        <f>IF(VLOOKUP(BR257,내용[],8,FALSE)="","",VLOOKUP(BR257,내용[],8,FALSE)&amp;" : "&amp;VLOOKUP(BR257,내용[],16,FALSE))</f>
        <v xml:space="preserve">프로그래밍언어 기초 및 활용 : </v>
      </c>
      <c r="BK266" s="126"/>
      <c r="BL266" s="126"/>
      <c r="BM266" s="126"/>
      <c r="BN266" s="126"/>
      <c r="BO266" s="127"/>
      <c r="BP266" s="122"/>
      <c r="BQ266" s="122"/>
      <c r="BR266" s="123" t="str">
        <f>IF(VLOOKUP(BR257,내용[],24,FALSE)="","",VLOOKUP(BR257,내용[],24,FALSE))</f>
        <v>프로그래</v>
      </c>
      <c r="BS266" s="123"/>
      <c r="BT266" s="123"/>
      <c r="BU266" s="123"/>
      <c r="BV266" s="123"/>
      <c r="BW266" s="123"/>
      <c r="BX266" s="123"/>
      <c r="BY266" s="124"/>
      <c r="BZ266" s="124"/>
      <c r="CA266" s="124"/>
      <c r="CB266" s="124"/>
      <c r="CC266" s="57" t="str">
        <f>"5교시"&amp;LEFT(자료!$H$8,5)</f>
        <v>5교시14:10</v>
      </c>
      <c r="CD266" s="125" t="str">
        <f>IF(VLOOKUP(CL257,내용[],8,FALSE)="","",VLOOKUP(CL257,내용[],8,FALSE)&amp;" : "&amp;VLOOKUP(CL257,내용[],16,FALSE))</f>
        <v xml:space="preserve">프로그래밍언어 기초 및 활용 : </v>
      </c>
      <c r="CE266" s="126"/>
      <c r="CF266" s="126"/>
      <c r="CG266" s="126"/>
      <c r="CH266" s="126"/>
      <c r="CI266" s="127"/>
      <c r="CJ266" s="122"/>
      <c r="CK266" s="122"/>
      <c r="CL266" s="123" t="str">
        <f>IF(VLOOKUP(CL257,내용[],24,FALSE)="","",VLOOKUP(CL257,내용[],24,FALSE))</f>
        <v>프로그래</v>
      </c>
      <c r="CM266" s="123"/>
      <c r="CN266" s="123"/>
      <c r="CO266" s="123"/>
      <c r="CP266" s="123"/>
      <c r="CQ266" s="123"/>
      <c r="CR266" s="123"/>
      <c r="CS266" s="124"/>
      <c r="CT266" s="124"/>
      <c r="CU266" s="124"/>
      <c r="CV266" s="124"/>
    </row>
    <row r="267" spans="1:100" ht="30.75" customHeight="1" x14ac:dyDescent="0.15">
      <c r="A267" s="57" t="str">
        <f>"6교시"&amp;LEFT(자료!$I$8,5)</f>
        <v>6교시15:10</v>
      </c>
      <c r="B267" s="125" t="str">
        <f>IF(VLOOKUP(J257,내용[],9,FALSE)="","",VLOOKUP(J257,내용[],9,FALSE)&amp;" : "&amp;VLOOKUP(J257,내용[],17,FALSE))</f>
        <v xml:space="preserve">프로그래밍언어 기초 및 활용 : </v>
      </c>
      <c r="C267" s="126"/>
      <c r="D267" s="126"/>
      <c r="E267" s="126"/>
      <c r="F267" s="126"/>
      <c r="G267" s="127"/>
      <c r="H267" s="122"/>
      <c r="I267" s="122"/>
      <c r="J267" s="123" t="str">
        <f>IF(VLOOKUP(J257,내용[],25,FALSE)="","",VLOOKUP(J257,내용[],25,FALSE))</f>
        <v>프로그래</v>
      </c>
      <c r="K267" s="123"/>
      <c r="L267" s="123"/>
      <c r="M267" s="123"/>
      <c r="N267" s="123"/>
      <c r="O267" s="123"/>
      <c r="P267" s="123"/>
      <c r="Q267" s="124"/>
      <c r="R267" s="124"/>
      <c r="S267" s="124"/>
      <c r="T267" s="124"/>
      <c r="U267" s="57" t="str">
        <f>"6교시"&amp;LEFT(자료!$I$8,5)</f>
        <v>6교시15:10</v>
      </c>
      <c r="V267" s="125" t="str">
        <f>IF(VLOOKUP(AD257,내용[],9,FALSE)="","",VLOOKUP(AD257,내용[],9,FALSE)&amp;" : "&amp;VLOOKUP(AD257,내용[],17,FALSE))</f>
        <v xml:space="preserve">프로그래밍언어 기초 및 활용 : </v>
      </c>
      <c r="W267" s="126"/>
      <c r="X267" s="126"/>
      <c r="Y267" s="126"/>
      <c r="Z267" s="126"/>
      <c r="AA267" s="127"/>
      <c r="AB267" s="122"/>
      <c r="AC267" s="122"/>
      <c r="AD267" s="123" t="str">
        <f>IF(VLOOKUP(AD257,내용[],25,FALSE)="","",VLOOKUP(AD257,내용[],25,FALSE))</f>
        <v>프로그래</v>
      </c>
      <c r="AE267" s="123"/>
      <c r="AF267" s="123"/>
      <c r="AG267" s="123"/>
      <c r="AH267" s="123"/>
      <c r="AI267" s="123"/>
      <c r="AJ267" s="123"/>
      <c r="AK267" s="124"/>
      <c r="AL267" s="124"/>
      <c r="AM267" s="124"/>
      <c r="AN267" s="124"/>
      <c r="AO267" s="57" t="str">
        <f>"6교시"&amp;LEFT(자료!$I$8,5)</f>
        <v>6교시15:10</v>
      </c>
      <c r="AP267" s="125" t="str">
        <f>IF(VLOOKUP(AX257,내용[],9,FALSE)="","",VLOOKUP(AX257,내용[],9,FALSE)&amp;" : "&amp;VLOOKUP(AX257,내용[],17,FALSE))</f>
        <v xml:space="preserve">프로그래밍언어 기초 및 활용 : </v>
      </c>
      <c r="AQ267" s="126"/>
      <c r="AR267" s="126"/>
      <c r="AS267" s="126"/>
      <c r="AT267" s="126"/>
      <c r="AU267" s="127"/>
      <c r="AV267" s="122"/>
      <c r="AW267" s="122"/>
      <c r="AX267" s="123" t="str">
        <f>IF(VLOOKUP(AX257,내용[],25,FALSE)="","",VLOOKUP(AX257,내용[],25,FALSE))</f>
        <v>프로그래</v>
      </c>
      <c r="AY267" s="123"/>
      <c r="AZ267" s="123"/>
      <c r="BA267" s="123"/>
      <c r="BB267" s="123"/>
      <c r="BC267" s="123"/>
      <c r="BD267" s="123"/>
      <c r="BE267" s="124"/>
      <c r="BF267" s="124"/>
      <c r="BG267" s="124"/>
      <c r="BH267" s="124"/>
      <c r="BI267" s="57" t="str">
        <f>"6교시"&amp;LEFT(자료!$I$8,5)</f>
        <v>6교시15:10</v>
      </c>
      <c r="BJ267" s="125" t="str">
        <f>IF(VLOOKUP(BR257,내용[],9,FALSE)="","",VLOOKUP(BR257,내용[],9,FALSE)&amp;" : "&amp;VLOOKUP(BR257,내용[],17,FALSE))</f>
        <v xml:space="preserve">프로그래밍언어 기초 및 활용 : </v>
      </c>
      <c r="BK267" s="126"/>
      <c r="BL267" s="126"/>
      <c r="BM267" s="126"/>
      <c r="BN267" s="126"/>
      <c r="BO267" s="127"/>
      <c r="BP267" s="122"/>
      <c r="BQ267" s="122"/>
      <c r="BR267" s="123" t="str">
        <f>IF(VLOOKUP(BR257,내용[],25,FALSE)="","",VLOOKUP(BR257,내용[],25,FALSE))</f>
        <v>프로그래</v>
      </c>
      <c r="BS267" s="123"/>
      <c r="BT267" s="123"/>
      <c r="BU267" s="123"/>
      <c r="BV267" s="123"/>
      <c r="BW267" s="123"/>
      <c r="BX267" s="123"/>
      <c r="BY267" s="124"/>
      <c r="BZ267" s="124"/>
      <c r="CA267" s="124"/>
      <c r="CB267" s="124"/>
      <c r="CC267" s="57" t="str">
        <f>"6교시"&amp;LEFT(자료!$I$8,5)</f>
        <v>6교시15:10</v>
      </c>
      <c r="CD267" s="125" t="str">
        <f>IF(VLOOKUP(CL257,내용[],9,FALSE)="","",VLOOKUP(CL257,내용[],9,FALSE)&amp;" : "&amp;VLOOKUP(CL257,내용[],17,FALSE))</f>
        <v xml:space="preserve">프로그래밍언어 기초 및 활용 : </v>
      </c>
      <c r="CE267" s="126"/>
      <c r="CF267" s="126"/>
      <c r="CG267" s="126"/>
      <c r="CH267" s="126"/>
      <c r="CI267" s="127"/>
      <c r="CJ267" s="122"/>
      <c r="CK267" s="122"/>
      <c r="CL267" s="123" t="str">
        <f>IF(VLOOKUP(CL257,내용[],25,FALSE)="","",VLOOKUP(CL257,내용[],25,FALSE))</f>
        <v>프로그래</v>
      </c>
      <c r="CM267" s="123"/>
      <c r="CN267" s="123"/>
      <c r="CO267" s="123"/>
      <c r="CP267" s="123"/>
      <c r="CQ267" s="123"/>
      <c r="CR267" s="123"/>
      <c r="CS267" s="124"/>
      <c r="CT267" s="124"/>
      <c r="CU267" s="124"/>
      <c r="CV267" s="124"/>
    </row>
    <row r="268" spans="1:100" ht="30.75" customHeight="1" x14ac:dyDescent="0.15">
      <c r="A268" s="57" t="str">
        <f>"7교시"&amp;LEFT(자료!$J$8,5)</f>
        <v>7교시16:10</v>
      </c>
      <c r="B268" s="125" t="str">
        <f>IF(VLOOKUP(J257,내용[],10,FALSE)="","",VLOOKUP(J257,내용[],10,FALSE)&amp;" : "&amp;VLOOKUP(J257,내용[],18,FALSE))</f>
        <v xml:space="preserve">프로그래밍언어 기초 및 활용 : </v>
      </c>
      <c r="C268" s="126"/>
      <c r="D268" s="126"/>
      <c r="E268" s="126"/>
      <c r="F268" s="126"/>
      <c r="G268" s="127"/>
      <c r="H268" s="122"/>
      <c r="I268" s="122"/>
      <c r="J268" s="123" t="str">
        <f>IF(VLOOKUP(J257,내용[],26,FALSE)="","",VLOOKUP(J257,내용[],26,FALSE))</f>
        <v>프로그래</v>
      </c>
      <c r="K268" s="123"/>
      <c r="L268" s="123"/>
      <c r="M268" s="123"/>
      <c r="N268" s="123"/>
      <c r="O268" s="123"/>
      <c r="P268" s="123"/>
      <c r="Q268" s="124"/>
      <c r="R268" s="124"/>
      <c r="S268" s="124"/>
      <c r="T268" s="124"/>
      <c r="U268" s="57" t="str">
        <f>"7교시"&amp;LEFT(자료!$J$8,5)</f>
        <v>7교시16:10</v>
      </c>
      <c r="V268" s="125" t="str">
        <f>IF(VLOOKUP(AD257,내용[],10,FALSE)="","",VLOOKUP(AD257,내용[],10,FALSE)&amp;" : "&amp;VLOOKUP(AD257,내용[],18,FALSE))</f>
        <v xml:space="preserve">프로그래밍언어 기초 및 활용 : </v>
      </c>
      <c r="W268" s="126"/>
      <c r="X268" s="126"/>
      <c r="Y268" s="126"/>
      <c r="Z268" s="126"/>
      <c r="AA268" s="127"/>
      <c r="AB268" s="122"/>
      <c r="AC268" s="122"/>
      <c r="AD268" s="123" t="str">
        <f>IF(VLOOKUP(AD257,내용[],26,FALSE)="","",VLOOKUP(AD257,내용[],26,FALSE))</f>
        <v>프로그래</v>
      </c>
      <c r="AE268" s="123"/>
      <c r="AF268" s="123"/>
      <c r="AG268" s="123"/>
      <c r="AH268" s="123"/>
      <c r="AI268" s="123"/>
      <c r="AJ268" s="123"/>
      <c r="AK268" s="124"/>
      <c r="AL268" s="124"/>
      <c r="AM268" s="124"/>
      <c r="AN268" s="124"/>
      <c r="AO268" s="57" t="str">
        <f>"7교시"&amp;LEFT(자료!$J$8,5)</f>
        <v>7교시16:10</v>
      </c>
      <c r="AP268" s="125" t="str">
        <f>IF(VLOOKUP(AX257,내용[],10,FALSE)="","",VLOOKUP(AX257,내용[],10,FALSE)&amp;" : "&amp;VLOOKUP(AX257,내용[],18,FALSE))</f>
        <v xml:space="preserve">프로그래밍언어 기초 및 활용 : </v>
      </c>
      <c r="AQ268" s="126"/>
      <c r="AR268" s="126"/>
      <c r="AS268" s="126"/>
      <c r="AT268" s="126"/>
      <c r="AU268" s="127"/>
      <c r="AV268" s="122"/>
      <c r="AW268" s="122"/>
      <c r="AX268" s="123" t="str">
        <f>IF(VLOOKUP(AX257,내용[],26,FALSE)="","",VLOOKUP(AX257,내용[],26,FALSE))</f>
        <v>프로그래</v>
      </c>
      <c r="AY268" s="123"/>
      <c r="AZ268" s="123"/>
      <c r="BA268" s="123"/>
      <c r="BB268" s="123"/>
      <c r="BC268" s="123"/>
      <c r="BD268" s="123"/>
      <c r="BE268" s="124"/>
      <c r="BF268" s="124"/>
      <c r="BG268" s="124"/>
      <c r="BH268" s="124"/>
      <c r="BI268" s="57" t="str">
        <f>"7교시"&amp;LEFT(자료!$J$8,5)</f>
        <v>7교시16:10</v>
      </c>
      <c r="BJ268" s="125" t="str">
        <f>IF(VLOOKUP(BR257,내용[],10,FALSE)="","",VLOOKUP(BR257,내용[],10,FALSE)&amp;" : "&amp;VLOOKUP(BR257,내용[],18,FALSE))</f>
        <v xml:space="preserve">프로그래밍언어 기초 및 활용 : </v>
      </c>
      <c r="BK268" s="126"/>
      <c r="BL268" s="126"/>
      <c r="BM268" s="126"/>
      <c r="BN268" s="126"/>
      <c r="BO268" s="127"/>
      <c r="BP268" s="122"/>
      <c r="BQ268" s="122"/>
      <c r="BR268" s="123" t="str">
        <f>IF(VLOOKUP(BR257,내용[],26,FALSE)="","",VLOOKUP(BR257,내용[],26,FALSE))</f>
        <v>프로그래</v>
      </c>
      <c r="BS268" s="123"/>
      <c r="BT268" s="123"/>
      <c r="BU268" s="123"/>
      <c r="BV268" s="123"/>
      <c r="BW268" s="123"/>
      <c r="BX268" s="123"/>
      <c r="BY268" s="124"/>
      <c r="BZ268" s="124"/>
      <c r="CA268" s="124"/>
      <c r="CB268" s="124"/>
      <c r="CC268" s="57" t="str">
        <f>"7교시"&amp;LEFT(자료!$J$8,5)</f>
        <v>7교시16:10</v>
      </c>
      <c r="CD268" s="125" t="str">
        <f>IF(VLOOKUP(CL257,내용[],10,FALSE)="","",VLOOKUP(CL257,내용[],10,FALSE)&amp;" : "&amp;VLOOKUP(CL257,내용[],18,FALSE))</f>
        <v xml:space="preserve">프로그래밍언어 기초 및 활용 : </v>
      </c>
      <c r="CE268" s="126"/>
      <c r="CF268" s="126"/>
      <c r="CG268" s="126"/>
      <c r="CH268" s="126"/>
      <c r="CI268" s="127"/>
      <c r="CJ268" s="122"/>
      <c r="CK268" s="122"/>
      <c r="CL268" s="123" t="str">
        <f>IF(VLOOKUP(CL257,내용[],26,FALSE)="","",VLOOKUP(CL257,내용[],26,FALSE))</f>
        <v>프로그래</v>
      </c>
      <c r="CM268" s="123"/>
      <c r="CN268" s="123"/>
      <c r="CO268" s="123"/>
      <c r="CP268" s="123"/>
      <c r="CQ268" s="123"/>
      <c r="CR268" s="123"/>
      <c r="CS268" s="124"/>
      <c r="CT268" s="124"/>
      <c r="CU268" s="124"/>
      <c r="CV268" s="124"/>
    </row>
    <row r="269" spans="1:100" ht="30.75" hidden="1" customHeight="1" x14ac:dyDescent="0.15">
      <c r="A269" s="57" t="str">
        <f>"1교시"&amp;LEFT(자료!$D$8,5)</f>
        <v>1교시09:30</v>
      </c>
      <c r="B269" s="125" t="e">
        <f>VLOOKUP(J258,내용[],10,FALSE)&amp;" : "&amp;VLOOKUP(J258,내용[],18,FALSE)</f>
        <v>#N/A</v>
      </c>
      <c r="C269" s="126"/>
      <c r="D269" s="126"/>
      <c r="E269" s="126"/>
      <c r="F269" s="126"/>
      <c r="G269" s="127"/>
      <c r="H269" s="122"/>
      <c r="I269" s="122"/>
      <c r="J269" s="123" t="str">
        <f>VLOOKUP(J257,내용[],27,FALSE)</f>
        <v>프로그래</v>
      </c>
      <c r="K269" s="123"/>
      <c r="L269" s="123"/>
      <c r="M269" s="123"/>
      <c r="N269" s="123"/>
      <c r="O269" s="123"/>
      <c r="P269" s="123"/>
      <c r="Q269" s="124"/>
      <c r="R269" s="124"/>
      <c r="S269" s="124"/>
      <c r="T269" s="124"/>
      <c r="U269" s="57" t="str">
        <f>"1교시"&amp;LEFT(자료!$D$8,5)</f>
        <v>1교시09:30</v>
      </c>
      <c r="V269" s="125" t="e">
        <f>VLOOKUP(AD258,내용[],10,FALSE)&amp;" : "&amp;VLOOKUP(AD258,내용[],18,FALSE)</f>
        <v>#N/A</v>
      </c>
      <c r="W269" s="126"/>
      <c r="X269" s="126"/>
      <c r="Y269" s="126"/>
      <c r="Z269" s="126"/>
      <c r="AA269" s="127"/>
      <c r="AB269" s="122"/>
      <c r="AC269" s="122"/>
      <c r="AD269" s="123" t="str">
        <f>VLOOKUP(AD257,내용[],27,FALSE)</f>
        <v>프로그래</v>
      </c>
      <c r="AE269" s="123"/>
      <c r="AF269" s="123"/>
      <c r="AG269" s="123"/>
      <c r="AH269" s="123"/>
      <c r="AI269" s="123"/>
      <c r="AJ269" s="123"/>
      <c r="AK269" s="124"/>
      <c r="AL269" s="124"/>
      <c r="AM269" s="124"/>
      <c r="AN269" s="124"/>
      <c r="AO269" s="57" t="str">
        <f>"1교시"&amp;LEFT(자료!$D$8,5)</f>
        <v>1교시09:30</v>
      </c>
      <c r="AP269" s="125" t="e">
        <f>VLOOKUP(AX258,내용[],10,FALSE)&amp;" : "&amp;VLOOKUP(AX258,내용[],18,FALSE)</f>
        <v>#N/A</v>
      </c>
      <c r="AQ269" s="126"/>
      <c r="AR269" s="126"/>
      <c r="AS269" s="126"/>
      <c r="AT269" s="126"/>
      <c r="AU269" s="127"/>
      <c r="AV269" s="122"/>
      <c r="AW269" s="122"/>
      <c r="AX269" s="123" t="str">
        <f>VLOOKUP(AX257,내용[],27,FALSE)</f>
        <v>프로그래</v>
      </c>
      <c r="AY269" s="123"/>
      <c r="AZ269" s="123"/>
      <c r="BA269" s="123"/>
      <c r="BB269" s="123"/>
      <c r="BC269" s="123"/>
      <c r="BD269" s="123"/>
      <c r="BE269" s="124"/>
      <c r="BF269" s="124"/>
      <c r="BG269" s="124"/>
      <c r="BH269" s="124"/>
      <c r="BI269" s="57" t="str">
        <f>"1교시"&amp;LEFT(자료!$D$8,5)</f>
        <v>1교시09:30</v>
      </c>
      <c r="BJ269" s="125" t="e">
        <f>VLOOKUP(BR258,내용[],10,FALSE)&amp;" : "&amp;VLOOKUP(BR258,내용[],18,FALSE)</f>
        <v>#N/A</v>
      </c>
      <c r="BK269" s="126"/>
      <c r="BL269" s="126"/>
      <c r="BM269" s="126"/>
      <c r="BN269" s="126"/>
      <c r="BO269" s="127"/>
      <c r="BP269" s="122"/>
      <c r="BQ269" s="122"/>
      <c r="BR269" s="123" t="str">
        <f>VLOOKUP(BR257,내용[],27,FALSE)</f>
        <v>프로그래</v>
      </c>
      <c r="BS269" s="123"/>
      <c r="BT269" s="123"/>
      <c r="BU269" s="123"/>
      <c r="BV269" s="123"/>
      <c r="BW269" s="123"/>
      <c r="BX269" s="123"/>
      <c r="BY269" s="124"/>
      <c r="BZ269" s="124"/>
      <c r="CA269" s="124"/>
      <c r="CB269" s="124"/>
      <c r="CC269" s="57" t="str">
        <f>"1교시"&amp;LEFT(자료!$D$8,5)</f>
        <v>1교시09:30</v>
      </c>
      <c r="CD269" s="125" t="e">
        <f>VLOOKUP(CL258,내용[],10,FALSE)&amp;" : "&amp;VLOOKUP(CL258,내용[],18,FALSE)</f>
        <v>#N/A</v>
      </c>
      <c r="CE269" s="126"/>
      <c r="CF269" s="126"/>
      <c r="CG269" s="126"/>
      <c r="CH269" s="126"/>
      <c r="CI269" s="127"/>
      <c r="CJ269" s="122"/>
      <c r="CK269" s="122"/>
      <c r="CL269" s="123" t="str">
        <f>VLOOKUP(CL257,내용[],27,FALSE)</f>
        <v>프로그래</v>
      </c>
      <c r="CM269" s="123"/>
      <c r="CN269" s="123"/>
      <c r="CO269" s="123"/>
      <c r="CP269" s="123"/>
      <c r="CQ269" s="123"/>
      <c r="CR269" s="123"/>
      <c r="CS269" s="124"/>
      <c r="CT269" s="124"/>
      <c r="CU269" s="124"/>
      <c r="CV269" s="124"/>
    </row>
    <row r="270" spans="1:100" ht="30.75" customHeight="1" x14ac:dyDescent="0.15">
      <c r="A270" s="57" t="str">
        <f>"8교시"&amp;LEFT(자료!$K$8,5)</f>
        <v>8교시17:10</v>
      </c>
      <c r="B270" s="125" t="str">
        <f>IF(VLOOKUP(J257,내용[],11,FALSE)="","",VLOOKUP(J257,내용[],11,FALSE)&amp;" : "&amp;VLOOKUP(J257,내용[],19,FALSE))</f>
        <v xml:space="preserve">프로그래밍언어 기초 및 활용 : </v>
      </c>
      <c r="C270" s="126"/>
      <c r="D270" s="126"/>
      <c r="E270" s="126"/>
      <c r="F270" s="126"/>
      <c r="G270" s="127"/>
      <c r="H270" s="122"/>
      <c r="I270" s="122"/>
      <c r="J270" s="123" t="str">
        <f>IF(VLOOKUP(J257,내용[],27,FALSE)="","",VLOOKUP(J257,내용[],27,FALSE))</f>
        <v>프로그래</v>
      </c>
      <c r="K270" s="123"/>
      <c r="L270" s="123"/>
      <c r="M270" s="123"/>
      <c r="N270" s="123"/>
      <c r="O270" s="123"/>
      <c r="P270" s="123"/>
      <c r="Q270" s="124"/>
      <c r="R270" s="124"/>
      <c r="S270" s="124"/>
      <c r="T270" s="124"/>
      <c r="U270" s="57" t="str">
        <f>"8교시"&amp;LEFT(자료!$K$8,5)</f>
        <v>8교시17:10</v>
      </c>
      <c r="V270" s="125" t="str">
        <f>IF(VLOOKUP(AD257,내용[],11,FALSE)="","",VLOOKUP(AD257,내용[],11,FALSE)&amp;" : "&amp;VLOOKUP(AD257,내용[],19,FALSE))</f>
        <v xml:space="preserve">프로그래밍언어 기초 및 활용 : </v>
      </c>
      <c r="W270" s="126"/>
      <c r="X270" s="126"/>
      <c r="Y270" s="126"/>
      <c r="Z270" s="126"/>
      <c r="AA270" s="127"/>
      <c r="AB270" s="122"/>
      <c r="AC270" s="122"/>
      <c r="AD270" s="123" t="str">
        <f>IF(VLOOKUP(AD257,내용[],27,FALSE)="","",VLOOKUP(AD257,내용[],27,FALSE))</f>
        <v>프로그래</v>
      </c>
      <c r="AE270" s="123"/>
      <c r="AF270" s="123"/>
      <c r="AG270" s="123"/>
      <c r="AH270" s="123"/>
      <c r="AI270" s="123"/>
      <c r="AJ270" s="123"/>
      <c r="AK270" s="124"/>
      <c r="AL270" s="124"/>
      <c r="AM270" s="124"/>
      <c r="AN270" s="124"/>
      <c r="AO270" s="57" t="str">
        <f>"8교시"&amp;LEFT(자료!$K$8,5)</f>
        <v>8교시17:10</v>
      </c>
      <c r="AP270" s="125" t="str">
        <f>IF(VLOOKUP(AX257,내용[],11,FALSE)="","",VLOOKUP(AX257,내용[],11,FALSE)&amp;" : "&amp;VLOOKUP(AX257,내용[],19,FALSE))</f>
        <v xml:space="preserve">프로그래밍언어 기초 및 활용 : </v>
      </c>
      <c r="AQ270" s="126"/>
      <c r="AR270" s="126"/>
      <c r="AS270" s="126"/>
      <c r="AT270" s="126"/>
      <c r="AU270" s="127"/>
      <c r="AV270" s="122"/>
      <c r="AW270" s="122"/>
      <c r="AX270" s="123" t="str">
        <f>IF(VLOOKUP(AX257,내용[],27,FALSE)="","",VLOOKUP(AX257,내용[],27,FALSE))</f>
        <v>프로그래</v>
      </c>
      <c r="AY270" s="123"/>
      <c r="AZ270" s="123"/>
      <c r="BA270" s="123"/>
      <c r="BB270" s="123"/>
      <c r="BC270" s="123"/>
      <c r="BD270" s="123"/>
      <c r="BE270" s="124"/>
      <c r="BF270" s="124"/>
      <c r="BG270" s="124"/>
      <c r="BH270" s="124"/>
      <c r="BI270" s="57" t="str">
        <f>"8교시"&amp;LEFT(자료!$K$8,5)</f>
        <v>8교시17:10</v>
      </c>
      <c r="BJ270" s="125" t="str">
        <f>IF(VLOOKUP(BR257,내용[],11,FALSE)="","",VLOOKUP(BR257,내용[],11,FALSE)&amp;" : "&amp;VLOOKUP(BR257,내용[],19,FALSE))</f>
        <v xml:space="preserve">프로그래밍언어 기초 및 활용 : </v>
      </c>
      <c r="BK270" s="126"/>
      <c r="BL270" s="126"/>
      <c r="BM270" s="126"/>
      <c r="BN270" s="126"/>
      <c r="BO270" s="127"/>
      <c r="BP270" s="122"/>
      <c r="BQ270" s="122"/>
      <c r="BR270" s="123" t="str">
        <f>IF(VLOOKUP(BR257,내용[],27,FALSE)="","",VLOOKUP(BR257,내용[],27,FALSE))</f>
        <v>프로그래</v>
      </c>
      <c r="BS270" s="123"/>
      <c r="BT270" s="123"/>
      <c r="BU270" s="123"/>
      <c r="BV270" s="123"/>
      <c r="BW270" s="123"/>
      <c r="BX270" s="123"/>
      <c r="BY270" s="124"/>
      <c r="BZ270" s="124"/>
      <c r="CA270" s="124"/>
      <c r="CB270" s="124"/>
      <c r="CC270" s="57" t="str">
        <f>"8교시"&amp;LEFT(자료!$K$8,5)</f>
        <v>8교시17:10</v>
      </c>
      <c r="CD270" s="125" t="str">
        <f>IF(VLOOKUP(CL257,내용[],11,FALSE)="","",VLOOKUP(CL257,내용[],11,FALSE)&amp;" : "&amp;VLOOKUP(CL257,내용[],19,FALSE))</f>
        <v xml:space="preserve">프로그래밍언어 기초 및 활용 : </v>
      </c>
      <c r="CE270" s="126"/>
      <c r="CF270" s="126"/>
      <c r="CG270" s="126"/>
      <c r="CH270" s="126"/>
      <c r="CI270" s="127"/>
      <c r="CJ270" s="122"/>
      <c r="CK270" s="122"/>
      <c r="CL270" s="123" t="str">
        <f>IF(VLOOKUP(CL257,내용[],27,FALSE)="","",VLOOKUP(CL257,내용[],27,FALSE))</f>
        <v>프로그래</v>
      </c>
      <c r="CM270" s="123"/>
      <c r="CN270" s="123"/>
      <c r="CO270" s="123"/>
      <c r="CP270" s="123"/>
      <c r="CQ270" s="123"/>
      <c r="CR270" s="123"/>
      <c r="CS270" s="124"/>
      <c r="CT270" s="124"/>
      <c r="CU270" s="124"/>
      <c r="CV270" s="124"/>
    </row>
    <row r="271" spans="1:100" ht="60" customHeight="1" x14ac:dyDescent="0.15">
      <c r="A271" s="120" t="str">
        <f t="shared" ref="A271" si="780">$A$21</f>
        <v>지시사항</v>
      </c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 t="str">
        <f t="shared" ref="U271" si="781">$A$21</f>
        <v>지시사항</v>
      </c>
      <c r="V271" s="120"/>
      <c r="W271" s="120"/>
      <c r="X271" s="120"/>
      <c r="Y271" s="120"/>
      <c r="Z271" s="120"/>
      <c r="AA271" s="120"/>
      <c r="AB271" s="120"/>
      <c r="AC271" s="120"/>
      <c r="AD271" s="120"/>
      <c r="AE271" s="120"/>
      <c r="AF271" s="120"/>
      <c r="AG271" s="120"/>
      <c r="AH271" s="120"/>
      <c r="AI271" s="120"/>
      <c r="AJ271" s="120"/>
      <c r="AK271" s="120"/>
      <c r="AL271" s="120"/>
      <c r="AM271" s="120"/>
      <c r="AN271" s="120"/>
      <c r="AO271" s="120" t="str">
        <f t="shared" ref="AO271" si="782">$A$21</f>
        <v>지시사항</v>
      </c>
      <c r="AP271" s="120"/>
      <c r="AQ271" s="120"/>
      <c r="AR271" s="120"/>
      <c r="AS271" s="120"/>
      <c r="AT271" s="120"/>
      <c r="AU271" s="120"/>
      <c r="AV271" s="120"/>
      <c r="AW271" s="120"/>
      <c r="AX271" s="120"/>
      <c r="AY271" s="120"/>
      <c r="AZ271" s="120"/>
      <c r="BA271" s="120"/>
      <c r="BB271" s="120"/>
      <c r="BC271" s="120"/>
      <c r="BD271" s="120"/>
      <c r="BE271" s="120"/>
      <c r="BF271" s="120"/>
      <c r="BG271" s="120"/>
      <c r="BH271" s="120"/>
      <c r="BI271" s="120" t="str">
        <f t="shared" ref="BI271" si="783">$A$21</f>
        <v>지시사항</v>
      </c>
      <c r="BJ271" s="120"/>
      <c r="BK271" s="120"/>
      <c r="BL271" s="120"/>
      <c r="BM271" s="120"/>
      <c r="BN271" s="120"/>
      <c r="BO271" s="120"/>
      <c r="BP271" s="120"/>
      <c r="BQ271" s="120"/>
      <c r="BR271" s="120"/>
      <c r="BS271" s="120"/>
      <c r="BT271" s="120"/>
      <c r="BU271" s="120"/>
      <c r="BV271" s="120"/>
      <c r="BW271" s="120"/>
      <c r="BX271" s="120"/>
      <c r="BY271" s="120"/>
      <c r="BZ271" s="120"/>
      <c r="CA271" s="120"/>
      <c r="CB271" s="120"/>
      <c r="CC271" s="120" t="str">
        <f t="shared" ref="CC271" si="784">$A$21</f>
        <v>지시사항</v>
      </c>
      <c r="CD271" s="120"/>
      <c r="CE271" s="120"/>
      <c r="CF271" s="120"/>
      <c r="CG271" s="120"/>
      <c r="CH271" s="120"/>
      <c r="CI271" s="120"/>
      <c r="CJ271" s="120"/>
      <c r="CK271" s="120"/>
      <c r="CL271" s="120"/>
      <c r="CM271" s="120"/>
      <c r="CN271" s="120"/>
      <c r="CO271" s="120"/>
      <c r="CP271" s="120"/>
      <c r="CQ271" s="120"/>
      <c r="CR271" s="120"/>
      <c r="CS271" s="120"/>
      <c r="CT271" s="120"/>
      <c r="CU271" s="120"/>
      <c r="CV271" s="120"/>
    </row>
    <row r="272" spans="1:100" ht="27.95" customHeight="1" x14ac:dyDescent="0.15">
      <c r="A272" s="121" t="str">
        <f t="shared" ref="A272" si="785">$A$22</f>
        <v>특이
사항</v>
      </c>
      <c r="B272" s="120" t="str">
        <f t="shared" ref="B272" si="786">$B$22</f>
        <v>지각자</v>
      </c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1" t="str">
        <f t="shared" ref="U272" si="787">$A$22</f>
        <v>특이
사항</v>
      </c>
      <c r="V272" s="120" t="str">
        <f t="shared" ref="V272" si="788">$B$22</f>
        <v>지각자</v>
      </c>
      <c r="W272" s="120"/>
      <c r="X272" s="120"/>
      <c r="Y272" s="120"/>
      <c r="Z272" s="120"/>
      <c r="AA272" s="120"/>
      <c r="AB272" s="120"/>
      <c r="AC272" s="120"/>
      <c r="AD272" s="120"/>
      <c r="AE272" s="120"/>
      <c r="AF272" s="120"/>
      <c r="AG272" s="120"/>
      <c r="AH272" s="120"/>
      <c r="AI272" s="120"/>
      <c r="AJ272" s="120"/>
      <c r="AK272" s="120"/>
      <c r="AL272" s="120"/>
      <c r="AM272" s="120"/>
      <c r="AN272" s="120"/>
      <c r="AO272" s="121" t="str">
        <f t="shared" ref="AO272" si="789">$A$22</f>
        <v>특이
사항</v>
      </c>
      <c r="AP272" s="120" t="str">
        <f t="shared" ref="AP272" si="790">$B$22</f>
        <v>지각자</v>
      </c>
      <c r="AQ272" s="120"/>
      <c r="AR272" s="120"/>
      <c r="AS272" s="120"/>
      <c r="AT272" s="120"/>
      <c r="AU272" s="120"/>
      <c r="AV272" s="120"/>
      <c r="AW272" s="120"/>
      <c r="AX272" s="120"/>
      <c r="AY272" s="120"/>
      <c r="AZ272" s="120"/>
      <c r="BA272" s="120"/>
      <c r="BB272" s="120"/>
      <c r="BC272" s="120"/>
      <c r="BD272" s="120"/>
      <c r="BE272" s="120"/>
      <c r="BF272" s="120"/>
      <c r="BG272" s="120"/>
      <c r="BH272" s="120"/>
      <c r="BI272" s="121" t="str">
        <f t="shared" ref="BI272" si="791">$A$22</f>
        <v>특이
사항</v>
      </c>
      <c r="BJ272" s="120" t="str">
        <f t="shared" ref="BJ272" si="792">$B$22</f>
        <v>지각자</v>
      </c>
      <c r="BK272" s="120"/>
      <c r="BL272" s="120"/>
      <c r="BM272" s="120"/>
      <c r="BN272" s="120"/>
      <c r="BO272" s="120"/>
      <c r="BP272" s="120"/>
      <c r="BQ272" s="120"/>
      <c r="BR272" s="120"/>
      <c r="BS272" s="120"/>
      <c r="BT272" s="120"/>
      <c r="BU272" s="120"/>
      <c r="BV272" s="120"/>
      <c r="BW272" s="120"/>
      <c r="BX272" s="120"/>
      <c r="BY272" s="120"/>
      <c r="BZ272" s="120"/>
      <c r="CA272" s="120"/>
      <c r="CB272" s="120"/>
      <c r="CC272" s="121" t="str">
        <f t="shared" ref="CC272" si="793">$A$22</f>
        <v>특이
사항</v>
      </c>
      <c r="CD272" s="120" t="str">
        <f t="shared" ref="CD272" si="794">$B$22</f>
        <v>지각자</v>
      </c>
      <c r="CE272" s="120"/>
      <c r="CF272" s="120"/>
      <c r="CG272" s="120"/>
      <c r="CH272" s="120"/>
      <c r="CI272" s="120"/>
      <c r="CJ272" s="120"/>
      <c r="CK272" s="120"/>
      <c r="CL272" s="120"/>
      <c r="CM272" s="120"/>
      <c r="CN272" s="120"/>
      <c r="CO272" s="120"/>
      <c r="CP272" s="120"/>
      <c r="CQ272" s="120"/>
      <c r="CR272" s="120"/>
      <c r="CS272" s="120"/>
      <c r="CT272" s="120"/>
      <c r="CU272" s="120"/>
      <c r="CV272" s="120"/>
    </row>
    <row r="273" spans="1:100" ht="27.95" customHeight="1" x14ac:dyDescent="0.15">
      <c r="A273" s="121"/>
      <c r="B273" s="120" t="str">
        <f t="shared" ref="B273" si="795">$B$23</f>
        <v>결석자</v>
      </c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1"/>
      <c r="V273" s="120" t="str">
        <f t="shared" ref="V273" si="796">$B$23</f>
        <v>결석자</v>
      </c>
      <c r="W273" s="120"/>
      <c r="X273" s="120"/>
      <c r="Y273" s="120"/>
      <c r="Z273" s="120"/>
      <c r="AA273" s="120"/>
      <c r="AB273" s="120"/>
      <c r="AC273" s="120"/>
      <c r="AD273" s="120"/>
      <c r="AE273" s="120"/>
      <c r="AF273" s="120"/>
      <c r="AG273" s="120"/>
      <c r="AH273" s="120"/>
      <c r="AI273" s="120"/>
      <c r="AJ273" s="120"/>
      <c r="AK273" s="120"/>
      <c r="AL273" s="120"/>
      <c r="AM273" s="120"/>
      <c r="AN273" s="120"/>
      <c r="AO273" s="121"/>
      <c r="AP273" s="120" t="str">
        <f t="shared" ref="AP273" si="797">$B$23</f>
        <v>결석자</v>
      </c>
      <c r="AQ273" s="120"/>
      <c r="AR273" s="120"/>
      <c r="AS273" s="120"/>
      <c r="AT273" s="120"/>
      <c r="AU273" s="120"/>
      <c r="AV273" s="120"/>
      <c r="AW273" s="120"/>
      <c r="AX273" s="120"/>
      <c r="AY273" s="120"/>
      <c r="AZ273" s="120"/>
      <c r="BA273" s="120"/>
      <c r="BB273" s="120"/>
      <c r="BC273" s="120"/>
      <c r="BD273" s="120"/>
      <c r="BE273" s="120"/>
      <c r="BF273" s="120"/>
      <c r="BG273" s="120"/>
      <c r="BH273" s="120"/>
      <c r="BI273" s="121"/>
      <c r="BJ273" s="120" t="str">
        <f t="shared" ref="BJ273" si="798">$B$23</f>
        <v>결석자</v>
      </c>
      <c r="BK273" s="120"/>
      <c r="BL273" s="120"/>
      <c r="BM273" s="120"/>
      <c r="BN273" s="120"/>
      <c r="BO273" s="120"/>
      <c r="BP273" s="120"/>
      <c r="BQ273" s="120"/>
      <c r="BR273" s="120"/>
      <c r="BS273" s="120"/>
      <c r="BT273" s="120"/>
      <c r="BU273" s="120"/>
      <c r="BV273" s="120"/>
      <c r="BW273" s="120"/>
      <c r="BX273" s="120"/>
      <c r="BY273" s="120"/>
      <c r="BZ273" s="120"/>
      <c r="CA273" s="120"/>
      <c r="CB273" s="120"/>
      <c r="CC273" s="121"/>
      <c r="CD273" s="120" t="str">
        <f t="shared" ref="CD273" si="799">$B$23</f>
        <v>결석자</v>
      </c>
      <c r="CE273" s="120"/>
      <c r="CF273" s="120"/>
      <c r="CG273" s="120"/>
      <c r="CH273" s="120"/>
      <c r="CI273" s="120"/>
      <c r="CJ273" s="120"/>
      <c r="CK273" s="120"/>
      <c r="CL273" s="120"/>
      <c r="CM273" s="120"/>
      <c r="CN273" s="120"/>
      <c r="CO273" s="120"/>
      <c r="CP273" s="120"/>
      <c r="CQ273" s="120"/>
      <c r="CR273" s="120"/>
      <c r="CS273" s="120"/>
      <c r="CT273" s="120"/>
      <c r="CU273" s="120"/>
      <c r="CV273" s="120"/>
    </row>
    <row r="274" spans="1:100" ht="27.95" customHeight="1" x14ac:dyDescent="0.15">
      <c r="A274" s="121"/>
      <c r="B274" s="120" t="str">
        <f t="shared" ref="B274" si="800">$B$24</f>
        <v>조퇴자</v>
      </c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  <c r="S274" s="120"/>
      <c r="T274" s="120"/>
      <c r="U274" s="121"/>
      <c r="V274" s="120" t="str">
        <f t="shared" ref="V274" si="801">$B$24</f>
        <v>조퇴자</v>
      </c>
      <c r="W274" s="120"/>
      <c r="X274" s="120"/>
      <c r="Y274" s="120"/>
      <c r="Z274" s="120"/>
      <c r="AA274" s="120"/>
      <c r="AB274" s="120"/>
      <c r="AC274" s="120"/>
      <c r="AD274" s="120"/>
      <c r="AE274" s="120"/>
      <c r="AF274" s="120"/>
      <c r="AG274" s="120"/>
      <c r="AH274" s="120"/>
      <c r="AI274" s="120"/>
      <c r="AJ274" s="120"/>
      <c r="AK274" s="120"/>
      <c r="AL274" s="120"/>
      <c r="AM274" s="120"/>
      <c r="AN274" s="120"/>
      <c r="AO274" s="121"/>
      <c r="AP274" s="120" t="str">
        <f t="shared" ref="AP274" si="802">$B$24</f>
        <v>조퇴자</v>
      </c>
      <c r="AQ274" s="120"/>
      <c r="AR274" s="120"/>
      <c r="AS274" s="120"/>
      <c r="AT274" s="120"/>
      <c r="AU274" s="120"/>
      <c r="AV274" s="120"/>
      <c r="AW274" s="120"/>
      <c r="AX274" s="120"/>
      <c r="AY274" s="120"/>
      <c r="AZ274" s="120"/>
      <c r="BA274" s="120"/>
      <c r="BB274" s="120"/>
      <c r="BC274" s="120"/>
      <c r="BD274" s="120"/>
      <c r="BE274" s="120"/>
      <c r="BF274" s="120"/>
      <c r="BG274" s="120"/>
      <c r="BH274" s="120"/>
      <c r="BI274" s="121"/>
      <c r="BJ274" s="120" t="str">
        <f t="shared" ref="BJ274" si="803">$B$24</f>
        <v>조퇴자</v>
      </c>
      <c r="BK274" s="120"/>
      <c r="BL274" s="120"/>
      <c r="BM274" s="120"/>
      <c r="BN274" s="120"/>
      <c r="BO274" s="120"/>
      <c r="BP274" s="120"/>
      <c r="BQ274" s="120"/>
      <c r="BR274" s="120"/>
      <c r="BS274" s="120"/>
      <c r="BT274" s="120"/>
      <c r="BU274" s="120"/>
      <c r="BV274" s="120"/>
      <c r="BW274" s="120"/>
      <c r="BX274" s="120"/>
      <c r="BY274" s="120"/>
      <c r="BZ274" s="120"/>
      <c r="CA274" s="120"/>
      <c r="CB274" s="120"/>
      <c r="CC274" s="121"/>
      <c r="CD274" s="120" t="str">
        <f t="shared" ref="CD274" si="804">$B$24</f>
        <v>조퇴자</v>
      </c>
      <c r="CE274" s="120"/>
      <c r="CF274" s="120"/>
      <c r="CG274" s="120"/>
      <c r="CH274" s="120"/>
      <c r="CI274" s="120"/>
      <c r="CJ274" s="120"/>
      <c r="CK274" s="120"/>
      <c r="CL274" s="120"/>
      <c r="CM274" s="120"/>
      <c r="CN274" s="120"/>
      <c r="CO274" s="120"/>
      <c r="CP274" s="120"/>
      <c r="CQ274" s="120"/>
      <c r="CR274" s="120"/>
      <c r="CS274" s="120"/>
      <c r="CT274" s="120"/>
      <c r="CU274" s="120"/>
      <c r="CV274" s="120"/>
    </row>
    <row r="275" spans="1:100" ht="45" customHeight="1" x14ac:dyDescent="0.15">
      <c r="A275" s="121"/>
      <c r="B275" s="121" t="str">
        <f t="shared" ref="B275" si="805">$B$25</f>
        <v>기타사항
(전달사항, 외출자 등)</v>
      </c>
      <c r="C275" s="121"/>
      <c r="D275" s="121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1"/>
      <c r="V275" s="121" t="str">
        <f t="shared" ref="V275" si="806">$B$25</f>
        <v>기타사항
(전달사항, 외출자 등)</v>
      </c>
      <c r="W275" s="121"/>
      <c r="X275" s="121"/>
      <c r="Y275" s="120"/>
      <c r="Z275" s="120"/>
      <c r="AA275" s="120"/>
      <c r="AB275" s="120"/>
      <c r="AC275" s="120"/>
      <c r="AD275" s="120"/>
      <c r="AE275" s="120"/>
      <c r="AF275" s="120"/>
      <c r="AG275" s="120"/>
      <c r="AH275" s="120"/>
      <c r="AI275" s="120"/>
      <c r="AJ275" s="120"/>
      <c r="AK275" s="120"/>
      <c r="AL275" s="120"/>
      <c r="AM275" s="120"/>
      <c r="AN275" s="120"/>
      <c r="AO275" s="121"/>
      <c r="AP275" s="121" t="str">
        <f t="shared" ref="AP275" si="807">$B$25</f>
        <v>기타사항
(전달사항, 외출자 등)</v>
      </c>
      <c r="AQ275" s="121"/>
      <c r="AR275" s="121"/>
      <c r="AS275" s="120"/>
      <c r="AT275" s="120"/>
      <c r="AU275" s="120"/>
      <c r="AV275" s="120"/>
      <c r="AW275" s="120"/>
      <c r="AX275" s="120"/>
      <c r="AY275" s="120"/>
      <c r="AZ275" s="120"/>
      <c r="BA275" s="120"/>
      <c r="BB275" s="120"/>
      <c r="BC275" s="120"/>
      <c r="BD275" s="120"/>
      <c r="BE275" s="120"/>
      <c r="BF275" s="120"/>
      <c r="BG275" s="120"/>
      <c r="BH275" s="120"/>
      <c r="BI275" s="121"/>
      <c r="BJ275" s="121" t="str">
        <f t="shared" ref="BJ275" si="808">$B$25</f>
        <v>기타사항
(전달사항, 외출자 등)</v>
      </c>
      <c r="BK275" s="121"/>
      <c r="BL275" s="121"/>
      <c r="BM275" s="120"/>
      <c r="BN275" s="120"/>
      <c r="BO275" s="120"/>
      <c r="BP275" s="120"/>
      <c r="BQ275" s="120"/>
      <c r="BR275" s="120"/>
      <c r="BS275" s="120"/>
      <c r="BT275" s="120"/>
      <c r="BU275" s="120"/>
      <c r="BV275" s="120"/>
      <c r="BW275" s="120"/>
      <c r="BX275" s="120"/>
      <c r="BY275" s="120"/>
      <c r="BZ275" s="120"/>
      <c r="CA275" s="120"/>
      <c r="CB275" s="120"/>
      <c r="CC275" s="121"/>
      <c r="CD275" s="121" t="str">
        <f t="shared" ref="CD275" si="809">$B$25</f>
        <v>기타사항
(전달사항, 외출자 등)</v>
      </c>
      <c r="CE275" s="121"/>
      <c r="CF275" s="121"/>
      <c r="CG275" s="120"/>
      <c r="CH275" s="120"/>
      <c r="CI275" s="120"/>
      <c r="CJ275" s="120"/>
      <c r="CK275" s="120"/>
      <c r="CL275" s="120"/>
      <c r="CM275" s="120"/>
      <c r="CN275" s="120"/>
      <c r="CO275" s="120"/>
      <c r="CP275" s="120"/>
      <c r="CQ275" s="120"/>
      <c r="CR275" s="120"/>
      <c r="CS275" s="120"/>
      <c r="CT275" s="120"/>
      <c r="CU275" s="120"/>
      <c r="CV275" s="120"/>
    </row>
    <row r="276" spans="1:100" s="49" customFormat="1" ht="44.25" customHeight="1" x14ac:dyDescent="0.15">
      <c r="A276" s="148" t="str">
        <f t="shared" ref="A276" si="810">$A$1</f>
        <v>훈    련    일    지</v>
      </c>
      <c r="B276" s="148"/>
      <c r="C276" s="148"/>
      <c r="D276" s="148"/>
      <c r="E276" s="148"/>
      <c r="F276" s="148"/>
      <c r="G276" s="148"/>
      <c r="H276" s="148"/>
      <c r="I276" s="148"/>
      <c r="J276" s="148"/>
      <c r="K276" s="148"/>
      <c r="L276" s="148"/>
      <c r="M276" s="148"/>
      <c r="N276" s="148"/>
      <c r="O276" s="148"/>
      <c r="P276" s="148"/>
      <c r="Q276" s="148"/>
      <c r="R276" s="148"/>
      <c r="S276" s="148"/>
      <c r="T276" s="148"/>
      <c r="U276" s="148" t="str">
        <f t="shared" ref="U276" si="811">$A$1</f>
        <v>훈    련    일    지</v>
      </c>
      <c r="V276" s="148"/>
      <c r="W276" s="148"/>
      <c r="X276" s="148"/>
      <c r="Y276" s="148"/>
      <c r="Z276" s="148"/>
      <c r="AA276" s="148"/>
      <c r="AB276" s="148"/>
      <c r="AC276" s="148"/>
      <c r="AD276" s="148"/>
      <c r="AE276" s="148"/>
      <c r="AF276" s="148"/>
      <c r="AG276" s="148"/>
      <c r="AH276" s="148"/>
      <c r="AI276" s="148"/>
      <c r="AJ276" s="148"/>
      <c r="AK276" s="148"/>
      <c r="AL276" s="148"/>
      <c r="AM276" s="148"/>
      <c r="AN276" s="148"/>
      <c r="AO276" s="148" t="str">
        <f t="shared" ref="AO276" si="812">$A$1</f>
        <v>훈    련    일    지</v>
      </c>
      <c r="AP276" s="148"/>
      <c r="AQ276" s="148"/>
      <c r="AR276" s="148"/>
      <c r="AS276" s="148"/>
      <c r="AT276" s="148"/>
      <c r="AU276" s="148"/>
      <c r="AV276" s="148"/>
      <c r="AW276" s="148"/>
      <c r="AX276" s="148"/>
      <c r="AY276" s="148"/>
      <c r="AZ276" s="148"/>
      <c r="BA276" s="148"/>
      <c r="BB276" s="148"/>
      <c r="BC276" s="148"/>
      <c r="BD276" s="148"/>
      <c r="BE276" s="148"/>
      <c r="BF276" s="148"/>
      <c r="BG276" s="148"/>
      <c r="BH276" s="148"/>
      <c r="BI276" s="148" t="str">
        <f t="shared" ref="BI276" si="813">$A$1</f>
        <v>훈    련    일    지</v>
      </c>
      <c r="BJ276" s="148"/>
      <c r="BK276" s="148"/>
      <c r="BL276" s="148"/>
      <c r="BM276" s="148"/>
      <c r="BN276" s="148"/>
      <c r="BO276" s="148"/>
      <c r="BP276" s="148"/>
      <c r="BQ276" s="148"/>
      <c r="BR276" s="148"/>
      <c r="BS276" s="148"/>
      <c r="BT276" s="148"/>
      <c r="BU276" s="148"/>
      <c r="BV276" s="148"/>
      <c r="BW276" s="148"/>
      <c r="BX276" s="148"/>
      <c r="BY276" s="148"/>
      <c r="BZ276" s="148"/>
      <c r="CA276" s="148"/>
      <c r="CB276" s="148"/>
      <c r="CC276" s="148" t="str">
        <f t="shared" ref="CC276" si="814">$A$1</f>
        <v>훈    련    일    지</v>
      </c>
      <c r="CD276" s="148"/>
      <c r="CE276" s="148"/>
      <c r="CF276" s="148"/>
      <c r="CG276" s="148"/>
      <c r="CH276" s="148"/>
      <c r="CI276" s="148"/>
      <c r="CJ276" s="148"/>
      <c r="CK276" s="148"/>
      <c r="CL276" s="148"/>
      <c r="CM276" s="148"/>
      <c r="CN276" s="148"/>
      <c r="CO276" s="148"/>
      <c r="CP276" s="148"/>
      <c r="CQ276" s="148"/>
      <c r="CR276" s="148"/>
      <c r="CS276" s="148"/>
      <c r="CT276" s="148"/>
      <c r="CU276" s="148"/>
      <c r="CV276" s="148"/>
    </row>
    <row r="277" spans="1:100" s="49" customFormat="1" ht="24" customHeight="1" x14ac:dyDescent="0.1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BI277" s="50"/>
      <c r="BJ277" s="50"/>
      <c r="BK277" s="50"/>
      <c r="BL277" s="50"/>
      <c r="BM277" s="50"/>
      <c r="BN277" s="50"/>
      <c r="BO277" s="50"/>
      <c r="BP277" s="50"/>
      <c r="BQ277" s="50"/>
      <c r="BR277" s="50"/>
      <c r="CC277" s="50"/>
      <c r="CD277" s="50"/>
      <c r="CE277" s="50"/>
      <c r="CF277" s="50"/>
      <c r="CG277" s="50"/>
      <c r="CH277" s="50"/>
      <c r="CI277" s="50"/>
      <c r="CJ277" s="50"/>
      <c r="CK277" s="50"/>
      <c r="CL277" s="50"/>
    </row>
    <row r="278" spans="1:100" ht="20.100000000000001" customHeight="1" x14ac:dyDescent="0.15">
      <c r="A278" s="51" t="s">
        <v>18</v>
      </c>
      <c r="D278" s="81" t="str">
        <f>자료!$D$4</f>
        <v>하이미디어컴퓨터학원 천호점</v>
      </c>
      <c r="F278" s="52"/>
      <c r="G278" s="52"/>
      <c r="H278" s="52"/>
      <c r="N278" s="149" t="s">
        <v>75</v>
      </c>
      <c r="O278" s="152" t="s">
        <v>70</v>
      </c>
      <c r="P278" s="153"/>
      <c r="Q278" s="154"/>
      <c r="R278" s="152" t="s">
        <v>76</v>
      </c>
      <c r="S278" s="153"/>
      <c r="T278" s="154"/>
      <c r="U278" s="51" t="str">
        <f>$A$3</f>
        <v xml:space="preserve">훈련기관명 : </v>
      </c>
      <c r="X278" s="81" t="str">
        <f>$D$3</f>
        <v>하이미디어컴퓨터학원 천호점</v>
      </c>
      <c r="Z278" s="52"/>
      <c r="AA278" s="52"/>
      <c r="AB278" s="52"/>
      <c r="AH278" s="149" t="str">
        <f>$N$3</f>
        <v>결 
재</v>
      </c>
      <c r="AI278" s="152" t="str">
        <f>$O$3</f>
        <v>담  당</v>
      </c>
      <c r="AJ278" s="153"/>
      <c r="AK278" s="154"/>
      <c r="AL278" s="152" t="str">
        <f>$R$3</f>
        <v>최 종</v>
      </c>
      <c r="AM278" s="153"/>
      <c r="AN278" s="154"/>
      <c r="AO278" s="51" t="str">
        <f>$A$3</f>
        <v xml:space="preserve">훈련기관명 : </v>
      </c>
      <c r="AR278" s="81" t="str">
        <f>$D$3</f>
        <v>하이미디어컴퓨터학원 천호점</v>
      </c>
      <c r="AT278" s="52"/>
      <c r="AU278" s="52"/>
      <c r="AV278" s="52"/>
      <c r="BB278" s="149" t="str">
        <f>$N$3</f>
        <v>결 
재</v>
      </c>
      <c r="BC278" s="152" t="str">
        <f>$O$3</f>
        <v>담  당</v>
      </c>
      <c r="BD278" s="153"/>
      <c r="BE278" s="154"/>
      <c r="BF278" s="152" t="str">
        <f>$R$3</f>
        <v>최 종</v>
      </c>
      <c r="BG278" s="153"/>
      <c r="BH278" s="154"/>
      <c r="BI278" s="51" t="str">
        <f>$A$3</f>
        <v xml:space="preserve">훈련기관명 : </v>
      </c>
      <c r="BL278" s="81" t="str">
        <f>$D$3</f>
        <v>하이미디어컴퓨터학원 천호점</v>
      </c>
      <c r="BN278" s="52"/>
      <c r="BO278" s="52"/>
      <c r="BP278" s="52"/>
      <c r="BV278" s="149" t="str">
        <f>$N$3</f>
        <v>결 
재</v>
      </c>
      <c r="BW278" s="152" t="str">
        <f>$O$3</f>
        <v>담  당</v>
      </c>
      <c r="BX278" s="153"/>
      <c r="BY278" s="154"/>
      <c r="BZ278" s="152" t="str">
        <f>$R$3</f>
        <v>최 종</v>
      </c>
      <c r="CA278" s="153"/>
      <c r="CB278" s="154"/>
      <c r="CC278" s="51" t="str">
        <f>$A$3</f>
        <v xml:space="preserve">훈련기관명 : </v>
      </c>
      <c r="CF278" s="81" t="str">
        <f>$D$3</f>
        <v>하이미디어컴퓨터학원 천호점</v>
      </c>
      <c r="CH278" s="52"/>
      <c r="CI278" s="52"/>
      <c r="CJ278" s="52"/>
      <c r="CP278" s="149" t="str">
        <f>$N$3</f>
        <v>결 
재</v>
      </c>
      <c r="CQ278" s="152" t="str">
        <f>$O$3</f>
        <v>담  당</v>
      </c>
      <c r="CR278" s="153"/>
      <c r="CS278" s="154"/>
      <c r="CT278" s="152" t="str">
        <f>$R$3</f>
        <v>최 종</v>
      </c>
      <c r="CU278" s="153"/>
      <c r="CV278" s="154"/>
    </row>
    <row r="279" spans="1:100" ht="20.100000000000001" customHeight="1" x14ac:dyDescent="0.15">
      <c r="A279" s="51" t="s">
        <v>19</v>
      </c>
      <c r="D279" s="136" t="str">
        <f>$D$4</f>
        <v>풀스택 개발자양성과정(프론트앤드&amp;백앤드)(2회차)</v>
      </c>
      <c r="E279" s="136"/>
      <c r="F279" s="136"/>
      <c r="G279" s="136"/>
      <c r="H279" s="136"/>
      <c r="I279" s="136"/>
      <c r="J279" s="136"/>
      <c r="K279" s="136"/>
      <c r="L279" s="136"/>
      <c r="M279" s="137"/>
      <c r="N279" s="150"/>
      <c r="O279" s="138"/>
      <c r="P279" s="139"/>
      <c r="Q279" s="140"/>
      <c r="R279" s="138"/>
      <c r="S279" s="139"/>
      <c r="T279" s="140"/>
      <c r="U279" s="51" t="str">
        <f>$A$4</f>
        <v xml:space="preserve">훈련과정명 : </v>
      </c>
      <c r="X279" s="136" t="str">
        <f>$D$4</f>
        <v>풀스택 개발자양성과정(프론트앤드&amp;백앤드)(2회차)</v>
      </c>
      <c r="Y279" s="136"/>
      <c r="Z279" s="136"/>
      <c r="AA279" s="136"/>
      <c r="AB279" s="136"/>
      <c r="AC279" s="136"/>
      <c r="AD279" s="136"/>
      <c r="AE279" s="136"/>
      <c r="AF279" s="136"/>
      <c r="AG279" s="137"/>
      <c r="AH279" s="150"/>
      <c r="AI279" s="138"/>
      <c r="AJ279" s="139"/>
      <c r="AK279" s="140"/>
      <c r="AL279" s="138"/>
      <c r="AM279" s="139"/>
      <c r="AN279" s="140"/>
      <c r="AO279" s="51" t="str">
        <f>$A$4</f>
        <v xml:space="preserve">훈련과정명 : </v>
      </c>
      <c r="AR279" s="136" t="str">
        <f>$D$4</f>
        <v>풀스택 개발자양성과정(프론트앤드&amp;백앤드)(2회차)</v>
      </c>
      <c r="AS279" s="136"/>
      <c r="AT279" s="136"/>
      <c r="AU279" s="136"/>
      <c r="AV279" s="136"/>
      <c r="AW279" s="136"/>
      <c r="AX279" s="136"/>
      <c r="AY279" s="136"/>
      <c r="AZ279" s="136"/>
      <c r="BA279" s="137"/>
      <c r="BB279" s="150"/>
      <c r="BC279" s="138"/>
      <c r="BD279" s="139"/>
      <c r="BE279" s="140"/>
      <c r="BF279" s="138"/>
      <c r="BG279" s="139"/>
      <c r="BH279" s="140"/>
      <c r="BI279" s="51" t="str">
        <f>$A$4</f>
        <v xml:space="preserve">훈련과정명 : </v>
      </c>
      <c r="BL279" s="136" t="str">
        <f>$D$4</f>
        <v>풀스택 개발자양성과정(프론트앤드&amp;백앤드)(2회차)</v>
      </c>
      <c r="BM279" s="136"/>
      <c r="BN279" s="136"/>
      <c r="BO279" s="136"/>
      <c r="BP279" s="136"/>
      <c r="BQ279" s="136"/>
      <c r="BR279" s="136"/>
      <c r="BS279" s="136"/>
      <c r="BT279" s="136"/>
      <c r="BU279" s="137"/>
      <c r="BV279" s="150"/>
      <c r="BW279" s="138"/>
      <c r="BX279" s="139"/>
      <c r="BY279" s="140"/>
      <c r="BZ279" s="138"/>
      <c r="CA279" s="139"/>
      <c r="CB279" s="140"/>
      <c r="CC279" s="51" t="str">
        <f>$A$4</f>
        <v xml:space="preserve">훈련과정명 : </v>
      </c>
      <c r="CF279" s="136" t="str">
        <f>$D$4</f>
        <v>풀스택 개발자양성과정(프론트앤드&amp;백앤드)(2회차)</v>
      </c>
      <c r="CG279" s="136"/>
      <c r="CH279" s="136"/>
      <c r="CI279" s="136"/>
      <c r="CJ279" s="136"/>
      <c r="CK279" s="136"/>
      <c r="CL279" s="136"/>
      <c r="CM279" s="136"/>
      <c r="CN279" s="136"/>
      <c r="CO279" s="137"/>
      <c r="CP279" s="150"/>
      <c r="CQ279" s="138"/>
      <c r="CR279" s="139"/>
      <c r="CS279" s="140"/>
      <c r="CT279" s="138"/>
      <c r="CU279" s="139"/>
      <c r="CV279" s="140"/>
    </row>
    <row r="280" spans="1:100" ht="20.100000000000001" customHeight="1" x14ac:dyDescent="0.15">
      <c r="A280" s="51" t="s">
        <v>20</v>
      </c>
      <c r="D280" s="81" t="str">
        <f>자료!$D$5</f>
        <v>2020-10-20 ~ 2021-04-01</v>
      </c>
      <c r="F280" s="52"/>
      <c r="N280" s="151"/>
      <c r="O280" s="141"/>
      <c r="P280" s="142"/>
      <c r="Q280" s="143"/>
      <c r="R280" s="141"/>
      <c r="S280" s="142"/>
      <c r="T280" s="143"/>
      <c r="U280" s="51" t="str">
        <f>$A$5</f>
        <v xml:space="preserve">훈 련 기 간 : </v>
      </c>
      <c r="X280" s="81" t="str">
        <f>$D$5</f>
        <v>2020-10-20 ~ 2021-04-01</v>
      </c>
      <c r="Z280" s="52"/>
      <c r="AH280" s="151"/>
      <c r="AI280" s="141"/>
      <c r="AJ280" s="142"/>
      <c r="AK280" s="143"/>
      <c r="AL280" s="141"/>
      <c r="AM280" s="142"/>
      <c r="AN280" s="143"/>
      <c r="AO280" s="51" t="str">
        <f>$A$5</f>
        <v xml:space="preserve">훈 련 기 간 : </v>
      </c>
      <c r="AR280" s="81" t="str">
        <f>$D$5</f>
        <v>2020-10-20 ~ 2021-04-01</v>
      </c>
      <c r="AT280" s="52"/>
      <c r="BB280" s="151"/>
      <c r="BC280" s="141"/>
      <c r="BD280" s="142"/>
      <c r="BE280" s="143"/>
      <c r="BF280" s="141"/>
      <c r="BG280" s="142"/>
      <c r="BH280" s="143"/>
      <c r="BI280" s="51" t="str">
        <f>$A$5</f>
        <v xml:space="preserve">훈 련 기 간 : </v>
      </c>
      <c r="BL280" s="81" t="str">
        <f>$D$5</f>
        <v>2020-10-20 ~ 2021-04-01</v>
      </c>
      <c r="BN280" s="52"/>
      <c r="BV280" s="151"/>
      <c r="BW280" s="141"/>
      <c r="BX280" s="142"/>
      <c r="BY280" s="143"/>
      <c r="BZ280" s="141"/>
      <c r="CA280" s="142"/>
      <c r="CB280" s="143"/>
      <c r="CC280" s="51" t="str">
        <f>$A$5</f>
        <v xml:space="preserve">훈 련 기 간 : </v>
      </c>
      <c r="CF280" s="81" t="str">
        <f>$D$5</f>
        <v>2020-10-20 ~ 2021-04-01</v>
      </c>
      <c r="CH280" s="52"/>
      <c r="CP280" s="151"/>
      <c r="CQ280" s="141"/>
      <c r="CR280" s="142"/>
      <c r="CS280" s="143"/>
      <c r="CT280" s="141"/>
      <c r="CU280" s="142"/>
      <c r="CV280" s="143"/>
    </row>
    <row r="281" spans="1:100" ht="20.100000000000001" customHeight="1" x14ac:dyDescent="0.15">
      <c r="F281" s="52"/>
      <c r="Z281" s="52"/>
      <c r="AT281" s="52"/>
      <c r="BN281" s="52"/>
      <c r="CH281" s="52"/>
    </row>
    <row r="282" spans="1:100" ht="19.5" customHeight="1" x14ac:dyDescent="0.15">
      <c r="A282" s="53" t="s">
        <v>68</v>
      </c>
      <c r="B282" s="53"/>
      <c r="C282" s="53"/>
      <c r="D282" s="144">
        <f>VLOOKUP(J282,내용[],44,FALSE)</f>
        <v>44203</v>
      </c>
      <c r="E282" s="144"/>
      <c r="F282" s="144"/>
      <c r="G282" s="144"/>
      <c r="H282" s="144"/>
      <c r="I282" s="144"/>
      <c r="J282" s="145">
        <f t="shared" ref="J282" si="815">J257+5</f>
        <v>56</v>
      </c>
      <c r="K282" s="145"/>
      <c r="L282" s="54"/>
      <c r="M282" s="53"/>
      <c r="N282" s="53"/>
      <c r="O282" s="53"/>
      <c r="P282" s="53"/>
      <c r="Q282" s="53"/>
      <c r="R282" s="53"/>
      <c r="U282" s="53" t="s">
        <v>68</v>
      </c>
      <c r="V282" s="53"/>
      <c r="W282" s="53"/>
      <c r="X282" s="146">
        <f>VLOOKUP(AD282,내용[],44,FALSE)</f>
        <v>44204</v>
      </c>
      <c r="Y282" s="146"/>
      <c r="Z282" s="146"/>
      <c r="AA282" s="146"/>
      <c r="AB282" s="146"/>
      <c r="AC282" s="146"/>
      <c r="AD282" s="147">
        <f t="shared" ref="AD282" si="816">J282+1</f>
        <v>57</v>
      </c>
      <c r="AE282" s="147"/>
      <c r="AF282" s="54"/>
      <c r="AG282" s="53"/>
      <c r="AH282" s="53"/>
      <c r="AI282" s="53"/>
      <c r="AJ282" s="53"/>
      <c r="AK282" s="53"/>
      <c r="AL282" s="53"/>
      <c r="AO282" s="53" t="s">
        <v>68</v>
      </c>
      <c r="AP282" s="53"/>
      <c r="AQ282" s="53"/>
      <c r="AR282" s="146">
        <f>VLOOKUP(AX282,내용[],44,FALSE)</f>
        <v>44207</v>
      </c>
      <c r="AS282" s="146"/>
      <c r="AT282" s="146"/>
      <c r="AU282" s="146"/>
      <c r="AV282" s="146"/>
      <c r="AW282" s="146"/>
      <c r="AX282" s="147">
        <f t="shared" ref="AX282" si="817">AD282+1</f>
        <v>58</v>
      </c>
      <c r="AY282" s="147"/>
      <c r="AZ282" s="54"/>
      <c r="BA282" s="53"/>
      <c r="BB282" s="53"/>
      <c r="BC282" s="53"/>
      <c r="BD282" s="53"/>
      <c r="BE282" s="53"/>
      <c r="BF282" s="53"/>
      <c r="BI282" s="53" t="s">
        <v>68</v>
      </c>
      <c r="BJ282" s="53"/>
      <c r="BK282" s="53"/>
      <c r="BL282" s="146">
        <f>VLOOKUP(BR282,내용[],44,FALSE)</f>
        <v>44208</v>
      </c>
      <c r="BM282" s="146"/>
      <c r="BN282" s="146"/>
      <c r="BO282" s="146"/>
      <c r="BP282" s="146"/>
      <c r="BQ282" s="146"/>
      <c r="BR282" s="147">
        <f t="shared" ref="BR282" si="818">AX282+1</f>
        <v>59</v>
      </c>
      <c r="BS282" s="147"/>
      <c r="BT282" s="54"/>
      <c r="BU282" s="53"/>
      <c r="BV282" s="53"/>
      <c r="BW282" s="53"/>
      <c r="BX282" s="53"/>
      <c r="BY282" s="53"/>
      <c r="BZ282" s="53"/>
      <c r="CC282" s="53" t="s">
        <v>68</v>
      </c>
      <c r="CD282" s="53"/>
      <c r="CE282" s="53"/>
      <c r="CF282" s="146">
        <f>VLOOKUP(CL282,내용[],44,FALSE)</f>
        <v>44209</v>
      </c>
      <c r="CG282" s="146"/>
      <c r="CH282" s="146"/>
      <c r="CI282" s="146"/>
      <c r="CJ282" s="146"/>
      <c r="CK282" s="146"/>
      <c r="CL282" s="147">
        <f t="shared" ref="CL282" si="819">BR282+1</f>
        <v>60</v>
      </c>
      <c r="CM282" s="147"/>
      <c r="CN282" s="54"/>
      <c r="CO282" s="53"/>
      <c r="CP282" s="53"/>
      <c r="CQ282" s="53"/>
      <c r="CR282" s="53"/>
      <c r="CS282" s="53"/>
      <c r="CT282" s="53"/>
    </row>
    <row r="283" spans="1:100" ht="30" customHeight="1" x14ac:dyDescent="0.15">
      <c r="A283" s="130" t="str">
        <f t="shared" ref="A283" si="820">$A$8</f>
        <v>재적</v>
      </c>
      <c r="B283" s="131"/>
      <c r="C283" s="132" t="s">
        <v>2</v>
      </c>
      <c r="D283" s="135"/>
      <c r="E283" s="130" t="str">
        <f t="shared" ref="E283" si="821">$E$8</f>
        <v>출석</v>
      </c>
      <c r="F283" s="131"/>
      <c r="G283" s="132" t="s">
        <v>2</v>
      </c>
      <c r="H283" s="133"/>
      <c r="I283" s="134" t="str">
        <f t="shared" ref="I283" si="822">$I$8</f>
        <v>결석</v>
      </c>
      <c r="J283" s="131"/>
      <c r="K283" s="132" t="s">
        <v>2</v>
      </c>
      <c r="L283" s="135"/>
      <c r="M283" s="130" t="str">
        <f t="shared" ref="M283" si="823">$M$8</f>
        <v>지각</v>
      </c>
      <c r="N283" s="131"/>
      <c r="O283" s="132" t="s">
        <v>2</v>
      </c>
      <c r="P283" s="133"/>
      <c r="Q283" s="134" t="str">
        <f t="shared" ref="Q283" si="824">$Q$8</f>
        <v xml:space="preserve">조퇴 </v>
      </c>
      <c r="R283" s="131"/>
      <c r="S283" s="132" t="s">
        <v>2</v>
      </c>
      <c r="T283" s="133"/>
      <c r="U283" s="130" t="str">
        <f t="shared" ref="U283" si="825">$A$8</f>
        <v>재적</v>
      </c>
      <c r="V283" s="131"/>
      <c r="W283" s="132" t="s">
        <v>2</v>
      </c>
      <c r="X283" s="135"/>
      <c r="Y283" s="130" t="str">
        <f t="shared" ref="Y283" si="826">$E$8</f>
        <v>출석</v>
      </c>
      <c r="Z283" s="131"/>
      <c r="AA283" s="132" t="s">
        <v>2</v>
      </c>
      <c r="AB283" s="133"/>
      <c r="AC283" s="134" t="str">
        <f t="shared" ref="AC283" si="827">$I$8</f>
        <v>결석</v>
      </c>
      <c r="AD283" s="131"/>
      <c r="AE283" s="132" t="s">
        <v>2</v>
      </c>
      <c r="AF283" s="135"/>
      <c r="AG283" s="130" t="str">
        <f t="shared" ref="AG283" si="828">$M$8</f>
        <v>지각</v>
      </c>
      <c r="AH283" s="131"/>
      <c r="AI283" s="132" t="s">
        <v>2</v>
      </c>
      <c r="AJ283" s="133"/>
      <c r="AK283" s="134" t="str">
        <f t="shared" ref="AK283" si="829">$Q$8</f>
        <v xml:space="preserve">조퇴 </v>
      </c>
      <c r="AL283" s="131"/>
      <c r="AM283" s="132" t="s">
        <v>2</v>
      </c>
      <c r="AN283" s="133"/>
      <c r="AO283" s="130" t="str">
        <f t="shared" ref="AO283" si="830">$A$8</f>
        <v>재적</v>
      </c>
      <c r="AP283" s="131"/>
      <c r="AQ283" s="132" t="s">
        <v>2</v>
      </c>
      <c r="AR283" s="135"/>
      <c r="AS283" s="130" t="str">
        <f t="shared" ref="AS283" si="831">$E$8</f>
        <v>출석</v>
      </c>
      <c r="AT283" s="131"/>
      <c r="AU283" s="132" t="s">
        <v>2</v>
      </c>
      <c r="AV283" s="133"/>
      <c r="AW283" s="134" t="str">
        <f t="shared" ref="AW283" si="832">$I$8</f>
        <v>결석</v>
      </c>
      <c r="AX283" s="131"/>
      <c r="AY283" s="132" t="s">
        <v>2</v>
      </c>
      <c r="AZ283" s="135"/>
      <c r="BA283" s="130" t="str">
        <f t="shared" ref="BA283" si="833">$M$8</f>
        <v>지각</v>
      </c>
      <c r="BB283" s="131"/>
      <c r="BC283" s="132" t="s">
        <v>2</v>
      </c>
      <c r="BD283" s="133"/>
      <c r="BE283" s="134" t="str">
        <f t="shared" ref="BE283" si="834">$Q$8</f>
        <v xml:space="preserve">조퇴 </v>
      </c>
      <c r="BF283" s="131"/>
      <c r="BG283" s="132" t="s">
        <v>2</v>
      </c>
      <c r="BH283" s="133"/>
      <c r="BI283" s="130" t="str">
        <f t="shared" ref="BI283" si="835">$A$8</f>
        <v>재적</v>
      </c>
      <c r="BJ283" s="131"/>
      <c r="BK283" s="132" t="s">
        <v>2</v>
      </c>
      <c r="BL283" s="135"/>
      <c r="BM283" s="130" t="str">
        <f t="shared" ref="BM283" si="836">$E$8</f>
        <v>출석</v>
      </c>
      <c r="BN283" s="131"/>
      <c r="BO283" s="132" t="s">
        <v>2</v>
      </c>
      <c r="BP283" s="133"/>
      <c r="BQ283" s="134" t="str">
        <f t="shared" ref="BQ283" si="837">$I$8</f>
        <v>결석</v>
      </c>
      <c r="BR283" s="131"/>
      <c r="BS283" s="132" t="s">
        <v>2</v>
      </c>
      <c r="BT283" s="135"/>
      <c r="BU283" s="130" t="str">
        <f t="shared" ref="BU283" si="838">$M$8</f>
        <v>지각</v>
      </c>
      <c r="BV283" s="131"/>
      <c r="BW283" s="132" t="s">
        <v>2</v>
      </c>
      <c r="BX283" s="133"/>
      <c r="BY283" s="134" t="str">
        <f t="shared" ref="BY283" si="839">$Q$8</f>
        <v xml:space="preserve">조퇴 </v>
      </c>
      <c r="BZ283" s="131"/>
      <c r="CA283" s="132" t="s">
        <v>2</v>
      </c>
      <c r="CB283" s="133"/>
      <c r="CC283" s="130" t="str">
        <f t="shared" ref="CC283" si="840">$A$8</f>
        <v>재적</v>
      </c>
      <c r="CD283" s="131"/>
      <c r="CE283" s="132" t="s">
        <v>2</v>
      </c>
      <c r="CF283" s="135"/>
      <c r="CG283" s="130" t="str">
        <f t="shared" ref="CG283" si="841">$E$8</f>
        <v>출석</v>
      </c>
      <c r="CH283" s="131"/>
      <c r="CI283" s="132" t="s">
        <v>2</v>
      </c>
      <c r="CJ283" s="133"/>
      <c r="CK283" s="134" t="str">
        <f t="shared" ref="CK283" si="842">$I$8</f>
        <v>결석</v>
      </c>
      <c r="CL283" s="131"/>
      <c r="CM283" s="132" t="s">
        <v>2</v>
      </c>
      <c r="CN283" s="135"/>
      <c r="CO283" s="130" t="str">
        <f t="shared" ref="CO283" si="843">$M$8</f>
        <v>지각</v>
      </c>
      <c r="CP283" s="131"/>
      <c r="CQ283" s="132" t="s">
        <v>2</v>
      </c>
      <c r="CR283" s="133"/>
      <c r="CS283" s="134" t="str">
        <f t="shared" ref="CS283" si="844">$Q$8</f>
        <v xml:space="preserve">조퇴 </v>
      </c>
      <c r="CT283" s="131"/>
      <c r="CU283" s="132" t="s">
        <v>2</v>
      </c>
      <c r="CV283" s="133"/>
    </row>
    <row r="284" spans="1:100" ht="19.5" customHeight="1" x14ac:dyDescent="0.15"/>
    <row r="285" spans="1:100" ht="25.5" customHeight="1" x14ac:dyDescent="0.15">
      <c r="A285" s="120" t="s">
        <v>7</v>
      </c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 t="s">
        <v>7</v>
      </c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20"/>
      <c r="AO285" s="120" t="s">
        <v>7</v>
      </c>
      <c r="AP285" s="120"/>
      <c r="AQ285" s="120"/>
      <c r="AR285" s="120"/>
      <c r="AS285" s="120"/>
      <c r="AT285" s="120"/>
      <c r="AU285" s="120"/>
      <c r="AV285" s="120"/>
      <c r="AW285" s="120"/>
      <c r="AX285" s="120"/>
      <c r="AY285" s="120"/>
      <c r="AZ285" s="120"/>
      <c r="BA285" s="120"/>
      <c r="BB285" s="120"/>
      <c r="BC285" s="120"/>
      <c r="BD285" s="120"/>
      <c r="BE285" s="120"/>
      <c r="BF285" s="120"/>
      <c r="BG285" s="120"/>
      <c r="BH285" s="120"/>
      <c r="BI285" s="120" t="s">
        <v>7</v>
      </c>
      <c r="BJ285" s="120"/>
      <c r="BK285" s="120"/>
      <c r="BL285" s="120"/>
      <c r="BM285" s="120"/>
      <c r="BN285" s="120"/>
      <c r="BO285" s="120"/>
      <c r="BP285" s="120"/>
      <c r="BQ285" s="120"/>
      <c r="BR285" s="120"/>
      <c r="BS285" s="120"/>
      <c r="BT285" s="120"/>
      <c r="BU285" s="120"/>
      <c r="BV285" s="120"/>
      <c r="BW285" s="120"/>
      <c r="BX285" s="120"/>
      <c r="BY285" s="120"/>
      <c r="BZ285" s="120"/>
      <c r="CA285" s="120"/>
      <c r="CB285" s="120"/>
      <c r="CC285" s="120" t="s">
        <v>7</v>
      </c>
      <c r="CD285" s="120"/>
      <c r="CE285" s="120"/>
      <c r="CF285" s="120"/>
      <c r="CG285" s="120"/>
      <c r="CH285" s="120"/>
      <c r="CI285" s="120"/>
      <c r="CJ285" s="120"/>
      <c r="CK285" s="120"/>
      <c r="CL285" s="120"/>
      <c r="CM285" s="120"/>
      <c r="CN285" s="120"/>
      <c r="CO285" s="120"/>
      <c r="CP285" s="120"/>
      <c r="CQ285" s="120"/>
      <c r="CR285" s="120"/>
      <c r="CS285" s="120"/>
      <c r="CT285" s="120"/>
      <c r="CU285" s="120"/>
      <c r="CV285" s="120"/>
    </row>
    <row r="286" spans="1:100" s="56" customFormat="1" ht="30" customHeight="1" x14ac:dyDescent="0.15">
      <c r="A286" s="55" t="str">
        <f t="shared" ref="A286" si="845">$A$11</f>
        <v>교시</v>
      </c>
      <c r="B286" s="128" t="str">
        <f t="shared" ref="B286" si="846">$B$11</f>
        <v>훈련과목</v>
      </c>
      <c r="C286" s="128"/>
      <c r="D286" s="128"/>
      <c r="E286" s="128"/>
      <c r="F286" s="128"/>
      <c r="G286" s="128"/>
      <c r="H286" s="128" t="str">
        <f t="shared" ref="H286" si="847">$H$11</f>
        <v>담당교사</v>
      </c>
      <c r="I286" s="128"/>
      <c r="J286" s="128" t="str">
        <f t="shared" ref="J286" si="848">$J$11</f>
        <v>훈련내용</v>
      </c>
      <c r="K286" s="128"/>
      <c r="L286" s="128"/>
      <c r="M286" s="128"/>
      <c r="N286" s="128"/>
      <c r="O286" s="128"/>
      <c r="P286" s="128"/>
      <c r="Q286" s="129" t="str">
        <f t="shared" ref="Q286" si="849">$Q$11</f>
        <v>비고
(불참자 등)</v>
      </c>
      <c r="R286" s="129"/>
      <c r="S286" s="129"/>
      <c r="T286" s="129"/>
      <c r="U286" s="55" t="str">
        <f t="shared" ref="U286" si="850">$A$11</f>
        <v>교시</v>
      </c>
      <c r="V286" s="128" t="str">
        <f t="shared" ref="V286" si="851">$B$11</f>
        <v>훈련과목</v>
      </c>
      <c r="W286" s="128"/>
      <c r="X286" s="128"/>
      <c r="Y286" s="128"/>
      <c r="Z286" s="128"/>
      <c r="AA286" s="128"/>
      <c r="AB286" s="128" t="str">
        <f t="shared" ref="AB286" si="852">$H$11</f>
        <v>담당교사</v>
      </c>
      <c r="AC286" s="128"/>
      <c r="AD286" s="128" t="str">
        <f t="shared" ref="AD286" si="853">$J$11</f>
        <v>훈련내용</v>
      </c>
      <c r="AE286" s="128"/>
      <c r="AF286" s="128"/>
      <c r="AG286" s="128"/>
      <c r="AH286" s="128"/>
      <c r="AI286" s="128"/>
      <c r="AJ286" s="128"/>
      <c r="AK286" s="129" t="str">
        <f t="shared" ref="AK286" si="854">$Q$11</f>
        <v>비고
(불참자 등)</v>
      </c>
      <c r="AL286" s="129"/>
      <c r="AM286" s="129"/>
      <c r="AN286" s="129"/>
      <c r="AO286" s="55" t="str">
        <f t="shared" ref="AO286" si="855">$A$11</f>
        <v>교시</v>
      </c>
      <c r="AP286" s="128" t="str">
        <f t="shared" ref="AP286" si="856">$B$11</f>
        <v>훈련과목</v>
      </c>
      <c r="AQ286" s="128"/>
      <c r="AR286" s="128"/>
      <c r="AS286" s="128"/>
      <c r="AT286" s="128"/>
      <c r="AU286" s="128"/>
      <c r="AV286" s="128" t="str">
        <f t="shared" ref="AV286" si="857">$H$11</f>
        <v>담당교사</v>
      </c>
      <c r="AW286" s="128"/>
      <c r="AX286" s="128" t="str">
        <f t="shared" ref="AX286" si="858">$J$11</f>
        <v>훈련내용</v>
      </c>
      <c r="AY286" s="128"/>
      <c r="AZ286" s="128"/>
      <c r="BA286" s="128"/>
      <c r="BB286" s="128"/>
      <c r="BC286" s="128"/>
      <c r="BD286" s="128"/>
      <c r="BE286" s="129" t="str">
        <f t="shared" ref="BE286" si="859">$Q$11</f>
        <v>비고
(불참자 등)</v>
      </c>
      <c r="BF286" s="129"/>
      <c r="BG286" s="129"/>
      <c r="BH286" s="129"/>
      <c r="BI286" s="55" t="str">
        <f t="shared" ref="BI286" si="860">$A$11</f>
        <v>교시</v>
      </c>
      <c r="BJ286" s="128" t="str">
        <f t="shared" ref="BJ286" si="861">$B$11</f>
        <v>훈련과목</v>
      </c>
      <c r="BK286" s="128"/>
      <c r="BL286" s="128"/>
      <c r="BM286" s="128"/>
      <c r="BN286" s="128"/>
      <c r="BO286" s="128"/>
      <c r="BP286" s="128" t="str">
        <f t="shared" ref="BP286" si="862">$H$11</f>
        <v>담당교사</v>
      </c>
      <c r="BQ286" s="128"/>
      <c r="BR286" s="128" t="str">
        <f t="shared" ref="BR286" si="863">$J$11</f>
        <v>훈련내용</v>
      </c>
      <c r="BS286" s="128"/>
      <c r="BT286" s="128"/>
      <c r="BU286" s="128"/>
      <c r="BV286" s="128"/>
      <c r="BW286" s="128"/>
      <c r="BX286" s="128"/>
      <c r="BY286" s="129" t="str">
        <f t="shared" ref="BY286" si="864">$Q$11</f>
        <v>비고
(불참자 등)</v>
      </c>
      <c r="BZ286" s="129"/>
      <c r="CA286" s="129"/>
      <c r="CB286" s="129"/>
      <c r="CC286" s="55" t="str">
        <f t="shared" ref="CC286" si="865">$A$11</f>
        <v>교시</v>
      </c>
      <c r="CD286" s="128" t="str">
        <f t="shared" ref="CD286" si="866">$B$11</f>
        <v>훈련과목</v>
      </c>
      <c r="CE286" s="128"/>
      <c r="CF286" s="128"/>
      <c r="CG286" s="128"/>
      <c r="CH286" s="128"/>
      <c r="CI286" s="128"/>
      <c r="CJ286" s="128" t="str">
        <f t="shared" ref="CJ286" si="867">$H$11</f>
        <v>담당교사</v>
      </c>
      <c r="CK286" s="128"/>
      <c r="CL286" s="128" t="str">
        <f t="shared" ref="CL286" si="868">$J$11</f>
        <v>훈련내용</v>
      </c>
      <c r="CM286" s="128"/>
      <c r="CN286" s="128"/>
      <c r="CO286" s="128"/>
      <c r="CP286" s="128"/>
      <c r="CQ286" s="128"/>
      <c r="CR286" s="128"/>
      <c r="CS286" s="129" t="str">
        <f t="shared" ref="CS286" si="869">$Q$11</f>
        <v>비고
(불참자 등)</v>
      </c>
      <c r="CT286" s="129"/>
      <c r="CU286" s="129"/>
      <c r="CV286" s="129"/>
    </row>
    <row r="287" spans="1:100" ht="30.75" customHeight="1" x14ac:dyDescent="0.15">
      <c r="A287" s="57" t="str">
        <f>"1교시"&amp;LEFT(자료!$D$8,5)</f>
        <v>1교시09:30</v>
      </c>
      <c r="B287" s="121" t="str">
        <f>IF(VLOOKUP(J282,내용[],4,FALSE)="","",VLOOKUP(J282,내용[],4,FALSE)&amp;" : "&amp;VLOOKUP(J282,내용[],12,FALSE))</f>
        <v xml:space="preserve">프로그래밍언어 기초 및 활용 : </v>
      </c>
      <c r="C287" s="121"/>
      <c r="D287" s="121"/>
      <c r="E287" s="121"/>
      <c r="F287" s="121"/>
      <c r="G287" s="121"/>
      <c r="H287" s="122"/>
      <c r="I287" s="122"/>
      <c r="J287" s="123" t="str">
        <f>IF(VLOOKUP(J282,내용[],20,FALSE)="","",VLOOKUP(J282,내용[],20,FALSE))</f>
        <v>프로그래</v>
      </c>
      <c r="K287" s="123"/>
      <c r="L287" s="123"/>
      <c r="M287" s="123"/>
      <c r="N287" s="123"/>
      <c r="O287" s="123"/>
      <c r="P287" s="123"/>
      <c r="Q287" s="124"/>
      <c r="R287" s="124"/>
      <c r="S287" s="124"/>
      <c r="T287" s="124"/>
      <c r="U287" s="57" t="str">
        <f>"1교시"&amp;LEFT(자료!$D$8,5)</f>
        <v>1교시09:30</v>
      </c>
      <c r="V287" s="121" t="str">
        <f>IF(VLOOKUP(AD282,내용[],4,FALSE)="","",VLOOKUP(AD282,내용[],4,FALSE)&amp;" : "&amp;VLOOKUP(AD282,내용[],12,FALSE))</f>
        <v xml:space="preserve">프로그래밍언어 기초 및 활용 : </v>
      </c>
      <c r="W287" s="121"/>
      <c r="X287" s="121"/>
      <c r="Y287" s="121"/>
      <c r="Z287" s="121"/>
      <c r="AA287" s="121"/>
      <c r="AB287" s="122"/>
      <c r="AC287" s="122"/>
      <c r="AD287" s="123" t="str">
        <f>IF(VLOOKUP(AD282,내용[],20,FALSE)="","",VLOOKUP(AD282,내용[],20,FALSE))</f>
        <v>프로그래</v>
      </c>
      <c r="AE287" s="123"/>
      <c r="AF287" s="123"/>
      <c r="AG287" s="123"/>
      <c r="AH287" s="123"/>
      <c r="AI287" s="123"/>
      <c r="AJ287" s="123"/>
      <c r="AK287" s="124"/>
      <c r="AL287" s="124"/>
      <c r="AM287" s="124"/>
      <c r="AN287" s="124"/>
      <c r="AO287" s="57" t="str">
        <f>"1교시"&amp;LEFT(자료!$D$8,5)</f>
        <v>1교시09:30</v>
      </c>
      <c r="AP287" s="121" t="str">
        <f>IF(VLOOKUP(AX282,내용[],4,FALSE)="","",VLOOKUP(AX282,내용[],4,FALSE)&amp;" : "&amp;VLOOKUP(AX282,내용[],12,FALSE))</f>
        <v xml:space="preserve">프로그래밍언어 기초 및 활용 : </v>
      </c>
      <c r="AQ287" s="121"/>
      <c r="AR287" s="121"/>
      <c r="AS287" s="121"/>
      <c r="AT287" s="121"/>
      <c r="AU287" s="121"/>
      <c r="AV287" s="122"/>
      <c r="AW287" s="122"/>
      <c r="AX287" s="123" t="str">
        <f>IF(VLOOKUP(AX282,내용[],20,FALSE)="","",VLOOKUP(AX282,내용[],20,FALSE))</f>
        <v>프로그래</v>
      </c>
      <c r="AY287" s="123"/>
      <c r="AZ287" s="123"/>
      <c r="BA287" s="123"/>
      <c r="BB287" s="123"/>
      <c r="BC287" s="123"/>
      <c r="BD287" s="123"/>
      <c r="BE287" s="124"/>
      <c r="BF287" s="124"/>
      <c r="BG287" s="124"/>
      <c r="BH287" s="124"/>
      <c r="BI287" s="57" t="str">
        <f>"1교시"&amp;LEFT(자료!$D$8,5)</f>
        <v>1교시09:30</v>
      </c>
      <c r="BJ287" s="121" t="str">
        <f>IF(VLOOKUP(BR282,내용[],4,FALSE)="","",VLOOKUP(BR282,내용[],4,FALSE)&amp;" : "&amp;VLOOKUP(BR282,내용[],12,FALSE))</f>
        <v xml:space="preserve">프로그래밍언어 기초 및 활용 : </v>
      </c>
      <c r="BK287" s="121"/>
      <c r="BL287" s="121"/>
      <c r="BM287" s="121"/>
      <c r="BN287" s="121"/>
      <c r="BO287" s="121"/>
      <c r="BP287" s="122"/>
      <c r="BQ287" s="122"/>
      <c r="BR287" s="123" t="str">
        <f>IF(VLOOKUP(BR282,내용[],20,FALSE)="","",VLOOKUP(BR282,내용[],20,FALSE))</f>
        <v>프로그래</v>
      </c>
      <c r="BS287" s="123"/>
      <c r="BT287" s="123"/>
      <c r="BU287" s="123"/>
      <c r="BV287" s="123"/>
      <c r="BW287" s="123"/>
      <c r="BX287" s="123"/>
      <c r="BY287" s="124"/>
      <c r="BZ287" s="124"/>
      <c r="CA287" s="124"/>
      <c r="CB287" s="124"/>
      <c r="CC287" s="57" t="str">
        <f>"1교시"&amp;LEFT(자료!$D$8,5)</f>
        <v>1교시09:30</v>
      </c>
      <c r="CD287" s="121" t="str">
        <f>IF(VLOOKUP(CL282,내용[],4,FALSE)="","",VLOOKUP(CL282,내용[],4,FALSE)&amp;" : "&amp;VLOOKUP(CL282,내용[],12,FALSE))</f>
        <v xml:space="preserve">프로그래밍언어 기초 및 활용 : </v>
      </c>
      <c r="CE287" s="121"/>
      <c r="CF287" s="121"/>
      <c r="CG287" s="121"/>
      <c r="CH287" s="121"/>
      <c r="CI287" s="121"/>
      <c r="CJ287" s="122"/>
      <c r="CK287" s="122"/>
      <c r="CL287" s="123" t="str">
        <f>IF(VLOOKUP(CL282,내용[],20,FALSE)="","",VLOOKUP(CL282,내용[],20,FALSE))</f>
        <v>프로그래</v>
      </c>
      <c r="CM287" s="123"/>
      <c r="CN287" s="123"/>
      <c r="CO287" s="123"/>
      <c r="CP287" s="123"/>
      <c r="CQ287" s="123"/>
      <c r="CR287" s="123"/>
      <c r="CS287" s="124"/>
      <c r="CT287" s="124"/>
      <c r="CU287" s="124"/>
      <c r="CV287" s="124"/>
    </row>
    <row r="288" spans="1:100" ht="30.75" customHeight="1" x14ac:dyDescent="0.15">
      <c r="A288" s="57" t="str">
        <f>"2교시"&amp;LEFT(자료!$E$8,5)</f>
        <v>2교시10:30</v>
      </c>
      <c r="B288" s="125" t="str">
        <f>IF(VLOOKUP(J282,내용[],5,FALSE)="","",VLOOKUP(J282,내용[],5,FALSE)&amp;" : "&amp;VLOOKUP(J282,내용[],13,FALSE))</f>
        <v xml:space="preserve">프로그래밍언어 기초 및 활용 : </v>
      </c>
      <c r="C288" s="126"/>
      <c r="D288" s="126"/>
      <c r="E288" s="126"/>
      <c r="F288" s="126"/>
      <c r="G288" s="127"/>
      <c r="H288" s="122"/>
      <c r="I288" s="122"/>
      <c r="J288" s="123" t="str">
        <f>IF(VLOOKUP(J282,내용[],21,FALSE)="","",VLOOKUP(J282,내용[],21,FALSE))</f>
        <v>프로그래</v>
      </c>
      <c r="K288" s="123"/>
      <c r="L288" s="123"/>
      <c r="M288" s="123"/>
      <c r="N288" s="123"/>
      <c r="O288" s="123"/>
      <c r="P288" s="123"/>
      <c r="Q288" s="124"/>
      <c r="R288" s="124"/>
      <c r="S288" s="124"/>
      <c r="T288" s="124"/>
      <c r="U288" s="57" t="str">
        <f>"2교시"&amp;LEFT(자료!$E$8,5)</f>
        <v>2교시10:30</v>
      </c>
      <c r="V288" s="125" t="str">
        <f>IF(VLOOKUP(AD282,내용[],5,FALSE)="","",VLOOKUP(AD282,내용[],5,FALSE)&amp;" : "&amp;VLOOKUP(AD282,내용[],13,FALSE))</f>
        <v xml:space="preserve">프로그래밍언어 기초 및 활용 : </v>
      </c>
      <c r="W288" s="126"/>
      <c r="X288" s="126"/>
      <c r="Y288" s="126"/>
      <c r="Z288" s="126"/>
      <c r="AA288" s="127"/>
      <c r="AB288" s="122"/>
      <c r="AC288" s="122"/>
      <c r="AD288" s="123" t="str">
        <f>IF(VLOOKUP(AD282,내용[],21,FALSE)="","",VLOOKUP(AD282,내용[],21,FALSE))</f>
        <v>프로그래</v>
      </c>
      <c r="AE288" s="123"/>
      <c r="AF288" s="123"/>
      <c r="AG288" s="123"/>
      <c r="AH288" s="123"/>
      <c r="AI288" s="123"/>
      <c r="AJ288" s="123"/>
      <c r="AK288" s="124"/>
      <c r="AL288" s="124"/>
      <c r="AM288" s="124"/>
      <c r="AN288" s="124"/>
      <c r="AO288" s="57" t="str">
        <f>"2교시"&amp;LEFT(자료!$E$8,5)</f>
        <v>2교시10:30</v>
      </c>
      <c r="AP288" s="125" t="str">
        <f>IF(VLOOKUP(AX282,내용[],5,FALSE)="","",VLOOKUP(AX282,내용[],5,FALSE)&amp;" : "&amp;VLOOKUP(AX282,내용[],13,FALSE))</f>
        <v xml:space="preserve">프로그래밍언어 기초 및 활용 : </v>
      </c>
      <c r="AQ288" s="126"/>
      <c r="AR288" s="126"/>
      <c r="AS288" s="126"/>
      <c r="AT288" s="126"/>
      <c r="AU288" s="127"/>
      <c r="AV288" s="122"/>
      <c r="AW288" s="122"/>
      <c r="AX288" s="123" t="str">
        <f>IF(VLOOKUP(AX282,내용[],21,FALSE)="","",VLOOKUP(AX282,내용[],21,FALSE))</f>
        <v>프로그래</v>
      </c>
      <c r="AY288" s="123"/>
      <c r="AZ288" s="123"/>
      <c r="BA288" s="123"/>
      <c r="BB288" s="123"/>
      <c r="BC288" s="123"/>
      <c r="BD288" s="123"/>
      <c r="BE288" s="124"/>
      <c r="BF288" s="124"/>
      <c r="BG288" s="124"/>
      <c r="BH288" s="124"/>
      <c r="BI288" s="57" t="str">
        <f>"2교시"&amp;LEFT(자료!$E$8,5)</f>
        <v>2교시10:30</v>
      </c>
      <c r="BJ288" s="125" t="str">
        <f>IF(VLOOKUP(BR282,내용[],5,FALSE)="","",VLOOKUP(BR282,내용[],5,FALSE)&amp;" : "&amp;VLOOKUP(BR282,내용[],13,FALSE))</f>
        <v xml:space="preserve">프로그래밍언어 기초 및 활용 : </v>
      </c>
      <c r="BK288" s="126"/>
      <c r="BL288" s="126"/>
      <c r="BM288" s="126"/>
      <c r="BN288" s="126"/>
      <c r="BO288" s="127"/>
      <c r="BP288" s="122"/>
      <c r="BQ288" s="122"/>
      <c r="BR288" s="123" t="str">
        <f>IF(VLOOKUP(BR282,내용[],21,FALSE)="","",VLOOKUP(BR282,내용[],21,FALSE))</f>
        <v>프로그래</v>
      </c>
      <c r="BS288" s="123"/>
      <c r="BT288" s="123"/>
      <c r="BU288" s="123"/>
      <c r="BV288" s="123"/>
      <c r="BW288" s="123"/>
      <c r="BX288" s="123"/>
      <c r="BY288" s="124"/>
      <c r="BZ288" s="124"/>
      <c r="CA288" s="124"/>
      <c r="CB288" s="124"/>
      <c r="CC288" s="57" t="str">
        <f>"2교시"&amp;LEFT(자료!$E$8,5)</f>
        <v>2교시10:30</v>
      </c>
      <c r="CD288" s="125" t="str">
        <f>IF(VLOOKUP(CL282,내용[],5,FALSE)="","",VLOOKUP(CL282,내용[],5,FALSE)&amp;" : "&amp;VLOOKUP(CL282,내용[],13,FALSE))</f>
        <v xml:space="preserve">프로그래밍언어 기초 및 활용 : </v>
      </c>
      <c r="CE288" s="126"/>
      <c r="CF288" s="126"/>
      <c r="CG288" s="126"/>
      <c r="CH288" s="126"/>
      <c r="CI288" s="127"/>
      <c r="CJ288" s="122"/>
      <c r="CK288" s="122"/>
      <c r="CL288" s="123" t="str">
        <f>IF(VLOOKUP(CL282,내용[],21,FALSE)="","",VLOOKUP(CL282,내용[],21,FALSE))</f>
        <v>프로그래</v>
      </c>
      <c r="CM288" s="123"/>
      <c r="CN288" s="123"/>
      <c r="CO288" s="123"/>
      <c r="CP288" s="123"/>
      <c r="CQ288" s="123"/>
      <c r="CR288" s="123"/>
      <c r="CS288" s="124"/>
      <c r="CT288" s="124"/>
      <c r="CU288" s="124"/>
      <c r="CV288" s="124"/>
    </row>
    <row r="289" spans="1:100" ht="30.75" customHeight="1" x14ac:dyDescent="0.15">
      <c r="A289" s="57" t="str">
        <f>"3교시"&amp;LEFT(자료!$F$8,5)</f>
        <v>3교시11:30</v>
      </c>
      <c r="B289" s="125" t="str">
        <f>IF(VLOOKUP(J282,내용[],6,FALSE)="","",VLOOKUP(J282,내용[],6,FALSE)&amp;" : "&amp;VLOOKUP(J282,내용[],14,FALSE))</f>
        <v xml:space="preserve">프로그래밍언어 기초 및 활용 : </v>
      </c>
      <c r="C289" s="126"/>
      <c r="D289" s="126"/>
      <c r="E289" s="126"/>
      <c r="F289" s="126"/>
      <c r="G289" s="127"/>
      <c r="H289" s="122"/>
      <c r="I289" s="122"/>
      <c r="J289" s="123" t="str">
        <f>IF(VLOOKUP(J282,내용[],22,FALSE)="","",VLOOKUP(J282,내용[],22,FALSE))</f>
        <v>프로그래</v>
      </c>
      <c r="K289" s="123"/>
      <c r="L289" s="123"/>
      <c r="M289" s="123"/>
      <c r="N289" s="123"/>
      <c r="O289" s="123"/>
      <c r="P289" s="123"/>
      <c r="Q289" s="124"/>
      <c r="R289" s="124"/>
      <c r="S289" s="124"/>
      <c r="T289" s="124"/>
      <c r="U289" s="57" t="str">
        <f>"3교시"&amp;LEFT(자료!$F$8,5)</f>
        <v>3교시11:30</v>
      </c>
      <c r="V289" s="125" t="str">
        <f>IF(VLOOKUP(AD282,내용[],6,FALSE)="","",VLOOKUP(AD282,내용[],6,FALSE)&amp;" : "&amp;VLOOKUP(AD282,내용[],14,FALSE))</f>
        <v xml:space="preserve">프로그래밍언어 기초 및 활용 : </v>
      </c>
      <c r="W289" s="126"/>
      <c r="X289" s="126"/>
      <c r="Y289" s="126"/>
      <c r="Z289" s="126"/>
      <c r="AA289" s="127"/>
      <c r="AB289" s="122"/>
      <c r="AC289" s="122"/>
      <c r="AD289" s="123" t="str">
        <f>IF(VLOOKUP(AD282,내용[],22,FALSE)="","",VLOOKUP(AD282,내용[],22,FALSE))</f>
        <v>프로그래</v>
      </c>
      <c r="AE289" s="123"/>
      <c r="AF289" s="123"/>
      <c r="AG289" s="123"/>
      <c r="AH289" s="123"/>
      <c r="AI289" s="123"/>
      <c r="AJ289" s="123"/>
      <c r="AK289" s="124"/>
      <c r="AL289" s="124"/>
      <c r="AM289" s="124"/>
      <c r="AN289" s="124"/>
      <c r="AO289" s="57" t="str">
        <f>"3교시"&amp;LEFT(자료!$F$8,5)</f>
        <v>3교시11:30</v>
      </c>
      <c r="AP289" s="125" t="str">
        <f>IF(VLOOKUP(AX282,내용[],6,FALSE)="","",VLOOKUP(AX282,내용[],6,FALSE)&amp;" : "&amp;VLOOKUP(AX282,내용[],14,FALSE))</f>
        <v xml:space="preserve">프로그래밍언어 기초 및 활용 : </v>
      </c>
      <c r="AQ289" s="126"/>
      <c r="AR289" s="126"/>
      <c r="AS289" s="126"/>
      <c r="AT289" s="126"/>
      <c r="AU289" s="127"/>
      <c r="AV289" s="122"/>
      <c r="AW289" s="122"/>
      <c r="AX289" s="123" t="str">
        <f>IF(VLOOKUP(AX282,내용[],22,FALSE)="","",VLOOKUP(AX282,내용[],22,FALSE))</f>
        <v>프로그래</v>
      </c>
      <c r="AY289" s="123"/>
      <c r="AZ289" s="123"/>
      <c r="BA289" s="123"/>
      <c r="BB289" s="123"/>
      <c r="BC289" s="123"/>
      <c r="BD289" s="123"/>
      <c r="BE289" s="124"/>
      <c r="BF289" s="124"/>
      <c r="BG289" s="124"/>
      <c r="BH289" s="124"/>
      <c r="BI289" s="57" t="str">
        <f>"3교시"&amp;LEFT(자료!$F$8,5)</f>
        <v>3교시11:30</v>
      </c>
      <c r="BJ289" s="125" t="str">
        <f>IF(VLOOKUP(BR282,내용[],6,FALSE)="","",VLOOKUP(BR282,내용[],6,FALSE)&amp;" : "&amp;VLOOKUP(BR282,내용[],14,FALSE))</f>
        <v xml:space="preserve">프로그래밍언어 기초 및 활용 : </v>
      </c>
      <c r="BK289" s="126"/>
      <c r="BL289" s="126"/>
      <c r="BM289" s="126"/>
      <c r="BN289" s="126"/>
      <c r="BO289" s="127"/>
      <c r="BP289" s="122"/>
      <c r="BQ289" s="122"/>
      <c r="BR289" s="123" t="str">
        <f>IF(VLOOKUP(BR282,내용[],22,FALSE)="","",VLOOKUP(BR282,내용[],22,FALSE))</f>
        <v>프로그래</v>
      </c>
      <c r="BS289" s="123"/>
      <c r="BT289" s="123"/>
      <c r="BU289" s="123"/>
      <c r="BV289" s="123"/>
      <c r="BW289" s="123"/>
      <c r="BX289" s="123"/>
      <c r="BY289" s="124"/>
      <c r="BZ289" s="124"/>
      <c r="CA289" s="124"/>
      <c r="CB289" s="124"/>
      <c r="CC289" s="57" t="str">
        <f>"3교시"&amp;LEFT(자료!$F$8,5)</f>
        <v>3교시11:30</v>
      </c>
      <c r="CD289" s="125" t="str">
        <f>IF(VLOOKUP(CL282,내용[],6,FALSE)="","",VLOOKUP(CL282,내용[],6,FALSE)&amp;" : "&amp;VLOOKUP(CL282,내용[],14,FALSE))</f>
        <v xml:space="preserve">프로그래밍언어 기초 및 활용 : </v>
      </c>
      <c r="CE289" s="126"/>
      <c r="CF289" s="126"/>
      <c r="CG289" s="126"/>
      <c r="CH289" s="126"/>
      <c r="CI289" s="127"/>
      <c r="CJ289" s="122"/>
      <c r="CK289" s="122"/>
      <c r="CL289" s="123" t="str">
        <f>IF(VLOOKUP(CL282,내용[],22,FALSE)="","",VLOOKUP(CL282,내용[],22,FALSE))</f>
        <v>프로그래</v>
      </c>
      <c r="CM289" s="123"/>
      <c r="CN289" s="123"/>
      <c r="CO289" s="123"/>
      <c r="CP289" s="123"/>
      <c r="CQ289" s="123"/>
      <c r="CR289" s="123"/>
      <c r="CS289" s="124"/>
      <c r="CT289" s="124"/>
      <c r="CU289" s="124"/>
      <c r="CV289" s="124"/>
    </row>
    <row r="290" spans="1:100" ht="30.75" customHeight="1" x14ac:dyDescent="0.15">
      <c r="A290" s="57" t="str">
        <f>"4교시"&amp;LEFT(자료!$G$8,5)</f>
        <v>4교시12:30</v>
      </c>
      <c r="B290" s="125" t="str">
        <f>IF(VLOOKUP(J282,내용[],7,FALSE)="","",VLOOKUP(J282,내용[],7,FALSE)&amp;" : "&amp;VLOOKUP(J282,내용[],15,FALSE))</f>
        <v xml:space="preserve">프로그래밍언어 기초 및 활용 : </v>
      </c>
      <c r="C290" s="126"/>
      <c r="D290" s="126"/>
      <c r="E290" s="126"/>
      <c r="F290" s="126"/>
      <c r="G290" s="127"/>
      <c r="H290" s="122"/>
      <c r="I290" s="122"/>
      <c r="J290" s="123" t="str">
        <f>IF(VLOOKUP(J282,내용[],23,FALSE)="","",VLOOKUP(J282,내용[],23,FALSE))</f>
        <v>프로그래</v>
      </c>
      <c r="K290" s="123"/>
      <c r="L290" s="123"/>
      <c r="M290" s="123"/>
      <c r="N290" s="123"/>
      <c r="O290" s="123"/>
      <c r="P290" s="123"/>
      <c r="Q290" s="124"/>
      <c r="R290" s="124"/>
      <c r="S290" s="124"/>
      <c r="T290" s="124"/>
      <c r="U290" s="57" t="str">
        <f>"4교시"&amp;LEFT(자료!$G$8,5)</f>
        <v>4교시12:30</v>
      </c>
      <c r="V290" s="125" t="str">
        <f>IF(VLOOKUP(AD282,내용[],7,FALSE)="","",VLOOKUP(AD282,내용[],7,FALSE)&amp;" : "&amp;VLOOKUP(AD282,내용[],15,FALSE))</f>
        <v xml:space="preserve">프로그래밍언어 기초 및 활용 : </v>
      </c>
      <c r="W290" s="126"/>
      <c r="X290" s="126"/>
      <c r="Y290" s="126"/>
      <c r="Z290" s="126"/>
      <c r="AA290" s="127"/>
      <c r="AB290" s="122"/>
      <c r="AC290" s="122"/>
      <c r="AD290" s="123" t="str">
        <f>IF(VLOOKUP(AD282,내용[],23,FALSE)="","",VLOOKUP(AD282,내용[],23,FALSE))</f>
        <v>프로그래</v>
      </c>
      <c r="AE290" s="123"/>
      <c r="AF290" s="123"/>
      <c r="AG290" s="123"/>
      <c r="AH290" s="123"/>
      <c r="AI290" s="123"/>
      <c r="AJ290" s="123"/>
      <c r="AK290" s="124"/>
      <c r="AL290" s="124"/>
      <c r="AM290" s="124"/>
      <c r="AN290" s="124"/>
      <c r="AO290" s="57" t="str">
        <f>"4교시"&amp;LEFT(자료!$G$8,5)</f>
        <v>4교시12:30</v>
      </c>
      <c r="AP290" s="125" t="str">
        <f>IF(VLOOKUP(AX282,내용[],7,FALSE)="","",VLOOKUP(AX282,내용[],7,FALSE)&amp;" : "&amp;VLOOKUP(AX282,내용[],15,FALSE))</f>
        <v xml:space="preserve">프로그래밍언어 기초 및 활용 : </v>
      </c>
      <c r="AQ290" s="126"/>
      <c r="AR290" s="126"/>
      <c r="AS290" s="126"/>
      <c r="AT290" s="126"/>
      <c r="AU290" s="127"/>
      <c r="AV290" s="122"/>
      <c r="AW290" s="122"/>
      <c r="AX290" s="123" t="str">
        <f>IF(VLOOKUP(AX282,내용[],23,FALSE)="","",VLOOKUP(AX282,내용[],23,FALSE))</f>
        <v>프로그래</v>
      </c>
      <c r="AY290" s="123"/>
      <c r="AZ290" s="123"/>
      <c r="BA290" s="123"/>
      <c r="BB290" s="123"/>
      <c r="BC290" s="123"/>
      <c r="BD290" s="123"/>
      <c r="BE290" s="124"/>
      <c r="BF290" s="124"/>
      <c r="BG290" s="124"/>
      <c r="BH290" s="124"/>
      <c r="BI290" s="57" t="str">
        <f>"4교시"&amp;LEFT(자료!$G$8,5)</f>
        <v>4교시12:30</v>
      </c>
      <c r="BJ290" s="125" t="str">
        <f>IF(VLOOKUP(BR282,내용[],7,FALSE)="","",VLOOKUP(BR282,내용[],7,FALSE)&amp;" : "&amp;VLOOKUP(BR282,내용[],15,FALSE))</f>
        <v xml:space="preserve">프로그래밍언어 기초 및 활용 : </v>
      </c>
      <c r="BK290" s="126"/>
      <c r="BL290" s="126"/>
      <c r="BM290" s="126"/>
      <c r="BN290" s="126"/>
      <c r="BO290" s="127"/>
      <c r="BP290" s="122"/>
      <c r="BQ290" s="122"/>
      <c r="BR290" s="123" t="str">
        <f>IF(VLOOKUP(BR282,내용[],23,FALSE)="","",VLOOKUP(BR282,내용[],23,FALSE))</f>
        <v>프로그래</v>
      </c>
      <c r="BS290" s="123"/>
      <c r="BT290" s="123"/>
      <c r="BU290" s="123"/>
      <c r="BV290" s="123"/>
      <c r="BW290" s="123"/>
      <c r="BX290" s="123"/>
      <c r="BY290" s="124"/>
      <c r="BZ290" s="124"/>
      <c r="CA290" s="124"/>
      <c r="CB290" s="124"/>
      <c r="CC290" s="57" t="str">
        <f>"4교시"&amp;LEFT(자료!$G$8,5)</f>
        <v>4교시12:30</v>
      </c>
      <c r="CD290" s="125" t="str">
        <f>IF(VLOOKUP(CL282,내용[],7,FALSE)="","",VLOOKUP(CL282,내용[],7,FALSE)&amp;" : "&amp;VLOOKUP(CL282,내용[],15,FALSE))</f>
        <v xml:space="preserve">프로그래밍언어 기초 및 활용 : </v>
      </c>
      <c r="CE290" s="126"/>
      <c r="CF290" s="126"/>
      <c r="CG290" s="126"/>
      <c r="CH290" s="126"/>
      <c r="CI290" s="127"/>
      <c r="CJ290" s="122"/>
      <c r="CK290" s="122"/>
      <c r="CL290" s="123" t="str">
        <f>IF(VLOOKUP(CL282,내용[],23,FALSE)="","",VLOOKUP(CL282,내용[],23,FALSE))</f>
        <v>프로그래</v>
      </c>
      <c r="CM290" s="123"/>
      <c r="CN290" s="123"/>
      <c r="CO290" s="123"/>
      <c r="CP290" s="123"/>
      <c r="CQ290" s="123"/>
      <c r="CR290" s="123"/>
      <c r="CS290" s="124"/>
      <c r="CT290" s="124"/>
      <c r="CU290" s="124"/>
      <c r="CV290" s="124"/>
    </row>
    <row r="291" spans="1:100" ht="30.75" customHeight="1" x14ac:dyDescent="0.15">
      <c r="A291" s="57" t="str">
        <f>"5교시"&amp;LEFT(자료!$H$8,5)</f>
        <v>5교시14:10</v>
      </c>
      <c r="B291" s="125" t="str">
        <f>IF(VLOOKUP(J282,내용[],8,FALSE)="","",VLOOKUP(J282,내용[],8,FALSE)&amp;" : "&amp;VLOOKUP(J282,내용[],16,FALSE))</f>
        <v xml:space="preserve">프로그래밍언어 기초 및 활용 : </v>
      </c>
      <c r="C291" s="126"/>
      <c r="D291" s="126"/>
      <c r="E291" s="126"/>
      <c r="F291" s="126"/>
      <c r="G291" s="127"/>
      <c r="H291" s="122"/>
      <c r="I291" s="122"/>
      <c r="J291" s="123" t="str">
        <f>IF(VLOOKUP(J282,내용[],24,FALSE)="","",VLOOKUP(J282,내용[],24,FALSE))</f>
        <v>프로그래</v>
      </c>
      <c r="K291" s="123"/>
      <c r="L291" s="123"/>
      <c r="M291" s="123"/>
      <c r="N291" s="123"/>
      <c r="O291" s="123"/>
      <c r="P291" s="123"/>
      <c r="Q291" s="124"/>
      <c r="R291" s="124"/>
      <c r="S291" s="124"/>
      <c r="T291" s="124"/>
      <c r="U291" s="57" t="str">
        <f>"5교시"&amp;LEFT(자료!$H$8,5)</f>
        <v>5교시14:10</v>
      </c>
      <c r="V291" s="125" t="str">
        <f>IF(VLOOKUP(AD282,내용[],8,FALSE)="","",VLOOKUP(AD282,내용[],8,FALSE)&amp;" : "&amp;VLOOKUP(AD282,내용[],16,FALSE))</f>
        <v xml:space="preserve">프로그래밍언어 기초 및 활용 : </v>
      </c>
      <c r="W291" s="126"/>
      <c r="X291" s="126"/>
      <c r="Y291" s="126"/>
      <c r="Z291" s="126"/>
      <c r="AA291" s="127"/>
      <c r="AB291" s="122"/>
      <c r="AC291" s="122"/>
      <c r="AD291" s="123" t="str">
        <f>IF(VLOOKUP(AD282,내용[],24,FALSE)="","",VLOOKUP(AD282,내용[],24,FALSE))</f>
        <v>프로그래</v>
      </c>
      <c r="AE291" s="123"/>
      <c r="AF291" s="123"/>
      <c r="AG291" s="123"/>
      <c r="AH291" s="123"/>
      <c r="AI291" s="123"/>
      <c r="AJ291" s="123"/>
      <c r="AK291" s="124"/>
      <c r="AL291" s="124"/>
      <c r="AM291" s="124"/>
      <c r="AN291" s="124"/>
      <c r="AO291" s="57" t="str">
        <f>"5교시"&amp;LEFT(자료!$H$8,5)</f>
        <v>5교시14:10</v>
      </c>
      <c r="AP291" s="125" t="str">
        <f>IF(VLOOKUP(AX282,내용[],8,FALSE)="","",VLOOKUP(AX282,내용[],8,FALSE)&amp;" : "&amp;VLOOKUP(AX282,내용[],16,FALSE))</f>
        <v xml:space="preserve">프로그래밍언어 기초 및 활용 : </v>
      </c>
      <c r="AQ291" s="126"/>
      <c r="AR291" s="126"/>
      <c r="AS291" s="126"/>
      <c r="AT291" s="126"/>
      <c r="AU291" s="127"/>
      <c r="AV291" s="122"/>
      <c r="AW291" s="122"/>
      <c r="AX291" s="123" t="str">
        <f>IF(VLOOKUP(AX282,내용[],24,FALSE)="","",VLOOKUP(AX282,내용[],24,FALSE))</f>
        <v>프로그래</v>
      </c>
      <c r="AY291" s="123"/>
      <c r="AZ291" s="123"/>
      <c r="BA291" s="123"/>
      <c r="BB291" s="123"/>
      <c r="BC291" s="123"/>
      <c r="BD291" s="123"/>
      <c r="BE291" s="124"/>
      <c r="BF291" s="124"/>
      <c r="BG291" s="124"/>
      <c r="BH291" s="124"/>
      <c r="BI291" s="57" t="str">
        <f>"5교시"&amp;LEFT(자료!$H$8,5)</f>
        <v>5교시14:10</v>
      </c>
      <c r="BJ291" s="125" t="str">
        <f>IF(VLOOKUP(BR282,내용[],8,FALSE)="","",VLOOKUP(BR282,내용[],8,FALSE)&amp;" : "&amp;VLOOKUP(BR282,내용[],16,FALSE))</f>
        <v xml:space="preserve">프로그래밍언어 기초 및 활용 : </v>
      </c>
      <c r="BK291" s="126"/>
      <c r="BL291" s="126"/>
      <c r="BM291" s="126"/>
      <c r="BN291" s="126"/>
      <c r="BO291" s="127"/>
      <c r="BP291" s="122"/>
      <c r="BQ291" s="122"/>
      <c r="BR291" s="123" t="str">
        <f>IF(VLOOKUP(BR282,내용[],24,FALSE)="","",VLOOKUP(BR282,내용[],24,FALSE))</f>
        <v>프로그래</v>
      </c>
      <c r="BS291" s="123"/>
      <c r="BT291" s="123"/>
      <c r="BU291" s="123"/>
      <c r="BV291" s="123"/>
      <c r="BW291" s="123"/>
      <c r="BX291" s="123"/>
      <c r="BY291" s="124"/>
      <c r="BZ291" s="124"/>
      <c r="CA291" s="124"/>
      <c r="CB291" s="124"/>
      <c r="CC291" s="57" t="str">
        <f>"5교시"&amp;LEFT(자료!$H$8,5)</f>
        <v>5교시14:10</v>
      </c>
      <c r="CD291" s="125" t="str">
        <f>IF(VLOOKUP(CL282,내용[],8,FALSE)="","",VLOOKUP(CL282,내용[],8,FALSE)&amp;" : "&amp;VLOOKUP(CL282,내용[],16,FALSE))</f>
        <v xml:space="preserve">프로그래밍언어 기초 및 활용 : </v>
      </c>
      <c r="CE291" s="126"/>
      <c r="CF291" s="126"/>
      <c r="CG291" s="126"/>
      <c r="CH291" s="126"/>
      <c r="CI291" s="127"/>
      <c r="CJ291" s="122"/>
      <c r="CK291" s="122"/>
      <c r="CL291" s="123" t="str">
        <f>IF(VLOOKUP(CL282,내용[],24,FALSE)="","",VLOOKUP(CL282,내용[],24,FALSE))</f>
        <v>프로그래</v>
      </c>
      <c r="CM291" s="123"/>
      <c r="CN291" s="123"/>
      <c r="CO291" s="123"/>
      <c r="CP291" s="123"/>
      <c r="CQ291" s="123"/>
      <c r="CR291" s="123"/>
      <c r="CS291" s="124"/>
      <c r="CT291" s="124"/>
      <c r="CU291" s="124"/>
      <c r="CV291" s="124"/>
    </row>
    <row r="292" spans="1:100" ht="30.75" customHeight="1" x14ac:dyDescent="0.15">
      <c r="A292" s="57" t="str">
        <f>"6교시"&amp;LEFT(자료!$I$8,5)</f>
        <v>6교시15:10</v>
      </c>
      <c r="B292" s="125" t="str">
        <f>IF(VLOOKUP(J282,내용[],9,FALSE)="","",VLOOKUP(J282,내용[],9,FALSE)&amp;" : "&amp;VLOOKUP(J282,내용[],17,FALSE))</f>
        <v xml:space="preserve">프로그래밍언어 기초 및 활용 : </v>
      </c>
      <c r="C292" s="126"/>
      <c r="D292" s="126"/>
      <c r="E292" s="126"/>
      <c r="F292" s="126"/>
      <c r="G292" s="127"/>
      <c r="H292" s="122"/>
      <c r="I292" s="122"/>
      <c r="J292" s="123" t="str">
        <f>IF(VLOOKUP(J282,내용[],25,FALSE)="","",VLOOKUP(J282,내용[],25,FALSE))</f>
        <v>프로그래</v>
      </c>
      <c r="K292" s="123"/>
      <c r="L292" s="123"/>
      <c r="M292" s="123"/>
      <c r="N292" s="123"/>
      <c r="O292" s="123"/>
      <c r="P292" s="123"/>
      <c r="Q292" s="124"/>
      <c r="R292" s="124"/>
      <c r="S292" s="124"/>
      <c r="T292" s="124"/>
      <c r="U292" s="57" t="str">
        <f>"6교시"&amp;LEFT(자료!$I$8,5)</f>
        <v>6교시15:10</v>
      </c>
      <c r="V292" s="125" t="str">
        <f>IF(VLOOKUP(AD282,내용[],9,FALSE)="","",VLOOKUP(AD282,내용[],9,FALSE)&amp;" : "&amp;VLOOKUP(AD282,내용[],17,FALSE))</f>
        <v xml:space="preserve">프로그래밍언어 기초 및 활용 : </v>
      </c>
      <c r="W292" s="126"/>
      <c r="X292" s="126"/>
      <c r="Y292" s="126"/>
      <c r="Z292" s="126"/>
      <c r="AA292" s="127"/>
      <c r="AB292" s="122"/>
      <c r="AC292" s="122"/>
      <c r="AD292" s="123" t="str">
        <f>IF(VLOOKUP(AD282,내용[],25,FALSE)="","",VLOOKUP(AD282,내용[],25,FALSE))</f>
        <v>프로그래</v>
      </c>
      <c r="AE292" s="123"/>
      <c r="AF292" s="123"/>
      <c r="AG292" s="123"/>
      <c r="AH292" s="123"/>
      <c r="AI292" s="123"/>
      <c r="AJ292" s="123"/>
      <c r="AK292" s="124"/>
      <c r="AL292" s="124"/>
      <c r="AM292" s="124"/>
      <c r="AN292" s="124"/>
      <c r="AO292" s="57" t="str">
        <f>"6교시"&amp;LEFT(자료!$I$8,5)</f>
        <v>6교시15:10</v>
      </c>
      <c r="AP292" s="125" t="str">
        <f>IF(VLOOKUP(AX282,내용[],9,FALSE)="","",VLOOKUP(AX282,내용[],9,FALSE)&amp;" : "&amp;VLOOKUP(AX282,내용[],17,FALSE))</f>
        <v xml:space="preserve">프로그래밍언어 기초 및 활용 : </v>
      </c>
      <c r="AQ292" s="126"/>
      <c r="AR292" s="126"/>
      <c r="AS292" s="126"/>
      <c r="AT292" s="126"/>
      <c r="AU292" s="127"/>
      <c r="AV292" s="122"/>
      <c r="AW292" s="122"/>
      <c r="AX292" s="123" t="str">
        <f>IF(VLOOKUP(AX282,내용[],25,FALSE)="","",VLOOKUP(AX282,내용[],25,FALSE))</f>
        <v>프로그래</v>
      </c>
      <c r="AY292" s="123"/>
      <c r="AZ292" s="123"/>
      <c r="BA292" s="123"/>
      <c r="BB292" s="123"/>
      <c r="BC292" s="123"/>
      <c r="BD292" s="123"/>
      <c r="BE292" s="124"/>
      <c r="BF292" s="124"/>
      <c r="BG292" s="124"/>
      <c r="BH292" s="124"/>
      <c r="BI292" s="57" t="str">
        <f>"6교시"&amp;LEFT(자료!$I$8,5)</f>
        <v>6교시15:10</v>
      </c>
      <c r="BJ292" s="125" t="str">
        <f>IF(VLOOKUP(BR282,내용[],9,FALSE)="","",VLOOKUP(BR282,내용[],9,FALSE)&amp;" : "&amp;VLOOKUP(BR282,내용[],17,FALSE))</f>
        <v xml:space="preserve">프로그래밍언어 기초 및 활용 : </v>
      </c>
      <c r="BK292" s="126"/>
      <c r="BL292" s="126"/>
      <c r="BM292" s="126"/>
      <c r="BN292" s="126"/>
      <c r="BO292" s="127"/>
      <c r="BP292" s="122"/>
      <c r="BQ292" s="122"/>
      <c r="BR292" s="123" t="str">
        <f>IF(VLOOKUP(BR282,내용[],25,FALSE)="","",VLOOKUP(BR282,내용[],25,FALSE))</f>
        <v>프로그래</v>
      </c>
      <c r="BS292" s="123"/>
      <c r="BT292" s="123"/>
      <c r="BU292" s="123"/>
      <c r="BV292" s="123"/>
      <c r="BW292" s="123"/>
      <c r="BX292" s="123"/>
      <c r="BY292" s="124"/>
      <c r="BZ292" s="124"/>
      <c r="CA292" s="124"/>
      <c r="CB292" s="124"/>
      <c r="CC292" s="57" t="str">
        <f>"6교시"&amp;LEFT(자료!$I$8,5)</f>
        <v>6교시15:10</v>
      </c>
      <c r="CD292" s="125" t="str">
        <f>IF(VLOOKUP(CL282,내용[],9,FALSE)="","",VLOOKUP(CL282,내용[],9,FALSE)&amp;" : "&amp;VLOOKUP(CL282,내용[],17,FALSE))</f>
        <v xml:space="preserve">프로그래밍언어 기초 및 활용 : </v>
      </c>
      <c r="CE292" s="126"/>
      <c r="CF292" s="126"/>
      <c r="CG292" s="126"/>
      <c r="CH292" s="126"/>
      <c r="CI292" s="127"/>
      <c r="CJ292" s="122"/>
      <c r="CK292" s="122"/>
      <c r="CL292" s="123" t="str">
        <f>IF(VLOOKUP(CL282,내용[],25,FALSE)="","",VLOOKUP(CL282,내용[],25,FALSE))</f>
        <v>프로그래</v>
      </c>
      <c r="CM292" s="123"/>
      <c r="CN292" s="123"/>
      <c r="CO292" s="123"/>
      <c r="CP292" s="123"/>
      <c r="CQ292" s="123"/>
      <c r="CR292" s="123"/>
      <c r="CS292" s="124"/>
      <c r="CT292" s="124"/>
      <c r="CU292" s="124"/>
      <c r="CV292" s="124"/>
    </row>
    <row r="293" spans="1:100" ht="30.75" customHeight="1" x14ac:dyDescent="0.15">
      <c r="A293" s="57" t="str">
        <f>"7교시"&amp;LEFT(자료!$J$8,5)</f>
        <v>7교시16:10</v>
      </c>
      <c r="B293" s="125" t="str">
        <f>IF(VLOOKUP(J282,내용[],10,FALSE)="","",VLOOKUP(J282,내용[],10,FALSE)&amp;" : "&amp;VLOOKUP(J282,내용[],18,FALSE))</f>
        <v xml:space="preserve">프로그래밍언어 기초 및 활용 : </v>
      </c>
      <c r="C293" s="126"/>
      <c r="D293" s="126"/>
      <c r="E293" s="126"/>
      <c r="F293" s="126"/>
      <c r="G293" s="127"/>
      <c r="H293" s="122"/>
      <c r="I293" s="122"/>
      <c r="J293" s="123" t="str">
        <f>IF(VLOOKUP(J282,내용[],26,FALSE)="","",VLOOKUP(J282,내용[],26,FALSE))</f>
        <v>프로그래</v>
      </c>
      <c r="K293" s="123"/>
      <c r="L293" s="123"/>
      <c r="M293" s="123"/>
      <c r="N293" s="123"/>
      <c r="O293" s="123"/>
      <c r="P293" s="123"/>
      <c r="Q293" s="124"/>
      <c r="R293" s="124"/>
      <c r="S293" s="124"/>
      <c r="T293" s="124"/>
      <c r="U293" s="57" t="str">
        <f>"7교시"&amp;LEFT(자료!$J$8,5)</f>
        <v>7교시16:10</v>
      </c>
      <c r="V293" s="125" t="str">
        <f>IF(VLOOKUP(AD282,내용[],10,FALSE)="","",VLOOKUP(AD282,내용[],10,FALSE)&amp;" : "&amp;VLOOKUP(AD282,내용[],18,FALSE))</f>
        <v xml:space="preserve">프로그래밍언어 기초 및 활용 : </v>
      </c>
      <c r="W293" s="126"/>
      <c r="X293" s="126"/>
      <c r="Y293" s="126"/>
      <c r="Z293" s="126"/>
      <c r="AA293" s="127"/>
      <c r="AB293" s="122"/>
      <c r="AC293" s="122"/>
      <c r="AD293" s="123" t="str">
        <f>IF(VLOOKUP(AD282,내용[],26,FALSE)="","",VLOOKUP(AD282,내용[],26,FALSE))</f>
        <v>프로그래</v>
      </c>
      <c r="AE293" s="123"/>
      <c r="AF293" s="123"/>
      <c r="AG293" s="123"/>
      <c r="AH293" s="123"/>
      <c r="AI293" s="123"/>
      <c r="AJ293" s="123"/>
      <c r="AK293" s="124"/>
      <c r="AL293" s="124"/>
      <c r="AM293" s="124"/>
      <c r="AN293" s="124"/>
      <c r="AO293" s="57" t="str">
        <f>"7교시"&amp;LEFT(자료!$J$8,5)</f>
        <v>7교시16:10</v>
      </c>
      <c r="AP293" s="125" t="str">
        <f>IF(VLOOKUP(AX282,내용[],10,FALSE)="","",VLOOKUP(AX282,내용[],10,FALSE)&amp;" : "&amp;VLOOKUP(AX282,내용[],18,FALSE))</f>
        <v xml:space="preserve">프로그래밍언어 기초 및 활용 : </v>
      </c>
      <c r="AQ293" s="126"/>
      <c r="AR293" s="126"/>
      <c r="AS293" s="126"/>
      <c r="AT293" s="126"/>
      <c r="AU293" s="127"/>
      <c r="AV293" s="122"/>
      <c r="AW293" s="122"/>
      <c r="AX293" s="123" t="str">
        <f>IF(VLOOKUP(AX282,내용[],26,FALSE)="","",VLOOKUP(AX282,내용[],26,FALSE))</f>
        <v>프로그래</v>
      </c>
      <c r="AY293" s="123"/>
      <c r="AZ293" s="123"/>
      <c r="BA293" s="123"/>
      <c r="BB293" s="123"/>
      <c r="BC293" s="123"/>
      <c r="BD293" s="123"/>
      <c r="BE293" s="124"/>
      <c r="BF293" s="124"/>
      <c r="BG293" s="124"/>
      <c r="BH293" s="124"/>
      <c r="BI293" s="57" t="str">
        <f>"7교시"&amp;LEFT(자료!$J$8,5)</f>
        <v>7교시16:10</v>
      </c>
      <c r="BJ293" s="125" t="str">
        <f>IF(VLOOKUP(BR282,내용[],10,FALSE)="","",VLOOKUP(BR282,내용[],10,FALSE)&amp;" : "&amp;VLOOKUP(BR282,내용[],18,FALSE))</f>
        <v xml:space="preserve">프로그래밍언어 기초 및 활용 : </v>
      </c>
      <c r="BK293" s="126"/>
      <c r="BL293" s="126"/>
      <c r="BM293" s="126"/>
      <c r="BN293" s="126"/>
      <c r="BO293" s="127"/>
      <c r="BP293" s="122"/>
      <c r="BQ293" s="122"/>
      <c r="BR293" s="123" t="str">
        <f>IF(VLOOKUP(BR282,내용[],26,FALSE)="","",VLOOKUP(BR282,내용[],26,FALSE))</f>
        <v>프로그래</v>
      </c>
      <c r="BS293" s="123"/>
      <c r="BT293" s="123"/>
      <c r="BU293" s="123"/>
      <c r="BV293" s="123"/>
      <c r="BW293" s="123"/>
      <c r="BX293" s="123"/>
      <c r="BY293" s="124"/>
      <c r="BZ293" s="124"/>
      <c r="CA293" s="124"/>
      <c r="CB293" s="124"/>
      <c r="CC293" s="57" t="str">
        <f>"7교시"&amp;LEFT(자료!$J$8,5)</f>
        <v>7교시16:10</v>
      </c>
      <c r="CD293" s="125" t="str">
        <f>IF(VLOOKUP(CL282,내용[],10,FALSE)="","",VLOOKUP(CL282,내용[],10,FALSE)&amp;" : "&amp;VLOOKUP(CL282,내용[],18,FALSE))</f>
        <v xml:space="preserve">프로그래밍언어 기초 및 활용 : </v>
      </c>
      <c r="CE293" s="126"/>
      <c r="CF293" s="126"/>
      <c r="CG293" s="126"/>
      <c r="CH293" s="126"/>
      <c r="CI293" s="127"/>
      <c r="CJ293" s="122"/>
      <c r="CK293" s="122"/>
      <c r="CL293" s="123" t="str">
        <f>IF(VLOOKUP(CL282,내용[],26,FALSE)="","",VLOOKUP(CL282,내용[],26,FALSE))</f>
        <v>프로그래</v>
      </c>
      <c r="CM293" s="123"/>
      <c r="CN293" s="123"/>
      <c r="CO293" s="123"/>
      <c r="CP293" s="123"/>
      <c r="CQ293" s="123"/>
      <c r="CR293" s="123"/>
      <c r="CS293" s="124"/>
      <c r="CT293" s="124"/>
      <c r="CU293" s="124"/>
      <c r="CV293" s="124"/>
    </row>
    <row r="294" spans="1:100" ht="30.75" hidden="1" customHeight="1" x14ac:dyDescent="0.15">
      <c r="A294" s="57" t="str">
        <f>"1교시"&amp;LEFT(자료!$D$8,5)</f>
        <v>1교시09:30</v>
      </c>
      <c r="B294" s="125" t="e">
        <f>VLOOKUP(J283,내용[],10,FALSE)&amp;" : "&amp;VLOOKUP(J283,내용[],18,FALSE)</f>
        <v>#N/A</v>
      </c>
      <c r="C294" s="126"/>
      <c r="D294" s="126"/>
      <c r="E294" s="126"/>
      <c r="F294" s="126"/>
      <c r="G294" s="127"/>
      <c r="H294" s="122"/>
      <c r="I294" s="122"/>
      <c r="J294" s="123" t="str">
        <f>VLOOKUP(J282,내용[],27,FALSE)</f>
        <v>프로그래</v>
      </c>
      <c r="K294" s="123"/>
      <c r="L294" s="123"/>
      <c r="M294" s="123"/>
      <c r="N294" s="123"/>
      <c r="O294" s="123"/>
      <c r="P294" s="123"/>
      <c r="Q294" s="124"/>
      <c r="R294" s="124"/>
      <c r="S294" s="124"/>
      <c r="T294" s="124"/>
      <c r="U294" s="57" t="str">
        <f>"1교시"&amp;LEFT(자료!$D$8,5)</f>
        <v>1교시09:30</v>
      </c>
      <c r="V294" s="125" t="e">
        <f>VLOOKUP(AD283,내용[],10,FALSE)&amp;" : "&amp;VLOOKUP(AD283,내용[],18,FALSE)</f>
        <v>#N/A</v>
      </c>
      <c r="W294" s="126"/>
      <c r="X294" s="126"/>
      <c r="Y294" s="126"/>
      <c r="Z294" s="126"/>
      <c r="AA294" s="127"/>
      <c r="AB294" s="122"/>
      <c r="AC294" s="122"/>
      <c r="AD294" s="123" t="str">
        <f>VLOOKUP(AD282,내용[],27,FALSE)</f>
        <v>프로그래</v>
      </c>
      <c r="AE294" s="123"/>
      <c r="AF294" s="123"/>
      <c r="AG294" s="123"/>
      <c r="AH294" s="123"/>
      <c r="AI294" s="123"/>
      <c r="AJ294" s="123"/>
      <c r="AK294" s="124"/>
      <c r="AL294" s="124"/>
      <c r="AM294" s="124"/>
      <c r="AN294" s="124"/>
      <c r="AO294" s="57" t="str">
        <f>"1교시"&amp;LEFT(자료!$D$8,5)</f>
        <v>1교시09:30</v>
      </c>
      <c r="AP294" s="125" t="e">
        <f>VLOOKUP(AX283,내용[],10,FALSE)&amp;" : "&amp;VLOOKUP(AX283,내용[],18,FALSE)</f>
        <v>#N/A</v>
      </c>
      <c r="AQ294" s="126"/>
      <c r="AR294" s="126"/>
      <c r="AS294" s="126"/>
      <c r="AT294" s="126"/>
      <c r="AU294" s="127"/>
      <c r="AV294" s="122"/>
      <c r="AW294" s="122"/>
      <c r="AX294" s="123" t="str">
        <f>VLOOKUP(AX282,내용[],27,FALSE)</f>
        <v>프로그래</v>
      </c>
      <c r="AY294" s="123"/>
      <c r="AZ294" s="123"/>
      <c r="BA294" s="123"/>
      <c r="BB294" s="123"/>
      <c r="BC294" s="123"/>
      <c r="BD294" s="123"/>
      <c r="BE294" s="124"/>
      <c r="BF294" s="124"/>
      <c r="BG294" s="124"/>
      <c r="BH294" s="124"/>
      <c r="BI294" s="57" t="str">
        <f>"1교시"&amp;LEFT(자료!$D$8,5)</f>
        <v>1교시09:30</v>
      </c>
      <c r="BJ294" s="125" t="e">
        <f>VLOOKUP(BR283,내용[],10,FALSE)&amp;" : "&amp;VLOOKUP(BR283,내용[],18,FALSE)</f>
        <v>#N/A</v>
      </c>
      <c r="BK294" s="126"/>
      <c r="BL294" s="126"/>
      <c r="BM294" s="126"/>
      <c r="BN294" s="126"/>
      <c r="BO294" s="127"/>
      <c r="BP294" s="122"/>
      <c r="BQ294" s="122"/>
      <c r="BR294" s="123" t="str">
        <f>VLOOKUP(BR282,내용[],27,FALSE)</f>
        <v>프로그래</v>
      </c>
      <c r="BS294" s="123"/>
      <c r="BT294" s="123"/>
      <c r="BU294" s="123"/>
      <c r="BV294" s="123"/>
      <c r="BW294" s="123"/>
      <c r="BX294" s="123"/>
      <c r="BY294" s="124"/>
      <c r="BZ294" s="124"/>
      <c r="CA294" s="124"/>
      <c r="CB294" s="124"/>
      <c r="CC294" s="57" t="str">
        <f>"1교시"&amp;LEFT(자료!$D$8,5)</f>
        <v>1교시09:30</v>
      </c>
      <c r="CD294" s="125" t="e">
        <f>VLOOKUP(CL283,내용[],10,FALSE)&amp;" : "&amp;VLOOKUP(CL283,내용[],18,FALSE)</f>
        <v>#N/A</v>
      </c>
      <c r="CE294" s="126"/>
      <c r="CF294" s="126"/>
      <c r="CG294" s="126"/>
      <c r="CH294" s="126"/>
      <c r="CI294" s="127"/>
      <c r="CJ294" s="122"/>
      <c r="CK294" s="122"/>
      <c r="CL294" s="123" t="str">
        <f>VLOOKUP(CL282,내용[],27,FALSE)</f>
        <v>프로그래</v>
      </c>
      <c r="CM294" s="123"/>
      <c r="CN294" s="123"/>
      <c r="CO294" s="123"/>
      <c r="CP294" s="123"/>
      <c r="CQ294" s="123"/>
      <c r="CR294" s="123"/>
      <c r="CS294" s="124"/>
      <c r="CT294" s="124"/>
      <c r="CU294" s="124"/>
      <c r="CV294" s="124"/>
    </row>
    <row r="295" spans="1:100" ht="30.75" customHeight="1" x14ac:dyDescent="0.15">
      <c r="A295" s="57" t="str">
        <f>"8교시"&amp;LEFT(자료!$K$8,5)</f>
        <v>8교시17:10</v>
      </c>
      <c r="B295" s="125" t="str">
        <f>IF(VLOOKUP(J282,내용[],11,FALSE)="","",VLOOKUP(J282,내용[],11,FALSE)&amp;" : "&amp;VLOOKUP(J282,내용[],19,FALSE))</f>
        <v xml:space="preserve">프로그래밍언어 기초 및 활용 : </v>
      </c>
      <c r="C295" s="126"/>
      <c r="D295" s="126"/>
      <c r="E295" s="126"/>
      <c r="F295" s="126"/>
      <c r="G295" s="127"/>
      <c r="H295" s="122"/>
      <c r="I295" s="122"/>
      <c r="J295" s="123" t="str">
        <f>IF(VLOOKUP(J282,내용[],27,FALSE)="","",VLOOKUP(J282,내용[],27,FALSE))</f>
        <v>프로그래</v>
      </c>
      <c r="K295" s="123"/>
      <c r="L295" s="123"/>
      <c r="M295" s="123"/>
      <c r="N295" s="123"/>
      <c r="O295" s="123"/>
      <c r="P295" s="123"/>
      <c r="Q295" s="124"/>
      <c r="R295" s="124"/>
      <c r="S295" s="124"/>
      <c r="T295" s="124"/>
      <c r="U295" s="57" t="str">
        <f>"8교시"&amp;LEFT(자료!$K$8,5)</f>
        <v>8교시17:10</v>
      </c>
      <c r="V295" s="125" t="str">
        <f>IF(VLOOKUP(AD282,내용[],11,FALSE)="","",VLOOKUP(AD282,내용[],11,FALSE)&amp;" : "&amp;VLOOKUP(AD282,내용[],19,FALSE))</f>
        <v xml:space="preserve">프로그래밍언어 기초 및 활용 : </v>
      </c>
      <c r="W295" s="126"/>
      <c r="X295" s="126"/>
      <c r="Y295" s="126"/>
      <c r="Z295" s="126"/>
      <c r="AA295" s="127"/>
      <c r="AB295" s="122"/>
      <c r="AC295" s="122"/>
      <c r="AD295" s="123" t="str">
        <f>IF(VLOOKUP(AD282,내용[],27,FALSE)="","",VLOOKUP(AD282,내용[],27,FALSE))</f>
        <v>프로그래</v>
      </c>
      <c r="AE295" s="123"/>
      <c r="AF295" s="123"/>
      <c r="AG295" s="123"/>
      <c r="AH295" s="123"/>
      <c r="AI295" s="123"/>
      <c r="AJ295" s="123"/>
      <c r="AK295" s="124"/>
      <c r="AL295" s="124"/>
      <c r="AM295" s="124"/>
      <c r="AN295" s="124"/>
      <c r="AO295" s="57" t="str">
        <f>"8교시"&amp;LEFT(자료!$K$8,5)</f>
        <v>8교시17:10</v>
      </c>
      <c r="AP295" s="125" t="str">
        <f>IF(VLOOKUP(AX282,내용[],11,FALSE)="","",VLOOKUP(AX282,내용[],11,FALSE)&amp;" : "&amp;VLOOKUP(AX282,내용[],19,FALSE))</f>
        <v xml:space="preserve">프로그래밍언어 기초 및 활용 : </v>
      </c>
      <c r="AQ295" s="126"/>
      <c r="AR295" s="126"/>
      <c r="AS295" s="126"/>
      <c r="AT295" s="126"/>
      <c r="AU295" s="127"/>
      <c r="AV295" s="122"/>
      <c r="AW295" s="122"/>
      <c r="AX295" s="123" t="str">
        <f>IF(VLOOKUP(AX282,내용[],27,FALSE)="","",VLOOKUP(AX282,내용[],27,FALSE))</f>
        <v>프로그래</v>
      </c>
      <c r="AY295" s="123"/>
      <c r="AZ295" s="123"/>
      <c r="BA295" s="123"/>
      <c r="BB295" s="123"/>
      <c r="BC295" s="123"/>
      <c r="BD295" s="123"/>
      <c r="BE295" s="124"/>
      <c r="BF295" s="124"/>
      <c r="BG295" s="124"/>
      <c r="BH295" s="124"/>
      <c r="BI295" s="57" t="str">
        <f>"8교시"&amp;LEFT(자료!$K$8,5)</f>
        <v>8교시17:10</v>
      </c>
      <c r="BJ295" s="125" t="str">
        <f>IF(VLOOKUP(BR282,내용[],11,FALSE)="","",VLOOKUP(BR282,내용[],11,FALSE)&amp;" : "&amp;VLOOKUP(BR282,내용[],19,FALSE))</f>
        <v xml:space="preserve">프로그래밍언어 기초 및 활용 : </v>
      </c>
      <c r="BK295" s="126"/>
      <c r="BL295" s="126"/>
      <c r="BM295" s="126"/>
      <c r="BN295" s="126"/>
      <c r="BO295" s="127"/>
      <c r="BP295" s="122"/>
      <c r="BQ295" s="122"/>
      <c r="BR295" s="123" t="str">
        <f>IF(VLOOKUP(BR282,내용[],27,FALSE)="","",VLOOKUP(BR282,내용[],27,FALSE))</f>
        <v>프로그래</v>
      </c>
      <c r="BS295" s="123"/>
      <c r="BT295" s="123"/>
      <c r="BU295" s="123"/>
      <c r="BV295" s="123"/>
      <c r="BW295" s="123"/>
      <c r="BX295" s="123"/>
      <c r="BY295" s="124"/>
      <c r="BZ295" s="124"/>
      <c r="CA295" s="124"/>
      <c r="CB295" s="124"/>
      <c r="CC295" s="57" t="str">
        <f>"8교시"&amp;LEFT(자료!$K$8,5)</f>
        <v>8교시17:10</v>
      </c>
      <c r="CD295" s="125" t="str">
        <f>IF(VLOOKUP(CL282,내용[],11,FALSE)="","",VLOOKUP(CL282,내용[],11,FALSE)&amp;" : "&amp;VLOOKUP(CL282,내용[],19,FALSE))</f>
        <v xml:space="preserve">프로그래밍언어 기초 및 활용 : </v>
      </c>
      <c r="CE295" s="126"/>
      <c r="CF295" s="126"/>
      <c r="CG295" s="126"/>
      <c r="CH295" s="126"/>
      <c r="CI295" s="127"/>
      <c r="CJ295" s="122"/>
      <c r="CK295" s="122"/>
      <c r="CL295" s="123" t="str">
        <f>IF(VLOOKUP(CL282,내용[],27,FALSE)="","",VLOOKUP(CL282,내용[],27,FALSE))</f>
        <v>프로그래</v>
      </c>
      <c r="CM295" s="123"/>
      <c r="CN295" s="123"/>
      <c r="CO295" s="123"/>
      <c r="CP295" s="123"/>
      <c r="CQ295" s="123"/>
      <c r="CR295" s="123"/>
      <c r="CS295" s="124"/>
      <c r="CT295" s="124"/>
      <c r="CU295" s="124"/>
      <c r="CV295" s="124"/>
    </row>
    <row r="296" spans="1:100" ht="60" customHeight="1" x14ac:dyDescent="0.15">
      <c r="A296" s="120" t="str">
        <f t="shared" ref="A296" si="870">$A$21</f>
        <v>지시사항</v>
      </c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 t="str">
        <f t="shared" ref="U296" si="871">$A$21</f>
        <v>지시사항</v>
      </c>
      <c r="V296" s="120"/>
      <c r="W296" s="120"/>
      <c r="X296" s="120"/>
      <c r="Y296" s="120"/>
      <c r="Z296" s="120"/>
      <c r="AA296" s="120"/>
      <c r="AB296" s="120"/>
      <c r="AC296" s="120"/>
      <c r="AD296" s="120"/>
      <c r="AE296" s="120"/>
      <c r="AF296" s="120"/>
      <c r="AG296" s="120"/>
      <c r="AH296" s="120"/>
      <c r="AI296" s="120"/>
      <c r="AJ296" s="120"/>
      <c r="AK296" s="120"/>
      <c r="AL296" s="120"/>
      <c r="AM296" s="120"/>
      <c r="AN296" s="120"/>
      <c r="AO296" s="120" t="str">
        <f t="shared" ref="AO296" si="872">$A$21</f>
        <v>지시사항</v>
      </c>
      <c r="AP296" s="120"/>
      <c r="AQ296" s="120"/>
      <c r="AR296" s="120"/>
      <c r="AS296" s="120"/>
      <c r="AT296" s="120"/>
      <c r="AU296" s="120"/>
      <c r="AV296" s="120"/>
      <c r="AW296" s="120"/>
      <c r="AX296" s="120"/>
      <c r="AY296" s="120"/>
      <c r="AZ296" s="120"/>
      <c r="BA296" s="120"/>
      <c r="BB296" s="120"/>
      <c r="BC296" s="120"/>
      <c r="BD296" s="120"/>
      <c r="BE296" s="120"/>
      <c r="BF296" s="120"/>
      <c r="BG296" s="120"/>
      <c r="BH296" s="120"/>
      <c r="BI296" s="120" t="str">
        <f t="shared" ref="BI296" si="873">$A$21</f>
        <v>지시사항</v>
      </c>
      <c r="BJ296" s="120"/>
      <c r="BK296" s="120"/>
      <c r="BL296" s="120"/>
      <c r="BM296" s="120"/>
      <c r="BN296" s="120"/>
      <c r="BO296" s="120"/>
      <c r="BP296" s="120"/>
      <c r="BQ296" s="120"/>
      <c r="BR296" s="120"/>
      <c r="BS296" s="120"/>
      <c r="BT296" s="120"/>
      <c r="BU296" s="120"/>
      <c r="BV296" s="120"/>
      <c r="BW296" s="120"/>
      <c r="BX296" s="120"/>
      <c r="BY296" s="120"/>
      <c r="BZ296" s="120"/>
      <c r="CA296" s="120"/>
      <c r="CB296" s="120"/>
      <c r="CC296" s="120" t="str">
        <f t="shared" ref="CC296" si="874">$A$21</f>
        <v>지시사항</v>
      </c>
      <c r="CD296" s="120"/>
      <c r="CE296" s="120"/>
      <c r="CF296" s="120"/>
      <c r="CG296" s="120"/>
      <c r="CH296" s="120"/>
      <c r="CI296" s="120"/>
      <c r="CJ296" s="120"/>
      <c r="CK296" s="120"/>
      <c r="CL296" s="120"/>
      <c r="CM296" s="120"/>
      <c r="CN296" s="120"/>
      <c r="CO296" s="120"/>
      <c r="CP296" s="120"/>
      <c r="CQ296" s="120"/>
      <c r="CR296" s="120"/>
      <c r="CS296" s="120"/>
      <c r="CT296" s="120"/>
      <c r="CU296" s="120"/>
      <c r="CV296" s="120"/>
    </row>
    <row r="297" spans="1:100" ht="27.95" customHeight="1" x14ac:dyDescent="0.15">
      <c r="A297" s="121" t="str">
        <f t="shared" ref="A297" si="875">$A$22</f>
        <v>특이
사항</v>
      </c>
      <c r="B297" s="120" t="str">
        <f t="shared" ref="B297" si="876">$B$22</f>
        <v>지각자</v>
      </c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120"/>
      <c r="S297" s="120"/>
      <c r="T297" s="120"/>
      <c r="U297" s="121" t="str">
        <f t="shared" ref="U297" si="877">$A$22</f>
        <v>특이
사항</v>
      </c>
      <c r="V297" s="120" t="str">
        <f t="shared" ref="V297" si="878">$B$22</f>
        <v>지각자</v>
      </c>
      <c r="W297" s="120"/>
      <c r="X297" s="120"/>
      <c r="Y297" s="120"/>
      <c r="Z297" s="120"/>
      <c r="AA297" s="120"/>
      <c r="AB297" s="120"/>
      <c r="AC297" s="120"/>
      <c r="AD297" s="120"/>
      <c r="AE297" s="120"/>
      <c r="AF297" s="120"/>
      <c r="AG297" s="120"/>
      <c r="AH297" s="120"/>
      <c r="AI297" s="120"/>
      <c r="AJ297" s="120"/>
      <c r="AK297" s="120"/>
      <c r="AL297" s="120"/>
      <c r="AM297" s="120"/>
      <c r="AN297" s="120"/>
      <c r="AO297" s="121" t="str">
        <f t="shared" ref="AO297" si="879">$A$22</f>
        <v>특이
사항</v>
      </c>
      <c r="AP297" s="120" t="str">
        <f t="shared" ref="AP297" si="880">$B$22</f>
        <v>지각자</v>
      </c>
      <c r="AQ297" s="120"/>
      <c r="AR297" s="120"/>
      <c r="AS297" s="120"/>
      <c r="AT297" s="120"/>
      <c r="AU297" s="120"/>
      <c r="AV297" s="120"/>
      <c r="AW297" s="120"/>
      <c r="AX297" s="120"/>
      <c r="AY297" s="120"/>
      <c r="AZ297" s="120"/>
      <c r="BA297" s="120"/>
      <c r="BB297" s="120"/>
      <c r="BC297" s="120"/>
      <c r="BD297" s="120"/>
      <c r="BE297" s="120"/>
      <c r="BF297" s="120"/>
      <c r="BG297" s="120"/>
      <c r="BH297" s="120"/>
      <c r="BI297" s="121" t="str">
        <f t="shared" ref="BI297" si="881">$A$22</f>
        <v>특이
사항</v>
      </c>
      <c r="BJ297" s="120" t="str">
        <f t="shared" ref="BJ297" si="882">$B$22</f>
        <v>지각자</v>
      </c>
      <c r="BK297" s="120"/>
      <c r="BL297" s="120"/>
      <c r="BM297" s="120"/>
      <c r="BN297" s="120"/>
      <c r="BO297" s="120"/>
      <c r="BP297" s="120"/>
      <c r="BQ297" s="120"/>
      <c r="BR297" s="120"/>
      <c r="BS297" s="120"/>
      <c r="BT297" s="120"/>
      <c r="BU297" s="120"/>
      <c r="BV297" s="120"/>
      <c r="BW297" s="120"/>
      <c r="BX297" s="120"/>
      <c r="BY297" s="120"/>
      <c r="BZ297" s="120"/>
      <c r="CA297" s="120"/>
      <c r="CB297" s="120"/>
      <c r="CC297" s="121" t="str">
        <f t="shared" ref="CC297" si="883">$A$22</f>
        <v>특이
사항</v>
      </c>
      <c r="CD297" s="120" t="str">
        <f t="shared" ref="CD297" si="884">$B$22</f>
        <v>지각자</v>
      </c>
      <c r="CE297" s="120"/>
      <c r="CF297" s="120"/>
      <c r="CG297" s="120"/>
      <c r="CH297" s="120"/>
      <c r="CI297" s="120"/>
      <c r="CJ297" s="120"/>
      <c r="CK297" s="120"/>
      <c r="CL297" s="120"/>
      <c r="CM297" s="120"/>
      <c r="CN297" s="120"/>
      <c r="CO297" s="120"/>
      <c r="CP297" s="120"/>
      <c r="CQ297" s="120"/>
      <c r="CR297" s="120"/>
      <c r="CS297" s="120"/>
      <c r="CT297" s="120"/>
      <c r="CU297" s="120"/>
      <c r="CV297" s="120"/>
    </row>
    <row r="298" spans="1:100" ht="27.95" customHeight="1" x14ac:dyDescent="0.15">
      <c r="A298" s="121"/>
      <c r="B298" s="120" t="str">
        <f t="shared" ref="B298" si="885">$B$23</f>
        <v>결석자</v>
      </c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1"/>
      <c r="V298" s="120" t="str">
        <f t="shared" ref="V298" si="886">$B$23</f>
        <v>결석자</v>
      </c>
      <c r="W298" s="120"/>
      <c r="X298" s="120"/>
      <c r="Y298" s="120"/>
      <c r="Z298" s="120"/>
      <c r="AA298" s="120"/>
      <c r="AB298" s="120"/>
      <c r="AC298" s="120"/>
      <c r="AD298" s="120"/>
      <c r="AE298" s="120"/>
      <c r="AF298" s="120"/>
      <c r="AG298" s="120"/>
      <c r="AH298" s="120"/>
      <c r="AI298" s="120"/>
      <c r="AJ298" s="120"/>
      <c r="AK298" s="120"/>
      <c r="AL298" s="120"/>
      <c r="AM298" s="120"/>
      <c r="AN298" s="120"/>
      <c r="AO298" s="121"/>
      <c r="AP298" s="120" t="str">
        <f t="shared" ref="AP298" si="887">$B$23</f>
        <v>결석자</v>
      </c>
      <c r="AQ298" s="120"/>
      <c r="AR298" s="120"/>
      <c r="AS298" s="120"/>
      <c r="AT298" s="120"/>
      <c r="AU298" s="120"/>
      <c r="AV298" s="120"/>
      <c r="AW298" s="120"/>
      <c r="AX298" s="120"/>
      <c r="AY298" s="120"/>
      <c r="AZ298" s="120"/>
      <c r="BA298" s="120"/>
      <c r="BB298" s="120"/>
      <c r="BC298" s="120"/>
      <c r="BD298" s="120"/>
      <c r="BE298" s="120"/>
      <c r="BF298" s="120"/>
      <c r="BG298" s="120"/>
      <c r="BH298" s="120"/>
      <c r="BI298" s="121"/>
      <c r="BJ298" s="120" t="str">
        <f t="shared" ref="BJ298" si="888">$B$23</f>
        <v>결석자</v>
      </c>
      <c r="BK298" s="120"/>
      <c r="BL298" s="120"/>
      <c r="BM298" s="120"/>
      <c r="BN298" s="120"/>
      <c r="BO298" s="120"/>
      <c r="BP298" s="120"/>
      <c r="BQ298" s="120"/>
      <c r="BR298" s="120"/>
      <c r="BS298" s="120"/>
      <c r="BT298" s="120"/>
      <c r="BU298" s="120"/>
      <c r="BV298" s="120"/>
      <c r="BW298" s="120"/>
      <c r="BX298" s="120"/>
      <c r="BY298" s="120"/>
      <c r="BZ298" s="120"/>
      <c r="CA298" s="120"/>
      <c r="CB298" s="120"/>
      <c r="CC298" s="121"/>
      <c r="CD298" s="120" t="str">
        <f t="shared" ref="CD298" si="889">$B$23</f>
        <v>결석자</v>
      </c>
      <c r="CE298" s="120"/>
      <c r="CF298" s="120"/>
      <c r="CG298" s="120"/>
      <c r="CH298" s="120"/>
      <c r="CI298" s="120"/>
      <c r="CJ298" s="120"/>
      <c r="CK298" s="120"/>
      <c r="CL298" s="120"/>
      <c r="CM298" s="120"/>
      <c r="CN298" s="120"/>
      <c r="CO298" s="120"/>
      <c r="CP298" s="120"/>
      <c r="CQ298" s="120"/>
      <c r="CR298" s="120"/>
      <c r="CS298" s="120"/>
      <c r="CT298" s="120"/>
      <c r="CU298" s="120"/>
      <c r="CV298" s="120"/>
    </row>
    <row r="299" spans="1:100" ht="27.95" customHeight="1" x14ac:dyDescent="0.15">
      <c r="A299" s="121"/>
      <c r="B299" s="120" t="str">
        <f t="shared" ref="B299" si="890">$B$24</f>
        <v>조퇴자</v>
      </c>
      <c r="C299" s="120"/>
      <c r="D299" s="120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120"/>
      <c r="S299" s="120"/>
      <c r="T299" s="120"/>
      <c r="U299" s="121"/>
      <c r="V299" s="120" t="str">
        <f t="shared" ref="V299" si="891">$B$24</f>
        <v>조퇴자</v>
      </c>
      <c r="W299" s="120"/>
      <c r="X299" s="120"/>
      <c r="Y299" s="120"/>
      <c r="Z299" s="120"/>
      <c r="AA299" s="120"/>
      <c r="AB299" s="120"/>
      <c r="AC299" s="120"/>
      <c r="AD299" s="120"/>
      <c r="AE299" s="120"/>
      <c r="AF299" s="120"/>
      <c r="AG299" s="120"/>
      <c r="AH299" s="120"/>
      <c r="AI299" s="120"/>
      <c r="AJ299" s="120"/>
      <c r="AK299" s="120"/>
      <c r="AL299" s="120"/>
      <c r="AM299" s="120"/>
      <c r="AN299" s="120"/>
      <c r="AO299" s="121"/>
      <c r="AP299" s="120" t="str">
        <f t="shared" ref="AP299" si="892">$B$24</f>
        <v>조퇴자</v>
      </c>
      <c r="AQ299" s="120"/>
      <c r="AR299" s="120"/>
      <c r="AS299" s="120"/>
      <c r="AT299" s="120"/>
      <c r="AU299" s="120"/>
      <c r="AV299" s="120"/>
      <c r="AW299" s="120"/>
      <c r="AX299" s="120"/>
      <c r="AY299" s="120"/>
      <c r="AZ299" s="120"/>
      <c r="BA299" s="120"/>
      <c r="BB299" s="120"/>
      <c r="BC299" s="120"/>
      <c r="BD299" s="120"/>
      <c r="BE299" s="120"/>
      <c r="BF299" s="120"/>
      <c r="BG299" s="120"/>
      <c r="BH299" s="120"/>
      <c r="BI299" s="121"/>
      <c r="BJ299" s="120" t="str">
        <f t="shared" ref="BJ299" si="893">$B$24</f>
        <v>조퇴자</v>
      </c>
      <c r="BK299" s="120"/>
      <c r="BL299" s="120"/>
      <c r="BM299" s="120"/>
      <c r="BN299" s="120"/>
      <c r="BO299" s="120"/>
      <c r="BP299" s="120"/>
      <c r="BQ299" s="120"/>
      <c r="BR299" s="120"/>
      <c r="BS299" s="120"/>
      <c r="BT299" s="120"/>
      <c r="BU299" s="120"/>
      <c r="BV299" s="120"/>
      <c r="BW299" s="120"/>
      <c r="BX299" s="120"/>
      <c r="BY299" s="120"/>
      <c r="BZ299" s="120"/>
      <c r="CA299" s="120"/>
      <c r="CB299" s="120"/>
      <c r="CC299" s="121"/>
      <c r="CD299" s="120" t="str">
        <f t="shared" ref="CD299" si="894">$B$24</f>
        <v>조퇴자</v>
      </c>
      <c r="CE299" s="120"/>
      <c r="CF299" s="120"/>
      <c r="CG299" s="120"/>
      <c r="CH299" s="120"/>
      <c r="CI299" s="120"/>
      <c r="CJ299" s="120"/>
      <c r="CK299" s="120"/>
      <c r="CL299" s="120"/>
      <c r="CM299" s="120"/>
      <c r="CN299" s="120"/>
      <c r="CO299" s="120"/>
      <c r="CP299" s="120"/>
      <c r="CQ299" s="120"/>
      <c r="CR299" s="120"/>
      <c r="CS299" s="120"/>
      <c r="CT299" s="120"/>
      <c r="CU299" s="120"/>
      <c r="CV299" s="120"/>
    </row>
    <row r="300" spans="1:100" ht="45" customHeight="1" x14ac:dyDescent="0.15">
      <c r="A300" s="121"/>
      <c r="B300" s="121" t="str">
        <f t="shared" ref="B300" si="895">$B$25</f>
        <v>기타사항
(전달사항, 외출자 등)</v>
      </c>
      <c r="C300" s="121"/>
      <c r="D300" s="121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  <c r="S300" s="120"/>
      <c r="T300" s="120"/>
      <c r="U300" s="121"/>
      <c r="V300" s="121" t="str">
        <f t="shared" ref="V300" si="896">$B$25</f>
        <v>기타사항
(전달사항, 외출자 등)</v>
      </c>
      <c r="W300" s="121"/>
      <c r="X300" s="121"/>
      <c r="Y300" s="120"/>
      <c r="Z300" s="120"/>
      <c r="AA300" s="120"/>
      <c r="AB300" s="120"/>
      <c r="AC300" s="120"/>
      <c r="AD300" s="120"/>
      <c r="AE300" s="120"/>
      <c r="AF300" s="120"/>
      <c r="AG300" s="120"/>
      <c r="AH300" s="120"/>
      <c r="AI300" s="120"/>
      <c r="AJ300" s="120"/>
      <c r="AK300" s="120"/>
      <c r="AL300" s="120"/>
      <c r="AM300" s="120"/>
      <c r="AN300" s="120"/>
      <c r="AO300" s="121"/>
      <c r="AP300" s="121" t="str">
        <f t="shared" ref="AP300" si="897">$B$25</f>
        <v>기타사항
(전달사항, 외출자 등)</v>
      </c>
      <c r="AQ300" s="121"/>
      <c r="AR300" s="121"/>
      <c r="AS300" s="120"/>
      <c r="AT300" s="120"/>
      <c r="AU300" s="120"/>
      <c r="AV300" s="120"/>
      <c r="AW300" s="120"/>
      <c r="AX300" s="120"/>
      <c r="AY300" s="120"/>
      <c r="AZ300" s="120"/>
      <c r="BA300" s="120"/>
      <c r="BB300" s="120"/>
      <c r="BC300" s="120"/>
      <c r="BD300" s="120"/>
      <c r="BE300" s="120"/>
      <c r="BF300" s="120"/>
      <c r="BG300" s="120"/>
      <c r="BH300" s="120"/>
      <c r="BI300" s="121"/>
      <c r="BJ300" s="121" t="str">
        <f t="shared" ref="BJ300" si="898">$B$25</f>
        <v>기타사항
(전달사항, 외출자 등)</v>
      </c>
      <c r="BK300" s="121"/>
      <c r="BL300" s="121"/>
      <c r="BM300" s="120"/>
      <c r="BN300" s="120"/>
      <c r="BO300" s="120"/>
      <c r="BP300" s="120"/>
      <c r="BQ300" s="120"/>
      <c r="BR300" s="120"/>
      <c r="BS300" s="120"/>
      <c r="BT300" s="120"/>
      <c r="BU300" s="120"/>
      <c r="BV300" s="120"/>
      <c r="BW300" s="120"/>
      <c r="BX300" s="120"/>
      <c r="BY300" s="120"/>
      <c r="BZ300" s="120"/>
      <c r="CA300" s="120"/>
      <c r="CB300" s="120"/>
      <c r="CC300" s="121"/>
      <c r="CD300" s="121" t="str">
        <f t="shared" ref="CD300" si="899">$B$25</f>
        <v>기타사항
(전달사항, 외출자 등)</v>
      </c>
      <c r="CE300" s="121"/>
      <c r="CF300" s="121"/>
      <c r="CG300" s="120"/>
      <c r="CH300" s="120"/>
      <c r="CI300" s="120"/>
      <c r="CJ300" s="120"/>
      <c r="CK300" s="120"/>
      <c r="CL300" s="120"/>
      <c r="CM300" s="120"/>
      <c r="CN300" s="120"/>
      <c r="CO300" s="120"/>
      <c r="CP300" s="120"/>
      <c r="CQ300" s="120"/>
      <c r="CR300" s="120"/>
      <c r="CS300" s="120"/>
      <c r="CT300" s="120"/>
      <c r="CU300" s="120"/>
      <c r="CV300" s="120"/>
    </row>
    <row r="301" spans="1:100" s="49" customFormat="1" ht="44.25" customHeight="1" x14ac:dyDescent="0.15">
      <c r="A301" s="148" t="str">
        <f t="shared" ref="A301" si="900">$A$1</f>
        <v>훈    련    일    지</v>
      </c>
      <c r="B301" s="148"/>
      <c r="C301" s="148"/>
      <c r="D301" s="148"/>
      <c r="E301" s="148"/>
      <c r="F301" s="148"/>
      <c r="G301" s="148"/>
      <c r="H301" s="148"/>
      <c r="I301" s="148"/>
      <c r="J301" s="148"/>
      <c r="K301" s="148"/>
      <c r="L301" s="148"/>
      <c r="M301" s="148"/>
      <c r="N301" s="148"/>
      <c r="O301" s="148"/>
      <c r="P301" s="148"/>
      <c r="Q301" s="148"/>
      <c r="R301" s="148"/>
      <c r="S301" s="148"/>
      <c r="T301" s="148"/>
      <c r="U301" s="148" t="str">
        <f t="shared" ref="U301" si="901">$A$1</f>
        <v>훈    련    일    지</v>
      </c>
      <c r="V301" s="148"/>
      <c r="W301" s="148"/>
      <c r="X301" s="148"/>
      <c r="Y301" s="148"/>
      <c r="Z301" s="148"/>
      <c r="AA301" s="148"/>
      <c r="AB301" s="148"/>
      <c r="AC301" s="148"/>
      <c r="AD301" s="148"/>
      <c r="AE301" s="148"/>
      <c r="AF301" s="148"/>
      <c r="AG301" s="148"/>
      <c r="AH301" s="148"/>
      <c r="AI301" s="148"/>
      <c r="AJ301" s="148"/>
      <c r="AK301" s="148"/>
      <c r="AL301" s="148"/>
      <c r="AM301" s="148"/>
      <c r="AN301" s="148"/>
      <c r="AO301" s="148" t="str">
        <f t="shared" ref="AO301" si="902">$A$1</f>
        <v>훈    련    일    지</v>
      </c>
      <c r="AP301" s="148"/>
      <c r="AQ301" s="148"/>
      <c r="AR301" s="148"/>
      <c r="AS301" s="148"/>
      <c r="AT301" s="148"/>
      <c r="AU301" s="148"/>
      <c r="AV301" s="148"/>
      <c r="AW301" s="148"/>
      <c r="AX301" s="148"/>
      <c r="AY301" s="148"/>
      <c r="AZ301" s="148"/>
      <c r="BA301" s="148"/>
      <c r="BB301" s="148"/>
      <c r="BC301" s="148"/>
      <c r="BD301" s="148"/>
      <c r="BE301" s="148"/>
      <c r="BF301" s="148"/>
      <c r="BG301" s="148"/>
      <c r="BH301" s="148"/>
      <c r="BI301" s="148" t="str">
        <f t="shared" ref="BI301" si="903">$A$1</f>
        <v>훈    련    일    지</v>
      </c>
      <c r="BJ301" s="148"/>
      <c r="BK301" s="148"/>
      <c r="BL301" s="148"/>
      <c r="BM301" s="148"/>
      <c r="BN301" s="148"/>
      <c r="BO301" s="148"/>
      <c r="BP301" s="148"/>
      <c r="BQ301" s="148"/>
      <c r="BR301" s="148"/>
      <c r="BS301" s="148"/>
      <c r="BT301" s="148"/>
      <c r="BU301" s="148"/>
      <c r="BV301" s="148"/>
      <c r="BW301" s="148"/>
      <c r="BX301" s="148"/>
      <c r="BY301" s="148"/>
      <c r="BZ301" s="148"/>
      <c r="CA301" s="148"/>
      <c r="CB301" s="148"/>
      <c r="CC301" s="148" t="str">
        <f t="shared" ref="CC301" si="904">$A$1</f>
        <v>훈    련    일    지</v>
      </c>
      <c r="CD301" s="148"/>
      <c r="CE301" s="148"/>
      <c r="CF301" s="148"/>
      <c r="CG301" s="148"/>
      <c r="CH301" s="148"/>
      <c r="CI301" s="148"/>
      <c r="CJ301" s="148"/>
      <c r="CK301" s="148"/>
      <c r="CL301" s="148"/>
      <c r="CM301" s="148"/>
      <c r="CN301" s="148"/>
      <c r="CO301" s="148"/>
      <c r="CP301" s="148"/>
      <c r="CQ301" s="148"/>
      <c r="CR301" s="148"/>
      <c r="CS301" s="148"/>
      <c r="CT301" s="148"/>
      <c r="CU301" s="148"/>
      <c r="CV301" s="148"/>
    </row>
    <row r="302" spans="1:100" s="49" customFormat="1" ht="24" customHeight="1" x14ac:dyDescent="0.1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BI302" s="50"/>
      <c r="BJ302" s="50"/>
      <c r="BK302" s="50"/>
      <c r="BL302" s="50"/>
      <c r="BM302" s="50"/>
      <c r="BN302" s="50"/>
      <c r="BO302" s="50"/>
      <c r="BP302" s="50"/>
      <c r="BQ302" s="50"/>
      <c r="BR302" s="50"/>
      <c r="CC302" s="50"/>
      <c r="CD302" s="50"/>
      <c r="CE302" s="50"/>
      <c r="CF302" s="50"/>
      <c r="CG302" s="50"/>
      <c r="CH302" s="50"/>
      <c r="CI302" s="50"/>
      <c r="CJ302" s="50"/>
      <c r="CK302" s="50"/>
      <c r="CL302" s="50"/>
    </row>
    <row r="303" spans="1:100" ht="20.100000000000001" customHeight="1" x14ac:dyDescent="0.15">
      <c r="A303" s="51" t="s">
        <v>18</v>
      </c>
      <c r="D303" s="81" t="str">
        <f>자료!$D$4</f>
        <v>하이미디어컴퓨터학원 천호점</v>
      </c>
      <c r="F303" s="52"/>
      <c r="G303" s="52"/>
      <c r="H303" s="52"/>
      <c r="N303" s="149" t="s">
        <v>75</v>
      </c>
      <c r="O303" s="152" t="s">
        <v>70</v>
      </c>
      <c r="P303" s="153"/>
      <c r="Q303" s="154"/>
      <c r="R303" s="152" t="s">
        <v>76</v>
      </c>
      <c r="S303" s="153"/>
      <c r="T303" s="154"/>
      <c r="U303" s="51" t="str">
        <f>$A$3</f>
        <v xml:space="preserve">훈련기관명 : </v>
      </c>
      <c r="X303" s="81" t="str">
        <f>$D$3</f>
        <v>하이미디어컴퓨터학원 천호점</v>
      </c>
      <c r="Z303" s="52"/>
      <c r="AA303" s="52"/>
      <c r="AB303" s="52"/>
      <c r="AH303" s="149" t="str">
        <f>$N$3</f>
        <v>결 
재</v>
      </c>
      <c r="AI303" s="152" t="str">
        <f>$O$3</f>
        <v>담  당</v>
      </c>
      <c r="AJ303" s="153"/>
      <c r="AK303" s="154"/>
      <c r="AL303" s="152" t="str">
        <f>$R$3</f>
        <v>최 종</v>
      </c>
      <c r="AM303" s="153"/>
      <c r="AN303" s="154"/>
      <c r="AO303" s="51" t="str">
        <f>$A$3</f>
        <v xml:space="preserve">훈련기관명 : </v>
      </c>
      <c r="AR303" s="81" t="str">
        <f>$D$3</f>
        <v>하이미디어컴퓨터학원 천호점</v>
      </c>
      <c r="AT303" s="52"/>
      <c r="AU303" s="52"/>
      <c r="AV303" s="52"/>
      <c r="BB303" s="149" t="str">
        <f>$N$3</f>
        <v>결 
재</v>
      </c>
      <c r="BC303" s="152" t="str">
        <f>$O$3</f>
        <v>담  당</v>
      </c>
      <c r="BD303" s="153"/>
      <c r="BE303" s="154"/>
      <c r="BF303" s="152" t="str">
        <f>$R$3</f>
        <v>최 종</v>
      </c>
      <c r="BG303" s="153"/>
      <c r="BH303" s="154"/>
      <c r="BI303" s="51" t="str">
        <f>$A$3</f>
        <v xml:space="preserve">훈련기관명 : </v>
      </c>
      <c r="BL303" s="81" t="str">
        <f>$D$3</f>
        <v>하이미디어컴퓨터학원 천호점</v>
      </c>
      <c r="BN303" s="52"/>
      <c r="BO303" s="52"/>
      <c r="BP303" s="52"/>
      <c r="BV303" s="149" t="str">
        <f>$N$3</f>
        <v>결 
재</v>
      </c>
      <c r="BW303" s="152" t="str">
        <f>$O$3</f>
        <v>담  당</v>
      </c>
      <c r="BX303" s="153"/>
      <c r="BY303" s="154"/>
      <c r="BZ303" s="152" t="str">
        <f>$R$3</f>
        <v>최 종</v>
      </c>
      <c r="CA303" s="153"/>
      <c r="CB303" s="154"/>
      <c r="CC303" s="51" t="str">
        <f>$A$3</f>
        <v xml:space="preserve">훈련기관명 : </v>
      </c>
      <c r="CF303" s="81" t="str">
        <f>$D$3</f>
        <v>하이미디어컴퓨터학원 천호점</v>
      </c>
      <c r="CH303" s="52"/>
      <c r="CI303" s="52"/>
      <c r="CJ303" s="52"/>
      <c r="CP303" s="149" t="str">
        <f>$N$3</f>
        <v>결 
재</v>
      </c>
      <c r="CQ303" s="152" t="str">
        <f>$O$3</f>
        <v>담  당</v>
      </c>
      <c r="CR303" s="153"/>
      <c r="CS303" s="154"/>
      <c r="CT303" s="152" t="str">
        <f>$R$3</f>
        <v>최 종</v>
      </c>
      <c r="CU303" s="153"/>
      <c r="CV303" s="154"/>
    </row>
    <row r="304" spans="1:100" ht="20.100000000000001" customHeight="1" x14ac:dyDescent="0.15">
      <c r="A304" s="51" t="s">
        <v>19</v>
      </c>
      <c r="D304" s="136" t="str">
        <f>$D$4</f>
        <v>풀스택 개발자양성과정(프론트앤드&amp;백앤드)(2회차)</v>
      </c>
      <c r="E304" s="136"/>
      <c r="F304" s="136"/>
      <c r="G304" s="136"/>
      <c r="H304" s="136"/>
      <c r="I304" s="136"/>
      <c r="J304" s="136"/>
      <c r="K304" s="136"/>
      <c r="L304" s="136"/>
      <c r="M304" s="137"/>
      <c r="N304" s="150"/>
      <c r="O304" s="138"/>
      <c r="P304" s="139"/>
      <c r="Q304" s="140"/>
      <c r="R304" s="138"/>
      <c r="S304" s="139"/>
      <c r="T304" s="140"/>
      <c r="U304" s="51" t="str">
        <f>$A$4</f>
        <v xml:space="preserve">훈련과정명 : </v>
      </c>
      <c r="X304" s="136" t="str">
        <f>$D$4</f>
        <v>풀스택 개발자양성과정(프론트앤드&amp;백앤드)(2회차)</v>
      </c>
      <c r="Y304" s="136"/>
      <c r="Z304" s="136"/>
      <c r="AA304" s="136"/>
      <c r="AB304" s="136"/>
      <c r="AC304" s="136"/>
      <c r="AD304" s="136"/>
      <c r="AE304" s="136"/>
      <c r="AF304" s="136"/>
      <c r="AG304" s="137"/>
      <c r="AH304" s="150"/>
      <c r="AI304" s="138"/>
      <c r="AJ304" s="139"/>
      <c r="AK304" s="140"/>
      <c r="AL304" s="138"/>
      <c r="AM304" s="139"/>
      <c r="AN304" s="140"/>
      <c r="AO304" s="51" t="str">
        <f>$A$4</f>
        <v xml:space="preserve">훈련과정명 : </v>
      </c>
      <c r="AR304" s="136" t="str">
        <f>$D$4</f>
        <v>풀스택 개발자양성과정(프론트앤드&amp;백앤드)(2회차)</v>
      </c>
      <c r="AS304" s="136"/>
      <c r="AT304" s="136"/>
      <c r="AU304" s="136"/>
      <c r="AV304" s="136"/>
      <c r="AW304" s="136"/>
      <c r="AX304" s="136"/>
      <c r="AY304" s="136"/>
      <c r="AZ304" s="136"/>
      <c r="BA304" s="137"/>
      <c r="BB304" s="150"/>
      <c r="BC304" s="138"/>
      <c r="BD304" s="139"/>
      <c r="BE304" s="140"/>
      <c r="BF304" s="138"/>
      <c r="BG304" s="139"/>
      <c r="BH304" s="140"/>
      <c r="BI304" s="51" t="str">
        <f>$A$4</f>
        <v xml:space="preserve">훈련과정명 : </v>
      </c>
      <c r="BL304" s="136" t="str">
        <f>$D$4</f>
        <v>풀스택 개발자양성과정(프론트앤드&amp;백앤드)(2회차)</v>
      </c>
      <c r="BM304" s="136"/>
      <c r="BN304" s="136"/>
      <c r="BO304" s="136"/>
      <c r="BP304" s="136"/>
      <c r="BQ304" s="136"/>
      <c r="BR304" s="136"/>
      <c r="BS304" s="136"/>
      <c r="BT304" s="136"/>
      <c r="BU304" s="137"/>
      <c r="BV304" s="150"/>
      <c r="BW304" s="138"/>
      <c r="BX304" s="139"/>
      <c r="BY304" s="140"/>
      <c r="BZ304" s="138"/>
      <c r="CA304" s="139"/>
      <c r="CB304" s="140"/>
      <c r="CC304" s="51" t="str">
        <f>$A$4</f>
        <v xml:space="preserve">훈련과정명 : </v>
      </c>
      <c r="CF304" s="136" t="str">
        <f>$D$4</f>
        <v>풀스택 개발자양성과정(프론트앤드&amp;백앤드)(2회차)</v>
      </c>
      <c r="CG304" s="136"/>
      <c r="CH304" s="136"/>
      <c r="CI304" s="136"/>
      <c r="CJ304" s="136"/>
      <c r="CK304" s="136"/>
      <c r="CL304" s="136"/>
      <c r="CM304" s="136"/>
      <c r="CN304" s="136"/>
      <c r="CO304" s="137"/>
      <c r="CP304" s="150"/>
      <c r="CQ304" s="138"/>
      <c r="CR304" s="139"/>
      <c r="CS304" s="140"/>
      <c r="CT304" s="138"/>
      <c r="CU304" s="139"/>
      <c r="CV304" s="140"/>
    </row>
    <row r="305" spans="1:100" ht="20.100000000000001" customHeight="1" x14ac:dyDescent="0.15">
      <c r="A305" s="51" t="s">
        <v>20</v>
      </c>
      <c r="D305" s="81" t="str">
        <f>자료!$D$5</f>
        <v>2020-10-20 ~ 2021-04-01</v>
      </c>
      <c r="F305" s="52"/>
      <c r="N305" s="151"/>
      <c r="O305" s="141"/>
      <c r="P305" s="142"/>
      <c r="Q305" s="143"/>
      <c r="R305" s="141"/>
      <c r="S305" s="142"/>
      <c r="T305" s="143"/>
      <c r="U305" s="51" t="str">
        <f>$A$5</f>
        <v xml:space="preserve">훈 련 기 간 : </v>
      </c>
      <c r="X305" s="81" t="str">
        <f>$D$5</f>
        <v>2020-10-20 ~ 2021-04-01</v>
      </c>
      <c r="Z305" s="52"/>
      <c r="AH305" s="151"/>
      <c r="AI305" s="141"/>
      <c r="AJ305" s="142"/>
      <c r="AK305" s="143"/>
      <c r="AL305" s="141"/>
      <c r="AM305" s="142"/>
      <c r="AN305" s="143"/>
      <c r="AO305" s="51" t="str">
        <f>$A$5</f>
        <v xml:space="preserve">훈 련 기 간 : </v>
      </c>
      <c r="AR305" s="81" t="str">
        <f>$D$5</f>
        <v>2020-10-20 ~ 2021-04-01</v>
      </c>
      <c r="AT305" s="52"/>
      <c r="BB305" s="151"/>
      <c r="BC305" s="141"/>
      <c r="BD305" s="142"/>
      <c r="BE305" s="143"/>
      <c r="BF305" s="141"/>
      <c r="BG305" s="142"/>
      <c r="BH305" s="143"/>
      <c r="BI305" s="51" t="str">
        <f>$A$5</f>
        <v xml:space="preserve">훈 련 기 간 : </v>
      </c>
      <c r="BL305" s="81" t="str">
        <f>$D$5</f>
        <v>2020-10-20 ~ 2021-04-01</v>
      </c>
      <c r="BN305" s="52"/>
      <c r="BV305" s="151"/>
      <c r="BW305" s="141"/>
      <c r="BX305" s="142"/>
      <c r="BY305" s="143"/>
      <c r="BZ305" s="141"/>
      <c r="CA305" s="142"/>
      <c r="CB305" s="143"/>
      <c r="CC305" s="51" t="str">
        <f>$A$5</f>
        <v xml:space="preserve">훈 련 기 간 : </v>
      </c>
      <c r="CF305" s="81" t="str">
        <f>$D$5</f>
        <v>2020-10-20 ~ 2021-04-01</v>
      </c>
      <c r="CH305" s="52"/>
      <c r="CP305" s="151"/>
      <c r="CQ305" s="141"/>
      <c r="CR305" s="142"/>
      <c r="CS305" s="143"/>
      <c r="CT305" s="141"/>
      <c r="CU305" s="142"/>
      <c r="CV305" s="143"/>
    </row>
    <row r="306" spans="1:100" ht="20.100000000000001" customHeight="1" x14ac:dyDescent="0.15">
      <c r="F306" s="52"/>
      <c r="Z306" s="52"/>
      <c r="AT306" s="52"/>
      <c r="BN306" s="52"/>
      <c r="CH306" s="52"/>
    </row>
    <row r="307" spans="1:100" ht="19.5" customHeight="1" x14ac:dyDescent="0.15">
      <c r="A307" s="53" t="s">
        <v>68</v>
      </c>
      <c r="B307" s="53"/>
      <c r="C307" s="53"/>
      <c r="D307" s="144">
        <f>VLOOKUP(J307,내용[],44,FALSE)</f>
        <v>44210</v>
      </c>
      <c r="E307" s="144"/>
      <c r="F307" s="144"/>
      <c r="G307" s="144"/>
      <c r="H307" s="144"/>
      <c r="I307" s="144"/>
      <c r="J307" s="145">
        <f t="shared" ref="J307" si="905">J282+5</f>
        <v>61</v>
      </c>
      <c r="K307" s="145"/>
      <c r="L307" s="54"/>
      <c r="M307" s="53"/>
      <c r="N307" s="53"/>
      <c r="O307" s="53"/>
      <c r="P307" s="53"/>
      <c r="Q307" s="53"/>
      <c r="R307" s="53"/>
      <c r="U307" s="53" t="s">
        <v>68</v>
      </c>
      <c r="V307" s="53"/>
      <c r="W307" s="53"/>
      <c r="X307" s="146">
        <f>VLOOKUP(AD307,내용[],44,FALSE)</f>
        <v>44211</v>
      </c>
      <c r="Y307" s="146"/>
      <c r="Z307" s="146"/>
      <c r="AA307" s="146"/>
      <c r="AB307" s="146"/>
      <c r="AC307" s="146"/>
      <c r="AD307" s="147">
        <f t="shared" ref="AD307" si="906">J307+1</f>
        <v>62</v>
      </c>
      <c r="AE307" s="147"/>
      <c r="AF307" s="54"/>
      <c r="AG307" s="53"/>
      <c r="AH307" s="53"/>
      <c r="AI307" s="53"/>
      <c r="AJ307" s="53"/>
      <c r="AK307" s="53"/>
      <c r="AL307" s="53"/>
      <c r="AO307" s="53" t="s">
        <v>68</v>
      </c>
      <c r="AP307" s="53"/>
      <c r="AQ307" s="53"/>
      <c r="AR307" s="146">
        <f>VLOOKUP(AX307,내용[],44,FALSE)</f>
        <v>44214</v>
      </c>
      <c r="AS307" s="146"/>
      <c r="AT307" s="146"/>
      <c r="AU307" s="146"/>
      <c r="AV307" s="146"/>
      <c r="AW307" s="146"/>
      <c r="AX307" s="147">
        <f t="shared" ref="AX307" si="907">AD307+1</f>
        <v>63</v>
      </c>
      <c r="AY307" s="147"/>
      <c r="AZ307" s="54"/>
      <c r="BA307" s="53"/>
      <c r="BB307" s="53"/>
      <c r="BC307" s="53"/>
      <c r="BD307" s="53"/>
      <c r="BE307" s="53"/>
      <c r="BF307" s="53"/>
      <c r="BI307" s="53" t="s">
        <v>68</v>
      </c>
      <c r="BJ307" s="53"/>
      <c r="BK307" s="53"/>
      <c r="BL307" s="146">
        <f>VLOOKUP(BR307,내용[],44,FALSE)</f>
        <v>44215</v>
      </c>
      <c r="BM307" s="146"/>
      <c r="BN307" s="146"/>
      <c r="BO307" s="146"/>
      <c r="BP307" s="146"/>
      <c r="BQ307" s="146"/>
      <c r="BR307" s="147">
        <f t="shared" ref="BR307" si="908">AX307+1</f>
        <v>64</v>
      </c>
      <c r="BS307" s="147"/>
      <c r="BT307" s="54"/>
      <c r="BU307" s="53"/>
      <c r="BV307" s="53"/>
      <c r="BW307" s="53"/>
      <c r="BX307" s="53"/>
      <c r="BY307" s="53"/>
      <c r="BZ307" s="53"/>
      <c r="CC307" s="53" t="s">
        <v>68</v>
      </c>
      <c r="CD307" s="53"/>
      <c r="CE307" s="53"/>
      <c r="CF307" s="146">
        <f>VLOOKUP(CL307,내용[],44,FALSE)</f>
        <v>44216</v>
      </c>
      <c r="CG307" s="146"/>
      <c r="CH307" s="146"/>
      <c r="CI307" s="146"/>
      <c r="CJ307" s="146"/>
      <c r="CK307" s="146"/>
      <c r="CL307" s="147">
        <f t="shared" ref="CL307" si="909">BR307+1</f>
        <v>65</v>
      </c>
      <c r="CM307" s="147"/>
      <c r="CN307" s="54"/>
      <c r="CO307" s="53"/>
      <c r="CP307" s="53"/>
      <c r="CQ307" s="53"/>
      <c r="CR307" s="53"/>
      <c r="CS307" s="53"/>
      <c r="CT307" s="53"/>
    </row>
    <row r="308" spans="1:100" ht="30" customHeight="1" x14ac:dyDescent="0.15">
      <c r="A308" s="130" t="str">
        <f t="shared" ref="A308" si="910">$A$8</f>
        <v>재적</v>
      </c>
      <c r="B308" s="131"/>
      <c r="C308" s="132" t="s">
        <v>2</v>
      </c>
      <c r="D308" s="135"/>
      <c r="E308" s="130" t="str">
        <f t="shared" ref="E308" si="911">$E$8</f>
        <v>출석</v>
      </c>
      <c r="F308" s="131"/>
      <c r="G308" s="132" t="s">
        <v>2</v>
      </c>
      <c r="H308" s="133"/>
      <c r="I308" s="134" t="str">
        <f t="shared" ref="I308" si="912">$I$8</f>
        <v>결석</v>
      </c>
      <c r="J308" s="131"/>
      <c r="K308" s="132" t="s">
        <v>2</v>
      </c>
      <c r="L308" s="135"/>
      <c r="M308" s="130" t="str">
        <f t="shared" ref="M308" si="913">$M$8</f>
        <v>지각</v>
      </c>
      <c r="N308" s="131"/>
      <c r="O308" s="132" t="s">
        <v>2</v>
      </c>
      <c r="P308" s="133"/>
      <c r="Q308" s="134" t="str">
        <f t="shared" ref="Q308" si="914">$Q$8</f>
        <v xml:space="preserve">조퇴 </v>
      </c>
      <c r="R308" s="131"/>
      <c r="S308" s="132" t="s">
        <v>2</v>
      </c>
      <c r="T308" s="133"/>
      <c r="U308" s="130" t="str">
        <f t="shared" ref="U308" si="915">$A$8</f>
        <v>재적</v>
      </c>
      <c r="V308" s="131"/>
      <c r="W308" s="132" t="s">
        <v>2</v>
      </c>
      <c r="X308" s="135"/>
      <c r="Y308" s="130" t="str">
        <f t="shared" ref="Y308" si="916">$E$8</f>
        <v>출석</v>
      </c>
      <c r="Z308" s="131"/>
      <c r="AA308" s="132" t="s">
        <v>2</v>
      </c>
      <c r="AB308" s="133"/>
      <c r="AC308" s="134" t="str">
        <f t="shared" ref="AC308" si="917">$I$8</f>
        <v>결석</v>
      </c>
      <c r="AD308" s="131"/>
      <c r="AE308" s="132" t="s">
        <v>2</v>
      </c>
      <c r="AF308" s="135"/>
      <c r="AG308" s="130" t="str">
        <f t="shared" ref="AG308" si="918">$M$8</f>
        <v>지각</v>
      </c>
      <c r="AH308" s="131"/>
      <c r="AI308" s="132" t="s">
        <v>2</v>
      </c>
      <c r="AJ308" s="133"/>
      <c r="AK308" s="134" t="str">
        <f t="shared" ref="AK308" si="919">$Q$8</f>
        <v xml:space="preserve">조퇴 </v>
      </c>
      <c r="AL308" s="131"/>
      <c r="AM308" s="132" t="s">
        <v>2</v>
      </c>
      <c r="AN308" s="133"/>
      <c r="AO308" s="130" t="str">
        <f t="shared" ref="AO308" si="920">$A$8</f>
        <v>재적</v>
      </c>
      <c r="AP308" s="131"/>
      <c r="AQ308" s="132" t="s">
        <v>2</v>
      </c>
      <c r="AR308" s="135"/>
      <c r="AS308" s="130" t="str">
        <f t="shared" ref="AS308" si="921">$E$8</f>
        <v>출석</v>
      </c>
      <c r="AT308" s="131"/>
      <c r="AU308" s="132" t="s">
        <v>2</v>
      </c>
      <c r="AV308" s="133"/>
      <c r="AW308" s="134" t="str">
        <f t="shared" ref="AW308" si="922">$I$8</f>
        <v>결석</v>
      </c>
      <c r="AX308" s="131"/>
      <c r="AY308" s="132" t="s">
        <v>2</v>
      </c>
      <c r="AZ308" s="135"/>
      <c r="BA308" s="130" t="str">
        <f t="shared" ref="BA308" si="923">$M$8</f>
        <v>지각</v>
      </c>
      <c r="BB308" s="131"/>
      <c r="BC308" s="132" t="s">
        <v>2</v>
      </c>
      <c r="BD308" s="133"/>
      <c r="BE308" s="134" t="str">
        <f t="shared" ref="BE308" si="924">$Q$8</f>
        <v xml:space="preserve">조퇴 </v>
      </c>
      <c r="BF308" s="131"/>
      <c r="BG308" s="132" t="s">
        <v>2</v>
      </c>
      <c r="BH308" s="133"/>
      <c r="BI308" s="130" t="str">
        <f t="shared" ref="BI308" si="925">$A$8</f>
        <v>재적</v>
      </c>
      <c r="BJ308" s="131"/>
      <c r="BK308" s="132" t="s">
        <v>2</v>
      </c>
      <c r="BL308" s="135"/>
      <c r="BM308" s="130" t="str">
        <f t="shared" ref="BM308" si="926">$E$8</f>
        <v>출석</v>
      </c>
      <c r="BN308" s="131"/>
      <c r="BO308" s="132" t="s">
        <v>2</v>
      </c>
      <c r="BP308" s="133"/>
      <c r="BQ308" s="134" t="str">
        <f t="shared" ref="BQ308" si="927">$I$8</f>
        <v>결석</v>
      </c>
      <c r="BR308" s="131"/>
      <c r="BS308" s="132" t="s">
        <v>2</v>
      </c>
      <c r="BT308" s="135"/>
      <c r="BU308" s="130" t="str">
        <f t="shared" ref="BU308" si="928">$M$8</f>
        <v>지각</v>
      </c>
      <c r="BV308" s="131"/>
      <c r="BW308" s="132" t="s">
        <v>2</v>
      </c>
      <c r="BX308" s="133"/>
      <c r="BY308" s="134" t="str">
        <f t="shared" ref="BY308" si="929">$Q$8</f>
        <v xml:space="preserve">조퇴 </v>
      </c>
      <c r="BZ308" s="131"/>
      <c r="CA308" s="132" t="s">
        <v>2</v>
      </c>
      <c r="CB308" s="133"/>
      <c r="CC308" s="130" t="str">
        <f t="shared" ref="CC308" si="930">$A$8</f>
        <v>재적</v>
      </c>
      <c r="CD308" s="131"/>
      <c r="CE308" s="132" t="s">
        <v>2</v>
      </c>
      <c r="CF308" s="135"/>
      <c r="CG308" s="130" t="str">
        <f t="shared" ref="CG308" si="931">$E$8</f>
        <v>출석</v>
      </c>
      <c r="CH308" s="131"/>
      <c r="CI308" s="132" t="s">
        <v>2</v>
      </c>
      <c r="CJ308" s="133"/>
      <c r="CK308" s="134" t="str">
        <f t="shared" ref="CK308" si="932">$I$8</f>
        <v>결석</v>
      </c>
      <c r="CL308" s="131"/>
      <c r="CM308" s="132" t="s">
        <v>2</v>
      </c>
      <c r="CN308" s="135"/>
      <c r="CO308" s="130" t="str">
        <f t="shared" ref="CO308" si="933">$M$8</f>
        <v>지각</v>
      </c>
      <c r="CP308" s="131"/>
      <c r="CQ308" s="132" t="s">
        <v>2</v>
      </c>
      <c r="CR308" s="133"/>
      <c r="CS308" s="134" t="str">
        <f t="shared" ref="CS308" si="934">$Q$8</f>
        <v xml:space="preserve">조퇴 </v>
      </c>
      <c r="CT308" s="131"/>
      <c r="CU308" s="132" t="s">
        <v>2</v>
      </c>
      <c r="CV308" s="133"/>
    </row>
    <row r="309" spans="1:100" ht="19.5" customHeight="1" x14ac:dyDescent="0.15"/>
    <row r="310" spans="1:100" ht="25.5" customHeight="1" x14ac:dyDescent="0.15">
      <c r="A310" s="120" t="s">
        <v>7</v>
      </c>
      <c r="B310" s="120"/>
      <c r="C310" s="120"/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120"/>
      <c r="S310" s="120"/>
      <c r="T310" s="120"/>
      <c r="U310" s="120" t="s">
        <v>7</v>
      </c>
      <c r="V310" s="120"/>
      <c r="W310" s="120"/>
      <c r="X310" s="120"/>
      <c r="Y310" s="120"/>
      <c r="Z310" s="120"/>
      <c r="AA310" s="120"/>
      <c r="AB310" s="120"/>
      <c r="AC310" s="120"/>
      <c r="AD310" s="120"/>
      <c r="AE310" s="120"/>
      <c r="AF310" s="120"/>
      <c r="AG310" s="120"/>
      <c r="AH310" s="120"/>
      <c r="AI310" s="120"/>
      <c r="AJ310" s="120"/>
      <c r="AK310" s="120"/>
      <c r="AL310" s="120"/>
      <c r="AM310" s="120"/>
      <c r="AN310" s="120"/>
      <c r="AO310" s="120" t="s">
        <v>7</v>
      </c>
      <c r="AP310" s="120"/>
      <c r="AQ310" s="120"/>
      <c r="AR310" s="120"/>
      <c r="AS310" s="120"/>
      <c r="AT310" s="120"/>
      <c r="AU310" s="120"/>
      <c r="AV310" s="120"/>
      <c r="AW310" s="120"/>
      <c r="AX310" s="120"/>
      <c r="AY310" s="120"/>
      <c r="AZ310" s="120"/>
      <c r="BA310" s="120"/>
      <c r="BB310" s="120"/>
      <c r="BC310" s="120"/>
      <c r="BD310" s="120"/>
      <c r="BE310" s="120"/>
      <c r="BF310" s="120"/>
      <c r="BG310" s="120"/>
      <c r="BH310" s="120"/>
      <c r="BI310" s="120" t="s">
        <v>7</v>
      </c>
      <c r="BJ310" s="120"/>
      <c r="BK310" s="120"/>
      <c r="BL310" s="120"/>
      <c r="BM310" s="120"/>
      <c r="BN310" s="120"/>
      <c r="BO310" s="120"/>
      <c r="BP310" s="120"/>
      <c r="BQ310" s="120"/>
      <c r="BR310" s="120"/>
      <c r="BS310" s="120"/>
      <c r="BT310" s="120"/>
      <c r="BU310" s="120"/>
      <c r="BV310" s="120"/>
      <c r="BW310" s="120"/>
      <c r="BX310" s="120"/>
      <c r="BY310" s="120"/>
      <c r="BZ310" s="120"/>
      <c r="CA310" s="120"/>
      <c r="CB310" s="120"/>
      <c r="CC310" s="120" t="s">
        <v>7</v>
      </c>
      <c r="CD310" s="120"/>
      <c r="CE310" s="120"/>
      <c r="CF310" s="120"/>
      <c r="CG310" s="120"/>
      <c r="CH310" s="120"/>
      <c r="CI310" s="120"/>
      <c r="CJ310" s="120"/>
      <c r="CK310" s="120"/>
      <c r="CL310" s="120"/>
      <c r="CM310" s="120"/>
      <c r="CN310" s="120"/>
      <c r="CO310" s="120"/>
      <c r="CP310" s="120"/>
      <c r="CQ310" s="120"/>
      <c r="CR310" s="120"/>
      <c r="CS310" s="120"/>
      <c r="CT310" s="120"/>
      <c r="CU310" s="120"/>
      <c r="CV310" s="120"/>
    </row>
    <row r="311" spans="1:100" s="56" customFormat="1" ht="30" customHeight="1" x14ac:dyDescent="0.15">
      <c r="A311" s="55" t="str">
        <f t="shared" ref="A311" si="935">$A$11</f>
        <v>교시</v>
      </c>
      <c r="B311" s="128" t="str">
        <f t="shared" ref="B311" si="936">$B$11</f>
        <v>훈련과목</v>
      </c>
      <c r="C311" s="128"/>
      <c r="D311" s="128"/>
      <c r="E311" s="128"/>
      <c r="F311" s="128"/>
      <c r="G311" s="128"/>
      <c r="H311" s="128" t="str">
        <f t="shared" ref="H311" si="937">$H$11</f>
        <v>담당교사</v>
      </c>
      <c r="I311" s="128"/>
      <c r="J311" s="128" t="str">
        <f t="shared" ref="J311" si="938">$J$11</f>
        <v>훈련내용</v>
      </c>
      <c r="K311" s="128"/>
      <c r="L311" s="128"/>
      <c r="M311" s="128"/>
      <c r="N311" s="128"/>
      <c r="O311" s="128"/>
      <c r="P311" s="128"/>
      <c r="Q311" s="129" t="str">
        <f t="shared" ref="Q311" si="939">$Q$11</f>
        <v>비고
(불참자 등)</v>
      </c>
      <c r="R311" s="129"/>
      <c r="S311" s="129"/>
      <c r="T311" s="129"/>
      <c r="U311" s="55" t="str">
        <f t="shared" ref="U311" si="940">$A$11</f>
        <v>교시</v>
      </c>
      <c r="V311" s="128" t="str">
        <f t="shared" ref="V311" si="941">$B$11</f>
        <v>훈련과목</v>
      </c>
      <c r="W311" s="128"/>
      <c r="X311" s="128"/>
      <c r="Y311" s="128"/>
      <c r="Z311" s="128"/>
      <c r="AA311" s="128"/>
      <c r="AB311" s="128" t="str">
        <f t="shared" ref="AB311" si="942">$H$11</f>
        <v>담당교사</v>
      </c>
      <c r="AC311" s="128"/>
      <c r="AD311" s="128" t="str">
        <f t="shared" ref="AD311" si="943">$J$11</f>
        <v>훈련내용</v>
      </c>
      <c r="AE311" s="128"/>
      <c r="AF311" s="128"/>
      <c r="AG311" s="128"/>
      <c r="AH311" s="128"/>
      <c r="AI311" s="128"/>
      <c r="AJ311" s="128"/>
      <c r="AK311" s="129" t="str">
        <f t="shared" ref="AK311" si="944">$Q$11</f>
        <v>비고
(불참자 등)</v>
      </c>
      <c r="AL311" s="129"/>
      <c r="AM311" s="129"/>
      <c r="AN311" s="129"/>
      <c r="AO311" s="55" t="str">
        <f t="shared" ref="AO311" si="945">$A$11</f>
        <v>교시</v>
      </c>
      <c r="AP311" s="128" t="str">
        <f t="shared" ref="AP311" si="946">$B$11</f>
        <v>훈련과목</v>
      </c>
      <c r="AQ311" s="128"/>
      <c r="AR311" s="128"/>
      <c r="AS311" s="128"/>
      <c r="AT311" s="128"/>
      <c r="AU311" s="128"/>
      <c r="AV311" s="128" t="str">
        <f t="shared" ref="AV311" si="947">$H$11</f>
        <v>담당교사</v>
      </c>
      <c r="AW311" s="128"/>
      <c r="AX311" s="128" t="str">
        <f t="shared" ref="AX311" si="948">$J$11</f>
        <v>훈련내용</v>
      </c>
      <c r="AY311" s="128"/>
      <c r="AZ311" s="128"/>
      <c r="BA311" s="128"/>
      <c r="BB311" s="128"/>
      <c r="BC311" s="128"/>
      <c r="BD311" s="128"/>
      <c r="BE311" s="129" t="str">
        <f t="shared" ref="BE311" si="949">$Q$11</f>
        <v>비고
(불참자 등)</v>
      </c>
      <c r="BF311" s="129"/>
      <c r="BG311" s="129"/>
      <c r="BH311" s="129"/>
      <c r="BI311" s="55" t="str">
        <f t="shared" ref="BI311" si="950">$A$11</f>
        <v>교시</v>
      </c>
      <c r="BJ311" s="128" t="str">
        <f t="shared" ref="BJ311" si="951">$B$11</f>
        <v>훈련과목</v>
      </c>
      <c r="BK311" s="128"/>
      <c r="BL311" s="128"/>
      <c r="BM311" s="128"/>
      <c r="BN311" s="128"/>
      <c r="BO311" s="128"/>
      <c r="BP311" s="128" t="str">
        <f t="shared" ref="BP311" si="952">$H$11</f>
        <v>담당교사</v>
      </c>
      <c r="BQ311" s="128"/>
      <c r="BR311" s="128" t="str">
        <f t="shared" ref="BR311" si="953">$J$11</f>
        <v>훈련내용</v>
      </c>
      <c r="BS311" s="128"/>
      <c r="BT311" s="128"/>
      <c r="BU311" s="128"/>
      <c r="BV311" s="128"/>
      <c r="BW311" s="128"/>
      <c r="BX311" s="128"/>
      <c r="BY311" s="129" t="str">
        <f t="shared" ref="BY311" si="954">$Q$11</f>
        <v>비고
(불참자 등)</v>
      </c>
      <c r="BZ311" s="129"/>
      <c r="CA311" s="129"/>
      <c r="CB311" s="129"/>
      <c r="CC311" s="55" t="str">
        <f t="shared" ref="CC311" si="955">$A$11</f>
        <v>교시</v>
      </c>
      <c r="CD311" s="128" t="str">
        <f t="shared" ref="CD311" si="956">$B$11</f>
        <v>훈련과목</v>
      </c>
      <c r="CE311" s="128"/>
      <c r="CF311" s="128"/>
      <c r="CG311" s="128"/>
      <c r="CH311" s="128"/>
      <c r="CI311" s="128"/>
      <c r="CJ311" s="128" t="str">
        <f t="shared" ref="CJ311" si="957">$H$11</f>
        <v>담당교사</v>
      </c>
      <c r="CK311" s="128"/>
      <c r="CL311" s="128" t="str">
        <f t="shared" ref="CL311" si="958">$J$11</f>
        <v>훈련내용</v>
      </c>
      <c r="CM311" s="128"/>
      <c r="CN311" s="128"/>
      <c r="CO311" s="128"/>
      <c r="CP311" s="128"/>
      <c r="CQ311" s="128"/>
      <c r="CR311" s="128"/>
      <c r="CS311" s="129" t="str">
        <f t="shared" ref="CS311" si="959">$Q$11</f>
        <v>비고
(불참자 등)</v>
      </c>
      <c r="CT311" s="129"/>
      <c r="CU311" s="129"/>
      <c r="CV311" s="129"/>
    </row>
    <row r="312" spans="1:100" ht="30.75" customHeight="1" x14ac:dyDescent="0.15">
      <c r="A312" s="57" t="str">
        <f>"1교시"&amp;LEFT(자료!$D$8,5)</f>
        <v>1교시09:30</v>
      </c>
      <c r="B312" s="121" t="str">
        <f>IF(VLOOKUP(J307,내용[],4,FALSE)="","",VLOOKUP(J307,내용[],4,FALSE)&amp;" : "&amp;VLOOKUP(J307,내용[],12,FALSE))</f>
        <v xml:space="preserve">프로그래밍언어 기초 및 활용 : </v>
      </c>
      <c r="C312" s="121"/>
      <c r="D312" s="121"/>
      <c r="E312" s="121"/>
      <c r="F312" s="121"/>
      <c r="G312" s="121"/>
      <c r="H312" s="122"/>
      <c r="I312" s="122"/>
      <c r="J312" s="123" t="str">
        <f>IF(VLOOKUP(J307,내용[],20,FALSE)="","",VLOOKUP(J307,내용[],20,FALSE))</f>
        <v>응용SW 기초기술 활용</v>
      </c>
      <c r="K312" s="123"/>
      <c r="L312" s="123"/>
      <c r="M312" s="123"/>
      <c r="N312" s="123"/>
      <c r="O312" s="123"/>
      <c r="P312" s="123"/>
      <c r="Q312" s="124"/>
      <c r="R312" s="124"/>
      <c r="S312" s="124"/>
      <c r="T312" s="124"/>
      <c r="U312" s="57" t="str">
        <f>"1교시"&amp;LEFT(자료!$D$8,5)</f>
        <v>1교시09:30</v>
      </c>
      <c r="V312" s="121" t="str">
        <f>IF(VLOOKUP(AD307,내용[],4,FALSE)="","",VLOOKUP(AD307,내용[],4,FALSE)&amp;" : "&amp;VLOOKUP(AD307,내용[],12,FALSE))</f>
        <v xml:space="preserve">프로그래밍언어 기초 및 활용 : </v>
      </c>
      <c r="W312" s="121"/>
      <c r="X312" s="121"/>
      <c r="Y312" s="121"/>
      <c r="Z312" s="121"/>
      <c r="AA312" s="121"/>
      <c r="AB312" s="122"/>
      <c r="AC312" s="122"/>
      <c r="AD312" s="123" t="str">
        <f>IF(VLOOKUP(AD307,내용[],20,FALSE)="","",VLOOKUP(AD307,내용[],20,FALSE))</f>
        <v>응용SW 기초기술 활용</v>
      </c>
      <c r="AE312" s="123"/>
      <c r="AF312" s="123"/>
      <c r="AG312" s="123"/>
      <c r="AH312" s="123"/>
      <c r="AI312" s="123"/>
      <c r="AJ312" s="123"/>
      <c r="AK312" s="124"/>
      <c r="AL312" s="124"/>
      <c r="AM312" s="124"/>
      <c r="AN312" s="124"/>
      <c r="AO312" s="57" t="str">
        <f>"1교시"&amp;LEFT(자료!$D$8,5)</f>
        <v>1교시09:30</v>
      </c>
      <c r="AP312" s="121" t="str">
        <f>IF(VLOOKUP(AX307,내용[],4,FALSE)="","",VLOOKUP(AX307,내용[],4,FALSE)&amp;" : "&amp;VLOOKUP(AX307,내용[],12,FALSE))</f>
        <v xml:space="preserve">프로그래밍언어 기초 및 활용 : </v>
      </c>
      <c r="AQ312" s="121"/>
      <c r="AR312" s="121"/>
      <c r="AS312" s="121"/>
      <c r="AT312" s="121"/>
      <c r="AU312" s="121"/>
      <c r="AV312" s="122"/>
      <c r="AW312" s="122"/>
      <c r="AX312" s="123" t="str">
        <f>IF(VLOOKUP(AX307,내용[],20,FALSE)="","",VLOOKUP(AX307,내용[],20,FALSE))</f>
        <v>응용SW 기초기술 활용</v>
      </c>
      <c r="AY312" s="123"/>
      <c r="AZ312" s="123"/>
      <c r="BA312" s="123"/>
      <c r="BB312" s="123"/>
      <c r="BC312" s="123"/>
      <c r="BD312" s="123"/>
      <c r="BE312" s="124"/>
      <c r="BF312" s="124"/>
      <c r="BG312" s="124"/>
      <c r="BH312" s="124"/>
      <c r="BI312" s="57" t="str">
        <f>"1교시"&amp;LEFT(자료!$D$8,5)</f>
        <v>1교시09:30</v>
      </c>
      <c r="BJ312" s="121" t="str">
        <f>IF(VLOOKUP(BR307,내용[],4,FALSE)="","",VLOOKUP(BR307,내용[],4,FALSE)&amp;" : "&amp;VLOOKUP(BR307,내용[],12,FALSE))</f>
        <v xml:space="preserve">프로그래밍언어 기초 및 활용 : </v>
      </c>
      <c r="BK312" s="121"/>
      <c r="BL312" s="121"/>
      <c r="BM312" s="121"/>
      <c r="BN312" s="121"/>
      <c r="BO312" s="121"/>
      <c r="BP312" s="122"/>
      <c r="BQ312" s="122"/>
      <c r="BR312" s="123" t="str">
        <f>IF(VLOOKUP(BR307,내용[],20,FALSE)="","",VLOOKUP(BR307,내용[],20,FALSE))</f>
        <v>응용SW 기초기술 활용</v>
      </c>
      <c r="BS312" s="123"/>
      <c r="BT312" s="123"/>
      <c r="BU312" s="123"/>
      <c r="BV312" s="123"/>
      <c r="BW312" s="123"/>
      <c r="BX312" s="123"/>
      <c r="BY312" s="124"/>
      <c r="BZ312" s="124"/>
      <c r="CA312" s="124"/>
      <c r="CB312" s="124"/>
      <c r="CC312" s="57" t="str">
        <f>"1교시"&amp;LEFT(자료!$D$8,5)</f>
        <v>1교시09:30</v>
      </c>
      <c r="CD312" s="121" t="str">
        <f>IF(VLOOKUP(CL307,내용[],4,FALSE)="","",VLOOKUP(CL307,내용[],4,FALSE)&amp;" : "&amp;VLOOKUP(CL307,내용[],12,FALSE))</f>
        <v xml:space="preserve">프로그래밍언어 기초 및 활용 : </v>
      </c>
      <c r="CE312" s="121"/>
      <c r="CF312" s="121"/>
      <c r="CG312" s="121"/>
      <c r="CH312" s="121"/>
      <c r="CI312" s="121"/>
      <c r="CJ312" s="122"/>
      <c r="CK312" s="122"/>
      <c r="CL312" s="123" t="str">
        <f>IF(VLOOKUP(CL307,내용[],20,FALSE)="","",VLOOKUP(CL307,내용[],20,FALSE))</f>
        <v>응용SW 기초기술 활용</v>
      </c>
      <c r="CM312" s="123"/>
      <c r="CN312" s="123"/>
      <c r="CO312" s="123"/>
      <c r="CP312" s="123"/>
      <c r="CQ312" s="123"/>
      <c r="CR312" s="123"/>
      <c r="CS312" s="124"/>
      <c r="CT312" s="124"/>
      <c r="CU312" s="124"/>
      <c r="CV312" s="124"/>
    </row>
    <row r="313" spans="1:100" ht="30.75" customHeight="1" x14ac:dyDescent="0.15">
      <c r="A313" s="57" t="str">
        <f>"2교시"&amp;LEFT(자료!$E$8,5)</f>
        <v>2교시10:30</v>
      </c>
      <c r="B313" s="125" t="str">
        <f>IF(VLOOKUP(J307,내용[],5,FALSE)="","",VLOOKUP(J307,내용[],5,FALSE)&amp;" : "&amp;VLOOKUP(J307,내용[],13,FALSE))</f>
        <v xml:space="preserve">프로그래밍언어 기초 및 활용 : </v>
      </c>
      <c r="C313" s="126"/>
      <c r="D313" s="126"/>
      <c r="E313" s="126"/>
      <c r="F313" s="126"/>
      <c r="G313" s="127"/>
      <c r="H313" s="122"/>
      <c r="I313" s="122"/>
      <c r="J313" s="123" t="str">
        <f>IF(VLOOKUP(J307,내용[],21,FALSE)="","",VLOOKUP(J307,내용[],21,FALSE))</f>
        <v>응용SW 기초기술 활용</v>
      </c>
      <c r="K313" s="123"/>
      <c r="L313" s="123"/>
      <c r="M313" s="123"/>
      <c r="N313" s="123"/>
      <c r="O313" s="123"/>
      <c r="P313" s="123"/>
      <c r="Q313" s="124"/>
      <c r="R313" s="124"/>
      <c r="S313" s="124"/>
      <c r="T313" s="124"/>
      <c r="U313" s="57" t="str">
        <f>"2교시"&amp;LEFT(자료!$E$8,5)</f>
        <v>2교시10:30</v>
      </c>
      <c r="V313" s="125" t="str">
        <f>IF(VLOOKUP(AD307,내용[],5,FALSE)="","",VLOOKUP(AD307,내용[],5,FALSE)&amp;" : "&amp;VLOOKUP(AD307,내용[],13,FALSE))</f>
        <v xml:space="preserve">프로그래밍언어 기초 및 활용 : </v>
      </c>
      <c r="W313" s="126"/>
      <c r="X313" s="126"/>
      <c r="Y313" s="126"/>
      <c r="Z313" s="126"/>
      <c r="AA313" s="127"/>
      <c r="AB313" s="122"/>
      <c r="AC313" s="122"/>
      <c r="AD313" s="123" t="str">
        <f>IF(VLOOKUP(AD307,내용[],21,FALSE)="","",VLOOKUP(AD307,내용[],21,FALSE))</f>
        <v>응용SW 기초기술 활용</v>
      </c>
      <c r="AE313" s="123"/>
      <c r="AF313" s="123"/>
      <c r="AG313" s="123"/>
      <c r="AH313" s="123"/>
      <c r="AI313" s="123"/>
      <c r="AJ313" s="123"/>
      <c r="AK313" s="124"/>
      <c r="AL313" s="124"/>
      <c r="AM313" s="124"/>
      <c r="AN313" s="124"/>
      <c r="AO313" s="57" t="str">
        <f>"2교시"&amp;LEFT(자료!$E$8,5)</f>
        <v>2교시10:30</v>
      </c>
      <c r="AP313" s="125" t="str">
        <f>IF(VLOOKUP(AX307,내용[],5,FALSE)="","",VLOOKUP(AX307,내용[],5,FALSE)&amp;" : "&amp;VLOOKUP(AX307,내용[],13,FALSE))</f>
        <v xml:space="preserve">프로그래밍언어 기초 및 활용 : </v>
      </c>
      <c r="AQ313" s="126"/>
      <c r="AR313" s="126"/>
      <c r="AS313" s="126"/>
      <c r="AT313" s="126"/>
      <c r="AU313" s="127"/>
      <c r="AV313" s="122"/>
      <c r="AW313" s="122"/>
      <c r="AX313" s="123" t="str">
        <f>IF(VLOOKUP(AX307,내용[],21,FALSE)="","",VLOOKUP(AX307,내용[],21,FALSE))</f>
        <v>응용SW 기초기술 활용</v>
      </c>
      <c r="AY313" s="123"/>
      <c r="AZ313" s="123"/>
      <c r="BA313" s="123"/>
      <c r="BB313" s="123"/>
      <c r="BC313" s="123"/>
      <c r="BD313" s="123"/>
      <c r="BE313" s="124"/>
      <c r="BF313" s="124"/>
      <c r="BG313" s="124"/>
      <c r="BH313" s="124"/>
      <c r="BI313" s="57" t="str">
        <f>"2교시"&amp;LEFT(자료!$E$8,5)</f>
        <v>2교시10:30</v>
      </c>
      <c r="BJ313" s="125" t="str">
        <f>IF(VLOOKUP(BR307,내용[],5,FALSE)="","",VLOOKUP(BR307,내용[],5,FALSE)&amp;" : "&amp;VLOOKUP(BR307,내용[],13,FALSE))</f>
        <v xml:space="preserve">프로그래밍언어 기초 및 활용 : </v>
      </c>
      <c r="BK313" s="126"/>
      <c r="BL313" s="126"/>
      <c r="BM313" s="126"/>
      <c r="BN313" s="126"/>
      <c r="BO313" s="127"/>
      <c r="BP313" s="122"/>
      <c r="BQ313" s="122"/>
      <c r="BR313" s="123" t="str">
        <f>IF(VLOOKUP(BR307,내용[],21,FALSE)="","",VLOOKUP(BR307,내용[],21,FALSE))</f>
        <v>응용SW 기초기술 활용</v>
      </c>
      <c r="BS313" s="123"/>
      <c r="BT313" s="123"/>
      <c r="BU313" s="123"/>
      <c r="BV313" s="123"/>
      <c r="BW313" s="123"/>
      <c r="BX313" s="123"/>
      <c r="BY313" s="124"/>
      <c r="BZ313" s="124"/>
      <c r="CA313" s="124"/>
      <c r="CB313" s="124"/>
      <c r="CC313" s="57" t="str">
        <f>"2교시"&amp;LEFT(자료!$E$8,5)</f>
        <v>2교시10:30</v>
      </c>
      <c r="CD313" s="125" t="str">
        <f>IF(VLOOKUP(CL307,내용[],5,FALSE)="","",VLOOKUP(CL307,내용[],5,FALSE)&amp;" : "&amp;VLOOKUP(CL307,내용[],13,FALSE))</f>
        <v xml:space="preserve">프로그래밍언어 기초 및 활용 : </v>
      </c>
      <c r="CE313" s="126"/>
      <c r="CF313" s="126"/>
      <c r="CG313" s="126"/>
      <c r="CH313" s="126"/>
      <c r="CI313" s="127"/>
      <c r="CJ313" s="122"/>
      <c r="CK313" s="122"/>
      <c r="CL313" s="123" t="str">
        <f>IF(VLOOKUP(CL307,내용[],21,FALSE)="","",VLOOKUP(CL307,내용[],21,FALSE))</f>
        <v>응용SW 기초기술 활용</v>
      </c>
      <c r="CM313" s="123"/>
      <c r="CN313" s="123"/>
      <c r="CO313" s="123"/>
      <c r="CP313" s="123"/>
      <c r="CQ313" s="123"/>
      <c r="CR313" s="123"/>
      <c r="CS313" s="124"/>
      <c r="CT313" s="124"/>
      <c r="CU313" s="124"/>
      <c r="CV313" s="124"/>
    </row>
    <row r="314" spans="1:100" ht="30.75" customHeight="1" x14ac:dyDescent="0.15">
      <c r="A314" s="57" t="str">
        <f>"3교시"&amp;LEFT(자료!$F$8,5)</f>
        <v>3교시11:30</v>
      </c>
      <c r="B314" s="125" t="str">
        <f>IF(VLOOKUP(J307,내용[],6,FALSE)="","",VLOOKUP(J307,내용[],6,FALSE)&amp;" : "&amp;VLOOKUP(J307,내용[],14,FALSE))</f>
        <v xml:space="preserve">프로그래밍언어 기초 및 활용 : </v>
      </c>
      <c r="C314" s="126"/>
      <c r="D314" s="126"/>
      <c r="E314" s="126"/>
      <c r="F314" s="126"/>
      <c r="G314" s="127"/>
      <c r="H314" s="122"/>
      <c r="I314" s="122"/>
      <c r="J314" s="123" t="str">
        <f>IF(VLOOKUP(J307,내용[],22,FALSE)="","",VLOOKUP(J307,내용[],22,FALSE))</f>
        <v>응용SW 기초기술 활용</v>
      </c>
      <c r="K314" s="123"/>
      <c r="L314" s="123"/>
      <c r="M314" s="123"/>
      <c r="N314" s="123"/>
      <c r="O314" s="123"/>
      <c r="P314" s="123"/>
      <c r="Q314" s="124"/>
      <c r="R314" s="124"/>
      <c r="S314" s="124"/>
      <c r="T314" s="124"/>
      <c r="U314" s="57" t="str">
        <f>"3교시"&amp;LEFT(자료!$F$8,5)</f>
        <v>3교시11:30</v>
      </c>
      <c r="V314" s="125" t="str">
        <f>IF(VLOOKUP(AD307,내용[],6,FALSE)="","",VLOOKUP(AD307,내용[],6,FALSE)&amp;" : "&amp;VLOOKUP(AD307,내용[],14,FALSE))</f>
        <v xml:space="preserve">프로그래밍언어 기초 및 활용 : </v>
      </c>
      <c r="W314" s="126"/>
      <c r="X314" s="126"/>
      <c r="Y314" s="126"/>
      <c r="Z314" s="126"/>
      <c r="AA314" s="127"/>
      <c r="AB314" s="122"/>
      <c r="AC314" s="122"/>
      <c r="AD314" s="123" t="str">
        <f>IF(VLOOKUP(AD307,내용[],22,FALSE)="","",VLOOKUP(AD307,내용[],22,FALSE))</f>
        <v>응용SW 기초기술 활용</v>
      </c>
      <c r="AE314" s="123"/>
      <c r="AF314" s="123"/>
      <c r="AG314" s="123"/>
      <c r="AH314" s="123"/>
      <c r="AI314" s="123"/>
      <c r="AJ314" s="123"/>
      <c r="AK314" s="124"/>
      <c r="AL314" s="124"/>
      <c r="AM314" s="124"/>
      <c r="AN314" s="124"/>
      <c r="AO314" s="57" t="str">
        <f>"3교시"&amp;LEFT(자료!$F$8,5)</f>
        <v>3교시11:30</v>
      </c>
      <c r="AP314" s="125" t="str">
        <f>IF(VLOOKUP(AX307,내용[],6,FALSE)="","",VLOOKUP(AX307,내용[],6,FALSE)&amp;" : "&amp;VLOOKUP(AX307,내용[],14,FALSE))</f>
        <v xml:space="preserve">프로그래밍언어 기초 및 활용 : </v>
      </c>
      <c r="AQ314" s="126"/>
      <c r="AR314" s="126"/>
      <c r="AS314" s="126"/>
      <c r="AT314" s="126"/>
      <c r="AU314" s="127"/>
      <c r="AV314" s="122"/>
      <c r="AW314" s="122"/>
      <c r="AX314" s="123" t="str">
        <f>IF(VLOOKUP(AX307,내용[],22,FALSE)="","",VLOOKUP(AX307,내용[],22,FALSE))</f>
        <v>응용SW 기초기술 활용</v>
      </c>
      <c r="AY314" s="123"/>
      <c r="AZ314" s="123"/>
      <c r="BA314" s="123"/>
      <c r="BB314" s="123"/>
      <c r="BC314" s="123"/>
      <c r="BD314" s="123"/>
      <c r="BE314" s="124"/>
      <c r="BF314" s="124"/>
      <c r="BG314" s="124"/>
      <c r="BH314" s="124"/>
      <c r="BI314" s="57" t="str">
        <f>"3교시"&amp;LEFT(자료!$F$8,5)</f>
        <v>3교시11:30</v>
      </c>
      <c r="BJ314" s="125" t="str">
        <f>IF(VLOOKUP(BR307,내용[],6,FALSE)="","",VLOOKUP(BR307,내용[],6,FALSE)&amp;" : "&amp;VLOOKUP(BR307,내용[],14,FALSE))</f>
        <v xml:space="preserve">프로그래밍언어 기초 및 활용 : </v>
      </c>
      <c r="BK314" s="126"/>
      <c r="BL314" s="126"/>
      <c r="BM314" s="126"/>
      <c r="BN314" s="126"/>
      <c r="BO314" s="127"/>
      <c r="BP314" s="122"/>
      <c r="BQ314" s="122"/>
      <c r="BR314" s="123" t="str">
        <f>IF(VLOOKUP(BR307,내용[],22,FALSE)="","",VLOOKUP(BR307,내용[],22,FALSE))</f>
        <v>응용SW 기초기술 활용</v>
      </c>
      <c r="BS314" s="123"/>
      <c r="BT314" s="123"/>
      <c r="BU314" s="123"/>
      <c r="BV314" s="123"/>
      <c r="BW314" s="123"/>
      <c r="BX314" s="123"/>
      <c r="BY314" s="124"/>
      <c r="BZ314" s="124"/>
      <c r="CA314" s="124"/>
      <c r="CB314" s="124"/>
      <c r="CC314" s="57" t="str">
        <f>"3교시"&amp;LEFT(자료!$F$8,5)</f>
        <v>3교시11:30</v>
      </c>
      <c r="CD314" s="125" t="str">
        <f>IF(VLOOKUP(CL307,내용[],6,FALSE)="","",VLOOKUP(CL307,내용[],6,FALSE)&amp;" : "&amp;VLOOKUP(CL307,내용[],14,FALSE))</f>
        <v xml:space="preserve">프로그래밍언어 기초 및 활용 : </v>
      </c>
      <c r="CE314" s="126"/>
      <c r="CF314" s="126"/>
      <c r="CG314" s="126"/>
      <c r="CH314" s="126"/>
      <c r="CI314" s="127"/>
      <c r="CJ314" s="122"/>
      <c r="CK314" s="122"/>
      <c r="CL314" s="123" t="str">
        <f>IF(VLOOKUP(CL307,내용[],22,FALSE)="","",VLOOKUP(CL307,내용[],22,FALSE))</f>
        <v>응용SW 기초기술 활용</v>
      </c>
      <c r="CM314" s="123"/>
      <c r="CN314" s="123"/>
      <c r="CO314" s="123"/>
      <c r="CP314" s="123"/>
      <c r="CQ314" s="123"/>
      <c r="CR314" s="123"/>
      <c r="CS314" s="124"/>
      <c r="CT314" s="124"/>
      <c r="CU314" s="124"/>
      <c r="CV314" s="124"/>
    </row>
    <row r="315" spans="1:100" ht="30.75" customHeight="1" x14ac:dyDescent="0.15">
      <c r="A315" s="57" t="str">
        <f>"4교시"&amp;LEFT(자료!$G$8,5)</f>
        <v>4교시12:30</v>
      </c>
      <c r="B315" s="125" t="str">
        <f>IF(VLOOKUP(J307,내용[],7,FALSE)="","",VLOOKUP(J307,내용[],7,FALSE)&amp;" : "&amp;VLOOKUP(J307,내용[],15,FALSE))</f>
        <v xml:space="preserve">프로그래밍언어 기초 및 활용 : </v>
      </c>
      <c r="C315" s="126"/>
      <c r="D315" s="126"/>
      <c r="E315" s="126"/>
      <c r="F315" s="126"/>
      <c r="G315" s="127"/>
      <c r="H315" s="122"/>
      <c r="I315" s="122"/>
      <c r="J315" s="123" t="str">
        <f>IF(VLOOKUP(J307,내용[],23,FALSE)="","",VLOOKUP(J307,내용[],23,FALSE))</f>
        <v>응용SW 기초기술 활용</v>
      </c>
      <c r="K315" s="123"/>
      <c r="L315" s="123"/>
      <c r="M315" s="123"/>
      <c r="N315" s="123"/>
      <c r="O315" s="123"/>
      <c r="P315" s="123"/>
      <c r="Q315" s="124"/>
      <c r="R315" s="124"/>
      <c r="S315" s="124"/>
      <c r="T315" s="124"/>
      <c r="U315" s="57" t="str">
        <f>"4교시"&amp;LEFT(자료!$G$8,5)</f>
        <v>4교시12:30</v>
      </c>
      <c r="V315" s="125" t="str">
        <f>IF(VLOOKUP(AD307,내용[],7,FALSE)="","",VLOOKUP(AD307,내용[],7,FALSE)&amp;" : "&amp;VLOOKUP(AD307,내용[],15,FALSE))</f>
        <v xml:space="preserve">프로그래밍언어 기초 및 활용 : </v>
      </c>
      <c r="W315" s="126"/>
      <c r="X315" s="126"/>
      <c r="Y315" s="126"/>
      <c r="Z315" s="126"/>
      <c r="AA315" s="127"/>
      <c r="AB315" s="122"/>
      <c r="AC315" s="122"/>
      <c r="AD315" s="123" t="str">
        <f>IF(VLOOKUP(AD307,내용[],23,FALSE)="","",VLOOKUP(AD307,내용[],23,FALSE))</f>
        <v>응용SW 기초기술 활용</v>
      </c>
      <c r="AE315" s="123"/>
      <c r="AF315" s="123"/>
      <c r="AG315" s="123"/>
      <c r="AH315" s="123"/>
      <c r="AI315" s="123"/>
      <c r="AJ315" s="123"/>
      <c r="AK315" s="124"/>
      <c r="AL315" s="124"/>
      <c r="AM315" s="124"/>
      <c r="AN315" s="124"/>
      <c r="AO315" s="57" t="str">
        <f>"4교시"&amp;LEFT(자료!$G$8,5)</f>
        <v>4교시12:30</v>
      </c>
      <c r="AP315" s="125" t="str">
        <f>IF(VLOOKUP(AX307,내용[],7,FALSE)="","",VLOOKUP(AX307,내용[],7,FALSE)&amp;" : "&amp;VLOOKUP(AX307,내용[],15,FALSE))</f>
        <v xml:space="preserve">프로그래밍언어 기초 및 활용 : </v>
      </c>
      <c r="AQ315" s="126"/>
      <c r="AR315" s="126"/>
      <c r="AS315" s="126"/>
      <c r="AT315" s="126"/>
      <c r="AU315" s="127"/>
      <c r="AV315" s="122"/>
      <c r="AW315" s="122"/>
      <c r="AX315" s="123" t="str">
        <f>IF(VLOOKUP(AX307,내용[],23,FALSE)="","",VLOOKUP(AX307,내용[],23,FALSE))</f>
        <v>응용SW 기초기술 활용</v>
      </c>
      <c r="AY315" s="123"/>
      <c r="AZ315" s="123"/>
      <c r="BA315" s="123"/>
      <c r="BB315" s="123"/>
      <c r="BC315" s="123"/>
      <c r="BD315" s="123"/>
      <c r="BE315" s="124"/>
      <c r="BF315" s="124"/>
      <c r="BG315" s="124"/>
      <c r="BH315" s="124"/>
      <c r="BI315" s="57" t="str">
        <f>"4교시"&amp;LEFT(자료!$G$8,5)</f>
        <v>4교시12:30</v>
      </c>
      <c r="BJ315" s="125" t="str">
        <f>IF(VLOOKUP(BR307,내용[],7,FALSE)="","",VLOOKUP(BR307,내용[],7,FALSE)&amp;" : "&amp;VLOOKUP(BR307,내용[],15,FALSE))</f>
        <v xml:space="preserve">프로그래밍언어 기초 및 활용 : </v>
      </c>
      <c r="BK315" s="126"/>
      <c r="BL315" s="126"/>
      <c r="BM315" s="126"/>
      <c r="BN315" s="126"/>
      <c r="BO315" s="127"/>
      <c r="BP315" s="122"/>
      <c r="BQ315" s="122"/>
      <c r="BR315" s="123" t="str">
        <f>IF(VLOOKUP(BR307,내용[],23,FALSE)="","",VLOOKUP(BR307,내용[],23,FALSE))</f>
        <v>응용SW 기초기술 활용</v>
      </c>
      <c r="BS315" s="123"/>
      <c r="BT315" s="123"/>
      <c r="BU315" s="123"/>
      <c r="BV315" s="123"/>
      <c r="BW315" s="123"/>
      <c r="BX315" s="123"/>
      <c r="BY315" s="124"/>
      <c r="BZ315" s="124"/>
      <c r="CA315" s="124"/>
      <c r="CB315" s="124"/>
      <c r="CC315" s="57" t="str">
        <f>"4교시"&amp;LEFT(자료!$G$8,5)</f>
        <v>4교시12:30</v>
      </c>
      <c r="CD315" s="125" t="str">
        <f>IF(VLOOKUP(CL307,내용[],7,FALSE)="","",VLOOKUP(CL307,내용[],7,FALSE)&amp;" : "&amp;VLOOKUP(CL307,내용[],15,FALSE))</f>
        <v xml:space="preserve">프로그래밍언어 기초 및 활용 : </v>
      </c>
      <c r="CE315" s="126"/>
      <c r="CF315" s="126"/>
      <c r="CG315" s="126"/>
      <c r="CH315" s="126"/>
      <c r="CI315" s="127"/>
      <c r="CJ315" s="122"/>
      <c r="CK315" s="122"/>
      <c r="CL315" s="123" t="str">
        <f>IF(VLOOKUP(CL307,내용[],23,FALSE)="","",VLOOKUP(CL307,내용[],23,FALSE))</f>
        <v>응용SW 기초기술 활용</v>
      </c>
      <c r="CM315" s="123"/>
      <c r="CN315" s="123"/>
      <c r="CO315" s="123"/>
      <c r="CP315" s="123"/>
      <c r="CQ315" s="123"/>
      <c r="CR315" s="123"/>
      <c r="CS315" s="124"/>
      <c r="CT315" s="124"/>
      <c r="CU315" s="124"/>
      <c r="CV315" s="124"/>
    </row>
    <row r="316" spans="1:100" ht="30.75" customHeight="1" x14ac:dyDescent="0.15">
      <c r="A316" s="57" t="str">
        <f>"5교시"&amp;LEFT(자료!$H$8,5)</f>
        <v>5교시14:10</v>
      </c>
      <c r="B316" s="125" t="str">
        <f>IF(VLOOKUP(J307,내용[],8,FALSE)="","",VLOOKUP(J307,내용[],8,FALSE)&amp;" : "&amp;VLOOKUP(J307,내용[],16,FALSE))</f>
        <v xml:space="preserve">프로그래밍언어 기초 및 활용 : </v>
      </c>
      <c r="C316" s="126"/>
      <c r="D316" s="126"/>
      <c r="E316" s="126"/>
      <c r="F316" s="126"/>
      <c r="G316" s="127"/>
      <c r="H316" s="122"/>
      <c r="I316" s="122"/>
      <c r="J316" s="123" t="str">
        <f>IF(VLOOKUP(J307,내용[],24,FALSE)="","",VLOOKUP(J307,내용[],24,FALSE))</f>
        <v>응용SW 기초기술 활용</v>
      </c>
      <c r="K316" s="123"/>
      <c r="L316" s="123"/>
      <c r="M316" s="123"/>
      <c r="N316" s="123"/>
      <c r="O316" s="123"/>
      <c r="P316" s="123"/>
      <c r="Q316" s="124"/>
      <c r="R316" s="124"/>
      <c r="S316" s="124"/>
      <c r="T316" s="124"/>
      <c r="U316" s="57" t="str">
        <f>"5교시"&amp;LEFT(자료!$H$8,5)</f>
        <v>5교시14:10</v>
      </c>
      <c r="V316" s="125" t="str">
        <f>IF(VLOOKUP(AD307,내용[],8,FALSE)="","",VLOOKUP(AD307,내용[],8,FALSE)&amp;" : "&amp;VLOOKUP(AD307,내용[],16,FALSE))</f>
        <v xml:space="preserve">프로그래밍언어 기초 및 활용 : </v>
      </c>
      <c r="W316" s="126"/>
      <c r="X316" s="126"/>
      <c r="Y316" s="126"/>
      <c r="Z316" s="126"/>
      <c r="AA316" s="127"/>
      <c r="AB316" s="122"/>
      <c r="AC316" s="122"/>
      <c r="AD316" s="123" t="str">
        <f>IF(VLOOKUP(AD307,내용[],24,FALSE)="","",VLOOKUP(AD307,내용[],24,FALSE))</f>
        <v>응용SW 기초기술 활용</v>
      </c>
      <c r="AE316" s="123"/>
      <c r="AF316" s="123"/>
      <c r="AG316" s="123"/>
      <c r="AH316" s="123"/>
      <c r="AI316" s="123"/>
      <c r="AJ316" s="123"/>
      <c r="AK316" s="124"/>
      <c r="AL316" s="124"/>
      <c r="AM316" s="124"/>
      <c r="AN316" s="124"/>
      <c r="AO316" s="57" t="str">
        <f>"5교시"&amp;LEFT(자료!$H$8,5)</f>
        <v>5교시14:10</v>
      </c>
      <c r="AP316" s="125" t="str">
        <f>IF(VLOOKUP(AX307,내용[],8,FALSE)="","",VLOOKUP(AX307,내용[],8,FALSE)&amp;" : "&amp;VLOOKUP(AX307,내용[],16,FALSE))</f>
        <v xml:space="preserve">프로그래밍언어 기초 및 활용 : </v>
      </c>
      <c r="AQ316" s="126"/>
      <c r="AR316" s="126"/>
      <c r="AS316" s="126"/>
      <c r="AT316" s="126"/>
      <c r="AU316" s="127"/>
      <c r="AV316" s="122"/>
      <c r="AW316" s="122"/>
      <c r="AX316" s="123" t="str">
        <f>IF(VLOOKUP(AX307,내용[],24,FALSE)="","",VLOOKUP(AX307,내용[],24,FALSE))</f>
        <v>응용SW 기초기술 활용</v>
      </c>
      <c r="AY316" s="123"/>
      <c r="AZ316" s="123"/>
      <c r="BA316" s="123"/>
      <c r="BB316" s="123"/>
      <c r="BC316" s="123"/>
      <c r="BD316" s="123"/>
      <c r="BE316" s="124"/>
      <c r="BF316" s="124"/>
      <c r="BG316" s="124"/>
      <c r="BH316" s="124"/>
      <c r="BI316" s="57" t="str">
        <f>"5교시"&amp;LEFT(자료!$H$8,5)</f>
        <v>5교시14:10</v>
      </c>
      <c r="BJ316" s="125" t="str">
        <f>IF(VLOOKUP(BR307,내용[],8,FALSE)="","",VLOOKUP(BR307,내용[],8,FALSE)&amp;" : "&amp;VLOOKUP(BR307,내용[],16,FALSE))</f>
        <v xml:space="preserve">프로그래밍언어 기초 및 활용 : </v>
      </c>
      <c r="BK316" s="126"/>
      <c r="BL316" s="126"/>
      <c r="BM316" s="126"/>
      <c r="BN316" s="126"/>
      <c r="BO316" s="127"/>
      <c r="BP316" s="122"/>
      <c r="BQ316" s="122"/>
      <c r="BR316" s="123" t="str">
        <f>IF(VLOOKUP(BR307,내용[],24,FALSE)="","",VLOOKUP(BR307,내용[],24,FALSE))</f>
        <v>응용SW 기초기술 활용</v>
      </c>
      <c r="BS316" s="123"/>
      <c r="BT316" s="123"/>
      <c r="BU316" s="123"/>
      <c r="BV316" s="123"/>
      <c r="BW316" s="123"/>
      <c r="BX316" s="123"/>
      <c r="BY316" s="124"/>
      <c r="BZ316" s="124"/>
      <c r="CA316" s="124"/>
      <c r="CB316" s="124"/>
      <c r="CC316" s="57" t="str">
        <f>"5교시"&amp;LEFT(자료!$H$8,5)</f>
        <v>5교시14:10</v>
      </c>
      <c r="CD316" s="125" t="str">
        <f>IF(VLOOKUP(CL307,내용[],8,FALSE)="","",VLOOKUP(CL307,내용[],8,FALSE)&amp;" : "&amp;VLOOKUP(CL307,내용[],16,FALSE))</f>
        <v xml:space="preserve">프로그래밍언어 기초 및 활용 : </v>
      </c>
      <c r="CE316" s="126"/>
      <c r="CF316" s="126"/>
      <c r="CG316" s="126"/>
      <c r="CH316" s="126"/>
      <c r="CI316" s="127"/>
      <c r="CJ316" s="122"/>
      <c r="CK316" s="122"/>
      <c r="CL316" s="123" t="str">
        <f>IF(VLOOKUP(CL307,내용[],24,FALSE)="","",VLOOKUP(CL307,내용[],24,FALSE))</f>
        <v>응용SW 기초기술 활용</v>
      </c>
      <c r="CM316" s="123"/>
      <c r="CN316" s="123"/>
      <c r="CO316" s="123"/>
      <c r="CP316" s="123"/>
      <c r="CQ316" s="123"/>
      <c r="CR316" s="123"/>
      <c r="CS316" s="124"/>
      <c r="CT316" s="124"/>
      <c r="CU316" s="124"/>
      <c r="CV316" s="124"/>
    </row>
    <row r="317" spans="1:100" ht="30.75" customHeight="1" x14ac:dyDescent="0.15">
      <c r="A317" s="57" t="str">
        <f>"6교시"&amp;LEFT(자료!$I$8,5)</f>
        <v>6교시15:10</v>
      </c>
      <c r="B317" s="125" t="str">
        <f>IF(VLOOKUP(J307,내용[],9,FALSE)="","",VLOOKUP(J307,내용[],9,FALSE)&amp;" : "&amp;VLOOKUP(J307,내용[],17,FALSE))</f>
        <v xml:space="preserve">프로그래밍언어 기초 및 활용 : </v>
      </c>
      <c r="C317" s="126"/>
      <c r="D317" s="126"/>
      <c r="E317" s="126"/>
      <c r="F317" s="126"/>
      <c r="G317" s="127"/>
      <c r="H317" s="122"/>
      <c r="I317" s="122"/>
      <c r="J317" s="123" t="str">
        <f>IF(VLOOKUP(J307,내용[],25,FALSE)="","",VLOOKUP(J307,내용[],25,FALSE))</f>
        <v>응용SW 기초기술 활용</v>
      </c>
      <c r="K317" s="123"/>
      <c r="L317" s="123"/>
      <c r="M317" s="123"/>
      <c r="N317" s="123"/>
      <c r="O317" s="123"/>
      <c r="P317" s="123"/>
      <c r="Q317" s="124"/>
      <c r="R317" s="124"/>
      <c r="S317" s="124"/>
      <c r="T317" s="124"/>
      <c r="U317" s="57" t="str">
        <f>"6교시"&amp;LEFT(자료!$I$8,5)</f>
        <v>6교시15:10</v>
      </c>
      <c r="V317" s="125" t="str">
        <f>IF(VLOOKUP(AD307,내용[],9,FALSE)="","",VLOOKUP(AD307,내용[],9,FALSE)&amp;" : "&amp;VLOOKUP(AD307,내용[],17,FALSE))</f>
        <v xml:space="preserve">프로그래밍언어 기초 및 활용 : </v>
      </c>
      <c r="W317" s="126"/>
      <c r="X317" s="126"/>
      <c r="Y317" s="126"/>
      <c r="Z317" s="126"/>
      <c r="AA317" s="127"/>
      <c r="AB317" s="122"/>
      <c r="AC317" s="122"/>
      <c r="AD317" s="123" t="str">
        <f>IF(VLOOKUP(AD307,내용[],25,FALSE)="","",VLOOKUP(AD307,내용[],25,FALSE))</f>
        <v>응용SW 기초기술 활용</v>
      </c>
      <c r="AE317" s="123"/>
      <c r="AF317" s="123"/>
      <c r="AG317" s="123"/>
      <c r="AH317" s="123"/>
      <c r="AI317" s="123"/>
      <c r="AJ317" s="123"/>
      <c r="AK317" s="124"/>
      <c r="AL317" s="124"/>
      <c r="AM317" s="124"/>
      <c r="AN317" s="124"/>
      <c r="AO317" s="57" t="str">
        <f>"6교시"&amp;LEFT(자료!$I$8,5)</f>
        <v>6교시15:10</v>
      </c>
      <c r="AP317" s="125" t="str">
        <f>IF(VLOOKUP(AX307,내용[],9,FALSE)="","",VLOOKUP(AX307,내용[],9,FALSE)&amp;" : "&amp;VLOOKUP(AX307,내용[],17,FALSE))</f>
        <v xml:space="preserve">프로그래밍언어 기초 및 활용 : </v>
      </c>
      <c r="AQ317" s="126"/>
      <c r="AR317" s="126"/>
      <c r="AS317" s="126"/>
      <c r="AT317" s="126"/>
      <c r="AU317" s="127"/>
      <c r="AV317" s="122"/>
      <c r="AW317" s="122"/>
      <c r="AX317" s="123" t="str">
        <f>IF(VLOOKUP(AX307,내용[],25,FALSE)="","",VLOOKUP(AX307,내용[],25,FALSE))</f>
        <v>응용SW 기초기술 활용</v>
      </c>
      <c r="AY317" s="123"/>
      <c r="AZ317" s="123"/>
      <c r="BA317" s="123"/>
      <c r="BB317" s="123"/>
      <c r="BC317" s="123"/>
      <c r="BD317" s="123"/>
      <c r="BE317" s="124"/>
      <c r="BF317" s="124"/>
      <c r="BG317" s="124"/>
      <c r="BH317" s="124"/>
      <c r="BI317" s="57" t="str">
        <f>"6교시"&amp;LEFT(자료!$I$8,5)</f>
        <v>6교시15:10</v>
      </c>
      <c r="BJ317" s="125" t="str">
        <f>IF(VLOOKUP(BR307,내용[],9,FALSE)="","",VLOOKUP(BR307,내용[],9,FALSE)&amp;" : "&amp;VLOOKUP(BR307,내용[],17,FALSE))</f>
        <v xml:space="preserve">프로그래밍언어 기초 및 활용 : </v>
      </c>
      <c r="BK317" s="126"/>
      <c r="BL317" s="126"/>
      <c r="BM317" s="126"/>
      <c r="BN317" s="126"/>
      <c r="BO317" s="127"/>
      <c r="BP317" s="122"/>
      <c r="BQ317" s="122"/>
      <c r="BR317" s="123" t="str">
        <f>IF(VLOOKUP(BR307,내용[],25,FALSE)="","",VLOOKUP(BR307,내용[],25,FALSE))</f>
        <v>응용SW 기초기술 활용</v>
      </c>
      <c r="BS317" s="123"/>
      <c r="BT317" s="123"/>
      <c r="BU317" s="123"/>
      <c r="BV317" s="123"/>
      <c r="BW317" s="123"/>
      <c r="BX317" s="123"/>
      <c r="BY317" s="124"/>
      <c r="BZ317" s="124"/>
      <c r="CA317" s="124"/>
      <c r="CB317" s="124"/>
      <c r="CC317" s="57" t="str">
        <f>"6교시"&amp;LEFT(자료!$I$8,5)</f>
        <v>6교시15:10</v>
      </c>
      <c r="CD317" s="125" t="str">
        <f>IF(VLOOKUP(CL307,내용[],9,FALSE)="","",VLOOKUP(CL307,내용[],9,FALSE)&amp;" : "&amp;VLOOKUP(CL307,내용[],17,FALSE))</f>
        <v xml:space="preserve">프로그래밍언어 기초 및 활용 : </v>
      </c>
      <c r="CE317" s="126"/>
      <c r="CF317" s="126"/>
      <c r="CG317" s="126"/>
      <c r="CH317" s="126"/>
      <c r="CI317" s="127"/>
      <c r="CJ317" s="122"/>
      <c r="CK317" s="122"/>
      <c r="CL317" s="123" t="str">
        <f>IF(VLOOKUP(CL307,내용[],25,FALSE)="","",VLOOKUP(CL307,내용[],25,FALSE))</f>
        <v>응용SW 기초기술 활용</v>
      </c>
      <c r="CM317" s="123"/>
      <c r="CN317" s="123"/>
      <c r="CO317" s="123"/>
      <c r="CP317" s="123"/>
      <c r="CQ317" s="123"/>
      <c r="CR317" s="123"/>
      <c r="CS317" s="124"/>
      <c r="CT317" s="124"/>
      <c r="CU317" s="124"/>
      <c r="CV317" s="124"/>
    </row>
    <row r="318" spans="1:100" ht="30.75" customHeight="1" x14ac:dyDescent="0.15">
      <c r="A318" s="57" t="str">
        <f>"7교시"&amp;LEFT(자료!$J$8,5)</f>
        <v>7교시16:10</v>
      </c>
      <c r="B318" s="125" t="str">
        <f>IF(VLOOKUP(J307,내용[],10,FALSE)="","",VLOOKUP(J307,내용[],10,FALSE)&amp;" : "&amp;VLOOKUP(J307,내용[],18,FALSE))</f>
        <v xml:space="preserve">프로그래밍언어 기초 및 활용 : </v>
      </c>
      <c r="C318" s="126"/>
      <c r="D318" s="126"/>
      <c r="E318" s="126"/>
      <c r="F318" s="126"/>
      <c r="G318" s="127"/>
      <c r="H318" s="122"/>
      <c r="I318" s="122"/>
      <c r="J318" s="123" t="str">
        <f>IF(VLOOKUP(J307,내용[],26,FALSE)="","",VLOOKUP(J307,내용[],26,FALSE))</f>
        <v>응용SW 기초기술 활용</v>
      </c>
      <c r="K318" s="123"/>
      <c r="L318" s="123"/>
      <c r="M318" s="123"/>
      <c r="N318" s="123"/>
      <c r="O318" s="123"/>
      <c r="P318" s="123"/>
      <c r="Q318" s="124"/>
      <c r="R318" s="124"/>
      <c r="S318" s="124"/>
      <c r="T318" s="124"/>
      <c r="U318" s="57" t="str">
        <f>"7교시"&amp;LEFT(자료!$J$8,5)</f>
        <v>7교시16:10</v>
      </c>
      <c r="V318" s="125" t="str">
        <f>IF(VLOOKUP(AD307,내용[],10,FALSE)="","",VLOOKUP(AD307,내용[],10,FALSE)&amp;" : "&amp;VLOOKUP(AD307,내용[],18,FALSE))</f>
        <v xml:space="preserve">프로그래밍언어 기초 및 활용 : </v>
      </c>
      <c r="W318" s="126"/>
      <c r="X318" s="126"/>
      <c r="Y318" s="126"/>
      <c r="Z318" s="126"/>
      <c r="AA318" s="127"/>
      <c r="AB318" s="122"/>
      <c r="AC318" s="122"/>
      <c r="AD318" s="123" t="str">
        <f>IF(VLOOKUP(AD307,내용[],26,FALSE)="","",VLOOKUP(AD307,내용[],26,FALSE))</f>
        <v>응용SW 기초기술 활용</v>
      </c>
      <c r="AE318" s="123"/>
      <c r="AF318" s="123"/>
      <c r="AG318" s="123"/>
      <c r="AH318" s="123"/>
      <c r="AI318" s="123"/>
      <c r="AJ318" s="123"/>
      <c r="AK318" s="124"/>
      <c r="AL318" s="124"/>
      <c r="AM318" s="124"/>
      <c r="AN318" s="124"/>
      <c r="AO318" s="57" t="str">
        <f>"7교시"&amp;LEFT(자료!$J$8,5)</f>
        <v>7교시16:10</v>
      </c>
      <c r="AP318" s="125" t="str">
        <f>IF(VLOOKUP(AX307,내용[],10,FALSE)="","",VLOOKUP(AX307,내용[],10,FALSE)&amp;" : "&amp;VLOOKUP(AX307,내용[],18,FALSE))</f>
        <v xml:space="preserve">프로그래밍언어 기초 및 활용 : </v>
      </c>
      <c r="AQ318" s="126"/>
      <c r="AR318" s="126"/>
      <c r="AS318" s="126"/>
      <c r="AT318" s="126"/>
      <c r="AU318" s="127"/>
      <c r="AV318" s="122"/>
      <c r="AW318" s="122"/>
      <c r="AX318" s="123" t="str">
        <f>IF(VLOOKUP(AX307,내용[],26,FALSE)="","",VLOOKUP(AX307,내용[],26,FALSE))</f>
        <v>응용SW 기초기술 활용</v>
      </c>
      <c r="AY318" s="123"/>
      <c r="AZ318" s="123"/>
      <c r="BA318" s="123"/>
      <c r="BB318" s="123"/>
      <c r="BC318" s="123"/>
      <c r="BD318" s="123"/>
      <c r="BE318" s="124"/>
      <c r="BF318" s="124"/>
      <c r="BG318" s="124"/>
      <c r="BH318" s="124"/>
      <c r="BI318" s="57" t="str">
        <f>"7교시"&amp;LEFT(자료!$J$8,5)</f>
        <v>7교시16:10</v>
      </c>
      <c r="BJ318" s="125" t="str">
        <f>IF(VLOOKUP(BR307,내용[],10,FALSE)="","",VLOOKUP(BR307,내용[],10,FALSE)&amp;" : "&amp;VLOOKUP(BR307,내용[],18,FALSE))</f>
        <v xml:space="preserve">프로그래밍언어 기초 및 활용 : </v>
      </c>
      <c r="BK318" s="126"/>
      <c r="BL318" s="126"/>
      <c r="BM318" s="126"/>
      <c r="BN318" s="126"/>
      <c r="BO318" s="127"/>
      <c r="BP318" s="122"/>
      <c r="BQ318" s="122"/>
      <c r="BR318" s="123" t="str">
        <f>IF(VLOOKUP(BR307,내용[],26,FALSE)="","",VLOOKUP(BR307,내용[],26,FALSE))</f>
        <v>응용SW 기초기술 활용</v>
      </c>
      <c r="BS318" s="123"/>
      <c r="BT318" s="123"/>
      <c r="BU318" s="123"/>
      <c r="BV318" s="123"/>
      <c r="BW318" s="123"/>
      <c r="BX318" s="123"/>
      <c r="BY318" s="124"/>
      <c r="BZ318" s="124"/>
      <c r="CA318" s="124"/>
      <c r="CB318" s="124"/>
      <c r="CC318" s="57" t="str">
        <f>"7교시"&amp;LEFT(자료!$J$8,5)</f>
        <v>7교시16:10</v>
      </c>
      <c r="CD318" s="125" t="str">
        <f>IF(VLOOKUP(CL307,내용[],10,FALSE)="","",VLOOKUP(CL307,내용[],10,FALSE)&amp;" : "&amp;VLOOKUP(CL307,내용[],18,FALSE))</f>
        <v xml:space="preserve">프로그래밍언어 기초 및 활용 : </v>
      </c>
      <c r="CE318" s="126"/>
      <c r="CF318" s="126"/>
      <c r="CG318" s="126"/>
      <c r="CH318" s="126"/>
      <c r="CI318" s="127"/>
      <c r="CJ318" s="122"/>
      <c r="CK318" s="122"/>
      <c r="CL318" s="123" t="str">
        <f>IF(VLOOKUP(CL307,내용[],26,FALSE)="","",VLOOKUP(CL307,내용[],26,FALSE))</f>
        <v>응용SW 기초기술 활용</v>
      </c>
      <c r="CM318" s="123"/>
      <c r="CN318" s="123"/>
      <c r="CO318" s="123"/>
      <c r="CP318" s="123"/>
      <c r="CQ318" s="123"/>
      <c r="CR318" s="123"/>
      <c r="CS318" s="124"/>
      <c r="CT318" s="124"/>
      <c r="CU318" s="124"/>
      <c r="CV318" s="124"/>
    </row>
    <row r="319" spans="1:100" ht="30.75" hidden="1" customHeight="1" x14ac:dyDescent="0.15">
      <c r="A319" s="57" t="str">
        <f>"1교시"&amp;LEFT(자료!$D$8,5)</f>
        <v>1교시09:30</v>
      </c>
      <c r="B319" s="125" t="e">
        <f>VLOOKUP(J308,내용[],10,FALSE)&amp;" : "&amp;VLOOKUP(J308,내용[],18,FALSE)</f>
        <v>#N/A</v>
      </c>
      <c r="C319" s="126"/>
      <c r="D319" s="126"/>
      <c r="E319" s="126"/>
      <c r="F319" s="126"/>
      <c r="G319" s="127"/>
      <c r="H319" s="122"/>
      <c r="I319" s="122"/>
      <c r="J319" s="123" t="str">
        <f>VLOOKUP(J307,내용[],27,FALSE)</f>
        <v>응용SW 기초기술 활용</v>
      </c>
      <c r="K319" s="123"/>
      <c r="L319" s="123"/>
      <c r="M319" s="123"/>
      <c r="N319" s="123"/>
      <c r="O319" s="123"/>
      <c r="P319" s="123"/>
      <c r="Q319" s="124"/>
      <c r="R319" s="124"/>
      <c r="S319" s="124"/>
      <c r="T319" s="124"/>
      <c r="U319" s="57" t="str">
        <f>"1교시"&amp;LEFT(자료!$D$8,5)</f>
        <v>1교시09:30</v>
      </c>
      <c r="V319" s="125" t="e">
        <f>VLOOKUP(AD308,내용[],10,FALSE)&amp;" : "&amp;VLOOKUP(AD308,내용[],18,FALSE)</f>
        <v>#N/A</v>
      </c>
      <c r="W319" s="126"/>
      <c r="X319" s="126"/>
      <c r="Y319" s="126"/>
      <c r="Z319" s="126"/>
      <c r="AA319" s="127"/>
      <c r="AB319" s="122"/>
      <c r="AC319" s="122"/>
      <c r="AD319" s="123" t="str">
        <f>VLOOKUP(AD307,내용[],27,FALSE)</f>
        <v>응용SW 기초기술 활용</v>
      </c>
      <c r="AE319" s="123"/>
      <c r="AF319" s="123"/>
      <c r="AG319" s="123"/>
      <c r="AH319" s="123"/>
      <c r="AI319" s="123"/>
      <c r="AJ319" s="123"/>
      <c r="AK319" s="124"/>
      <c r="AL319" s="124"/>
      <c r="AM319" s="124"/>
      <c r="AN319" s="124"/>
      <c r="AO319" s="57" t="str">
        <f>"1교시"&amp;LEFT(자료!$D$8,5)</f>
        <v>1교시09:30</v>
      </c>
      <c r="AP319" s="125" t="e">
        <f>VLOOKUP(AX308,내용[],10,FALSE)&amp;" : "&amp;VLOOKUP(AX308,내용[],18,FALSE)</f>
        <v>#N/A</v>
      </c>
      <c r="AQ319" s="126"/>
      <c r="AR319" s="126"/>
      <c r="AS319" s="126"/>
      <c r="AT319" s="126"/>
      <c r="AU319" s="127"/>
      <c r="AV319" s="122"/>
      <c r="AW319" s="122"/>
      <c r="AX319" s="123" t="str">
        <f>VLOOKUP(AX307,내용[],27,FALSE)</f>
        <v>응용SW 기초기술 활용</v>
      </c>
      <c r="AY319" s="123"/>
      <c r="AZ319" s="123"/>
      <c r="BA319" s="123"/>
      <c r="BB319" s="123"/>
      <c r="BC319" s="123"/>
      <c r="BD319" s="123"/>
      <c r="BE319" s="124"/>
      <c r="BF319" s="124"/>
      <c r="BG319" s="124"/>
      <c r="BH319" s="124"/>
      <c r="BI319" s="57" t="str">
        <f>"1교시"&amp;LEFT(자료!$D$8,5)</f>
        <v>1교시09:30</v>
      </c>
      <c r="BJ319" s="125" t="e">
        <f>VLOOKUP(BR308,내용[],10,FALSE)&amp;" : "&amp;VLOOKUP(BR308,내용[],18,FALSE)</f>
        <v>#N/A</v>
      </c>
      <c r="BK319" s="126"/>
      <c r="BL319" s="126"/>
      <c r="BM319" s="126"/>
      <c r="BN319" s="126"/>
      <c r="BO319" s="127"/>
      <c r="BP319" s="122"/>
      <c r="BQ319" s="122"/>
      <c r="BR319" s="123" t="str">
        <f>VLOOKUP(BR307,내용[],27,FALSE)</f>
        <v>응용SW 기초기술 활용</v>
      </c>
      <c r="BS319" s="123"/>
      <c r="BT319" s="123"/>
      <c r="BU319" s="123"/>
      <c r="BV319" s="123"/>
      <c r="BW319" s="123"/>
      <c r="BX319" s="123"/>
      <c r="BY319" s="124"/>
      <c r="BZ319" s="124"/>
      <c r="CA319" s="124"/>
      <c r="CB319" s="124"/>
      <c r="CC319" s="57" t="str">
        <f>"1교시"&amp;LEFT(자료!$D$8,5)</f>
        <v>1교시09:30</v>
      </c>
      <c r="CD319" s="125" t="e">
        <f>VLOOKUP(CL308,내용[],10,FALSE)&amp;" : "&amp;VLOOKUP(CL308,내용[],18,FALSE)</f>
        <v>#N/A</v>
      </c>
      <c r="CE319" s="126"/>
      <c r="CF319" s="126"/>
      <c r="CG319" s="126"/>
      <c r="CH319" s="126"/>
      <c r="CI319" s="127"/>
      <c r="CJ319" s="122"/>
      <c r="CK319" s="122"/>
      <c r="CL319" s="123" t="str">
        <f>VLOOKUP(CL307,내용[],27,FALSE)</f>
        <v>응용SW 기초기술 활용</v>
      </c>
      <c r="CM319" s="123"/>
      <c r="CN319" s="123"/>
      <c r="CO319" s="123"/>
      <c r="CP319" s="123"/>
      <c r="CQ319" s="123"/>
      <c r="CR319" s="123"/>
      <c r="CS319" s="124"/>
      <c r="CT319" s="124"/>
      <c r="CU319" s="124"/>
      <c r="CV319" s="124"/>
    </row>
    <row r="320" spans="1:100" ht="30.75" customHeight="1" x14ac:dyDescent="0.15">
      <c r="A320" s="57" t="str">
        <f>"8교시"&amp;LEFT(자료!$K$8,5)</f>
        <v>8교시17:10</v>
      </c>
      <c r="B320" s="125" t="str">
        <f>IF(VLOOKUP(J307,내용[],11,FALSE)="","",VLOOKUP(J307,내용[],11,FALSE)&amp;" : "&amp;VLOOKUP(J307,내용[],19,FALSE))</f>
        <v xml:space="preserve">프로그래밍언어 기초 및 활용 : </v>
      </c>
      <c r="C320" s="126"/>
      <c r="D320" s="126"/>
      <c r="E320" s="126"/>
      <c r="F320" s="126"/>
      <c r="G320" s="127"/>
      <c r="H320" s="122"/>
      <c r="I320" s="122"/>
      <c r="J320" s="123" t="str">
        <f>IF(VLOOKUP(J307,내용[],27,FALSE)="","",VLOOKUP(J307,내용[],27,FALSE))</f>
        <v>응용SW 기초기술 활용</v>
      </c>
      <c r="K320" s="123"/>
      <c r="L320" s="123"/>
      <c r="M320" s="123"/>
      <c r="N320" s="123"/>
      <c r="O320" s="123"/>
      <c r="P320" s="123"/>
      <c r="Q320" s="124"/>
      <c r="R320" s="124"/>
      <c r="S320" s="124"/>
      <c r="T320" s="124"/>
      <c r="U320" s="57" t="str">
        <f>"8교시"&amp;LEFT(자료!$K$8,5)</f>
        <v>8교시17:10</v>
      </c>
      <c r="V320" s="125" t="str">
        <f>IF(VLOOKUP(AD307,내용[],11,FALSE)="","",VLOOKUP(AD307,내용[],11,FALSE)&amp;" : "&amp;VLOOKUP(AD307,내용[],19,FALSE))</f>
        <v xml:space="preserve">프로그래밍언어 기초 및 활용 : </v>
      </c>
      <c r="W320" s="126"/>
      <c r="X320" s="126"/>
      <c r="Y320" s="126"/>
      <c r="Z320" s="126"/>
      <c r="AA320" s="127"/>
      <c r="AB320" s="122"/>
      <c r="AC320" s="122"/>
      <c r="AD320" s="123" t="str">
        <f>IF(VLOOKUP(AD307,내용[],27,FALSE)="","",VLOOKUP(AD307,내용[],27,FALSE))</f>
        <v>응용SW 기초기술 활용</v>
      </c>
      <c r="AE320" s="123"/>
      <c r="AF320" s="123"/>
      <c r="AG320" s="123"/>
      <c r="AH320" s="123"/>
      <c r="AI320" s="123"/>
      <c r="AJ320" s="123"/>
      <c r="AK320" s="124"/>
      <c r="AL320" s="124"/>
      <c r="AM320" s="124"/>
      <c r="AN320" s="124"/>
      <c r="AO320" s="57" t="str">
        <f>"8교시"&amp;LEFT(자료!$K$8,5)</f>
        <v>8교시17:10</v>
      </c>
      <c r="AP320" s="125" t="str">
        <f>IF(VLOOKUP(AX307,내용[],11,FALSE)="","",VLOOKUP(AX307,내용[],11,FALSE)&amp;" : "&amp;VLOOKUP(AX307,내용[],19,FALSE))</f>
        <v xml:space="preserve">프로그래밍언어 기초 및 활용 : </v>
      </c>
      <c r="AQ320" s="126"/>
      <c r="AR320" s="126"/>
      <c r="AS320" s="126"/>
      <c r="AT320" s="126"/>
      <c r="AU320" s="127"/>
      <c r="AV320" s="122"/>
      <c r="AW320" s="122"/>
      <c r="AX320" s="123" t="str">
        <f>IF(VLOOKUP(AX307,내용[],27,FALSE)="","",VLOOKUP(AX307,내용[],27,FALSE))</f>
        <v>응용SW 기초기술 활용</v>
      </c>
      <c r="AY320" s="123"/>
      <c r="AZ320" s="123"/>
      <c r="BA320" s="123"/>
      <c r="BB320" s="123"/>
      <c r="BC320" s="123"/>
      <c r="BD320" s="123"/>
      <c r="BE320" s="124"/>
      <c r="BF320" s="124"/>
      <c r="BG320" s="124"/>
      <c r="BH320" s="124"/>
      <c r="BI320" s="57" t="str">
        <f>"8교시"&amp;LEFT(자료!$K$8,5)</f>
        <v>8교시17:10</v>
      </c>
      <c r="BJ320" s="125" t="str">
        <f>IF(VLOOKUP(BR307,내용[],11,FALSE)="","",VLOOKUP(BR307,내용[],11,FALSE)&amp;" : "&amp;VLOOKUP(BR307,내용[],19,FALSE))</f>
        <v xml:space="preserve">프로그래밍언어 기초 및 활용 : </v>
      </c>
      <c r="BK320" s="126"/>
      <c r="BL320" s="126"/>
      <c r="BM320" s="126"/>
      <c r="BN320" s="126"/>
      <c r="BO320" s="127"/>
      <c r="BP320" s="122"/>
      <c r="BQ320" s="122"/>
      <c r="BR320" s="123" t="str">
        <f>IF(VLOOKUP(BR307,내용[],27,FALSE)="","",VLOOKUP(BR307,내용[],27,FALSE))</f>
        <v>응용SW 기초기술 활용</v>
      </c>
      <c r="BS320" s="123"/>
      <c r="BT320" s="123"/>
      <c r="BU320" s="123"/>
      <c r="BV320" s="123"/>
      <c r="BW320" s="123"/>
      <c r="BX320" s="123"/>
      <c r="BY320" s="124"/>
      <c r="BZ320" s="124"/>
      <c r="CA320" s="124"/>
      <c r="CB320" s="124"/>
      <c r="CC320" s="57" t="str">
        <f>"8교시"&amp;LEFT(자료!$K$8,5)</f>
        <v>8교시17:10</v>
      </c>
      <c r="CD320" s="125" t="str">
        <f>IF(VLOOKUP(CL307,내용[],11,FALSE)="","",VLOOKUP(CL307,내용[],11,FALSE)&amp;" : "&amp;VLOOKUP(CL307,내용[],19,FALSE))</f>
        <v xml:space="preserve">프로그래밍언어 기초 및 활용 : </v>
      </c>
      <c r="CE320" s="126"/>
      <c r="CF320" s="126"/>
      <c r="CG320" s="126"/>
      <c r="CH320" s="126"/>
      <c r="CI320" s="127"/>
      <c r="CJ320" s="122"/>
      <c r="CK320" s="122"/>
      <c r="CL320" s="123" t="str">
        <f>IF(VLOOKUP(CL307,내용[],27,FALSE)="","",VLOOKUP(CL307,내용[],27,FALSE))</f>
        <v>응용SW 기초기술 활용</v>
      </c>
      <c r="CM320" s="123"/>
      <c r="CN320" s="123"/>
      <c r="CO320" s="123"/>
      <c r="CP320" s="123"/>
      <c r="CQ320" s="123"/>
      <c r="CR320" s="123"/>
      <c r="CS320" s="124"/>
      <c r="CT320" s="124"/>
      <c r="CU320" s="124"/>
      <c r="CV320" s="124"/>
    </row>
    <row r="321" spans="1:100" ht="60" customHeight="1" x14ac:dyDescent="0.15">
      <c r="A321" s="120" t="str">
        <f t="shared" ref="A321" si="960">$A$21</f>
        <v>지시사항</v>
      </c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120"/>
      <c r="S321" s="120"/>
      <c r="T321" s="120"/>
      <c r="U321" s="120" t="str">
        <f t="shared" ref="U321" si="961">$A$21</f>
        <v>지시사항</v>
      </c>
      <c r="V321" s="120"/>
      <c r="W321" s="120"/>
      <c r="X321" s="120"/>
      <c r="Y321" s="120"/>
      <c r="Z321" s="120"/>
      <c r="AA321" s="120"/>
      <c r="AB321" s="120"/>
      <c r="AC321" s="120"/>
      <c r="AD321" s="120"/>
      <c r="AE321" s="120"/>
      <c r="AF321" s="120"/>
      <c r="AG321" s="120"/>
      <c r="AH321" s="120"/>
      <c r="AI321" s="120"/>
      <c r="AJ321" s="120"/>
      <c r="AK321" s="120"/>
      <c r="AL321" s="120"/>
      <c r="AM321" s="120"/>
      <c r="AN321" s="120"/>
      <c r="AO321" s="120" t="str">
        <f t="shared" ref="AO321" si="962">$A$21</f>
        <v>지시사항</v>
      </c>
      <c r="AP321" s="120"/>
      <c r="AQ321" s="120"/>
      <c r="AR321" s="120"/>
      <c r="AS321" s="120"/>
      <c r="AT321" s="120"/>
      <c r="AU321" s="120"/>
      <c r="AV321" s="120"/>
      <c r="AW321" s="120"/>
      <c r="AX321" s="120"/>
      <c r="AY321" s="120"/>
      <c r="AZ321" s="120"/>
      <c r="BA321" s="120"/>
      <c r="BB321" s="120"/>
      <c r="BC321" s="120"/>
      <c r="BD321" s="120"/>
      <c r="BE321" s="120"/>
      <c r="BF321" s="120"/>
      <c r="BG321" s="120"/>
      <c r="BH321" s="120"/>
      <c r="BI321" s="120" t="str">
        <f t="shared" ref="BI321" si="963">$A$21</f>
        <v>지시사항</v>
      </c>
      <c r="BJ321" s="120"/>
      <c r="BK321" s="120"/>
      <c r="BL321" s="120"/>
      <c r="BM321" s="120"/>
      <c r="BN321" s="120"/>
      <c r="BO321" s="120"/>
      <c r="BP321" s="120"/>
      <c r="BQ321" s="120"/>
      <c r="BR321" s="120"/>
      <c r="BS321" s="120"/>
      <c r="BT321" s="120"/>
      <c r="BU321" s="120"/>
      <c r="BV321" s="120"/>
      <c r="BW321" s="120"/>
      <c r="BX321" s="120"/>
      <c r="BY321" s="120"/>
      <c r="BZ321" s="120"/>
      <c r="CA321" s="120"/>
      <c r="CB321" s="120"/>
      <c r="CC321" s="120" t="str">
        <f t="shared" ref="CC321" si="964">$A$21</f>
        <v>지시사항</v>
      </c>
      <c r="CD321" s="120"/>
      <c r="CE321" s="120"/>
      <c r="CF321" s="120"/>
      <c r="CG321" s="120"/>
      <c r="CH321" s="120"/>
      <c r="CI321" s="120"/>
      <c r="CJ321" s="120"/>
      <c r="CK321" s="120"/>
      <c r="CL321" s="120"/>
      <c r="CM321" s="120"/>
      <c r="CN321" s="120"/>
      <c r="CO321" s="120"/>
      <c r="CP321" s="120"/>
      <c r="CQ321" s="120"/>
      <c r="CR321" s="120"/>
      <c r="CS321" s="120"/>
      <c r="CT321" s="120"/>
      <c r="CU321" s="120"/>
      <c r="CV321" s="120"/>
    </row>
    <row r="322" spans="1:100" ht="27.95" customHeight="1" x14ac:dyDescent="0.15">
      <c r="A322" s="121" t="str">
        <f t="shared" ref="A322" si="965">$A$22</f>
        <v>특이
사항</v>
      </c>
      <c r="B322" s="120" t="str">
        <f t="shared" ref="B322" si="966">$B$22</f>
        <v>지각자</v>
      </c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1" t="str">
        <f t="shared" ref="U322" si="967">$A$22</f>
        <v>특이
사항</v>
      </c>
      <c r="V322" s="120" t="str">
        <f t="shared" ref="V322" si="968">$B$22</f>
        <v>지각자</v>
      </c>
      <c r="W322" s="120"/>
      <c r="X322" s="120"/>
      <c r="Y322" s="120"/>
      <c r="Z322" s="120"/>
      <c r="AA322" s="120"/>
      <c r="AB322" s="120"/>
      <c r="AC322" s="120"/>
      <c r="AD322" s="120"/>
      <c r="AE322" s="120"/>
      <c r="AF322" s="120"/>
      <c r="AG322" s="120"/>
      <c r="AH322" s="120"/>
      <c r="AI322" s="120"/>
      <c r="AJ322" s="120"/>
      <c r="AK322" s="120"/>
      <c r="AL322" s="120"/>
      <c r="AM322" s="120"/>
      <c r="AN322" s="120"/>
      <c r="AO322" s="121" t="str">
        <f t="shared" ref="AO322" si="969">$A$22</f>
        <v>특이
사항</v>
      </c>
      <c r="AP322" s="120" t="str">
        <f t="shared" ref="AP322" si="970">$B$22</f>
        <v>지각자</v>
      </c>
      <c r="AQ322" s="120"/>
      <c r="AR322" s="120"/>
      <c r="AS322" s="120"/>
      <c r="AT322" s="120"/>
      <c r="AU322" s="120"/>
      <c r="AV322" s="120"/>
      <c r="AW322" s="120"/>
      <c r="AX322" s="120"/>
      <c r="AY322" s="120"/>
      <c r="AZ322" s="120"/>
      <c r="BA322" s="120"/>
      <c r="BB322" s="120"/>
      <c r="BC322" s="120"/>
      <c r="BD322" s="120"/>
      <c r="BE322" s="120"/>
      <c r="BF322" s="120"/>
      <c r="BG322" s="120"/>
      <c r="BH322" s="120"/>
      <c r="BI322" s="121" t="str">
        <f t="shared" ref="BI322" si="971">$A$22</f>
        <v>특이
사항</v>
      </c>
      <c r="BJ322" s="120" t="str">
        <f t="shared" ref="BJ322" si="972">$B$22</f>
        <v>지각자</v>
      </c>
      <c r="BK322" s="120"/>
      <c r="BL322" s="120"/>
      <c r="BM322" s="120"/>
      <c r="BN322" s="120"/>
      <c r="BO322" s="120"/>
      <c r="BP322" s="120"/>
      <c r="BQ322" s="120"/>
      <c r="BR322" s="120"/>
      <c r="BS322" s="120"/>
      <c r="BT322" s="120"/>
      <c r="BU322" s="120"/>
      <c r="BV322" s="120"/>
      <c r="BW322" s="120"/>
      <c r="BX322" s="120"/>
      <c r="BY322" s="120"/>
      <c r="BZ322" s="120"/>
      <c r="CA322" s="120"/>
      <c r="CB322" s="120"/>
      <c r="CC322" s="121" t="str">
        <f t="shared" ref="CC322" si="973">$A$22</f>
        <v>특이
사항</v>
      </c>
      <c r="CD322" s="120" t="str">
        <f t="shared" ref="CD322" si="974">$B$22</f>
        <v>지각자</v>
      </c>
      <c r="CE322" s="120"/>
      <c r="CF322" s="120"/>
      <c r="CG322" s="120"/>
      <c r="CH322" s="120"/>
      <c r="CI322" s="120"/>
      <c r="CJ322" s="120"/>
      <c r="CK322" s="120"/>
      <c r="CL322" s="120"/>
      <c r="CM322" s="120"/>
      <c r="CN322" s="120"/>
      <c r="CO322" s="120"/>
      <c r="CP322" s="120"/>
      <c r="CQ322" s="120"/>
      <c r="CR322" s="120"/>
      <c r="CS322" s="120"/>
      <c r="CT322" s="120"/>
      <c r="CU322" s="120"/>
      <c r="CV322" s="120"/>
    </row>
    <row r="323" spans="1:100" ht="27.95" customHeight="1" x14ac:dyDescent="0.15">
      <c r="A323" s="121"/>
      <c r="B323" s="120" t="str">
        <f t="shared" ref="B323" si="975">$B$23</f>
        <v>결석자</v>
      </c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120"/>
      <c r="S323" s="120"/>
      <c r="T323" s="120"/>
      <c r="U323" s="121"/>
      <c r="V323" s="120" t="str">
        <f t="shared" ref="V323" si="976">$B$23</f>
        <v>결석자</v>
      </c>
      <c r="W323" s="120"/>
      <c r="X323" s="120"/>
      <c r="Y323" s="120"/>
      <c r="Z323" s="120"/>
      <c r="AA323" s="120"/>
      <c r="AB323" s="120"/>
      <c r="AC323" s="120"/>
      <c r="AD323" s="120"/>
      <c r="AE323" s="120"/>
      <c r="AF323" s="120"/>
      <c r="AG323" s="120"/>
      <c r="AH323" s="120"/>
      <c r="AI323" s="120"/>
      <c r="AJ323" s="120"/>
      <c r="AK323" s="120"/>
      <c r="AL323" s="120"/>
      <c r="AM323" s="120"/>
      <c r="AN323" s="120"/>
      <c r="AO323" s="121"/>
      <c r="AP323" s="120" t="str">
        <f t="shared" ref="AP323" si="977">$B$23</f>
        <v>결석자</v>
      </c>
      <c r="AQ323" s="120"/>
      <c r="AR323" s="120"/>
      <c r="AS323" s="120"/>
      <c r="AT323" s="120"/>
      <c r="AU323" s="120"/>
      <c r="AV323" s="120"/>
      <c r="AW323" s="120"/>
      <c r="AX323" s="120"/>
      <c r="AY323" s="120"/>
      <c r="AZ323" s="120"/>
      <c r="BA323" s="120"/>
      <c r="BB323" s="120"/>
      <c r="BC323" s="120"/>
      <c r="BD323" s="120"/>
      <c r="BE323" s="120"/>
      <c r="BF323" s="120"/>
      <c r="BG323" s="120"/>
      <c r="BH323" s="120"/>
      <c r="BI323" s="121"/>
      <c r="BJ323" s="120" t="str">
        <f t="shared" ref="BJ323" si="978">$B$23</f>
        <v>결석자</v>
      </c>
      <c r="BK323" s="120"/>
      <c r="BL323" s="120"/>
      <c r="BM323" s="120"/>
      <c r="BN323" s="120"/>
      <c r="BO323" s="120"/>
      <c r="BP323" s="120"/>
      <c r="BQ323" s="120"/>
      <c r="BR323" s="120"/>
      <c r="BS323" s="120"/>
      <c r="BT323" s="120"/>
      <c r="BU323" s="120"/>
      <c r="BV323" s="120"/>
      <c r="BW323" s="120"/>
      <c r="BX323" s="120"/>
      <c r="BY323" s="120"/>
      <c r="BZ323" s="120"/>
      <c r="CA323" s="120"/>
      <c r="CB323" s="120"/>
      <c r="CC323" s="121"/>
      <c r="CD323" s="120" t="str">
        <f t="shared" ref="CD323" si="979">$B$23</f>
        <v>결석자</v>
      </c>
      <c r="CE323" s="120"/>
      <c r="CF323" s="120"/>
      <c r="CG323" s="120"/>
      <c r="CH323" s="120"/>
      <c r="CI323" s="120"/>
      <c r="CJ323" s="120"/>
      <c r="CK323" s="120"/>
      <c r="CL323" s="120"/>
      <c r="CM323" s="120"/>
      <c r="CN323" s="120"/>
      <c r="CO323" s="120"/>
      <c r="CP323" s="120"/>
      <c r="CQ323" s="120"/>
      <c r="CR323" s="120"/>
      <c r="CS323" s="120"/>
      <c r="CT323" s="120"/>
      <c r="CU323" s="120"/>
      <c r="CV323" s="120"/>
    </row>
    <row r="324" spans="1:100" ht="27.95" customHeight="1" x14ac:dyDescent="0.15">
      <c r="A324" s="121"/>
      <c r="B324" s="120" t="str">
        <f t="shared" ref="B324" si="980">$B$24</f>
        <v>조퇴자</v>
      </c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120"/>
      <c r="S324" s="120"/>
      <c r="T324" s="120"/>
      <c r="U324" s="121"/>
      <c r="V324" s="120" t="str">
        <f t="shared" ref="V324" si="981">$B$24</f>
        <v>조퇴자</v>
      </c>
      <c r="W324" s="120"/>
      <c r="X324" s="120"/>
      <c r="Y324" s="120"/>
      <c r="Z324" s="120"/>
      <c r="AA324" s="120"/>
      <c r="AB324" s="120"/>
      <c r="AC324" s="120"/>
      <c r="AD324" s="120"/>
      <c r="AE324" s="120"/>
      <c r="AF324" s="120"/>
      <c r="AG324" s="120"/>
      <c r="AH324" s="120"/>
      <c r="AI324" s="120"/>
      <c r="AJ324" s="120"/>
      <c r="AK324" s="120"/>
      <c r="AL324" s="120"/>
      <c r="AM324" s="120"/>
      <c r="AN324" s="120"/>
      <c r="AO324" s="121"/>
      <c r="AP324" s="120" t="str">
        <f t="shared" ref="AP324" si="982">$B$24</f>
        <v>조퇴자</v>
      </c>
      <c r="AQ324" s="120"/>
      <c r="AR324" s="120"/>
      <c r="AS324" s="120"/>
      <c r="AT324" s="120"/>
      <c r="AU324" s="120"/>
      <c r="AV324" s="120"/>
      <c r="AW324" s="120"/>
      <c r="AX324" s="120"/>
      <c r="AY324" s="120"/>
      <c r="AZ324" s="120"/>
      <c r="BA324" s="120"/>
      <c r="BB324" s="120"/>
      <c r="BC324" s="120"/>
      <c r="BD324" s="120"/>
      <c r="BE324" s="120"/>
      <c r="BF324" s="120"/>
      <c r="BG324" s="120"/>
      <c r="BH324" s="120"/>
      <c r="BI324" s="121"/>
      <c r="BJ324" s="120" t="str">
        <f t="shared" ref="BJ324" si="983">$B$24</f>
        <v>조퇴자</v>
      </c>
      <c r="BK324" s="120"/>
      <c r="BL324" s="120"/>
      <c r="BM324" s="120"/>
      <c r="BN324" s="120"/>
      <c r="BO324" s="120"/>
      <c r="BP324" s="120"/>
      <c r="BQ324" s="120"/>
      <c r="BR324" s="120"/>
      <c r="BS324" s="120"/>
      <c r="BT324" s="120"/>
      <c r="BU324" s="120"/>
      <c r="BV324" s="120"/>
      <c r="BW324" s="120"/>
      <c r="BX324" s="120"/>
      <c r="BY324" s="120"/>
      <c r="BZ324" s="120"/>
      <c r="CA324" s="120"/>
      <c r="CB324" s="120"/>
      <c r="CC324" s="121"/>
      <c r="CD324" s="120" t="str">
        <f t="shared" ref="CD324" si="984">$B$24</f>
        <v>조퇴자</v>
      </c>
      <c r="CE324" s="120"/>
      <c r="CF324" s="120"/>
      <c r="CG324" s="120"/>
      <c r="CH324" s="120"/>
      <c r="CI324" s="120"/>
      <c r="CJ324" s="120"/>
      <c r="CK324" s="120"/>
      <c r="CL324" s="120"/>
      <c r="CM324" s="120"/>
      <c r="CN324" s="120"/>
      <c r="CO324" s="120"/>
      <c r="CP324" s="120"/>
      <c r="CQ324" s="120"/>
      <c r="CR324" s="120"/>
      <c r="CS324" s="120"/>
      <c r="CT324" s="120"/>
      <c r="CU324" s="120"/>
      <c r="CV324" s="120"/>
    </row>
    <row r="325" spans="1:100" ht="45" customHeight="1" x14ac:dyDescent="0.15">
      <c r="A325" s="121"/>
      <c r="B325" s="121" t="str">
        <f t="shared" ref="B325" si="985">$B$25</f>
        <v>기타사항
(전달사항, 외출자 등)</v>
      </c>
      <c r="C325" s="121"/>
      <c r="D325" s="121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120"/>
      <c r="S325" s="120"/>
      <c r="T325" s="120"/>
      <c r="U325" s="121"/>
      <c r="V325" s="121" t="str">
        <f t="shared" ref="V325" si="986">$B$25</f>
        <v>기타사항
(전달사항, 외출자 등)</v>
      </c>
      <c r="W325" s="121"/>
      <c r="X325" s="121"/>
      <c r="Y325" s="120"/>
      <c r="Z325" s="120"/>
      <c r="AA325" s="120"/>
      <c r="AB325" s="120"/>
      <c r="AC325" s="120"/>
      <c r="AD325" s="120"/>
      <c r="AE325" s="120"/>
      <c r="AF325" s="120"/>
      <c r="AG325" s="120"/>
      <c r="AH325" s="120"/>
      <c r="AI325" s="120"/>
      <c r="AJ325" s="120"/>
      <c r="AK325" s="120"/>
      <c r="AL325" s="120"/>
      <c r="AM325" s="120"/>
      <c r="AN325" s="120"/>
      <c r="AO325" s="121"/>
      <c r="AP325" s="121" t="str">
        <f t="shared" ref="AP325" si="987">$B$25</f>
        <v>기타사항
(전달사항, 외출자 등)</v>
      </c>
      <c r="AQ325" s="121"/>
      <c r="AR325" s="121"/>
      <c r="AS325" s="120"/>
      <c r="AT325" s="120"/>
      <c r="AU325" s="120"/>
      <c r="AV325" s="120"/>
      <c r="AW325" s="120"/>
      <c r="AX325" s="120"/>
      <c r="AY325" s="120"/>
      <c r="AZ325" s="120"/>
      <c r="BA325" s="120"/>
      <c r="BB325" s="120"/>
      <c r="BC325" s="120"/>
      <c r="BD325" s="120"/>
      <c r="BE325" s="120"/>
      <c r="BF325" s="120"/>
      <c r="BG325" s="120"/>
      <c r="BH325" s="120"/>
      <c r="BI325" s="121"/>
      <c r="BJ325" s="121" t="str">
        <f t="shared" ref="BJ325" si="988">$B$25</f>
        <v>기타사항
(전달사항, 외출자 등)</v>
      </c>
      <c r="BK325" s="121"/>
      <c r="BL325" s="121"/>
      <c r="BM325" s="120"/>
      <c r="BN325" s="120"/>
      <c r="BO325" s="120"/>
      <c r="BP325" s="120"/>
      <c r="BQ325" s="120"/>
      <c r="BR325" s="120"/>
      <c r="BS325" s="120"/>
      <c r="BT325" s="120"/>
      <c r="BU325" s="120"/>
      <c r="BV325" s="120"/>
      <c r="BW325" s="120"/>
      <c r="BX325" s="120"/>
      <c r="BY325" s="120"/>
      <c r="BZ325" s="120"/>
      <c r="CA325" s="120"/>
      <c r="CB325" s="120"/>
      <c r="CC325" s="121"/>
      <c r="CD325" s="121" t="str">
        <f t="shared" ref="CD325" si="989">$B$25</f>
        <v>기타사항
(전달사항, 외출자 등)</v>
      </c>
      <c r="CE325" s="121"/>
      <c r="CF325" s="121"/>
      <c r="CG325" s="120"/>
      <c r="CH325" s="120"/>
      <c r="CI325" s="120"/>
      <c r="CJ325" s="120"/>
      <c r="CK325" s="120"/>
      <c r="CL325" s="120"/>
      <c r="CM325" s="120"/>
      <c r="CN325" s="120"/>
      <c r="CO325" s="120"/>
      <c r="CP325" s="120"/>
      <c r="CQ325" s="120"/>
      <c r="CR325" s="120"/>
      <c r="CS325" s="120"/>
      <c r="CT325" s="120"/>
      <c r="CU325" s="120"/>
      <c r="CV325" s="120"/>
    </row>
    <row r="326" spans="1:100" s="49" customFormat="1" ht="44.25" customHeight="1" x14ac:dyDescent="0.15">
      <c r="A326" s="148" t="str">
        <f t="shared" ref="A326" si="990">$A$1</f>
        <v>훈    련    일    지</v>
      </c>
      <c r="B326" s="148"/>
      <c r="C326" s="148"/>
      <c r="D326" s="148"/>
      <c r="E326" s="148"/>
      <c r="F326" s="148"/>
      <c r="G326" s="148"/>
      <c r="H326" s="148"/>
      <c r="I326" s="148"/>
      <c r="J326" s="148"/>
      <c r="K326" s="148"/>
      <c r="L326" s="148"/>
      <c r="M326" s="148"/>
      <c r="N326" s="148"/>
      <c r="O326" s="148"/>
      <c r="P326" s="148"/>
      <c r="Q326" s="148"/>
      <c r="R326" s="148"/>
      <c r="S326" s="148"/>
      <c r="T326" s="148"/>
      <c r="U326" s="148" t="str">
        <f t="shared" ref="U326" si="991">$A$1</f>
        <v>훈    련    일    지</v>
      </c>
      <c r="V326" s="148"/>
      <c r="W326" s="148"/>
      <c r="X326" s="148"/>
      <c r="Y326" s="148"/>
      <c r="Z326" s="148"/>
      <c r="AA326" s="148"/>
      <c r="AB326" s="148"/>
      <c r="AC326" s="148"/>
      <c r="AD326" s="148"/>
      <c r="AE326" s="148"/>
      <c r="AF326" s="148"/>
      <c r="AG326" s="148"/>
      <c r="AH326" s="148"/>
      <c r="AI326" s="148"/>
      <c r="AJ326" s="148"/>
      <c r="AK326" s="148"/>
      <c r="AL326" s="148"/>
      <c r="AM326" s="148"/>
      <c r="AN326" s="148"/>
      <c r="AO326" s="148" t="str">
        <f t="shared" ref="AO326" si="992">$A$1</f>
        <v>훈    련    일    지</v>
      </c>
      <c r="AP326" s="148"/>
      <c r="AQ326" s="148"/>
      <c r="AR326" s="148"/>
      <c r="AS326" s="148"/>
      <c r="AT326" s="148"/>
      <c r="AU326" s="148"/>
      <c r="AV326" s="148"/>
      <c r="AW326" s="148"/>
      <c r="AX326" s="148"/>
      <c r="AY326" s="148"/>
      <c r="AZ326" s="148"/>
      <c r="BA326" s="148"/>
      <c r="BB326" s="148"/>
      <c r="BC326" s="148"/>
      <c r="BD326" s="148"/>
      <c r="BE326" s="148"/>
      <c r="BF326" s="148"/>
      <c r="BG326" s="148"/>
      <c r="BH326" s="148"/>
      <c r="BI326" s="148" t="str">
        <f t="shared" ref="BI326" si="993">$A$1</f>
        <v>훈    련    일    지</v>
      </c>
      <c r="BJ326" s="148"/>
      <c r="BK326" s="148"/>
      <c r="BL326" s="148"/>
      <c r="BM326" s="148"/>
      <c r="BN326" s="148"/>
      <c r="BO326" s="148"/>
      <c r="BP326" s="148"/>
      <c r="BQ326" s="148"/>
      <c r="BR326" s="148"/>
      <c r="BS326" s="148"/>
      <c r="BT326" s="148"/>
      <c r="BU326" s="148"/>
      <c r="BV326" s="148"/>
      <c r="BW326" s="148"/>
      <c r="BX326" s="148"/>
      <c r="BY326" s="148"/>
      <c r="BZ326" s="148"/>
      <c r="CA326" s="148"/>
      <c r="CB326" s="148"/>
      <c r="CC326" s="148" t="str">
        <f t="shared" ref="CC326" si="994">$A$1</f>
        <v>훈    련    일    지</v>
      </c>
      <c r="CD326" s="148"/>
      <c r="CE326" s="148"/>
      <c r="CF326" s="148"/>
      <c r="CG326" s="148"/>
      <c r="CH326" s="148"/>
      <c r="CI326" s="148"/>
      <c r="CJ326" s="148"/>
      <c r="CK326" s="148"/>
      <c r="CL326" s="148"/>
      <c r="CM326" s="148"/>
      <c r="CN326" s="148"/>
      <c r="CO326" s="148"/>
      <c r="CP326" s="148"/>
      <c r="CQ326" s="148"/>
      <c r="CR326" s="148"/>
      <c r="CS326" s="148"/>
      <c r="CT326" s="148"/>
      <c r="CU326" s="148"/>
      <c r="CV326" s="148"/>
    </row>
    <row r="327" spans="1:100" s="49" customFormat="1" ht="24" customHeight="1" x14ac:dyDescent="0.1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BI327" s="50"/>
      <c r="BJ327" s="50"/>
      <c r="BK327" s="50"/>
      <c r="BL327" s="50"/>
      <c r="BM327" s="50"/>
      <c r="BN327" s="50"/>
      <c r="BO327" s="50"/>
      <c r="BP327" s="50"/>
      <c r="BQ327" s="50"/>
      <c r="BR327" s="50"/>
      <c r="CC327" s="50"/>
      <c r="CD327" s="50"/>
      <c r="CE327" s="50"/>
      <c r="CF327" s="50"/>
      <c r="CG327" s="50"/>
      <c r="CH327" s="50"/>
      <c r="CI327" s="50"/>
      <c r="CJ327" s="50"/>
      <c r="CK327" s="50"/>
      <c r="CL327" s="50"/>
    </row>
    <row r="328" spans="1:100" ht="20.100000000000001" customHeight="1" x14ac:dyDescent="0.15">
      <c r="A328" s="51" t="s">
        <v>18</v>
      </c>
      <c r="D328" s="81" t="str">
        <f>자료!$D$4</f>
        <v>하이미디어컴퓨터학원 천호점</v>
      </c>
      <c r="F328" s="52"/>
      <c r="G328" s="52"/>
      <c r="H328" s="52"/>
      <c r="N328" s="149" t="s">
        <v>75</v>
      </c>
      <c r="O328" s="152" t="s">
        <v>70</v>
      </c>
      <c r="P328" s="153"/>
      <c r="Q328" s="154"/>
      <c r="R328" s="152" t="s">
        <v>76</v>
      </c>
      <c r="S328" s="153"/>
      <c r="T328" s="154"/>
      <c r="U328" s="51" t="str">
        <f>$A$3</f>
        <v xml:space="preserve">훈련기관명 : </v>
      </c>
      <c r="X328" s="81" t="str">
        <f>$D$3</f>
        <v>하이미디어컴퓨터학원 천호점</v>
      </c>
      <c r="Z328" s="52"/>
      <c r="AA328" s="52"/>
      <c r="AB328" s="52"/>
      <c r="AH328" s="149" t="str">
        <f>$N$3</f>
        <v>결 
재</v>
      </c>
      <c r="AI328" s="152" t="str">
        <f>$O$3</f>
        <v>담  당</v>
      </c>
      <c r="AJ328" s="153"/>
      <c r="AK328" s="154"/>
      <c r="AL328" s="152" t="str">
        <f>$R$3</f>
        <v>최 종</v>
      </c>
      <c r="AM328" s="153"/>
      <c r="AN328" s="154"/>
      <c r="AO328" s="51" t="str">
        <f>$A$3</f>
        <v xml:space="preserve">훈련기관명 : </v>
      </c>
      <c r="AR328" s="81" t="str">
        <f>$D$3</f>
        <v>하이미디어컴퓨터학원 천호점</v>
      </c>
      <c r="AT328" s="52"/>
      <c r="AU328" s="52"/>
      <c r="AV328" s="52"/>
      <c r="BB328" s="149" t="str">
        <f>$N$3</f>
        <v>결 
재</v>
      </c>
      <c r="BC328" s="152" t="str">
        <f>$O$3</f>
        <v>담  당</v>
      </c>
      <c r="BD328" s="153"/>
      <c r="BE328" s="154"/>
      <c r="BF328" s="152" t="str">
        <f>$R$3</f>
        <v>최 종</v>
      </c>
      <c r="BG328" s="153"/>
      <c r="BH328" s="154"/>
      <c r="BI328" s="51" t="str">
        <f>$A$3</f>
        <v xml:space="preserve">훈련기관명 : </v>
      </c>
      <c r="BL328" s="81" t="str">
        <f>$D$3</f>
        <v>하이미디어컴퓨터학원 천호점</v>
      </c>
      <c r="BN328" s="52"/>
      <c r="BO328" s="52"/>
      <c r="BP328" s="52"/>
      <c r="BV328" s="149" t="str">
        <f>$N$3</f>
        <v>결 
재</v>
      </c>
      <c r="BW328" s="152" t="str">
        <f>$O$3</f>
        <v>담  당</v>
      </c>
      <c r="BX328" s="153"/>
      <c r="BY328" s="154"/>
      <c r="BZ328" s="152" t="str">
        <f>$R$3</f>
        <v>최 종</v>
      </c>
      <c r="CA328" s="153"/>
      <c r="CB328" s="154"/>
      <c r="CC328" s="51" t="str">
        <f>$A$3</f>
        <v xml:space="preserve">훈련기관명 : </v>
      </c>
      <c r="CF328" s="81" t="str">
        <f>$D$3</f>
        <v>하이미디어컴퓨터학원 천호점</v>
      </c>
      <c r="CH328" s="52"/>
      <c r="CI328" s="52"/>
      <c r="CJ328" s="52"/>
      <c r="CP328" s="149" t="str">
        <f>$N$3</f>
        <v>결 
재</v>
      </c>
      <c r="CQ328" s="152" t="str">
        <f>$O$3</f>
        <v>담  당</v>
      </c>
      <c r="CR328" s="153"/>
      <c r="CS328" s="154"/>
      <c r="CT328" s="152" t="str">
        <f>$R$3</f>
        <v>최 종</v>
      </c>
      <c r="CU328" s="153"/>
      <c r="CV328" s="154"/>
    </row>
    <row r="329" spans="1:100" ht="20.100000000000001" customHeight="1" x14ac:dyDescent="0.15">
      <c r="A329" s="51" t="s">
        <v>19</v>
      </c>
      <c r="D329" s="136" t="str">
        <f>$D$4</f>
        <v>풀스택 개발자양성과정(프론트앤드&amp;백앤드)(2회차)</v>
      </c>
      <c r="E329" s="136"/>
      <c r="F329" s="136"/>
      <c r="G329" s="136"/>
      <c r="H329" s="136"/>
      <c r="I329" s="136"/>
      <c r="J329" s="136"/>
      <c r="K329" s="136"/>
      <c r="L329" s="136"/>
      <c r="M329" s="137"/>
      <c r="N329" s="150"/>
      <c r="O329" s="138"/>
      <c r="P329" s="139"/>
      <c r="Q329" s="140"/>
      <c r="R329" s="138"/>
      <c r="S329" s="139"/>
      <c r="T329" s="140"/>
      <c r="U329" s="51" t="str">
        <f>$A$4</f>
        <v xml:space="preserve">훈련과정명 : </v>
      </c>
      <c r="X329" s="136" t="str">
        <f>$D$4</f>
        <v>풀스택 개발자양성과정(프론트앤드&amp;백앤드)(2회차)</v>
      </c>
      <c r="Y329" s="136"/>
      <c r="Z329" s="136"/>
      <c r="AA329" s="136"/>
      <c r="AB329" s="136"/>
      <c r="AC329" s="136"/>
      <c r="AD329" s="136"/>
      <c r="AE329" s="136"/>
      <c r="AF329" s="136"/>
      <c r="AG329" s="137"/>
      <c r="AH329" s="150"/>
      <c r="AI329" s="138"/>
      <c r="AJ329" s="139"/>
      <c r="AK329" s="140"/>
      <c r="AL329" s="138"/>
      <c r="AM329" s="139"/>
      <c r="AN329" s="140"/>
      <c r="AO329" s="51" t="str">
        <f>$A$4</f>
        <v xml:space="preserve">훈련과정명 : </v>
      </c>
      <c r="AR329" s="136" t="str">
        <f>$D$4</f>
        <v>풀스택 개발자양성과정(프론트앤드&amp;백앤드)(2회차)</v>
      </c>
      <c r="AS329" s="136"/>
      <c r="AT329" s="136"/>
      <c r="AU329" s="136"/>
      <c r="AV329" s="136"/>
      <c r="AW329" s="136"/>
      <c r="AX329" s="136"/>
      <c r="AY329" s="136"/>
      <c r="AZ329" s="136"/>
      <c r="BA329" s="137"/>
      <c r="BB329" s="150"/>
      <c r="BC329" s="138"/>
      <c r="BD329" s="139"/>
      <c r="BE329" s="140"/>
      <c r="BF329" s="138"/>
      <c r="BG329" s="139"/>
      <c r="BH329" s="140"/>
      <c r="BI329" s="51" t="str">
        <f>$A$4</f>
        <v xml:space="preserve">훈련과정명 : </v>
      </c>
      <c r="BL329" s="136" t="str">
        <f>$D$4</f>
        <v>풀스택 개발자양성과정(프론트앤드&amp;백앤드)(2회차)</v>
      </c>
      <c r="BM329" s="136"/>
      <c r="BN329" s="136"/>
      <c r="BO329" s="136"/>
      <c r="BP329" s="136"/>
      <c r="BQ329" s="136"/>
      <c r="BR329" s="136"/>
      <c r="BS329" s="136"/>
      <c r="BT329" s="136"/>
      <c r="BU329" s="137"/>
      <c r="BV329" s="150"/>
      <c r="BW329" s="138"/>
      <c r="BX329" s="139"/>
      <c r="BY329" s="140"/>
      <c r="BZ329" s="138"/>
      <c r="CA329" s="139"/>
      <c r="CB329" s="140"/>
      <c r="CC329" s="51" t="str">
        <f>$A$4</f>
        <v xml:space="preserve">훈련과정명 : </v>
      </c>
      <c r="CF329" s="136" t="str">
        <f>$D$4</f>
        <v>풀스택 개발자양성과정(프론트앤드&amp;백앤드)(2회차)</v>
      </c>
      <c r="CG329" s="136"/>
      <c r="CH329" s="136"/>
      <c r="CI329" s="136"/>
      <c r="CJ329" s="136"/>
      <c r="CK329" s="136"/>
      <c r="CL329" s="136"/>
      <c r="CM329" s="136"/>
      <c r="CN329" s="136"/>
      <c r="CO329" s="137"/>
      <c r="CP329" s="150"/>
      <c r="CQ329" s="138"/>
      <c r="CR329" s="139"/>
      <c r="CS329" s="140"/>
      <c r="CT329" s="138"/>
      <c r="CU329" s="139"/>
      <c r="CV329" s="140"/>
    </row>
    <row r="330" spans="1:100" ht="20.100000000000001" customHeight="1" x14ac:dyDescent="0.15">
      <c r="A330" s="51" t="s">
        <v>20</v>
      </c>
      <c r="D330" s="81" t="str">
        <f>자료!$D$5</f>
        <v>2020-10-20 ~ 2021-04-01</v>
      </c>
      <c r="F330" s="52"/>
      <c r="N330" s="151"/>
      <c r="O330" s="141"/>
      <c r="P330" s="142"/>
      <c r="Q330" s="143"/>
      <c r="R330" s="141"/>
      <c r="S330" s="142"/>
      <c r="T330" s="143"/>
      <c r="U330" s="51" t="str">
        <f>$A$5</f>
        <v xml:space="preserve">훈 련 기 간 : </v>
      </c>
      <c r="X330" s="81" t="str">
        <f>$D$5</f>
        <v>2020-10-20 ~ 2021-04-01</v>
      </c>
      <c r="Z330" s="52"/>
      <c r="AH330" s="151"/>
      <c r="AI330" s="141"/>
      <c r="AJ330" s="142"/>
      <c r="AK330" s="143"/>
      <c r="AL330" s="141"/>
      <c r="AM330" s="142"/>
      <c r="AN330" s="143"/>
      <c r="AO330" s="51" t="str">
        <f>$A$5</f>
        <v xml:space="preserve">훈 련 기 간 : </v>
      </c>
      <c r="AR330" s="81" t="str">
        <f>$D$5</f>
        <v>2020-10-20 ~ 2021-04-01</v>
      </c>
      <c r="AT330" s="52"/>
      <c r="BB330" s="151"/>
      <c r="BC330" s="141"/>
      <c r="BD330" s="142"/>
      <c r="BE330" s="143"/>
      <c r="BF330" s="141"/>
      <c r="BG330" s="142"/>
      <c r="BH330" s="143"/>
      <c r="BI330" s="51" t="str">
        <f>$A$5</f>
        <v xml:space="preserve">훈 련 기 간 : </v>
      </c>
      <c r="BL330" s="81" t="str">
        <f>$D$5</f>
        <v>2020-10-20 ~ 2021-04-01</v>
      </c>
      <c r="BN330" s="52"/>
      <c r="BV330" s="151"/>
      <c r="BW330" s="141"/>
      <c r="BX330" s="142"/>
      <c r="BY330" s="143"/>
      <c r="BZ330" s="141"/>
      <c r="CA330" s="142"/>
      <c r="CB330" s="143"/>
      <c r="CC330" s="51" t="str">
        <f>$A$5</f>
        <v xml:space="preserve">훈 련 기 간 : </v>
      </c>
      <c r="CF330" s="81" t="str">
        <f>$D$5</f>
        <v>2020-10-20 ~ 2021-04-01</v>
      </c>
      <c r="CH330" s="52"/>
      <c r="CP330" s="151"/>
      <c r="CQ330" s="141"/>
      <c r="CR330" s="142"/>
      <c r="CS330" s="143"/>
      <c r="CT330" s="141"/>
      <c r="CU330" s="142"/>
      <c r="CV330" s="143"/>
    </row>
    <row r="331" spans="1:100" ht="20.100000000000001" customHeight="1" x14ac:dyDescent="0.15">
      <c r="F331" s="52"/>
      <c r="Z331" s="52"/>
      <c r="AT331" s="52"/>
      <c r="BN331" s="52"/>
      <c r="CH331" s="52"/>
    </row>
    <row r="332" spans="1:100" ht="19.5" customHeight="1" x14ac:dyDescent="0.15">
      <c r="A332" s="53" t="s">
        <v>68</v>
      </c>
      <c r="B332" s="53"/>
      <c r="C332" s="53"/>
      <c r="D332" s="144">
        <f>VLOOKUP(J332,내용[],44,FALSE)</f>
        <v>44217</v>
      </c>
      <c r="E332" s="144"/>
      <c r="F332" s="144"/>
      <c r="G332" s="144"/>
      <c r="H332" s="144"/>
      <c r="I332" s="144"/>
      <c r="J332" s="145">
        <f t="shared" ref="J332" si="995">J307+5</f>
        <v>66</v>
      </c>
      <c r="K332" s="145"/>
      <c r="L332" s="54"/>
      <c r="M332" s="53"/>
      <c r="N332" s="53"/>
      <c r="O332" s="53"/>
      <c r="P332" s="53"/>
      <c r="Q332" s="53"/>
      <c r="R332" s="53"/>
      <c r="U332" s="53" t="s">
        <v>68</v>
      </c>
      <c r="V332" s="53"/>
      <c r="W332" s="53"/>
      <c r="X332" s="146">
        <f>VLOOKUP(AD332,내용[],44,FALSE)</f>
        <v>44218</v>
      </c>
      <c r="Y332" s="146"/>
      <c r="Z332" s="146"/>
      <c r="AA332" s="146"/>
      <c r="AB332" s="146"/>
      <c r="AC332" s="146"/>
      <c r="AD332" s="147">
        <f t="shared" ref="AD332" si="996">J332+1</f>
        <v>67</v>
      </c>
      <c r="AE332" s="147"/>
      <c r="AF332" s="54"/>
      <c r="AG332" s="53"/>
      <c r="AH332" s="53"/>
      <c r="AI332" s="53"/>
      <c r="AJ332" s="53"/>
      <c r="AK332" s="53"/>
      <c r="AL332" s="53"/>
      <c r="AO332" s="53" t="s">
        <v>68</v>
      </c>
      <c r="AP332" s="53"/>
      <c r="AQ332" s="53"/>
      <c r="AR332" s="146">
        <f>VLOOKUP(AX332,내용[],44,FALSE)</f>
        <v>44221</v>
      </c>
      <c r="AS332" s="146"/>
      <c r="AT332" s="146"/>
      <c r="AU332" s="146"/>
      <c r="AV332" s="146"/>
      <c r="AW332" s="146"/>
      <c r="AX332" s="147">
        <f t="shared" ref="AX332" si="997">AD332+1</f>
        <v>68</v>
      </c>
      <c r="AY332" s="147"/>
      <c r="AZ332" s="54"/>
      <c r="BA332" s="53"/>
      <c r="BB332" s="53"/>
      <c r="BC332" s="53"/>
      <c r="BD332" s="53"/>
      <c r="BE332" s="53"/>
      <c r="BF332" s="53"/>
      <c r="BI332" s="53" t="s">
        <v>68</v>
      </c>
      <c r="BJ332" s="53"/>
      <c r="BK332" s="53"/>
      <c r="BL332" s="146">
        <f>VLOOKUP(BR332,내용[],44,FALSE)</f>
        <v>44222</v>
      </c>
      <c r="BM332" s="146"/>
      <c r="BN332" s="146"/>
      <c r="BO332" s="146"/>
      <c r="BP332" s="146"/>
      <c r="BQ332" s="146"/>
      <c r="BR332" s="147">
        <f t="shared" ref="BR332" si="998">AX332+1</f>
        <v>69</v>
      </c>
      <c r="BS332" s="147"/>
      <c r="BT332" s="54"/>
      <c r="BU332" s="53"/>
      <c r="BV332" s="53"/>
      <c r="BW332" s="53"/>
      <c r="BX332" s="53"/>
      <c r="BY332" s="53"/>
      <c r="BZ332" s="53"/>
      <c r="CC332" s="53" t="s">
        <v>68</v>
      </c>
      <c r="CD332" s="53"/>
      <c r="CE332" s="53"/>
      <c r="CF332" s="146">
        <f>VLOOKUP(CL332,내용[],44,FALSE)</f>
        <v>44223</v>
      </c>
      <c r="CG332" s="146"/>
      <c r="CH332" s="146"/>
      <c r="CI332" s="146"/>
      <c r="CJ332" s="146"/>
      <c r="CK332" s="146"/>
      <c r="CL332" s="147">
        <f t="shared" ref="CL332" si="999">BR332+1</f>
        <v>70</v>
      </c>
      <c r="CM332" s="147"/>
      <c r="CN332" s="54"/>
      <c r="CO332" s="53"/>
      <c r="CP332" s="53"/>
      <c r="CQ332" s="53"/>
      <c r="CR332" s="53"/>
      <c r="CS332" s="53"/>
      <c r="CT332" s="53"/>
    </row>
    <row r="333" spans="1:100" ht="30" customHeight="1" x14ac:dyDescent="0.15">
      <c r="A333" s="130" t="str">
        <f t="shared" ref="A333" si="1000">$A$8</f>
        <v>재적</v>
      </c>
      <c r="B333" s="131"/>
      <c r="C333" s="132" t="s">
        <v>2</v>
      </c>
      <c r="D333" s="135"/>
      <c r="E333" s="130" t="str">
        <f t="shared" ref="E333" si="1001">$E$8</f>
        <v>출석</v>
      </c>
      <c r="F333" s="131"/>
      <c r="G333" s="132" t="s">
        <v>2</v>
      </c>
      <c r="H333" s="133"/>
      <c r="I333" s="134" t="str">
        <f t="shared" ref="I333" si="1002">$I$8</f>
        <v>결석</v>
      </c>
      <c r="J333" s="131"/>
      <c r="K333" s="132" t="s">
        <v>2</v>
      </c>
      <c r="L333" s="135"/>
      <c r="M333" s="130" t="str">
        <f t="shared" ref="M333" si="1003">$M$8</f>
        <v>지각</v>
      </c>
      <c r="N333" s="131"/>
      <c r="O333" s="132" t="s">
        <v>2</v>
      </c>
      <c r="P333" s="133"/>
      <c r="Q333" s="134" t="str">
        <f t="shared" ref="Q333" si="1004">$Q$8</f>
        <v xml:space="preserve">조퇴 </v>
      </c>
      <c r="R333" s="131"/>
      <c r="S333" s="132" t="s">
        <v>2</v>
      </c>
      <c r="T333" s="133"/>
      <c r="U333" s="130" t="str">
        <f t="shared" ref="U333" si="1005">$A$8</f>
        <v>재적</v>
      </c>
      <c r="V333" s="131"/>
      <c r="W333" s="132" t="s">
        <v>2</v>
      </c>
      <c r="X333" s="135"/>
      <c r="Y333" s="130" t="str">
        <f t="shared" ref="Y333" si="1006">$E$8</f>
        <v>출석</v>
      </c>
      <c r="Z333" s="131"/>
      <c r="AA333" s="132" t="s">
        <v>2</v>
      </c>
      <c r="AB333" s="133"/>
      <c r="AC333" s="134" t="str">
        <f t="shared" ref="AC333" si="1007">$I$8</f>
        <v>결석</v>
      </c>
      <c r="AD333" s="131"/>
      <c r="AE333" s="132" t="s">
        <v>2</v>
      </c>
      <c r="AF333" s="135"/>
      <c r="AG333" s="130" t="str">
        <f t="shared" ref="AG333" si="1008">$M$8</f>
        <v>지각</v>
      </c>
      <c r="AH333" s="131"/>
      <c r="AI333" s="132" t="s">
        <v>2</v>
      </c>
      <c r="AJ333" s="133"/>
      <c r="AK333" s="134" t="str">
        <f t="shared" ref="AK333" si="1009">$Q$8</f>
        <v xml:space="preserve">조퇴 </v>
      </c>
      <c r="AL333" s="131"/>
      <c r="AM333" s="132" t="s">
        <v>2</v>
      </c>
      <c r="AN333" s="133"/>
      <c r="AO333" s="130" t="str">
        <f t="shared" ref="AO333" si="1010">$A$8</f>
        <v>재적</v>
      </c>
      <c r="AP333" s="131"/>
      <c r="AQ333" s="132" t="s">
        <v>2</v>
      </c>
      <c r="AR333" s="135"/>
      <c r="AS333" s="130" t="str">
        <f t="shared" ref="AS333" si="1011">$E$8</f>
        <v>출석</v>
      </c>
      <c r="AT333" s="131"/>
      <c r="AU333" s="132" t="s">
        <v>2</v>
      </c>
      <c r="AV333" s="133"/>
      <c r="AW333" s="134" t="str">
        <f t="shared" ref="AW333" si="1012">$I$8</f>
        <v>결석</v>
      </c>
      <c r="AX333" s="131"/>
      <c r="AY333" s="132" t="s">
        <v>2</v>
      </c>
      <c r="AZ333" s="135"/>
      <c r="BA333" s="130" t="str">
        <f t="shared" ref="BA333" si="1013">$M$8</f>
        <v>지각</v>
      </c>
      <c r="BB333" s="131"/>
      <c r="BC333" s="132" t="s">
        <v>2</v>
      </c>
      <c r="BD333" s="133"/>
      <c r="BE333" s="134" t="str">
        <f t="shared" ref="BE333" si="1014">$Q$8</f>
        <v xml:space="preserve">조퇴 </v>
      </c>
      <c r="BF333" s="131"/>
      <c r="BG333" s="132" t="s">
        <v>2</v>
      </c>
      <c r="BH333" s="133"/>
      <c r="BI333" s="130" t="str">
        <f t="shared" ref="BI333" si="1015">$A$8</f>
        <v>재적</v>
      </c>
      <c r="BJ333" s="131"/>
      <c r="BK333" s="132" t="s">
        <v>2</v>
      </c>
      <c r="BL333" s="135"/>
      <c r="BM333" s="130" t="str">
        <f t="shared" ref="BM333" si="1016">$E$8</f>
        <v>출석</v>
      </c>
      <c r="BN333" s="131"/>
      <c r="BO333" s="132" t="s">
        <v>2</v>
      </c>
      <c r="BP333" s="133"/>
      <c r="BQ333" s="134" t="str">
        <f t="shared" ref="BQ333" si="1017">$I$8</f>
        <v>결석</v>
      </c>
      <c r="BR333" s="131"/>
      <c r="BS333" s="132" t="s">
        <v>2</v>
      </c>
      <c r="BT333" s="135"/>
      <c r="BU333" s="130" t="str">
        <f t="shared" ref="BU333" si="1018">$M$8</f>
        <v>지각</v>
      </c>
      <c r="BV333" s="131"/>
      <c r="BW333" s="132" t="s">
        <v>2</v>
      </c>
      <c r="BX333" s="133"/>
      <c r="BY333" s="134" t="str">
        <f t="shared" ref="BY333" si="1019">$Q$8</f>
        <v xml:space="preserve">조퇴 </v>
      </c>
      <c r="BZ333" s="131"/>
      <c r="CA333" s="132" t="s">
        <v>2</v>
      </c>
      <c r="CB333" s="133"/>
      <c r="CC333" s="130" t="str">
        <f t="shared" ref="CC333" si="1020">$A$8</f>
        <v>재적</v>
      </c>
      <c r="CD333" s="131"/>
      <c r="CE333" s="132" t="s">
        <v>2</v>
      </c>
      <c r="CF333" s="135"/>
      <c r="CG333" s="130" t="str">
        <f t="shared" ref="CG333" si="1021">$E$8</f>
        <v>출석</v>
      </c>
      <c r="CH333" s="131"/>
      <c r="CI333" s="132" t="s">
        <v>2</v>
      </c>
      <c r="CJ333" s="133"/>
      <c r="CK333" s="134" t="str">
        <f t="shared" ref="CK333" si="1022">$I$8</f>
        <v>결석</v>
      </c>
      <c r="CL333" s="131"/>
      <c r="CM333" s="132" t="s">
        <v>2</v>
      </c>
      <c r="CN333" s="135"/>
      <c r="CO333" s="130" t="str">
        <f t="shared" ref="CO333" si="1023">$M$8</f>
        <v>지각</v>
      </c>
      <c r="CP333" s="131"/>
      <c r="CQ333" s="132" t="s">
        <v>2</v>
      </c>
      <c r="CR333" s="133"/>
      <c r="CS333" s="134" t="str">
        <f t="shared" ref="CS333" si="1024">$Q$8</f>
        <v xml:space="preserve">조퇴 </v>
      </c>
      <c r="CT333" s="131"/>
      <c r="CU333" s="132" t="s">
        <v>2</v>
      </c>
      <c r="CV333" s="133"/>
    </row>
    <row r="334" spans="1:100" ht="19.5" customHeight="1" x14ac:dyDescent="0.15"/>
    <row r="335" spans="1:100" ht="25.5" customHeight="1" x14ac:dyDescent="0.15">
      <c r="A335" s="120" t="s">
        <v>7</v>
      </c>
      <c r="B335" s="120"/>
      <c r="C335" s="120"/>
      <c r="D335" s="120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120"/>
      <c r="S335" s="120"/>
      <c r="T335" s="120"/>
      <c r="U335" s="120" t="s">
        <v>7</v>
      </c>
      <c r="V335" s="120"/>
      <c r="W335" s="120"/>
      <c r="X335" s="120"/>
      <c r="Y335" s="120"/>
      <c r="Z335" s="120"/>
      <c r="AA335" s="120"/>
      <c r="AB335" s="120"/>
      <c r="AC335" s="120"/>
      <c r="AD335" s="120"/>
      <c r="AE335" s="120"/>
      <c r="AF335" s="120"/>
      <c r="AG335" s="120"/>
      <c r="AH335" s="120"/>
      <c r="AI335" s="120"/>
      <c r="AJ335" s="120"/>
      <c r="AK335" s="120"/>
      <c r="AL335" s="120"/>
      <c r="AM335" s="120"/>
      <c r="AN335" s="120"/>
      <c r="AO335" s="120" t="s">
        <v>7</v>
      </c>
      <c r="AP335" s="120"/>
      <c r="AQ335" s="120"/>
      <c r="AR335" s="120"/>
      <c r="AS335" s="120"/>
      <c r="AT335" s="120"/>
      <c r="AU335" s="120"/>
      <c r="AV335" s="120"/>
      <c r="AW335" s="120"/>
      <c r="AX335" s="120"/>
      <c r="AY335" s="120"/>
      <c r="AZ335" s="120"/>
      <c r="BA335" s="120"/>
      <c r="BB335" s="120"/>
      <c r="BC335" s="120"/>
      <c r="BD335" s="120"/>
      <c r="BE335" s="120"/>
      <c r="BF335" s="120"/>
      <c r="BG335" s="120"/>
      <c r="BH335" s="120"/>
      <c r="BI335" s="120" t="s">
        <v>7</v>
      </c>
      <c r="BJ335" s="120"/>
      <c r="BK335" s="120"/>
      <c r="BL335" s="120"/>
      <c r="BM335" s="120"/>
      <c r="BN335" s="120"/>
      <c r="BO335" s="120"/>
      <c r="BP335" s="120"/>
      <c r="BQ335" s="120"/>
      <c r="BR335" s="120"/>
      <c r="BS335" s="120"/>
      <c r="BT335" s="120"/>
      <c r="BU335" s="120"/>
      <c r="BV335" s="120"/>
      <c r="BW335" s="120"/>
      <c r="BX335" s="120"/>
      <c r="BY335" s="120"/>
      <c r="BZ335" s="120"/>
      <c r="CA335" s="120"/>
      <c r="CB335" s="120"/>
      <c r="CC335" s="120" t="s">
        <v>7</v>
      </c>
      <c r="CD335" s="120"/>
      <c r="CE335" s="120"/>
      <c r="CF335" s="120"/>
      <c r="CG335" s="120"/>
      <c r="CH335" s="120"/>
      <c r="CI335" s="120"/>
      <c r="CJ335" s="120"/>
      <c r="CK335" s="120"/>
      <c r="CL335" s="120"/>
      <c r="CM335" s="120"/>
      <c r="CN335" s="120"/>
      <c r="CO335" s="120"/>
      <c r="CP335" s="120"/>
      <c r="CQ335" s="120"/>
      <c r="CR335" s="120"/>
      <c r="CS335" s="120"/>
      <c r="CT335" s="120"/>
      <c r="CU335" s="120"/>
      <c r="CV335" s="120"/>
    </row>
    <row r="336" spans="1:100" s="56" customFormat="1" ht="30" customHeight="1" x14ac:dyDescent="0.15">
      <c r="A336" s="55" t="str">
        <f t="shared" ref="A336" si="1025">$A$11</f>
        <v>교시</v>
      </c>
      <c r="B336" s="128" t="str">
        <f t="shared" ref="B336" si="1026">$B$11</f>
        <v>훈련과목</v>
      </c>
      <c r="C336" s="128"/>
      <c r="D336" s="128"/>
      <c r="E336" s="128"/>
      <c r="F336" s="128"/>
      <c r="G336" s="128"/>
      <c r="H336" s="128" t="str">
        <f t="shared" ref="H336" si="1027">$H$11</f>
        <v>담당교사</v>
      </c>
      <c r="I336" s="128"/>
      <c r="J336" s="128" t="str">
        <f t="shared" ref="J336" si="1028">$J$11</f>
        <v>훈련내용</v>
      </c>
      <c r="K336" s="128"/>
      <c r="L336" s="128"/>
      <c r="M336" s="128"/>
      <c r="N336" s="128"/>
      <c r="O336" s="128"/>
      <c r="P336" s="128"/>
      <c r="Q336" s="129" t="str">
        <f t="shared" ref="Q336" si="1029">$Q$11</f>
        <v>비고
(불참자 등)</v>
      </c>
      <c r="R336" s="129"/>
      <c r="S336" s="129"/>
      <c r="T336" s="129"/>
      <c r="U336" s="55" t="str">
        <f t="shared" ref="U336" si="1030">$A$11</f>
        <v>교시</v>
      </c>
      <c r="V336" s="128" t="str">
        <f t="shared" ref="V336" si="1031">$B$11</f>
        <v>훈련과목</v>
      </c>
      <c r="W336" s="128"/>
      <c r="X336" s="128"/>
      <c r="Y336" s="128"/>
      <c r="Z336" s="128"/>
      <c r="AA336" s="128"/>
      <c r="AB336" s="128" t="str">
        <f t="shared" ref="AB336" si="1032">$H$11</f>
        <v>담당교사</v>
      </c>
      <c r="AC336" s="128"/>
      <c r="AD336" s="128" t="str">
        <f t="shared" ref="AD336" si="1033">$J$11</f>
        <v>훈련내용</v>
      </c>
      <c r="AE336" s="128"/>
      <c r="AF336" s="128"/>
      <c r="AG336" s="128"/>
      <c r="AH336" s="128"/>
      <c r="AI336" s="128"/>
      <c r="AJ336" s="128"/>
      <c r="AK336" s="129" t="str">
        <f t="shared" ref="AK336" si="1034">$Q$11</f>
        <v>비고
(불참자 등)</v>
      </c>
      <c r="AL336" s="129"/>
      <c r="AM336" s="129"/>
      <c r="AN336" s="129"/>
      <c r="AO336" s="55" t="str">
        <f t="shared" ref="AO336" si="1035">$A$11</f>
        <v>교시</v>
      </c>
      <c r="AP336" s="128" t="str">
        <f t="shared" ref="AP336" si="1036">$B$11</f>
        <v>훈련과목</v>
      </c>
      <c r="AQ336" s="128"/>
      <c r="AR336" s="128"/>
      <c r="AS336" s="128"/>
      <c r="AT336" s="128"/>
      <c r="AU336" s="128"/>
      <c r="AV336" s="128" t="str">
        <f t="shared" ref="AV336" si="1037">$H$11</f>
        <v>담당교사</v>
      </c>
      <c r="AW336" s="128"/>
      <c r="AX336" s="128" t="str">
        <f t="shared" ref="AX336" si="1038">$J$11</f>
        <v>훈련내용</v>
      </c>
      <c r="AY336" s="128"/>
      <c r="AZ336" s="128"/>
      <c r="BA336" s="128"/>
      <c r="BB336" s="128"/>
      <c r="BC336" s="128"/>
      <c r="BD336" s="128"/>
      <c r="BE336" s="129" t="str">
        <f t="shared" ref="BE336" si="1039">$Q$11</f>
        <v>비고
(불참자 등)</v>
      </c>
      <c r="BF336" s="129"/>
      <c r="BG336" s="129"/>
      <c r="BH336" s="129"/>
      <c r="BI336" s="55" t="str">
        <f t="shared" ref="BI336" si="1040">$A$11</f>
        <v>교시</v>
      </c>
      <c r="BJ336" s="128" t="str">
        <f t="shared" ref="BJ336" si="1041">$B$11</f>
        <v>훈련과목</v>
      </c>
      <c r="BK336" s="128"/>
      <c r="BL336" s="128"/>
      <c r="BM336" s="128"/>
      <c r="BN336" s="128"/>
      <c r="BO336" s="128"/>
      <c r="BP336" s="128" t="str">
        <f t="shared" ref="BP336" si="1042">$H$11</f>
        <v>담당교사</v>
      </c>
      <c r="BQ336" s="128"/>
      <c r="BR336" s="128" t="str">
        <f t="shared" ref="BR336" si="1043">$J$11</f>
        <v>훈련내용</v>
      </c>
      <c r="BS336" s="128"/>
      <c r="BT336" s="128"/>
      <c r="BU336" s="128"/>
      <c r="BV336" s="128"/>
      <c r="BW336" s="128"/>
      <c r="BX336" s="128"/>
      <c r="BY336" s="129" t="str">
        <f t="shared" ref="BY336" si="1044">$Q$11</f>
        <v>비고
(불참자 등)</v>
      </c>
      <c r="BZ336" s="129"/>
      <c r="CA336" s="129"/>
      <c r="CB336" s="129"/>
      <c r="CC336" s="55" t="str">
        <f t="shared" ref="CC336" si="1045">$A$11</f>
        <v>교시</v>
      </c>
      <c r="CD336" s="128" t="str">
        <f t="shared" ref="CD336" si="1046">$B$11</f>
        <v>훈련과목</v>
      </c>
      <c r="CE336" s="128"/>
      <c r="CF336" s="128"/>
      <c r="CG336" s="128"/>
      <c r="CH336" s="128"/>
      <c r="CI336" s="128"/>
      <c r="CJ336" s="128" t="str">
        <f t="shared" ref="CJ336" si="1047">$H$11</f>
        <v>담당교사</v>
      </c>
      <c r="CK336" s="128"/>
      <c r="CL336" s="128" t="str">
        <f t="shared" ref="CL336" si="1048">$J$11</f>
        <v>훈련내용</v>
      </c>
      <c r="CM336" s="128"/>
      <c r="CN336" s="128"/>
      <c r="CO336" s="128"/>
      <c r="CP336" s="128"/>
      <c r="CQ336" s="128"/>
      <c r="CR336" s="128"/>
      <c r="CS336" s="129" t="str">
        <f t="shared" ref="CS336" si="1049">$Q$11</f>
        <v>비고
(불참자 등)</v>
      </c>
      <c r="CT336" s="129"/>
      <c r="CU336" s="129"/>
      <c r="CV336" s="129"/>
    </row>
    <row r="337" spans="1:100" ht="30.75" customHeight="1" x14ac:dyDescent="0.15">
      <c r="A337" s="57" t="str">
        <f>"1교시"&amp;LEFT(자료!$D$8,5)</f>
        <v>1교시09:30</v>
      </c>
      <c r="B337" s="121" t="str">
        <f>IF(VLOOKUP(J332,내용[],4,FALSE)="","",VLOOKUP(J332,내용[],4,FALSE)&amp;" : "&amp;VLOOKUP(J332,내용[],12,FALSE))</f>
        <v xml:space="preserve">프로그래밍언어 기초 및 활용 : </v>
      </c>
      <c r="C337" s="121"/>
      <c r="D337" s="121"/>
      <c r="E337" s="121"/>
      <c r="F337" s="121"/>
      <c r="G337" s="121"/>
      <c r="H337" s="122"/>
      <c r="I337" s="122"/>
      <c r="J337" s="123" t="str">
        <f>IF(VLOOKUP(J332,내용[],20,FALSE)="","",VLOOKUP(J332,내용[],20,FALSE))</f>
        <v>응용SW 기초기술 활용</v>
      </c>
      <c r="K337" s="123"/>
      <c r="L337" s="123"/>
      <c r="M337" s="123"/>
      <c r="N337" s="123"/>
      <c r="O337" s="123"/>
      <c r="P337" s="123"/>
      <c r="Q337" s="124"/>
      <c r="R337" s="124"/>
      <c r="S337" s="124"/>
      <c r="T337" s="124"/>
      <c r="U337" s="57" t="str">
        <f>"1교시"&amp;LEFT(자료!$D$8,5)</f>
        <v>1교시09:30</v>
      </c>
      <c r="V337" s="121" t="str">
        <f>IF(VLOOKUP(AD332,내용[],4,FALSE)="","",VLOOKUP(AD332,내용[],4,FALSE)&amp;" : "&amp;VLOOKUP(AD332,내용[],12,FALSE))</f>
        <v xml:space="preserve">프로그래밍언어 기초 및 활용 : </v>
      </c>
      <c r="W337" s="121"/>
      <c r="X337" s="121"/>
      <c r="Y337" s="121"/>
      <c r="Z337" s="121"/>
      <c r="AA337" s="121"/>
      <c r="AB337" s="122"/>
      <c r="AC337" s="122"/>
      <c r="AD337" s="123" t="str">
        <f>IF(VLOOKUP(AD332,내용[],20,FALSE)="","",VLOOKUP(AD332,내용[],20,FALSE))</f>
        <v>응용SW 기초기술 활용</v>
      </c>
      <c r="AE337" s="123"/>
      <c r="AF337" s="123"/>
      <c r="AG337" s="123"/>
      <c r="AH337" s="123"/>
      <c r="AI337" s="123"/>
      <c r="AJ337" s="123"/>
      <c r="AK337" s="124"/>
      <c r="AL337" s="124"/>
      <c r="AM337" s="124"/>
      <c r="AN337" s="124"/>
      <c r="AO337" s="57" t="str">
        <f>"1교시"&amp;LEFT(자료!$D$8,5)</f>
        <v>1교시09:30</v>
      </c>
      <c r="AP337" s="121" t="str">
        <f>IF(VLOOKUP(AX332,내용[],4,FALSE)="","",VLOOKUP(AX332,내용[],4,FALSE)&amp;" : "&amp;VLOOKUP(AX332,내용[],12,FALSE))</f>
        <v xml:space="preserve">프론트앤드 &amp; 백앤드 구현 및 제작 : </v>
      </c>
      <c r="AQ337" s="121"/>
      <c r="AR337" s="121"/>
      <c r="AS337" s="121"/>
      <c r="AT337" s="121"/>
      <c r="AU337" s="121"/>
      <c r="AV337" s="122"/>
      <c r="AW337" s="122"/>
      <c r="AX337" s="123" t="str">
        <f>IF(VLOOKUP(AX332,내용[],20,FALSE)="","",VLOOKUP(AX332,내용[],20,FALSE))</f>
        <v>서버프로그램 구현</v>
      </c>
      <c r="AY337" s="123"/>
      <c r="AZ337" s="123"/>
      <c r="BA337" s="123"/>
      <c r="BB337" s="123"/>
      <c r="BC337" s="123"/>
      <c r="BD337" s="123"/>
      <c r="BE337" s="124"/>
      <c r="BF337" s="124"/>
      <c r="BG337" s="124"/>
      <c r="BH337" s="124"/>
      <c r="BI337" s="57" t="str">
        <f>"1교시"&amp;LEFT(자료!$D$8,5)</f>
        <v>1교시09:30</v>
      </c>
      <c r="BJ337" s="121" t="str">
        <f>IF(VLOOKUP(BR332,내용[],4,FALSE)="","",VLOOKUP(BR332,내용[],4,FALSE)&amp;" : "&amp;VLOOKUP(BR332,내용[],12,FALSE))</f>
        <v xml:space="preserve">프론트앤드 &amp; 백앤드 구현 및 제작 : </v>
      </c>
      <c r="BK337" s="121"/>
      <c r="BL337" s="121"/>
      <c r="BM337" s="121"/>
      <c r="BN337" s="121"/>
      <c r="BO337" s="121"/>
      <c r="BP337" s="122"/>
      <c r="BQ337" s="122"/>
      <c r="BR337" s="123" t="str">
        <f>IF(VLOOKUP(BR332,내용[],20,FALSE)="","",VLOOKUP(BR332,내용[],20,FALSE))</f>
        <v>서버프로그램 구현</v>
      </c>
      <c r="BS337" s="123"/>
      <c r="BT337" s="123"/>
      <c r="BU337" s="123"/>
      <c r="BV337" s="123"/>
      <c r="BW337" s="123"/>
      <c r="BX337" s="123"/>
      <c r="BY337" s="124"/>
      <c r="BZ337" s="124"/>
      <c r="CA337" s="124"/>
      <c r="CB337" s="124"/>
      <c r="CC337" s="57" t="str">
        <f>"1교시"&amp;LEFT(자료!$D$8,5)</f>
        <v>1교시09:30</v>
      </c>
      <c r="CD337" s="121" t="str">
        <f>IF(VLOOKUP(CL332,내용[],4,FALSE)="","",VLOOKUP(CL332,내용[],4,FALSE)&amp;" : "&amp;VLOOKUP(CL332,내용[],12,FALSE))</f>
        <v xml:space="preserve">프론트앤드 &amp; 백앤드 구현 및 제작 : </v>
      </c>
      <c r="CE337" s="121"/>
      <c r="CF337" s="121"/>
      <c r="CG337" s="121"/>
      <c r="CH337" s="121"/>
      <c r="CI337" s="121"/>
      <c r="CJ337" s="122"/>
      <c r="CK337" s="122"/>
      <c r="CL337" s="123" t="str">
        <f>IF(VLOOKUP(CL332,내용[],20,FALSE)="","",VLOOKUP(CL332,내용[],20,FALSE))</f>
        <v>서버프로그램 구현</v>
      </c>
      <c r="CM337" s="123"/>
      <c r="CN337" s="123"/>
      <c r="CO337" s="123"/>
      <c r="CP337" s="123"/>
      <c r="CQ337" s="123"/>
      <c r="CR337" s="123"/>
      <c r="CS337" s="124"/>
      <c r="CT337" s="124"/>
      <c r="CU337" s="124"/>
      <c r="CV337" s="124"/>
    </row>
    <row r="338" spans="1:100" ht="30.75" customHeight="1" x14ac:dyDescent="0.15">
      <c r="A338" s="57" t="str">
        <f>"2교시"&amp;LEFT(자료!$E$8,5)</f>
        <v>2교시10:30</v>
      </c>
      <c r="B338" s="125" t="str">
        <f>IF(VLOOKUP(J332,내용[],5,FALSE)="","",VLOOKUP(J332,내용[],5,FALSE)&amp;" : "&amp;VLOOKUP(J332,내용[],13,FALSE))</f>
        <v xml:space="preserve">프로그래밍언어 기초 및 활용 : </v>
      </c>
      <c r="C338" s="126"/>
      <c r="D338" s="126"/>
      <c r="E338" s="126"/>
      <c r="F338" s="126"/>
      <c r="G338" s="127"/>
      <c r="H338" s="122"/>
      <c r="I338" s="122"/>
      <c r="J338" s="123" t="str">
        <f>IF(VLOOKUP(J332,내용[],21,FALSE)="","",VLOOKUP(J332,내용[],21,FALSE))</f>
        <v>응용SW 기초기술 활용</v>
      </c>
      <c r="K338" s="123"/>
      <c r="L338" s="123"/>
      <c r="M338" s="123"/>
      <c r="N338" s="123"/>
      <c r="O338" s="123"/>
      <c r="P338" s="123"/>
      <c r="Q338" s="124"/>
      <c r="R338" s="124"/>
      <c r="S338" s="124"/>
      <c r="T338" s="124"/>
      <c r="U338" s="57" t="str">
        <f>"2교시"&amp;LEFT(자료!$E$8,5)</f>
        <v>2교시10:30</v>
      </c>
      <c r="V338" s="125" t="str">
        <f>IF(VLOOKUP(AD332,내용[],5,FALSE)="","",VLOOKUP(AD332,내용[],5,FALSE)&amp;" : "&amp;VLOOKUP(AD332,내용[],13,FALSE))</f>
        <v xml:space="preserve">프로그래밍언어 기초 및 활용 : </v>
      </c>
      <c r="W338" s="126"/>
      <c r="X338" s="126"/>
      <c r="Y338" s="126"/>
      <c r="Z338" s="126"/>
      <c r="AA338" s="127"/>
      <c r="AB338" s="122"/>
      <c r="AC338" s="122"/>
      <c r="AD338" s="123" t="str">
        <f>IF(VLOOKUP(AD332,내용[],21,FALSE)="","",VLOOKUP(AD332,내용[],21,FALSE))</f>
        <v>응용SW 기초기술 활용</v>
      </c>
      <c r="AE338" s="123"/>
      <c r="AF338" s="123"/>
      <c r="AG338" s="123"/>
      <c r="AH338" s="123"/>
      <c r="AI338" s="123"/>
      <c r="AJ338" s="123"/>
      <c r="AK338" s="124"/>
      <c r="AL338" s="124"/>
      <c r="AM338" s="124"/>
      <c r="AN338" s="124"/>
      <c r="AO338" s="57" t="str">
        <f>"2교시"&amp;LEFT(자료!$E$8,5)</f>
        <v>2교시10:30</v>
      </c>
      <c r="AP338" s="125" t="str">
        <f>IF(VLOOKUP(AX332,내용[],5,FALSE)="","",VLOOKUP(AX332,내용[],5,FALSE)&amp;" : "&amp;VLOOKUP(AX332,내용[],13,FALSE))</f>
        <v xml:space="preserve">프론트앤드 &amp; 백앤드 구현 및 제작 : </v>
      </c>
      <c r="AQ338" s="126"/>
      <c r="AR338" s="126"/>
      <c r="AS338" s="126"/>
      <c r="AT338" s="126"/>
      <c r="AU338" s="127"/>
      <c r="AV338" s="122"/>
      <c r="AW338" s="122"/>
      <c r="AX338" s="123" t="str">
        <f>IF(VLOOKUP(AX332,내용[],21,FALSE)="","",VLOOKUP(AX332,내용[],21,FALSE))</f>
        <v>서버프로그램 구현</v>
      </c>
      <c r="AY338" s="123"/>
      <c r="AZ338" s="123"/>
      <c r="BA338" s="123"/>
      <c r="BB338" s="123"/>
      <c r="BC338" s="123"/>
      <c r="BD338" s="123"/>
      <c r="BE338" s="124"/>
      <c r="BF338" s="124"/>
      <c r="BG338" s="124"/>
      <c r="BH338" s="124"/>
      <c r="BI338" s="57" t="str">
        <f>"2교시"&amp;LEFT(자료!$E$8,5)</f>
        <v>2교시10:30</v>
      </c>
      <c r="BJ338" s="125" t="str">
        <f>IF(VLOOKUP(BR332,내용[],5,FALSE)="","",VLOOKUP(BR332,내용[],5,FALSE)&amp;" : "&amp;VLOOKUP(BR332,내용[],13,FALSE))</f>
        <v xml:space="preserve">프론트앤드 &amp; 백앤드 구현 및 제작 : </v>
      </c>
      <c r="BK338" s="126"/>
      <c r="BL338" s="126"/>
      <c r="BM338" s="126"/>
      <c r="BN338" s="126"/>
      <c r="BO338" s="127"/>
      <c r="BP338" s="122"/>
      <c r="BQ338" s="122"/>
      <c r="BR338" s="123" t="str">
        <f>IF(VLOOKUP(BR332,내용[],21,FALSE)="","",VLOOKUP(BR332,내용[],21,FALSE))</f>
        <v>서버프로그램 구현</v>
      </c>
      <c r="BS338" s="123"/>
      <c r="BT338" s="123"/>
      <c r="BU338" s="123"/>
      <c r="BV338" s="123"/>
      <c r="BW338" s="123"/>
      <c r="BX338" s="123"/>
      <c r="BY338" s="124"/>
      <c r="BZ338" s="124"/>
      <c r="CA338" s="124"/>
      <c r="CB338" s="124"/>
      <c r="CC338" s="57" t="str">
        <f>"2교시"&amp;LEFT(자료!$E$8,5)</f>
        <v>2교시10:30</v>
      </c>
      <c r="CD338" s="125" t="str">
        <f>IF(VLOOKUP(CL332,내용[],5,FALSE)="","",VLOOKUP(CL332,내용[],5,FALSE)&amp;" : "&amp;VLOOKUP(CL332,내용[],13,FALSE))</f>
        <v xml:space="preserve">프론트앤드 &amp; 백앤드 구현 및 제작 : </v>
      </c>
      <c r="CE338" s="126"/>
      <c r="CF338" s="126"/>
      <c r="CG338" s="126"/>
      <c r="CH338" s="126"/>
      <c r="CI338" s="127"/>
      <c r="CJ338" s="122"/>
      <c r="CK338" s="122"/>
      <c r="CL338" s="123" t="str">
        <f>IF(VLOOKUP(CL332,내용[],21,FALSE)="","",VLOOKUP(CL332,내용[],21,FALSE))</f>
        <v>서버프로그램 구현</v>
      </c>
      <c r="CM338" s="123"/>
      <c r="CN338" s="123"/>
      <c r="CO338" s="123"/>
      <c r="CP338" s="123"/>
      <c r="CQ338" s="123"/>
      <c r="CR338" s="123"/>
      <c r="CS338" s="124"/>
      <c r="CT338" s="124"/>
      <c r="CU338" s="124"/>
      <c r="CV338" s="124"/>
    </row>
    <row r="339" spans="1:100" ht="30.75" customHeight="1" x14ac:dyDescent="0.15">
      <c r="A339" s="57" t="str">
        <f>"3교시"&amp;LEFT(자료!$F$8,5)</f>
        <v>3교시11:30</v>
      </c>
      <c r="B339" s="125" t="str">
        <f>IF(VLOOKUP(J332,내용[],6,FALSE)="","",VLOOKUP(J332,내용[],6,FALSE)&amp;" : "&amp;VLOOKUP(J332,내용[],14,FALSE))</f>
        <v xml:space="preserve">프로그래밍언어 기초 및 활용 : </v>
      </c>
      <c r="C339" s="126"/>
      <c r="D339" s="126"/>
      <c r="E339" s="126"/>
      <c r="F339" s="126"/>
      <c r="G339" s="127"/>
      <c r="H339" s="122"/>
      <c r="I339" s="122"/>
      <c r="J339" s="123" t="str">
        <f>IF(VLOOKUP(J332,내용[],22,FALSE)="","",VLOOKUP(J332,내용[],22,FALSE))</f>
        <v>응용SW 기초기술 활용</v>
      </c>
      <c r="K339" s="123"/>
      <c r="L339" s="123"/>
      <c r="M339" s="123"/>
      <c r="N339" s="123"/>
      <c r="O339" s="123"/>
      <c r="P339" s="123"/>
      <c r="Q339" s="124"/>
      <c r="R339" s="124"/>
      <c r="S339" s="124"/>
      <c r="T339" s="124"/>
      <c r="U339" s="57" t="str">
        <f>"3교시"&amp;LEFT(자료!$F$8,5)</f>
        <v>3교시11:30</v>
      </c>
      <c r="V339" s="125" t="str">
        <f>IF(VLOOKUP(AD332,내용[],6,FALSE)="","",VLOOKUP(AD332,내용[],6,FALSE)&amp;" : "&amp;VLOOKUP(AD332,내용[],14,FALSE))</f>
        <v xml:space="preserve">프론트앤드 &amp; 백앤드 구현 및 제작 : </v>
      </c>
      <c r="W339" s="126"/>
      <c r="X339" s="126"/>
      <c r="Y339" s="126"/>
      <c r="Z339" s="126"/>
      <c r="AA339" s="127"/>
      <c r="AB339" s="122"/>
      <c r="AC339" s="122"/>
      <c r="AD339" s="123" t="str">
        <f>IF(VLOOKUP(AD332,내용[],22,FALSE)="","",VLOOKUP(AD332,내용[],22,FALSE))</f>
        <v>서버프로그램 구현</v>
      </c>
      <c r="AE339" s="123"/>
      <c r="AF339" s="123"/>
      <c r="AG339" s="123"/>
      <c r="AH339" s="123"/>
      <c r="AI339" s="123"/>
      <c r="AJ339" s="123"/>
      <c r="AK339" s="124"/>
      <c r="AL339" s="124"/>
      <c r="AM339" s="124"/>
      <c r="AN339" s="124"/>
      <c r="AO339" s="57" t="str">
        <f>"3교시"&amp;LEFT(자료!$F$8,5)</f>
        <v>3교시11:30</v>
      </c>
      <c r="AP339" s="125" t="str">
        <f>IF(VLOOKUP(AX332,내용[],6,FALSE)="","",VLOOKUP(AX332,내용[],6,FALSE)&amp;" : "&amp;VLOOKUP(AX332,내용[],14,FALSE))</f>
        <v xml:space="preserve">프론트앤드 &amp; 백앤드 구현 및 제작 : </v>
      </c>
      <c r="AQ339" s="126"/>
      <c r="AR339" s="126"/>
      <c r="AS339" s="126"/>
      <c r="AT339" s="126"/>
      <c r="AU339" s="127"/>
      <c r="AV339" s="122"/>
      <c r="AW339" s="122"/>
      <c r="AX339" s="123" t="str">
        <f>IF(VLOOKUP(AX332,내용[],22,FALSE)="","",VLOOKUP(AX332,내용[],22,FALSE))</f>
        <v>서버프로그램 구현</v>
      </c>
      <c r="AY339" s="123"/>
      <c r="AZ339" s="123"/>
      <c r="BA339" s="123"/>
      <c r="BB339" s="123"/>
      <c r="BC339" s="123"/>
      <c r="BD339" s="123"/>
      <c r="BE339" s="124"/>
      <c r="BF339" s="124"/>
      <c r="BG339" s="124"/>
      <c r="BH339" s="124"/>
      <c r="BI339" s="57" t="str">
        <f>"3교시"&amp;LEFT(자료!$F$8,5)</f>
        <v>3교시11:30</v>
      </c>
      <c r="BJ339" s="125" t="str">
        <f>IF(VLOOKUP(BR332,내용[],6,FALSE)="","",VLOOKUP(BR332,내용[],6,FALSE)&amp;" : "&amp;VLOOKUP(BR332,내용[],14,FALSE))</f>
        <v xml:space="preserve">프론트앤드 &amp; 백앤드 구현 및 제작 : </v>
      </c>
      <c r="BK339" s="126"/>
      <c r="BL339" s="126"/>
      <c r="BM339" s="126"/>
      <c r="BN339" s="126"/>
      <c r="BO339" s="127"/>
      <c r="BP339" s="122"/>
      <c r="BQ339" s="122"/>
      <c r="BR339" s="123" t="str">
        <f>IF(VLOOKUP(BR332,내용[],22,FALSE)="","",VLOOKUP(BR332,내용[],22,FALSE))</f>
        <v>서버프로그램 구현</v>
      </c>
      <c r="BS339" s="123"/>
      <c r="BT339" s="123"/>
      <c r="BU339" s="123"/>
      <c r="BV339" s="123"/>
      <c r="BW339" s="123"/>
      <c r="BX339" s="123"/>
      <c r="BY339" s="124"/>
      <c r="BZ339" s="124"/>
      <c r="CA339" s="124"/>
      <c r="CB339" s="124"/>
      <c r="CC339" s="57" t="str">
        <f>"3교시"&amp;LEFT(자료!$F$8,5)</f>
        <v>3교시11:30</v>
      </c>
      <c r="CD339" s="125" t="str">
        <f>IF(VLOOKUP(CL332,내용[],6,FALSE)="","",VLOOKUP(CL332,내용[],6,FALSE)&amp;" : "&amp;VLOOKUP(CL332,내용[],14,FALSE))</f>
        <v xml:space="preserve">프론트앤드 &amp; 백앤드 구현 및 제작 : </v>
      </c>
      <c r="CE339" s="126"/>
      <c r="CF339" s="126"/>
      <c r="CG339" s="126"/>
      <c r="CH339" s="126"/>
      <c r="CI339" s="127"/>
      <c r="CJ339" s="122"/>
      <c r="CK339" s="122"/>
      <c r="CL339" s="123" t="str">
        <f>IF(VLOOKUP(CL332,내용[],22,FALSE)="","",VLOOKUP(CL332,내용[],22,FALSE))</f>
        <v>서버프로그램 구현</v>
      </c>
      <c r="CM339" s="123"/>
      <c r="CN339" s="123"/>
      <c r="CO339" s="123"/>
      <c r="CP339" s="123"/>
      <c r="CQ339" s="123"/>
      <c r="CR339" s="123"/>
      <c r="CS339" s="124"/>
      <c r="CT339" s="124"/>
      <c r="CU339" s="124"/>
      <c r="CV339" s="124"/>
    </row>
    <row r="340" spans="1:100" ht="30.75" customHeight="1" x14ac:dyDescent="0.15">
      <c r="A340" s="57" t="str">
        <f>"4교시"&amp;LEFT(자료!$G$8,5)</f>
        <v>4교시12:30</v>
      </c>
      <c r="B340" s="125" t="str">
        <f>IF(VLOOKUP(J332,내용[],7,FALSE)="","",VLOOKUP(J332,내용[],7,FALSE)&amp;" : "&amp;VLOOKUP(J332,내용[],15,FALSE))</f>
        <v xml:space="preserve">프로그래밍언어 기초 및 활용 : </v>
      </c>
      <c r="C340" s="126"/>
      <c r="D340" s="126"/>
      <c r="E340" s="126"/>
      <c r="F340" s="126"/>
      <c r="G340" s="127"/>
      <c r="H340" s="122"/>
      <c r="I340" s="122"/>
      <c r="J340" s="123" t="str">
        <f>IF(VLOOKUP(J332,내용[],23,FALSE)="","",VLOOKUP(J332,내용[],23,FALSE))</f>
        <v>응용SW 기초기술 활용</v>
      </c>
      <c r="K340" s="123"/>
      <c r="L340" s="123"/>
      <c r="M340" s="123"/>
      <c r="N340" s="123"/>
      <c r="O340" s="123"/>
      <c r="P340" s="123"/>
      <c r="Q340" s="124"/>
      <c r="R340" s="124"/>
      <c r="S340" s="124"/>
      <c r="T340" s="124"/>
      <c r="U340" s="57" t="str">
        <f>"4교시"&amp;LEFT(자료!$G$8,5)</f>
        <v>4교시12:30</v>
      </c>
      <c r="V340" s="125" t="str">
        <f>IF(VLOOKUP(AD332,내용[],7,FALSE)="","",VLOOKUP(AD332,내용[],7,FALSE)&amp;" : "&amp;VLOOKUP(AD332,내용[],15,FALSE))</f>
        <v xml:space="preserve">프론트앤드 &amp; 백앤드 구현 및 제작 : </v>
      </c>
      <c r="W340" s="126"/>
      <c r="X340" s="126"/>
      <c r="Y340" s="126"/>
      <c r="Z340" s="126"/>
      <c r="AA340" s="127"/>
      <c r="AB340" s="122"/>
      <c r="AC340" s="122"/>
      <c r="AD340" s="123" t="str">
        <f>IF(VLOOKUP(AD332,내용[],23,FALSE)="","",VLOOKUP(AD332,내용[],23,FALSE))</f>
        <v>서버프로그램 구현</v>
      </c>
      <c r="AE340" s="123"/>
      <c r="AF340" s="123"/>
      <c r="AG340" s="123"/>
      <c r="AH340" s="123"/>
      <c r="AI340" s="123"/>
      <c r="AJ340" s="123"/>
      <c r="AK340" s="124"/>
      <c r="AL340" s="124"/>
      <c r="AM340" s="124"/>
      <c r="AN340" s="124"/>
      <c r="AO340" s="57" t="str">
        <f>"4교시"&amp;LEFT(자료!$G$8,5)</f>
        <v>4교시12:30</v>
      </c>
      <c r="AP340" s="125" t="str">
        <f>IF(VLOOKUP(AX332,내용[],7,FALSE)="","",VLOOKUP(AX332,내용[],7,FALSE)&amp;" : "&amp;VLOOKUP(AX332,내용[],15,FALSE))</f>
        <v xml:space="preserve">프론트앤드 &amp; 백앤드 구현 및 제작 : </v>
      </c>
      <c r="AQ340" s="126"/>
      <c r="AR340" s="126"/>
      <c r="AS340" s="126"/>
      <c r="AT340" s="126"/>
      <c r="AU340" s="127"/>
      <c r="AV340" s="122"/>
      <c r="AW340" s="122"/>
      <c r="AX340" s="123" t="str">
        <f>IF(VLOOKUP(AX332,내용[],23,FALSE)="","",VLOOKUP(AX332,내용[],23,FALSE))</f>
        <v>서버프로그램 구현</v>
      </c>
      <c r="AY340" s="123"/>
      <c r="AZ340" s="123"/>
      <c r="BA340" s="123"/>
      <c r="BB340" s="123"/>
      <c r="BC340" s="123"/>
      <c r="BD340" s="123"/>
      <c r="BE340" s="124"/>
      <c r="BF340" s="124"/>
      <c r="BG340" s="124"/>
      <c r="BH340" s="124"/>
      <c r="BI340" s="57" t="str">
        <f>"4교시"&amp;LEFT(자료!$G$8,5)</f>
        <v>4교시12:30</v>
      </c>
      <c r="BJ340" s="125" t="str">
        <f>IF(VLOOKUP(BR332,내용[],7,FALSE)="","",VLOOKUP(BR332,내용[],7,FALSE)&amp;" : "&amp;VLOOKUP(BR332,내용[],15,FALSE))</f>
        <v xml:space="preserve">프론트앤드 &amp; 백앤드 구현 및 제작 : </v>
      </c>
      <c r="BK340" s="126"/>
      <c r="BL340" s="126"/>
      <c r="BM340" s="126"/>
      <c r="BN340" s="126"/>
      <c r="BO340" s="127"/>
      <c r="BP340" s="122"/>
      <c r="BQ340" s="122"/>
      <c r="BR340" s="123" t="str">
        <f>IF(VLOOKUP(BR332,내용[],23,FALSE)="","",VLOOKUP(BR332,내용[],23,FALSE))</f>
        <v>서버프로그램 구현</v>
      </c>
      <c r="BS340" s="123"/>
      <c r="BT340" s="123"/>
      <c r="BU340" s="123"/>
      <c r="BV340" s="123"/>
      <c r="BW340" s="123"/>
      <c r="BX340" s="123"/>
      <c r="BY340" s="124"/>
      <c r="BZ340" s="124"/>
      <c r="CA340" s="124"/>
      <c r="CB340" s="124"/>
      <c r="CC340" s="57" t="str">
        <f>"4교시"&amp;LEFT(자료!$G$8,5)</f>
        <v>4교시12:30</v>
      </c>
      <c r="CD340" s="125" t="str">
        <f>IF(VLOOKUP(CL332,내용[],7,FALSE)="","",VLOOKUP(CL332,내용[],7,FALSE)&amp;" : "&amp;VLOOKUP(CL332,내용[],15,FALSE))</f>
        <v xml:space="preserve">프론트앤드 &amp; 백앤드 구현 및 제작 : </v>
      </c>
      <c r="CE340" s="126"/>
      <c r="CF340" s="126"/>
      <c r="CG340" s="126"/>
      <c r="CH340" s="126"/>
      <c r="CI340" s="127"/>
      <c r="CJ340" s="122"/>
      <c r="CK340" s="122"/>
      <c r="CL340" s="123" t="str">
        <f>IF(VLOOKUP(CL332,내용[],23,FALSE)="","",VLOOKUP(CL332,내용[],23,FALSE))</f>
        <v>서버프로그램 구현</v>
      </c>
      <c r="CM340" s="123"/>
      <c r="CN340" s="123"/>
      <c r="CO340" s="123"/>
      <c r="CP340" s="123"/>
      <c r="CQ340" s="123"/>
      <c r="CR340" s="123"/>
      <c r="CS340" s="124"/>
      <c r="CT340" s="124"/>
      <c r="CU340" s="124"/>
      <c r="CV340" s="124"/>
    </row>
    <row r="341" spans="1:100" ht="30.75" customHeight="1" x14ac:dyDescent="0.15">
      <c r="A341" s="57" t="str">
        <f>"5교시"&amp;LEFT(자료!$H$8,5)</f>
        <v>5교시14:10</v>
      </c>
      <c r="B341" s="125" t="str">
        <f>IF(VLOOKUP(J332,내용[],8,FALSE)="","",VLOOKUP(J332,내용[],8,FALSE)&amp;" : "&amp;VLOOKUP(J332,내용[],16,FALSE))</f>
        <v xml:space="preserve">프로그래밍언어 기초 및 활용 : </v>
      </c>
      <c r="C341" s="126"/>
      <c r="D341" s="126"/>
      <c r="E341" s="126"/>
      <c r="F341" s="126"/>
      <c r="G341" s="127"/>
      <c r="H341" s="122"/>
      <c r="I341" s="122"/>
      <c r="J341" s="123" t="str">
        <f>IF(VLOOKUP(J332,내용[],24,FALSE)="","",VLOOKUP(J332,내용[],24,FALSE))</f>
        <v>응용SW 기초기술 활용</v>
      </c>
      <c r="K341" s="123"/>
      <c r="L341" s="123"/>
      <c r="M341" s="123"/>
      <c r="N341" s="123"/>
      <c r="O341" s="123"/>
      <c r="P341" s="123"/>
      <c r="Q341" s="124"/>
      <c r="R341" s="124"/>
      <c r="S341" s="124"/>
      <c r="T341" s="124"/>
      <c r="U341" s="57" t="str">
        <f>"5교시"&amp;LEFT(자료!$H$8,5)</f>
        <v>5교시14:10</v>
      </c>
      <c r="V341" s="125" t="str">
        <f>IF(VLOOKUP(AD332,내용[],8,FALSE)="","",VLOOKUP(AD332,내용[],8,FALSE)&amp;" : "&amp;VLOOKUP(AD332,내용[],16,FALSE))</f>
        <v xml:space="preserve">프론트앤드 &amp; 백앤드 구현 및 제작 : </v>
      </c>
      <c r="W341" s="126"/>
      <c r="X341" s="126"/>
      <c r="Y341" s="126"/>
      <c r="Z341" s="126"/>
      <c r="AA341" s="127"/>
      <c r="AB341" s="122"/>
      <c r="AC341" s="122"/>
      <c r="AD341" s="123" t="str">
        <f>IF(VLOOKUP(AD332,내용[],24,FALSE)="","",VLOOKUP(AD332,내용[],24,FALSE))</f>
        <v>서버프로그램 구현</v>
      </c>
      <c r="AE341" s="123"/>
      <c r="AF341" s="123"/>
      <c r="AG341" s="123"/>
      <c r="AH341" s="123"/>
      <c r="AI341" s="123"/>
      <c r="AJ341" s="123"/>
      <c r="AK341" s="124"/>
      <c r="AL341" s="124"/>
      <c r="AM341" s="124"/>
      <c r="AN341" s="124"/>
      <c r="AO341" s="57" t="str">
        <f>"5교시"&amp;LEFT(자료!$H$8,5)</f>
        <v>5교시14:10</v>
      </c>
      <c r="AP341" s="125" t="str">
        <f>IF(VLOOKUP(AX332,내용[],8,FALSE)="","",VLOOKUP(AX332,내용[],8,FALSE)&amp;" : "&amp;VLOOKUP(AX332,내용[],16,FALSE))</f>
        <v xml:space="preserve">프론트앤드 &amp; 백앤드 구현 및 제작 : </v>
      </c>
      <c r="AQ341" s="126"/>
      <c r="AR341" s="126"/>
      <c r="AS341" s="126"/>
      <c r="AT341" s="126"/>
      <c r="AU341" s="127"/>
      <c r="AV341" s="122"/>
      <c r="AW341" s="122"/>
      <c r="AX341" s="123" t="str">
        <f>IF(VLOOKUP(AX332,내용[],24,FALSE)="","",VLOOKUP(AX332,내용[],24,FALSE))</f>
        <v>서버프로그램 구현</v>
      </c>
      <c r="AY341" s="123"/>
      <c r="AZ341" s="123"/>
      <c r="BA341" s="123"/>
      <c r="BB341" s="123"/>
      <c r="BC341" s="123"/>
      <c r="BD341" s="123"/>
      <c r="BE341" s="124"/>
      <c r="BF341" s="124"/>
      <c r="BG341" s="124"/>
      <c r="BH341" s="124"/>
      <c r="BI341" s="57" t="str">
        <f>"5교시"&amp;LEFT(자료!$H$8,5)</f>
        <v>5교시14:10</v>
      </c>
      <c r="BJ341" s="125" t="str">
        <f>IF(VLOOKUP(BR332,내용[],8,FALSE)="","",VLOOKUP(BR332,내용[],8,FALSE)&amp;" : "&amp;VLOOKUP(BR332,내용[],16,FALSE))</f>
        <v xml:space="preserve">프론트앤드 &amp; 백앤드 구현 및 제작 : </v>
      </c>
      <c r="BK341" s="126"/>
      <c r="BL341" s="126"/>
      <c r="BM341" s="126"/>
      <c r="BN341" s="126"/>
      <c r="BO341" s="127"/>
      <c r="BP341" s="122"/>
      <c r="BQ341" s="122"/>
      <c r="BR341" s="123" t="str">
        <f>IF(VLOOKUP(BR332,내용[],24,FALSE)="","",VLOOKUP(BR332,내용[],24,FALSE))</f>
        <v>서버프로그램 구현</v>
      </c>
      <c r="BS341" s="123"/>
      <c r="BT341" s="123"/>
      <c r="BU341" s="123"/>
      <c r="BV341" s="123"/>
      <c r="BW341" s="123"/>
      <c r="BX341" s="123"/>
      <c r="BY341" s="124"/>
      <c r="BZ341" s="124"/>
      <c r="CA341" s="124"/>
      <c r="CB341" s="124"/>
      <c r="CC341" s="57" t="str">
        <f>"5교시"&amp;LEFT(자료!$H$8,5)</f>
        <v>5교시14:10</v>
      </c>
      <c r="CD341" s="125" t="str">
        <f>IF(VLOOKUP(CL332,내용[],8,FALSE)="","",VLOOKUP(CL332,내용[],8,FALSE)&amp;" : "&amp;VLOOKUP(CL332,내용[],16,FALSE))</f>
        <v xml:space="preserve">프론트앤드 &amp; 백앤드 구현 및 제작 : </v>
      </c>
      <c r="CE341" s="126"/>
      <c r="CF341" s="126"/>
      <c r="CG341" s="126"/>
      <c r="CH341" s="126"/>
      <c r="CI341" s="127"/>
      <c r="CJ341" s="122"/>
      <c r="CK341" s="122"/>
      <c r="CL341" s="123" t="str">
        <f>IF(VLOOKUP(CL332,내용[],24,FALSE)="","",VLOOKUP(CL332,내용[],24,FALSE))</f>
        <v>서버프로그램 구현</v>
      </c>
      <c r="CM341" s="123"/>
      <c r="CN341" s="123"/>
      <c r="CO341" s="123"/>
      <c r="CP341" s="123"/>
      <c r="CQ341" s="123"/>
      <c r="CR341" s="123"/>
      <c r="CS341" s="124"/>
      <c r="CT341" s="124"/>
      <c r="CU341" s="124"/>
      <c r="CV341" s="124"/>
    </row>
    <row r="342" spans="1:100" ht="30.75" customHeight="1" x14ac:dyDescent="0.15">
      <c r="A342" s="57" t="str">
        <f>"6교시"&amp;LEFT(자료!$I$8,5)</f>
        <v>6교시15:10</v>
      </c>
      <c r="B342" s="125" t="str">
        <f>IF(VLOOKUP(J332,내용[],9,FALSE)="","",VLOOKUP(J332,내용[],9,FALSE)&amp;" : "&amp;VLOOKUP(J332,내용[],17,FALSE))</f>
        <v xml:space="preserve">프로그래밍언어 기초 및 활용 : </v>
      </c>
      <c r="C342" s="126"/>
      <c r="D342" s="126"/>
      <c r="E342" s="126"/>
      <c r="F342" s="126"/>
      <c r="G342" s="127"/>
      <c r="H342" s="122"/>
      <c r="I342" s="122"/>
      <c r="J342" s="123" t="str">
        <f>IF(VLOOKUP(J332,내용[],25,FALSE)="","",VLOOKUP(J332,내용[],25,FALSE))</f>
        <v>응용SW 기초기술 활용</v>
      </c>
      <c r="K342" s="123"/>
      <c r="L342" s="123"/>
      <c r="M342" s="123"/>
      <c r="N342" s="123"/>
      <c r="O342" s="123"/>
      <c r="P342" s="123"/>
      <c r="Q342" s="124"/>
      <c r="R342" s="124"/>
      <c r="S342" s="124"/>
      <c r="T342" s="124"/>
      <c r="U342" s="57" t="str">
        <f>"6교시"&amp;LEFT(자료!$I$8,5)</f>
        <v>6교시15:10</v>
      </c>
      <c r="V342" s="125" t="str">
        <f>IF(VLOOKUP(AD332,내용[],9,FALSE)="","",VLOOKUP(AD332,내용[],9,FALSE)&amp;" : "&amp;VLOOKUP(AD332,내용[],17,FALSE))</f>
        <v xml:space="preserve">프론트앤드 &amp; 백앤드 구현 및 제작 : </v>
      </c>
      <c r="W342" s="126"/>
      <c r="X342" s="126"/>
      <c r="Y342" s="126"/>
      <c r="Z342" s="126"/>
      <c r="AA342" s="127"/>
      <c r="AB342" s="122"/>
      <c r="AC342" s="122"/>
      <c r="AD342" s="123" t="str">
        <f>IF(VLOOKUP(AD332,내용[],25,FALSE)="","",VLOOKUP(AD332,내용[],25,FALSE))</f>
        <v>서버프로그램 구현</v>
      </c>
      <c r="AE342" s="123"/>
      <c r="AF342" s="123"/>
      <c r="AG342" s="123"/>
      <c r="AH342" s="123"/>
      <c r="AI342" s="123"/>
      <c r="AJ342" s="123"/>
      <c r="AK342" s="124"/>
      <c r="AL342" s="124"/>
      <c r="AM342" s="124"/>
      <c r="AN342" s="124"/>
      <c r="AO342" s="57" t="str">
        <f>"6교시"&amp;LEFT(자료!$I$8,5)</f>
        <v>6교시15:10</v>
      </c>
      <c r="AP342" s="125" t="str">
        <f>IF(VLOOKUP(AX332,내용[],9,FALSE)="","",VLOOKUP(AX332,내용[],9,FALSE)&amp;" : "&amp;VLOOKUP(AX332,내용[],17,FALSE))</f>
        <v xml:space="preserve">프론트앤드 &amp; 백앤드 구현 및 제작 : </v>
      </c>
      <c r="AQ342" s="126"/>
      <c r="AR342" s="126"/>
      <c r="AS342" s="126"/>
      <c r="AT342" s="126"/>
      <c r="AU342" s="127"/>
      <c r="AV342" s="122"/>
      <c r="AW342" s="122"/>
      <c r="AX342" s="123" t="str">
        <f>IF(VLOOKUP(AX332,내용[],25,FALSE)="","",VLOOKUP(AX332,내용[],25,FALSE))</f>
        <v>서버프로그램 구현</v>
      </c>
      <c r="AY342" s="123"/>
      <c r="AZ342" s="123"/>
      <c r="BA342" s="123"/>
      <c r="BB342" s="123"/>
      <c r="BC342" s="123"/>
      <c r="BD342" s="123"/>
      <c r="BE342" s="124"/>
      <c r="BF342" s="124"/>
      <c r="BG342" s="124"/>
      <c r="BH342" s="124"/>
      <c r="BI342" s="57" t="str">
        <f>"6교시"&amp;LEFT(자료!$I$8,5)</f>
        <v>6교시15:10</v>
      </c>
      <c r="BJ342" s="125" t="str">
        <f>IF(VLOOKUP(BR332,내용[],9,FALSE)="","",VLOOKUP(BR332,내용[],9,FALSE)&amp;" : "&amp;VLOOKUP(BR332,내용[],17,FALSE))</f>
        <v xml:space="preserve">프론트앤드 &amp; 백앤드 구현 및 제작 : </v>
      </c>
      <c r="BK342" s="126"/>
      <c r="BL342" s="126"/>
      <c r="BM342" s="126"/>
      <c r="BN342" s="126"/>
      <c r="BO342" s="127"/>
      <c r="BP342" s="122"/>
      <c r="BQ342" s="122"/>
      <c r="BR342" s="123" t="str">
        <f>IF(VLOOKUP(BR332,내용[],25,FALSE)="","",VLOOKUP(BR332,내용[],25,FALSE))</f>
        <v>서버프로그램 구현</v>
      </c>
      <c r="BS342" s="123"/>
      <c r="BT342" s="123"/>
      <c r="BU342" s="123"/>
      <c r="BV342" s="123"/>
      <c r="BW342" s="123"/>
      <c r="BX342" s="123"/>
      <c r="BY342" s="124"/>
      <c r="BZ342" s="124"/>
      <c r="CA342" s="124"/>
      <c r="CB342" s="124"/>
      <c r="CC342" s="57" t="str">
        <f>"6교시"&amp;LEFT(자료!$I$8,5)</f>
        <v>6교시15:10</v>
      </c>
      <c r="CD342" s="125" t="str">
        <f>IF(VLOOKUP(CL332,내용[],9,FALSE)="","",VLOOKUP(CL332,내용[],9,FALSE)&amp;" : "&amp;VLOOKUP(CL332,내용[],17,FALSE))</f>
        <v xml:space="preserve">프론트앤드 &amp; 백앤드 구현 및 제작 : </v>
      </c>
      <c r="CE342" s="126"/>
      <c r="CF342" s="126"/>
      <c r="CG342" s="126"/>
      <c r="CH342" s="126"/>
      <c r="CI342" s="127"/>
      <c r="CJ342" s="122"/>
      <c r="CK342" s="122"/>
      <c r="CL342" s="123" t="str">
        <f>IF(VLOOKUP(CL332,내용[],25,FALSE)="","",VLOOKUP(CL332,내용[],25,FALSE))</f>
        <v>서버프로그램 구현</v>
      </c>
      <c r="CM342" s="123"/>
      <c r="CN342" s="123"/>
      <c r="CO342" s="123"/>
      <c r="CP342" s="123"/>
      <c r="CQ342" s="123"/>
      <c r="CR342" s="123"/>
      <c r="CS342" s="124"/>
      <c r="CT342" s="124"/>
      <c r="CU342" s="124"/>
      <c r="CV342" s="124"/>
    </row>
    <row r="343" spans="1:100" ht="30.75" customHeight="1" x14ac:dyDescent="0.15">
      <c r="A343" s="57" t="str">
        <f>"7교시"&amp;LEFT(자료!$J$8,5)</f>
        <v>7교시16:10</v>
      </c>
      <c r="B343" s="125" t="str">
        <f>IF(VLOOKUP(J332,내용[],10,FALSE)="","",VLOOKUP(J332,내용[],10,FALSE)&amp;" : "&amp;VLOOKUP(J332,내용[],18,FALSE))</f>
        <v xml:space="preserve">프로그래밍언어 기초 및 활용 : </v>
      </c>
      <c r="C343" s="126"/>
      <c r="D343" s="126"/>
      <c r="E343" s="126"/>
      <c r="F343" s="126"/>
      <c r="G343" s="127"/>
      <c r="H343" s="122"/>
      <c r="I343" s="122"/>
      <c r="J343" s="123" t="str">
        <f>IF(VLOOKUP(J332,내용[],26,FALSE)="","",VLOOKUP(J332,내용[],26,FALSE))</f>
        <v>응용SW 기초기술 활용</v>
      </c>
      <c r="K343" s="123"/>
      <c r="L343" s="123"/>
      <c r="M343" s="123"/>
      <c r="N343" s="123"/>
      <c r="O343" s="123"/>
      <c r="P343" s="123"/>
      <c r="Q343" s="124"/>
      <c r="R343" s="124"/>
      <c r="S343" s="124"/>
      <c r="T343" s="124"/>
      <c r="U343" s="57" t="str">
        <f>"7교시"&amp;LEFT(자료!$J$8,5)</f>
        <v>7교시16:10</v>
      </c>
      <c r="V343" s="125" t="str">
        <f>IF(VLOOKUP(AD332,내용[],10,FALSE)="","",VLOOKUP(AD332,내용[],10,FALSE)&amp;" : "&amp;VLOOKUP(AD332,내용[],18,FALSE))</f>
        <v xml:space="preserve">프론트앤드 &amp; 백앤드 구현 및 제작 : </v>
      </c>
      <c r="W343" s="126"/>
      <c r="X343" s="126"/>
      <c r="Y343" s="126"/>
      <c r="Z343" s="126"/>
      <c r="AA343" s="127"/>
      <c r="AB343" s="122"/>
      <c r="AC343" s="122"/>
      <c r="AD343" s="123" t="str">
        <f>IF(VLOOKUP(AD332,내용[],26,FALSE)="","",VLOOKUP(AD332,내용[],26,FALSE))</f>
        <v>서버프로그램 구현</v>
      </c>
      <c r="AE343" s="123"/>
      <c r="AF343" s="123"/>
      <c r="AG343" s="123"/>
      <c r="AH343" s="123"/>
      <c r="AI343" s="123"/>
      <c r="AJ343" s="123"/>
      <c r="AK343" s="124"/>
      <c r="AL343" s="124"/>
      <c r="AM343" s="124"/>
      <c r="AN343" s="124"/>
      <c r="AO343" s="57" t="str">
        <f>"7교시"&amp;LEFT(자료!$J$8,5)</f>
        <v>7교시16:10</v>
      </c>
      <c r="AP343" s="125" t="str">
        <f>IF(VLOOKUP(AX332,내용[],10,FALSE)="","",VLOOKUP(AX332,내용[],10,FALSE)&amp;" : "&amp;VLOOKUP(AX332,내용[],18,FALSE))</f>
        <v xml:space="preserve">프론트앤드 &amp; 백앤드 구현 및 제작 : </v>
      </c>
      <c r="AQ343" s="126"/>
      <c r="AR343" s="126"/>
      <c r="AS343" s="126"/>
      <c r="AT343" s="126"/>
      <c r="AU343" s="127"/>
      <c r="AV343" s="122"/>
      <c r="AW343" s="122"/>
      <c r="AX343" s="123" t="str">
        <f>IF(VLOOKUP(AX332,내용[],26,FALSE)="","",VLOOKUP(AX332,내용[],26,FALSE))</f>
        <v>서버프로그램 구현</v>
      </c>
      <c r="AY343" s="123"/>
      <c r="AZ343" s="123"/>
      <c r="BA343" s="123"/>
      <c r="BB343" s="123"/>
      <c r="BC343" s="123"/>
      <c r="BD343" s="123"/>
      <c r="BE343" s="124"/>
      <c r="BF343" s="124"/>
      <c r="BG343" s="124"/>
      <c r="BH343" s="124"/>
      <c r="BI343" s="57" t="str">
        <f>"7교시"&amp;LEFT(자료!$J$8,5)</f>
        <v>7교시16:10</v>
      </c>
      <c r="BJ343" s="125" t="str">
        <f>IF(VLOOKUP(BR332,내용[],10,FALSE)="","",VLOOKUP(BR332,내용[],10,FALSE)&amp;" : "&amp;VLOOKUP(BR332,내용[],18,FALSE))</f>
        <v xml:space="preserve">프론트앤드 &amp; 백앤드 구현 및 제작 : </v>
      </c>
      <c r="BK343" s="126"/>
      <c r="BL343" s="126"/>
      <c r="BM343" s="126"/>
      <c r="BN343" s="126"/>
      <c r="BO343" s="127"/>
      <c r="BP343" s="122"/>
      <c r="BQ343" s="122"/>
      <c r="BR343" s="123" t="str">
        <f>IF(VLOOKUP(BR332,내용[],26,FALSE)="","",VLOOKUP(BR332,내용[],26,FALSE))</f>
        <v>서버프로그램 구현</v>
      </c>
      <c r="BS343" s="123"/>
      <c r="BT343" s="123"/>
      <c r="BU343" s="123"/>
      <c r="BV343" s="123"/>
      <c r="BW343" s="123"/>
      <c r="BX343" s="123"/>
      <c r="BY343" s="124"/>
      <c r="BZ343" s="124"/>
      <c r="CA343" s="124"/>
      <c r="CB343" s="124"/>
      <c r="CC343" s="57" t="str">
        <f>"7교시"&amp;LEFT(자료!$J$8,5)</f>
        <v>7교시16:10</v>
      </c>
      <c r="CD343" s="125" t="str">
        <f>IF(VLOOKUP(CL332,내용[],10,FALSE)="","",VLOOKUP(CL332,내용[],10,FALSE)&amp;" : "&amp;VLOOKUP(CL332,내용[],18,FALSE))</f>
        <v xml:space="preserve">프론트앤드 &amp; 백앤드 구현 및 제작 : </v>
      </c>
      <c r="CE343" s="126"/>
      <c r="CF343" s="126"/>
      <c r="CG343" s="126"/>
      <c r="CH343" s="126"/>
      <c r="CI343" s="127"/>
      <c r="CJ343" s="122"/>
      <c r="CK343" s="122"/>
      <c r="CL343" s="123" t="str">
        <f>IF(VLOOKUP(CL332,내용[],26,FALSE)="","",VLOOKUP(CL332,내용[],26,FALSE))</f>
        <v>서버프로그램 구현</v>
      </c>
      <c r="CM343" s="123"/>
      <c r="CN343" s="123"/>
      <c r="CO343" s="123"/>
      <c r="CP343" s="123"/>
      <c r="CQ343" s="123"/>
      <c r="CR343" s="123"/>
      <c r="CS343" s="124"/>
      <c r="CT343" s="124"/>
      <c r="CU343" s="124"/>
      <c r="CV343" s="124"/>
    </row>
    <row r="344" spans="1:100" ht="30.75" hidden="1" customHeight="1" x14ac:dyDescent="0.15">
      <c r="A344" s="57" t="str">
        <f>"1교시"&amp;LEFT(자료!$D$8,5)</f>
        <v>1교시09:30</v>
      </c>
      <c r="B344" s="125" t="e">
        <f>VLOOKUP(J333,내용[],10,FALSE)&amp;" : "&amp;VLOOKUP(J333,내용[],18,FALSE)</f>
        <v>#N/A</v>
      </c>
      <c r="C344" s="126"/>
      <c r="D344" s="126"/>
      <c r="E344" s="126"/>
      <c r="F344" s="126"/>
      <c r="G344" s="127"/>
      <c r="H344" s="122"/>
      <c r="I344" s="122"/>
      <c r="J344" s="123" t="str">
        <f>VLOOKUP(J332,내용[],27,FALSE)</f>
        <v>응용SW 기초기술 활용</v>
      </c>
      <c r="K344" s="123"/>
      <c r="L344" s="123"/>
      <c r="M344" s="123"/>
      <c r="N344" s="123"/>
      <c r="O344" s="123"/>
      <c r="P344" s="123"/>
      <c r="Q344" s="124"/>
      <c r="R344" s="124"/>
      <c r="S344" s="124"/>
      <c r="T344" s="124"/>
      <c r="U344" s="57" t="str">
        <f>"1교시"&amp;LEFT(자료!$D$8,5)</f>
        <v>1교시09:30</v>
      </c>
      <c r="V344" s="125" t="e">
        <f>VLOOKUP(AD333,내용[],10,FALSE)&amp;" : "&amp;VLOOKUP(AD333,내용[],18,FALSE)</f>
        <v>#N/A</v>
      </c>
      <c r="W344" s="126"/>
      <c r="X344" s="126"/>
      <c r="Y344" s="126"/>
      <c r="Z344" s="126"/>
      <c r="AA344" s="127"/>
      <c r="AB344" s="122"/>
      <c r="AC344" s="122"/>
      <c r="AD344" s="123" t="str">
        <f>VLOOKUP(AD332,내용[],27,FALSE)</f>
        <v>서버프로그램 구현</v>
      </c>
      <c r="AE344" s="123"/>
      <c r="AF344" s="123"/>
      <c r="AG344" s="123"/>
      <c r="AH344" s="123"/>
      <c r="AI344" s="123"/>
      <c r="AJ344" s="123"/>
      <c r="AK344" s="124"/>
      <c r="AL344" s="124"/>
      <c r="AM344" s="124"/>
      <c r="AN344" s="124"/>
      <c r="AO344" s="57" t="str">
        <f>"1교시"&amp;LEFT(자료!$D$8,5)</f>
        <v>1교시09:30</v>
      </c>
      <c r="AP344" s="125" t="e">
        <f>VLOOKUP(AX333,내용[],10,FALSE)&amp;" : "&amp;VLOOKUP(AX333,내용[],18,FALSE)</f>
        <v>#N/A</v>
      </c>
      <c r="AQ344" s="126"/>
      <c r="AR344" s="126"/>
      <c r="AS344" s="126"/>
      <c r="AT344" s="126"/>
      <c r="AU344" s="127"/>
      <c r="AV344" s="122"/>
      <c r="AW344" s="122"/>
      <c r="AX344" s="123" t="str">
        <f>VLOOKUP(AX332,내용[],27,FALSE)</f>
        <v>서버프로그램 구현</v>
      </c>
      <c r="AY344" s="123"/>
      <c r="AZ344" s="123"/>
      <c r="BA344" s="123"/>
      <c r="BB344" s="123"/>
      <c r="BC344" s="123"/>
      <c r="BD344" s="123"/>
      <c r="BE344" s="124"/>
      <c r="BF344" s="124"/>
      <c r="BG344" s="124"/>
      <c r="BH344" s="124"/>
      <c r="BI344" s="57" t="str">
        <f>"1교시"&amp;LEFT(자료!$D$8,5)</f>
        <v>1교시09:30</v>
      </c>
      <c r="BJ344" s="125" t="e">
        <f>VLOOKUP(BR333,내용[],10,FALSE)&amp;" : "&amp;VLOOKUP(BR333,내용[],18,FALSE)</f>
        <v>#N/A</v>
      </c>
      <c r="BK344" s="126"/>
      <c r="BL344" s="126"/>
      <c r="BM344" s="126"/>
      <c r="BN344" s="126"/>
      <c r="BO344" s="127"/>
      <c r="BP344" s="122"/>
      <c r="BQ344" s="122"/>
      <c r="BR344" s="123" t="str">
        <f>VLOOKUP(BR332,내용[],27,FALSE)</f>
        <v>서버프로그램 구현</v>
      </c>
      <c r="BS344" s="123"/>
      <c r="BT344" s="123"/>
      <c r="BU344" s="123"/>
      <c r="BV344" s="123"/>
      <c r="BW344" s="123"/>
      <c r="BX344" s="123"/>
      <c r="BY344" s="124"/>
      <c r="BZ344" s="124"/>
      <c r="CA344" s="124"/>
      <c r="CB344" s="124"/>
      <c r="CC344" s="57" t="str">
        <f>"1교시"&amp;LEFT(자료!$D$8,5)</f>
        <v>1교시09:30</v>
      </c>
      <c r="CD344" s="125" t="e">
        <f>VLOOKUP(CL333,내용[],10,FALSE)&amp;" : "&amp;VLOOKUP(CL333,내용[],18,FALSE)</f>
        <v>#N/A</v>
      </c>
      <c r="CE344" s="126"/>
      <c r="CF344" s="126"/>
      <c r="CG344" s="126"/>
      <c r="CH344" s="126"/>
      <c r="CI344" s="127"/>
      <c r="CJ344" s="122"/>
      <c r="CK344" s="122"/>
      <c r="CL344" s="123" t="str">
        <f>VLOOKUP(CL332,내용[],27,FALSE)</f>
        <v>서버프로그램 구현</v>
      </c>
      <c r="CM344" s="123"/>
      <c r="CN344" s="123"/>
      <c r="CO344" s="123"/>
      <c r="CP344" s="123"/>
      <c r="CQ344" s="123"/>
      <c r="CR344" s="123"/>
      <c r="CS344" s="124"/>
      <c r="CT344" s="124"/>
      <c r="CU344" s="124"/>
      <c r="CV344" s="124"/>
    </row>
    <row r="345" spans="1:100" ht="30.75" customHeight="1" x14ac:dyDescent="0.15">
      <c r="A345" s="57" t="str">
        <f>"8교시"&amp;LEFT(자료!$K$8,5)</f>
        <v>8교시17:10</v>
      </c>
      <c r="B345" s="125" t="str">
        <f>IF(VLOOKUP(J332,내용[],11,FALSE)="","",VLOOKUP(J332,내용[],11,FALSE)&amp;" : "&amp;VLOOKUP(J332,내용[],19,FALSE))</f>
        <v xml:space="preserve">프로그래밍언어 기초 및 활용 : </v>
      </c>
      <c r="C345" s="126"/>
      <c r="D345" s="126"/>
      <c r="E345" s="126"/>
      <c r="F345" s="126"/>
      <c r="G345" s="127"/>
      <c r="H345" s="122"/>
      <c r="I345" s="122"/>
      <c r="J345" s="123" t="str">
        <f>IF(VLOOKUP(J332,내용[],27,FALSE)="","",VLOOKUP(J332,내용[],27,FALSE))</f>
        <v>응용SW 기초기술 활용</v>
      </c>
      <c r="K345" s="123"/>
      <c r="L345" s="123"/>
      <c r="M345" s="123"/>
      <c r="N345" s="123"/>
      <c r="O345" s="123"/>
      <c r="P345" s="123"/>
      <c r="Q345" s="124"/>
      <c r="R345" s="124"/>
      <c r="S345" s="124"/>
      <c r="T345" s="124"/>
      <c r="U345" s="57" t="str">
        <f>"8교시"&amp;LEFT(자료!$K$8,5)</f>
        <v>8교시17:10</v>
      </c>
      <c r="V345" s="125" t="str">
        <f>IF(VLOOKUP(AD332,내용[],11,FALSE)="","",VLOOKUP(AD332,내용[],11,FALSE)&amp;" : "&amp;VLOOKUP(AD332,내용[],19,FALSE))</f>
        <v xml:space="preserve">프론트앤드 &amp; 백앤드 구현 및 제작 : </v>
      </c>
      <c r="W345" s="126"/>
      <c r="X345" s="126"/>
      <c r="Y345" s="126"/>
      <c r="Z345" s="126"/>
      <c r="AA345" s="127"/>
      <c r="AB345" s="122"/>
      <c r="AC345" s="122"/>
      <c r="AD345" s="123" t="str">
        <f>IF(VLOOKUP(AD332,내용[],27,FALSE)="","",VLOOKUP(AD332,내용[],27,FALSE))</f>
        <v>서버프로그램 구현</v>
      </c>
      <c r="AE345" s="123"/>
      <c r="AF345" s="123"/>
      <c r="AG345" s="123"/>
      <c r="AH345" s="123"/>
      <c r="AI345" s="123"/>
      <c r="AJ345" s="123"/>
      <c r="AK345" s="124"/>
      <c r="AL345" s="124"/>
      <c r="AM345" s="124"/>
      <c r="AN345" s="124"/>
      <c r="AO345" s="57" t="str">
        <f>"8교시"&amp;LEFT(자료!$K$8,5)</f>
        <v>8교시17:10</v>
      </c>
      <c r="AP345" s="125" t="str">
        <f>IF(VLOOKUP(AX332,내용[],11,FALSE)="","",VLOOKUP(AX332,내용[],11,FALSE)&amp;" : "&amp;VLOOKUP(AX332,내용[],19,FALSE))</f>
        <v xml:space="preserve">프론트앤드 &amp; 백앤드 구현 및 제작 : </v>
      </c>
      <c r="AQ345" s="126"/>
      <c r="AR345" s="126"/>
      <c r="AS345" s="126"/>
      <c r="AT345" s="126"/>
      <c r="AU345" s="127"/>
      <c r="AV345" s="122"/>
      <c r="AW345" s="122"/>
      <c r="AX345" s="123" t="str">
        <f>IF(VLOOKUP(AX332,내용[],27,FALSE)="","",VLOOKUP(AX332,내용[],27,FALSE))</f>
        <v>서버프로그램 구현</v>
      </c>
      <c r="AY345" s="123"/>
      <c r="AZ345" s="123"/>
      <c r="BA345" s="123"/>
      <c r="BB345" s="123"/>
      <c r="BC345" s="123"/>
      <c r="BD345" s="123"/>
      <c r="BE345" s="124"/>
      <c r="BF345" s="124"/>
      <c r="BG345" s="124"/>
      <c r="BH345" s="124"/>
      <c r="BI345" s="57" t="str">
        <f>"8교시"&amp;LEFT(자료!$K$8,5)</f>
        <v>8교시17:10</v>
      </c>
      <c r="BJ345" s="125" t="str">
        <f>IF(VLOOKUP(BR332,내용[],11,FALSE)="","",VLOOKUP(BR332,내용[],11,FALSE)&amp;" : "&amp;VLOOKUP(BR332,내용[],19,FALSE))</f>
        <v xml:space="preserve">프론트앤드 &amp; 백앤드 구현 및 제작 : </v>
      </c>
      <c r="BK345" s="126"/>
      <c r="BL345" s="126"/>
      <c r="BM345" s="126"/>
      <c r="BN345" s="126"/>
      <c r="BO345" s="127"/>
      <c r="BP345" s="122"/>
      <c r="BQ345" s="122"/>
      <c r="BR345" s="123" t="str">
        <f>IF(VLOOKUP(BR332,내용[],27,FALSE)="","",VLOOKUP(BR332,내용[],27,FALSE))</f>
        <v>서버프로그램 구현</v>
      </c>
      <c r="BS345" s="123"/>
      <c r="BT345" s="123"/>
      <c r="BU345" s="123"/>
      <c r="BV345" s="123"/>
      <c r="BW345" s="123"/>
      <c r="BX345" s="123"/>
      <c r="BY345" s="124"/>
      <c r="BZ345" s="124"/>
      <c r="CA345" s="124"/>
      <c r="CB345" s="124"/>
      <c r="CC345" s="57" t="str">
        <f>"8교시"&amp;LEFT(자료!$K$8,5)</f>
        <v>8교시17:10</v>
      </c>
      <c r="CD345" s="125" t="str">
        <f>IF(VLOOKUP(CL332,내용[],11,FALSE)="","",VLOOKUP(CL332,내용[],11,FALSE)&amp;" : "&amp;VLOOKUP(CL332,내용[],19,FALSE))</f>
        <v xml:space="preserve">프론트앤드 &amp; 백앤드 구현 및 제작 : </v>
      </c>
      <c r="CE345" s="126"/>
      <c r="CF345" s="126"/>
      <c r="CG345" s="126"/>
      <c r="CH345" s="126"/>
      <c r="CI345" s="127"/>
      <c r="CJ345" s="122"/>
      <c r="CK345" s="122"/>
      <c r="CL345" s="123" t="str">
        <f>IF(VLOOKUP(CL332,내용[],27,FALSE)="","",VLOOKUP(CL332,내용[],27,FALSE))</f>
        <v>서버프로그램 구현</v>
      </c>
      <c r="CM345" s="123"/>
      <c r="CN345" s="123"/>
      <c r="CO345" s="123"/>
      <c r="CP345" s="123"/>
      <c r="CQ345" s="123"/>
      <c r="CR345" s="123"/>
      <c r="CS345" s="124"/>
      <c r="CT345" s="124"/>
      <c r="CU345" s="124"/>
      <c r="CV345" s="124"/>
    </row>
    <row r="346" spans="1:100" ht="60" customHeight="1" x14ac:dyDescent="0.15">
      <c r="A346" s="120" t="str">
        <f t="shared" ref="A346" si="1050">$A$21</f>
        <v>지시사항</v>
      </c>
      <c r="B346" s="120"/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 t="str">
        <f t="shared" ref="U346" si="1051">$A$21</f>
        <v>지시사항</v>
      </c>
      <c r="V346" s="120"/>
      <c r="W346" s="120"/>
      <c r="X346" s="120"/>
      <c r="Y346" s="120"/>
      <c r="Z346" s="120"/>
      <c r="AA346" s="120"/>
      <c r="AB346" s="120"/>
      <c r="AC346" s="120"/>
      <c r="AD346" s="120"/>
      <c r="AE346" s="120"/>
      <c r="AF346" s="120"/>
      <c r="AG346" s="120"/>
      <c r="AH346" s="120"/>
      <c r="AI346" s="120"/>
      <c r="AJ346" s="120"/>
      <c r="AK346" s="120"/>
      <c r="AL346" s="120"/>
      <c r="AM346" s="120"/>
      <c r="AN346" s="120"/>
      <c r="AO346" s="120" t="str">
        <f t="shared" ref="AO346" si="1052">$A$21</f>
        <v>지시사항</v>
      </c>
      <c r="AP346" s="120"/>
      <c r="AQ346" s="120"/>
      <c r="AR346" s="120"/>
      <c r="AS346" s="120"/>
      <c r="AT346" s="120"/>
      <c r="AU346" s="120"/>
      <c r="AV346" s="120"/>
      <c r="AW346" s="120"/>
      <c r="AX346" s="120"/>
      <c r="AY346" s="120"/>
      <c r="AZ346" s="120"/>
      <c r="BA346" s="120"/>
      <c r="BB346" s="120"/>
      <c r="BC346" s="120"/>
      <c r="BD346" s="120"/>
      <c r="BE346" s="120"/>
      <c r="BF346" s="120"/>
      <c r="BG346" s="120"/>
      <c r="BH346" s="120"/>
      <c r="BI346" s="120" t="str">
        <f t="shared" ref="BI346" si="1053">$A$21</f>
        <v>지시사항</v>
      </c>
      <c r="BJ346" s="120"/>
      <c r="BK346" s="120"/>
      <c r="BL346" s="120"/>
      <c r="BM346" s="120"/>
      <c r="BN346" s="120"/>
      <c r="BO346" s="120"/>
      <c r="BP346" s="120"/>
      <c r="BQ346" s="120"/>
      <c r="BR346" s="120"/>
      <c r="BS346" s="120"/>
      <c r="BT346" s="120"/>
      <c r="BU346" s="120"/>
      <c r="BV346" s="120"/>
      <c r="BW346" s="120"/>
      <c r="BX346" s="120"/>
      <c r="BY346" s="120"/>
      <c r="BZ346" s="120"/>
      <c r="CA346" s="120"/>
      <c r="CB346" s="120"/>
      <c r="CC346" s="120" t="str">
        <f t="shared" ref="CC346" si="1054">$A$21</f>
        <v>지시사항</v>
      </c>
      <c r="CD346" s="120"/>
      <c r="CE346" s="120"/>
      <c r="CF346" s="120"/>
      <c r="CG346" s="120"/>
      <c r="CH346" s="120"/>
      <c r="CI346" s="120"/>
      <c r="CJ346" s="120"/>
      <c r="CK346" s="120"/>
      <c r="CL346" s="120"/>
      <c r="CM346" s="120"/>
      <c r="CN346" s="120"/>
      <c r="CO346" s="120"/>
      <c r="CP346" s="120"/>
      <c r="CQ346" s="120"/>
      <c r="CR346" s="120"/>
      <c r="CS346" s="120"/>
      <c r="CT346" s="120"/>
      <c r="CU346" s="120"/>
      <c r="CV346" s="120"/>
    </row>
    <row r="347" spans="1:100" ht="27.95" customHeight="1" x14ac:dyDescent="0.15">
      <c r="A347" s="121" t="str">
        <f t="shared" ref="A347" si="1055">$A$22</f>
        <v>특이
사항</v>
      </c>
      <c r="B347" s="120" t="str">
        <f t="shared" ref="B347" si="1056">$B$22</f>
        <v>지각자</v>
      </c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1" t="str">
        <f t="shared" ref="U347" si="1057">$A$22</f>
        <v>특이
사항</v>
      </c>
      <c r="V347" s="120" t="str">
        <f t="shared" ref="V347" si="1058">$B$22</f>
        <v>지각자</v>
      </c>
      <c r="W347" s="120"/>
      <c r="X347" s="120"/>
      <c r="Y347" s="120"/>
      <c r="Z347" s="120"/>
      <c r="AA347" s="120"/>
      <c r="AB347" s="120"/>
      <c r="AC347" s="120"/>
      <c r="AD347" s="120"/>
      <c r="AE347" s="120"/>
      <c r="AF347" s="120"/>
      <c r="AG347" s="120"/>
      <c r="AH347" s="120"/>
      <c r="AI347" s="120"/>
      <c r="AJ347" s="120"/>
      <c r="AK347" s="120"/>
      <c r="AL347" s="120"/>
      <c r="AM347" s="120"/>
      <c r="AN347" s="120"/>
      <c r="AO347" s="121" t="str">
        <f t="shared" ref="AO347" si="1059">$A$22</f>
        <v>특이
사항</v>
      </c>
      <c r="AP347" s="120" t="str">
        <f t="shared" ref="AP347" si="1060">$B$22</f>
        <v>지각자</v>
      </c>
      <c r="AQ347" s="120"/>
      <c r="AR347" s="120"/>
      <c r="AS347" s="120"/>
      <c r="AT347" s="120"/>
      <c r="AU347" s="120"/>
      <c r="AV347" s="120"/>
      <c r="AW347" s="120"/>
      <c r="AX347" s="120"/>
      <c r="AY347" s="120"/>
      <c r="AZ347" s="120"/>
      <c r="BA347" s="120"/>
      <c r="BB347" s="120"/>
      <c r="BC347" s="120"/>
      <c r="BD347" s="120"/>
      <c r="BE347" s="120"/>
      <c r="BF347" s="120"/>
      <c r="BG347" s="120"/>
      <c r="BH347" s="120"/>
      <c r="BI347" s="121" t="str">
        <f t="shared" ref="BI347" si="1061">$A$22</f>
        <v>특이
사항</v>
      </c>
      <c r="BJ347" s="120" t="str">
        <f t="shared" ref="BJ347" si="1062">$B$22</f>
        <v>지각자</v>
      </c>
      <c r="BK347" s="120"/>
      <c r="BL347" s="120"/>
      <c r="BM347" s="120"/>
      <c r="BN347" s="120"/>
      <c r="BO347" s="120"/>
      <c r="BP347" s="120"/>
      <c r="BQ347" s="120"/>
      <c r="BR347" s="120"/>
      <c r="BS347" s="120"/>
      <c r="BT347" s="120"/>
      <c r="BU347" s="120"/>
      <c r="BV347" s="120"/>
      <c r="BW347" s="120"/>
      <c r="BX347" s="120"/>
      <c r="BY347" s="120"/>
      <c r="BZ347" s="120"/>
      <c r="CA347" s="120"/>
      <c r="CB347" s="120"/>
      <c r="CC347" s="121" t="str">
        <f t="shared" ref="CC347" si="1063">$A$22</f>
        <v>특이
사항</v>
      </c>
      <c r="CD347" s="120" t="str">
        <f t="shared" ref="CD347" si="1064">$B$22</f>
        <v>지각자</v>
      </c>
      <c r="CE347" s="120"/>
      <c r="CF347" s="120"/>
      <c r="CG347" s="120"/>
      <c r="CH347" s="120"/>
      <c r="CI347" s="120"/>
      <c r="CJ347" s="120"/>
      <c r="CK347" s="120"/>
      <c r="CL347" s="120"/>
      <c r="CM347" s="120"/>
      <c r="CN347" s="120"/>
      <c r="CO347" s="120"/>
      <c r="CP347" s="120"/>
      <c r="CQ347" s="120"/>
      <c r="CR347" s="120"/>
      <c r="CS347" s="120"/>
      <c r="CT347" s="120"/>
      <c r="CU347" s="120"/>
      <c r="CV347" s="120"/>
    </row>
    <row r="348" spans="1:100" ht="27.95" customHeight="1" x14ac:dyDescent="0.15">
      <c r="A348" s="121"/>
      <c r="B348" s="120" t="str">
        <f t="shared" ref="B348" si="1065">$B$23</f>
        <v>결석자</v>
      </c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120"/>
      <c r="S348" s="120"/>
      <c r="T348" s="120"/>
      <c r="U348" s="121"/>
      <c r="V348" s="120" t="str">
        <f t="shared" ref="V348" si="1066">$B$23</f>
        <v>결석자</v>
      </c>
      <c r="W348" s="120"/>
      <c r="X348" s="120"/>
      <c r="Y348" s="120"/>
      <c r="Z348" s="120"/>
      <c r="AA348" s="120"/>
      <c r="AB348" s="120"/>
      <c r="AC348" s="120"/>
      <c r="AD348" s="120"/>
      <c r="AE348" s="120"/>
      <c r="AF348" s="120"/>
      <c r="AG348" s="120"/>
      <c r="AH348" s="120"/>
      <c r="AI348" s="120"/>
      <c r="AJ348" s="120"/>
      <c r="AK348" s="120"/>
      <c r="AL348" s="120"/>
      <c r="AM348" s="120"/>
      <c r="AN348" s="120"/>
      <c r="AO348" s="121"/>
      <c r="AP348" s="120" t="str">
        <f t="shared" ref="AP348" si="1067">$B$23</f>
        <v>결석자</v>
      </c>
      <c r="AQ348" s="120"/>
      <c r="AR348" s="120"/>
      <c r="AS348" s="120"/>
      <c r="AT348" s="120"/>
      <c r="AU348" s="120"/>
      <c r="AV348" s="120"/>
      <c r="AW348" s="120"/>
      <c r="AX348" s="120"/>
      <c r="AY348" s="120"/>
      <c r="AZ348" s="120"/>
      <c r="BA348" s="120"/>
      <c r="BB348" s="120"/>
      <c r="BC348" s="120"/>
      <c r="BD348" s="120"/>
      <c r="BE348" s="120"/>
      <c r="BF348" s="120"/>
      <c r="BG348" s="120"/>
      <c r="BH348" s="120"/>
      <c r="BI348" s="121"/>
      <c r="BJ348" s="120" t="str">
        <f t="shared" ref="BJ348" si="1068">$B$23</f>
        <v>결석자</v>
      </c>
      <c r="BK348" s="120"/>
      <c r="BL348" s="120"/>
      <c r="BM348" s="120"/>
      <c r="BN348" s="120"/>
      <c r="BO348" s="120"/>
      <c r="BP348" s="120"/>
      <c r="BQ348" s="120"/>
      <c r="BR348" s="120"/>
      <c r="BS348" s="120"/>
      <c r="BT348" s="120"/>
      <c r="BU348" s="120"/>
      <c r="BV348" s="120"/>
      <c r="BW348" s="120"/>
      <c r="BX348" s="120"/>
      <c r="BY348" s="120"/>
      <c r="BZ348" s="120"/>
      <c r="CA348" s="120"/>
      <c r="CB348" s="120"/>
      <c r="CC348" s="121"/>
      <c r="CD348" s="120" t="str">
        <f t="shared" ref="CD348" si="1069">$B$23</f>
        <v>결석자</v>
      </c>
      <c r="CE348" s="120"/>
      <c r="CF348" s="120"/>
      <c r="CG348" s="120"/>
      <c r="CH348" s="120"/>
      <c r="CI348" s="120"/>
      <c r="CJ348" s="120"/>
      <c r="CK348" s="120"/>
      <c r="CL348" s="120"/>
      <c r="CM348" s="120"/>
      <c r="CN348" s="120"/>
      <c r="CO348" s="120"/>
      <c r="CP348" s="120"/>
      <c r="CQ348" s="120"/>
      <c r="CR348" s="120"/>
      <c r="CS348" s="120"/>
      <c r="CT348" s="120"/>
      <c r="CU348" s="120"/>
      <c r="CV348" s="120"/>
    </row>
    <row r="349" spans="1:100" ht="27.95" customHeight="1" x14ac:dyDescent="0.15">
      <c r="A349" s="121"/>
      <c r="B349" s="120" t="str">
        <f t="shared" ref="B349" si="1070">$B$24</f>
        <v>조퇴자</v>
      </c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120"/>
      <c r="S349" s="120"/>
      <c r="T349" s="120"/>
      <c r="U349" s="121"/>
      <c r="V349" s="120" t="str">
        <f t="shared" ref="V349" si="1071">$B$24</f>
        <v>조퇴자</v>
      </c>
      <c r="W349" s="120"/>
      <c r="X349" s="120"/>
      <c r="Y349" s="120"/>
      <c r="Z349" s="120"/>
      <c r="AA349" s="120"/>
      <c r="AB349" s="120"/>
      <c r="AC349" s="120"/>
      <c r="AD349" s="120"/>
      <c r="AE349" s="120"/>
      <c r="AF349" s="120"/>
      <c r="AG349" s="120"/>
      <c r="AH349" s="120"/>
      <c r="AI349" s="120"/>
      <c r="AJ349" s="120"/>
      <c r="AK349" s="120"/>
      <c r="AL349" s="120"/>
      <c r="AM349" s="120"/>
      <c r="AN349" s="120"/>
      <c r="AO349" s="121"/>
      <c r="AP349" s="120" t="str">
        <f t="shared" ref="AP349" si="1072">$B$24</f>
        <v>조퇴자</v>
      </c>
      <c r="AQ349" s="120"/>
      <c r="AR349" s="120"/>
      <c r="AS349" s="120"/>
      <c r="AT349" s="120"/>
      <c r="AU349" s="120"/>
      <c r="AV349" s="120"/>
      <c r="AW349" s="120"/>
      <c r="AX349" s="120"/>
      <c r="AY349" s="120"/>
      <c r="AZ349" s="120"/>
      <c r="BA349" s="120"/>
      <c r="BB349" s="120"/>
      <c r="BC349" s="120"/>
      <c r="BD349" s="120"/>
      <c r="BE349" s="120"/>
      <c r="BF349" s="120"/>
      <c r="BG349" s="120"/>
      <c r="BH349" s="120"/>
      <c r="BI349" s="121"/>
      <c r="BJ349" s="120" t="str">
        <f t="shared" ref="BJ349" si="1073">$B$24</f>
        <v>조퇴자</v>
      </c>
      <c r="BK349" s="120"/>
      <c r="BL349" s="120"/>
      <c r="BM349" s="120"/>
      <c r="BN349" s="120"/>
      <c r="BO349" s="120"/>
      <c r="BP349" s="120"/>
      <c r="BQ349" s="120"/>
      <c r="BR349" s="120"/>
      <c r="BS349" s="120"/>
      <c r="BT349" s="120"/>
      <c r="BU349" s="120"/>
      <c r="BV349" s="120"/>
      <c r="BW349" s="120"/>
      <c r="BX349" s="120"/>
      <c r="BY349" s="120"/>
      <c r="BZ349" s="120"/>
      <c r="CA349" s="120"/>
      <c r="CB349" s="120"/>
      <c r="CC349" s="121"/>
      <c r="CD349" s="120" t="str">
        <f t="shared" ref="CD349" si="1074">$B$24</f>
        <v>조퇴자</v>
      </c>
      <c r="CE349" s="120"/>
      <c r="CF349" s="120"/>
      <c r="CG349" s="120"/>
      <c r="CH349" s="120"/>
      <c r="CI349" s="120"/>
      <c r="CJ349" s="120"/>
      <c r="CK349" s="120"/>
      <c r="CL349" s="120"/>
      <c r="CM349" s="120"/>
      <c r="CN349" s="120"/>
      <c r="CO349" s="120"/>
      <c r="CP349" s="120"/>
      <c r="CQ349" s="120"/>
      <c r="CR349" s="120"/>
      <c r="CS349" s="120"/>
      <c r="CT349" s="120"/>
      <c r="CU349" s="120"/>
      <c r="CV349" s="120"/>
    </row>
    <row r="350" spans="1:100" ht="45" customHeight="1" x14ac:dyDescent="0.15">
      <c r="A350" s="121"/>
      <c r="B350" s="121" t="str">
        <f t="shared" ref="B350" si="1075">$B$25</f>
        <v>기타사항
(전달사항, 외출자 등)</v>
      </c>
      <c r="C350" s="121"/>
      <c r="D350" s="121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120"/>
      <c r="S350" s="120"/>
      <c r="T350" s="120"/>
      <c r="U350" s="121"/>
      <c r="V350" s="121" t="str">
        <f t="shared" ref="V350" si="1076">$B$25</f>
        <v>기타사항
(전달사항, 외출자 등)</v>
      </c>
      <c r="W350" s="121"/>
      <c r="X350" s="121"/>
      <c r="Y350" s="120"/>
      <c r="Z350" s="120"/>
      <c r="AA350" s="120"/>
      <c r="AB350" s="120"/>
      <c r="AC350" s="120"/>
      <c r="AD350" s="120"/>
      <c r="AE350" s="120"/>
      <c r="AF350" s="120"/>
      <c r="AG350" s="120"/>
      <c r="AH350" s="120"/>
      <c r="AI350" s="120"/>
      <c r="AJ350" s="120"/>
      <c r="AK350" s="120"/>
      <c r="AL350" s="120"/>
      <c r="AM350" s="120"/>
      <c r="AN350" s="120"/>
      <c r="AO350" s="121"/>
      <c r="AP350" s="121" t="str">
        <f t="shared" ref="AP350" si="1077">$B$25</f>
        <v>기타사항
(전달사항, 외출자 등)</v>
      </c>
      <c r="AQ350" s="121"/>
      <c r="AR350" s="121"/>
      <c r="AS350" s="120"/>
      <c r="AT350" s="120"/>
      <c r="AU350" s="120"/>
      <c r="AV350" s="120"/>
      <c r="AW350" s="120"/>
      <c r="AX350" s="120"/>
      <c r="AY350" s="120"/>
      <c r="AZ350" s="120"/>
      <c r="BA350" s="120"/>
      <c r="BB350" s="120"/>
      <c r="BC350" s="120"/>
      <c r="BD350" s="120"/>
      <c r="BE350" s="120"/>
      <c r="BF350" s="120"/>
      <c r="BG350" s="120"/>
      <c r="BH350" s="120"/>
      <c r="BI350" s="121"/>
      <c r="BJ350" s="121" t="str">
        <f t="shared" ref="BJ350" si="1078">$B$25</f>
        <v>기타사항
(전달사항, 외출자 등)</v>
      </c>
      <c r="BK350" s="121"/>
      <c r="BL350" s="121"/>
      <c r="BM350" s="120"/>
      <c r="BN350" s="120"/>
      <c r="BO350" s="120"/>
      <c r="BP350" s="120"/>
      <c r="BQ350" s="120"/>
      <c r="BR350" s="120"/>
      <c r="BS350" s="120"/>
      <c r="BT350" s="120"/>
      <c r="BU350" s="120"/>
      <c r="BV350" s="120"/>
      <c r="BW350" s="120"/>
      <c r="BX350" s="120"/>
      <c r="BY350" s="120"/>
      <c r="BZ350" s="120"/>
      <c r="CA350" s="120"/>
      <c r="CB350" s="120"/>
      <c r="CC350" s="121"/>
      <c r="CD350" s="121" t="str">
        <f t="shared" ref="CD350" si="1079">$B$25</f>
        <v>기타사항
(전달사항, 외출자 등)</v>
      </c>
      <c r="CE350" s="121"/>
      <c r="CF350" s="121"/>
      <c r="CG350" s="120"/>
      <c r="CH350" s="120"/>
      <c r="CI350" s="120"/>
      <c r="CJ350" s="120"/>
      <c r="CK350" s="120"/>
      <c r="CL350" s="120"/>
      <c r="CM350" s="120"/>
      <c r="CN350" s="120"/>
      <c r="CO350" s="120"/>
      <c r="CP350" s="120"/>
      <c r="CQ350" s="120"/>
      <c r="CR350" s="120"/>
      <c r="CS350" s="120"/>
      <c r="CT350" s="120"/>
      <c r="CU350" s="120"/>
      <c r="CV350" s="120"/>
    </row>
    <row r="351" spans="1:100" s="49" customFormat="1" ht="44.25" customHeight="1" x14ac:dyDescent="0.15">
      <c r="A351" s="148" t="str">
        <f t="shared" ref="A351" si="1080">$A$1</f>
        <v>훈    련    일    지</v>
      </c>
      <c r="B351" s="148"/>
      <c r="C351" s="148"/>
      <c r="D351" s="148"/>
      <c r="E351" s="148"/>
      <c r="F351" s="148"/>
      <c r="G351" s="148"/>
      <c r="H351" s="148"/>
      <c r="I351" s="148"/>
      <c r="J351" s="148"/>
      <c r="K351" s="148"/>
      <c r="L351" s="148"/>
      <c r="M351" s="148"/>
      <c r="N351" s="148"/>
      <c r="O351" s="148"/>
      <c r="P351" s="148"/>
      <c r="Q351" s="148"/>
      <c r="R351" s="148"/>
      <c r="S351" s="148"/>
      <c r="T351" s="148"/>
      <c r="U351" s="148" t="str">
        <f t="shared" ref="U351" si="1081">$A$1</f>
        <v>훈    련    일    지</v>
      </c>
      <c r="V351" s="148"/>
      <c r="W351" s="148"/>
      <c r="X351" s="148"/>
      <c r="Y351" s="148"/>
      <c r="Z351" s="148"/>
      <c r="AA351" s="148"/>
      <c r="AB351" s="148"/>
      <c r="AC351" s="148"/>
      <c r="AD351" s="148"/>
      <c r="AE351" s="148"/>
      <c r="AF351" s="148"/>
      <c r="AG351" s="148"/>
      <c r="AH351" s="148"/>
      <c r="AI351" s="148"/>
      <c r="AJ351" s="148"/>
      <c r="AK351" s="148"/>
      <c r="AL351" s="148"/>
      <c r="AM351" s="148"/>
      <c r="AN351" s="148"/>
      <c r="AO351" s="148" t="str">
        <f t="shared" ref="AO351" si="1082">$A$1</f>
        <v>훈    련    일    지</v>
      </c>
      <c r="AP351" s="148"/>
      <c r="AQ351" s="148"/>
      <c r="AR351" s="148"/>
      <c r="AS351" s="148"/>
      <c r="AT351" s="148"/>
      <c r="AU351" s="148"/>
      <c r="AV351" s="148"/>
      <c r="AW351" s="148"/>
      <c r="AX351" s="148"/>
      <c r="AY351" s="148"/>
      <c r="AZ351" s="148"/>
      <c r="BA351" s="148"/>
      <c r="BB351" s="148"/>
      <c r="BC351" s="148"/>
      <c r="BD351" s="148"/>
      <c r="BE351" s="148"/>
      <c r="BF351" s="148"/>
      <c r="BG351" s="148"/>
      <c r="BH351" s="148"/>
      <c r="BI351" s="148" t="str">
        <f t="shared" ref="BI351" si="1083">$A$1</f>
        <v>훈    련    일    지</v>
      </c>
      <c r="BJ351" s="148"/>
      <c r="BK351" s="148"/>
      <c r="BL351" s="148"/>
      <c r="BM351" s="148"/>
      <c r="BN351" s="148"/>
      <c r="BO351" s="148"/>
      <c r="BP351" s="148"/>
      <c r="BQ351" s="148"/>
      <c r="BR351" s="148"/>
      <c r="BS351" s="148"/>
      <c r="BT351" s="148"/>
      <c r="BU351" s="148"/>
      <c r="BV351" s="148"/>
      <c r="BW351" s="148"/>
      <c r="BX351" s="148"/>
      <c r="BY351" s="148"/>
      <c r="BZ351" s="148"/>
      <c r="CA351" s="148"/>
      <c r="CB351" s="148"/>
      <c r="CC351" s="148" t="str">
        <f t="shared" ref="CC351" si="1084">$A$1</f>
        <v>훈    련    일    지</v>
      </c>
      <c r="CD351" s="148"/>
      <c r="CE351" s="148"/>
      <c r="CF351" s="148"/>
      <c r="CG351" s="148"/>
      <c r="CH351" s="148"/>
      <c r="CI351" s="148"/>
      <c r="CJ351" s="148"/>
      <c r="CK351" s="148"/>
      <c r="CL351" s="148"/>
      <c r="CM351" s="148"/>
      <c r="CN351" s="148"/>
      <c r="CO351" s="148"/>
      <c r="CP351" s="148"/>
      <c r="CQ351" s="148"/>
      <c r="CR351" s="148"/>
      <c r="CS351" s="148"/>
      <c r="CT351" s="148"/>
      <c r="CU351" s="148"/>
      <c r="CV351" s="148"/>
    </row>
    <row r="352" spans="1:100" s="49" customFormat="1" ht="24" customHeight="1" x14ac:dyDescent="0.1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BI352" s="50"/>
      <c r="BJ352" s="50"/>
      <c r="BK352" s="50"/>
      <c r="BL352" s="50"/>
      <c r="BM352" s="50"/>
      <c r="BN352" s="50"/>
      <c r="BO352" s="50"/>
      <c r="BP352" s="50"/>
      <c r="BQ352" s="50"/>
      <c r="BR352" s="50"/>
      <c r="CC352" s="50"/>
      <c r="CD352" s="50"/>
      <c r="CE352" s="50"/>
      <c r="CF352" s="50"/>
      <c r="CG352" s="50"/>
      <c r="CH352" s="50"/>
      <c r="CI352" s="50"/>
      <c r="CJ352" s="50"/>
      <c r="CK352" s="50"/>
      <c r="CL352" s="50"/>
    </row>
    <row r="353" spans="1:100" ht="20.100000000000001" customHeight="1" x14ac:dyDescent="0.15">
      <c r="A353" s="51" t="s">
        <v>18</v>
      </c>
      <c r="D353" s="81" t="str">
        <f>자료!$D$4</f>
        <v>하이미디어컴퓨터학원 천호점</v>
      </c>
      <c r="F353" s="52"/>
      <c r="G353" s="52"/>
      <c r="H353" s="52"/>
      <c r="N353" s="149" t="s">
        <v>75</v>
      </c>
      <c r="O353" s="152" t="s">
        <v>70</v>
      </c>
      <c r="P353" s="153"/>
      <c r="Q353" s="154"/>
      <c r="R353" s="152" t="s">
        <v>76</v>
      </c>
      <c r="S353" s="153"/>
      <c r="T353" s="154"/>
      <c r="U353" s="51" t="str">
        <f>$A$3</f>
        <v xml:space="preserve">훈련기관명 : </v>
      </c>
      <c r="X353" s="81" t="str">
        <f>$D$3</f>
        <v>하이미디어컴퓨터학원 천호점</v>
      </c>
      <c r="Z353" s="52"/>
      <c r="AA353" s="52"/>
      <c r="AB353" s="52"/>
      <c r="AH353" s="149" t="str">
        <f>$N$3</f>
        <v>결 
재</v>
      </c>
      <c r="AI353" s="152" t="str">
        <f>$O$3</f>
        <v>담  당</v>
      </c>
      <c r="AJ353" s="153"/>
      <c r="AK353" s="154"/>
      <c r="AL353" s="152" t="str">
        <f>$R$3</f>
        <v>최 종</v>
      </c>
      <c r="AM353" s="153"/>
      <c r="AN353" s="154"/>
      <c r="AO353" s="51" t="str">
        <f>$A$3</f>
        <v xml:space="preserve">훈련기관명 : </v>
      </c>
      <c r="AR353" s="81" t="str">
        <f>$D$3</f>
        <v>하이미디어컴퓨터학원 천호점</v>
      </c>
      <c r="AT353" s="52"/>
      <c r="AU353" s="52"/>
      <c r="AV353" s="52"/>
      <c r="BB353" s="149" t="str">
        <f>$N$3</f>
        <v>결 
재</v>
      </c>
      <c r="BC353" s="152" t="str">
        <f>$O$3</f>
        <v>담  당</v>
      </c>
      <c r="BD353" s="153"/>
      <c r="BE353" s="154"/>
      <c r="BF353" s="152" t="str">
        <f>$R$3</f>
        <v>최 종</v>
      </c>
      <c r="BG353" s="153"/>
      <c r="BH353" s="154"/>
      <c r="BI353" s="51" t="str">
        <f>$A$3</f>
        <v xml:space="preserve">훈련기관명 : </v>
      </c>
      <c r="BL353" s="81" t="str">
        <f>$D$3</f>
        <v>하이미디어컴퓨터학원 천호점</v>
      </c>
      <c r="BN353" s="52"/>
      <c r="BO353" s="52"/>
      <c r="BP353" s="52"/>
      <c r="BV353" s="149" t="str">
        <f>$N$3</f>
        <v>결 
재</v>
      </c>
      <c r="BW353" s="152" t="str">
        <f>$O$3</f>
        <v>담  당</v>
      </c>
      <c r="BX353" s="153"/>
      <c r="BY353" s="154"/>
      <c r="BZ353" s="152" t="str">
        <f>$R$3</f>
        <v>최 종</v>
      </c>
      <c r="CA353" s="153"/>
      <c r="CB353" s="154"/>
      <c r="CC353" s="51" t="str">
        <f>$A$3</f>
        <v xml:space="preserve">훈련기관명 : </v>
      </c>
      <c r="CF353" s="81" t="str">
        <f>$D$3</f>
        <v>하이미디어컴퓨터학원 천호점</v>
      </c>
      <c r="CH353" s="52"/>
      <c r="CI353" s="52"/>
      <c r="CJ353" s="52"/>
      <c r="CP353" s="149" t="str">
        <f>$N$3</f>
        <v>결 
재</v>
      </c>
      <c r="CQ353" s="152" t="str">
        <f>$O$3</f>
        <v>담  당</v>
      </c>
      <c r="CR353" s="153"/>
      <c r="CS353" s="154"/>
      <c r="CT353" s="152" t="str">
        <f>$R$3</f>
        <v>최 종</v>
      </c>
      <c r="CU353" s="153"/>
      <c r="CV353" s="154"/>
    </row>
    <row r="354" spans="1:100" ht="20.100000000000001" customHeight="1" x14ac:dyDescent="0.15">
      <c r="A354" s="51" t="s">
        <v>19</v>
      </c>
      <c r="D354" s="136" t="str">
        <f>$D$4</f>
        <v>풀스택 개발자양성과정(프론트앤드&amp;백앤드)(2회차)</v>
      </c>
      <c r="E354" s="136"/>
      <c r="F354" s="136"/>
      <c r="G354" s="136"/>
      <c r="H354" s="136"/>
      <c r="I354" s="136"/>
      <c r="J354" s="136"/>
      <c r="K354" s="136"/>
      <c r="L354" s="136"/>
      <c r="M354" s="137"/>
      <c r="N354" s="150"/>
      <c r="O354" s="138"/>
      <c r="P354" s="139"/>
      <c r="Q354" s="140"/>
      <c r="R354" s="138"/>
      <c r="S354" s="139"/>
      <c r="T354" s="140"/>
      <c r="U354" s="51" t="str">
        <f>$A$4</f>
        <v xml:space="preserve">훈련과정명 : </v>
      </c>
      <c r="X354" s="136" t="str">
        <f>$D$4</f>
        <v>풀스택 개발자양성과정(프론트앤드&amp;백앤드)(2회차)</v>
      </c>
      <c r="Y354" s="136"/>
      <c r="Z354" s="136"/>
      <c r="AA354" s="136"/>
      <c r="AB354" s="136"/>
      <c r="AC354" s="136"/>
      <c r="AD354" s="136"/>
      <c r="AE354" s="136"/>
      <c r="AF354" s="136"/>
      <c r="AG354" s="137"/>
      <c r="AH354" s="150"/>
      <c r="AI354" s="138"/>
      <c r="AJ354" s="139"/>
      <c r="AK354" s="140"/>
      <c r="AL354" s="138"/>
      <c r="AM354" s="139"/>
      <c r="AN354" s="140"/>
      <c r="AO354" s="51" t="str">
        <f>$A$4</f>
        <v xml:space="preserve">훈련과정명 : </v>
      </c>
      <c r="AR354" s="136" t="str">
        <f>$D$4</f>
        <v>풀스택 개발자양성과정(프론트앤드&amp;백앤드)(2회차)</v>
      </c>
      <c r="AS354" s="136"/>
      <c r="AT354" s="136"/>
      <c r="AU354" s="136"/>
      <c r="AV354" s="136"/>
      <c r="AW354" s="136"/>
      <c r="AX354" s="136"/>
      <c r="AY354" s="136"/>
      <c r="AZ354" s="136"/>
      <c r="BA354" s="137"/>
      <c r="BB354" s="150"/>
      <c r="BC354" s="138"/>
      <c r="BD354" s="139"/>
      <c r="BE354" s="140"/>
      <c r="BF354" s="138"/>
      <c r="BG354" s="139"/>
      <c r="BH354" s="140"/>
      <c r="BI354" s="51" t="str">
        <f>$A$4</f>
        <v xml:space="preserve">훈련과정명 : </v>
      </c>
      <c r="BL354" s="136" t="str">
        <f>$D$4</f>
        <v>풀스택 개발자양성과정(프론트앤드&amp;백앤드)(2회차)</v>
      </c>
      <c r="BM354" s="136"/>
      <c r="BN354" s="136"/>
      <c r="BO354" s="136"/>
      <c r="BP354" s="136"/>
      <c r="BQ354" s="136"/>
      <c r="BR354" s="136"/>
      <c r="BS354" s="136"/>
      <c r="BT354" s="136"/>
      <c r="BU354" s="137"/>
      <c r="BV354" s="150"/>
      <c r="BW354" s="138"/>
      <c r="BX354" s="139"/>
      <c r="BY354" s="140"/>
      <c r="BZ354" s="138"/>
      <c r="CA354" s="139"/>
      <c r="CB354" s="140"/>
      <c r="CC354" s="51" t="str">
        <f>$A$4</f>
        <v xml:space="preserve">훈련과정명 : </v>
      </c>
      <c r="CF354" s="136" t="str">
        <f>$D$4</f>
        <v>풀스택 개발자양성과정(프론트앤드&amp;백앤드)(2회차)</v>
      </c>
      <c r="CG354" s="136"/>
      <c r="CH354" s="136"/>
      <c r="CI354" s="136"/>
      <c r="CJ354" s="136"/>
      <c r="CK354" s="136"/>
      <c r="CL354" s="136"/>
      <c r="CM354" s="136"/>
      <c r="CN354" s="136"/>
      <c r="CO354" s="137"/>
      <c r="CP354" s="150"/>
      <c r="CQ354" s="138"/>
      <c r="CR354" s="139"/>
      <c r="CS354" s="140"/>
      <c r="CT354" s="138"/>
      <c r="CU354" s="139"/>
      <c r="CV354" s="140"/>
    </row>
    <row r="355" spans="1:100" ht="20.100000000000001" customHeight="1" x14ac:dyDescent="0.15">
      <c r="A355" s="51" t="s">
        <v>20</v>
      </c>
      <c r="D355" s="81" t="str">
        <f>자료!$D$5</f>
        <v>2020-10-20 ~ 2021-04-01</v>
      </c>
      <c r="F355" s="52"/>
      <c r="N355" s="151"/>
      <c r="O355" s="141"/>
      <c r="P355" s="142"/>
      <c r="Q355" s="143"/>
      <c r="R355" s="141"/>
      <c r="S355" s="142"/>
      <c r="T355" s="143"/>
      <c r="U355" s="51" t="str">
        <f>$A$5</f>
        <v xml:space="preserve">훈 련 기 간 : </v>
      </c>
      <c r="X355" s="81" t="str">
        <f>$D$5</f>
        <v>2020-10-20 ~ 2021-04-01</v>
      </c>
      <c r="Z355" s="52"/>
      <c r="AH355" s="151"/>
      <c r="AI355" s="141"/>
      <c r="AJ355" s="142"/>
      <c r="AK355" s="143"/>
      <c r="AL355" s="141"/>
      <c r="AM355" s="142"/>
      <c r="AN355" s="143"/>
      <c r="AO355" s="51" t="str">
        <f>$A$5</f>
        <v xml:space="preserve">훈 련 기 간 : </v>
      </c>
      <c r="AR355" s="81" t="str">
        <f>$D$5</f>
        <v>2020-10-20 ~ 2021-04-01</v>
      </c>
      <c r="AT355" s="52"/>
      <c r="BB355" s="151"/>
      <c r="BC355" s="141"/>
      <c r="BD355" s="142"/>
      <c r="BE355" s="143"/>
      <c r="BF355" s="141"/>
      <c r="BG355" s="142"/>
      <c r="BH355" s="143"/>
      <c r="BI355" s="51" t="str">
        <f>$A$5</f>
        <v xml:space="preserve">훈 련 기 간 : </v>
      </c>
      <c r="BL355" s="81" t="str">
        <f>$D$5</f>
        <v>2020-10-20 ~ 2021-04-01</v>
      </c>
      <c r="BN355" s="52"/>
      <c r="BV355" s="151"/>
      <c r="BW355" s="141"/>
      <c r="BX355" s="142"/>
      <c r="BY355" s="143"/>
      <c r="BZ355" s="141"/>
      <c r="CA355" s="142"/>
      <c r="CB355" s="143"/>
      <c r="CC355" s="51" t="str">
        <f>$A$5</f>
        <v xml:space="preserve">훈 련 기 간 : </v>
      </c>
      <c r="CF355" s="81" t="str">
        <f>$D$5</f>
        <v>2020-10-20 ~ 2021-04-01</v>
      </c>
      <c r="CH355" s="52"/>
      <c r="CP355" s="151"/>
      <c r="CQ355" s="141"/>
      <c r="CR355" s="142"/>
      <c r="CS355" s="143"/>
      <c r="CT355" s="141"/>
      <c r="CU355" s="142"/>
      <c r="CV355" s="143"/>
    </row>
    <row r="356" spans="1:100" ht="20.100000000000001" customHeight="1" x14ac:dyDescent="0.15">
      <c r="F356" s="52"/>
      <c r="Z356" s="52"/>
      <c r="AT356" s="52"/>
      <c r="BN356" s="52"/>
      <c r="CH356" s="52"/>
    </row>
    <row r="357" spans="1:100" ht="19.5" customHeight="1" x14ac:dyDescent="0.15">
      <c r="A357" s="53" t="s">
        <v>68</v>
      </c>
      <c r="B357" s="53"/>
      <c r="C357" s="53"/>
      <c r="D357" s="144">
        <f>VLOOKUP(J357,내용[],44,FALSE)</f>
        <v>44224</v>
      </c>
      <c r="E357" s="144"/>
      <c r="F357" s="144"/>
      <c r="G357" s="144"/>
      <c r="H357" s="144"/>
      <c r="I357" s="144"/>
      <c r="J357" s="145">
        <f t="shared" ref="J357" si="1085">J332+5</f>
        <v>71</v>
      </c>
      <c r="K357" s="145"/>
      <c r="L357" s="54"/>
      <c r="M357" s="53"/>
      <c r="N357" s="53"/>
      <c r="O357" s="53"/>
      <c r="P357" s="53"/>
      <c r="Q357" s="53"/>
      <c r="R357" s="53"/>
      <c r="U357" s="53" t="s">
        <v>68</v>
      </c>
      <c r="V357" s="53"/>
      <c r="W357" s="53"/>
      <c r="X357" s="146">
        <f>VLOOKUP(AD357,내용[],44,FALSE)</f>
        <v>44225</v>
      </c>
      <c r="Y357" s="146"/>
      <c r="Z357" s="146"/>
      <c r="AA357" s="146"/>
      <c r="AB357" s="146"/>
      <c r="AC357" s="146"/>
      <c r="AD357" s="147">
        <f t="shared" ref="AD357" si="1086">J357+1</f>
        <v>72</v>
      </c>
      <c r="AE357" s="147"/>
      <c r="AF357" s="54"/>
      <c r="AG357" s="53"/>
      <c r="AH357" s="53"/>
      <c r="AI357" s="53"/>
      <c r="AJ357" s="53"/>
      <c r="AK357" s="53"/>
      <c r="AL357" s="53"/>
      <c r="AO357" s="53" t="s">
        <v>68</v>
      </c>
      <c r="AP357" s="53"/>
      <c r="AQ357" s="53"/>
      <c r="AR357" s="146">
        <f>VLOOKUP(AX357,내용[],44,FALSE)</f>
        <v>44228</v>
      </c>
      <c r="AS357" s="146"/>
      <c r="AT357" s="146"/>
      <c r="AU357" s="146"/>
      <c r="AV357" s="146"/>
      <c r="AW357" s="146"/>
      <c r="AX357" s="147">
        <f t="shared" ref="AX357" si="1087">AD357+1</f>
        <v>73</v>
      </c>
      <c r="AY357" s="147"/>
      <c r="AZ357" s="54"/>
      <c r="BA357" s="53"/>
      <c r="BB357" s="53"/>
      <c r="BC357" s="53"/>
      <c r="BD357" s="53"/>
      <c r="BE357" s="53"/>
      <c r="BF357" s="53"/>
      <c r="BI357" s="53" t="s">
        <v>68</v>
      </c>
      <c r="BJ357" s="53"/>
      <c r="BK357" s="53"/>
      <c r="BL357" s="146">
        <f>VLOOKUP(BR357,내용[],44,FALSE)</f>
        <v>44229</v>
      </c>
      <c r="BM357" s="146"/>
      <c r="BN357" s="146"/>
      <c r="BO357" s="146"/>
      <c r="BP357" s="146"/>
      <c r="BQ357" s="146"/>
      <c r="BR357" s="147">
        <f t="shared" ref="BR357" si="1088">AX357+1</f>
        <v>74</v>
      </c>
      <c r="BS357" s="147"/>
      <c r="BT357" s="54"/>
      <c r="BU357" s="53"/>
      <c r="BV357" s="53"/>
      <c r="BW357" s="53"/>
      <c r="BX357" s="53"/>
      <c r="BY357" s="53"/>
      <c r="BZ357" s="53"/>
      <c r="CC357" s="53" t="s">
        <v>68</v>
      </c>
      <c r="CD357" s="53"/>
      <c r="CE357" s="53"/>
      <c r="CF357" s="146">
        <f>VLOOKUP(CL357,내용[],44,FALSE)</f>
        <v>44230</v>
      </c>
      <c r="CG357" s="146"/>
      <c r="CH357" s="146"/>
      <c r="CI357" s="146"/>
      <c r="CJ357" s="146"/>
      <c r="CK357" s="146"/>
      <c r="CL357" s="147">
        <f t="shared" ref="CL357" si="1089">BR357+1</f>
        <v>75</v>
      </c>
      <c r="CM357" s="147"/>
      <c r="CN357" s="54"/>
      <c r="CO357" s="53"/>
      <c r="CP357" s="53"/>
      <c r="CQ357" s="53"/>
      <c r="CR357" s="53"/>
      <c r="CS357" s="53"/>
      <c r="CT357" s="53"/>
    </row>
    <row r="358" spans="1:100" ht="30" customHeight="1" x14ac:dyDescent="0.15">
      <c r="A358" s="130" t="str">
        <f t="shared" ref="A358" si="1090">$A$8</f>
        <v>재적</v>
      </c>
      <c r="B358" s="131"/>
      <c r="C358" s="132" t="s">
        <v>2</v>
      </c>
      <c r="D358" s="135"/>
      <c r="E358" s="130" t="str">
        <f t="shared" ref="E358" si="1091">$E$8</f>
        <v>출석</v>
      </c>
      <c r="F358" s="131"/>
      <c r="G358" s="132" t="s">
        <v>2</v>
      </c>
      <c r="H358" s="133"/>
      <c r="I358" s="134" t="str">
        <f t="shared" ref="I358" si="1092">$I$8</f>
        <v>결석</v>
      </c>
      <c r="J358" s="131"/>
      <c r="K358" s="132" t="s">
        <v>2</v>
      </c>
      <c r="L358" s="135"/>
      <c r="M358" s="130" t="str">
        <f t="shared" ref="M358" si="1093">$M$8</f>
        <v>지각</v>
      </c>
      <c r="N358" s="131"/>
      <c r="O358" s="132" t="s">
        <v>2</v>
      </c>
      <c r="P358" s="133"/>
      <c r="Q358" s="134" t="str">
        <f t="shared" ref="Q358" si="1094">$Q$8</f>
        <v xml:space="preserve">조퇴 </v>
      </c>
      <c r="R358" s="131"/>
      <c r="S358" s="132" t="s">
        <v>2</v>
      </c>
      <c r="T358" s="133"/>
      <c r="U358" s="130" t="str">
        <f t="shared" ref="U358" si="1095">$A$8</f>
        <v>재적</v>
      </c>
      <c r="V358" s="131"/>
      <c r="W358" s="132" t="s">
        <v>2</v>
      </c>
      <c r="X358" s="135"/>
      <c r="Y358" s="130" t="str">
        <f t="shared" ref="Y358" si="1096">$E$8</f>
        <v>출석</v>
      </c>
      <c r="Z358" s="131"/>
      <c r="AA358" s="132" t="s">
        <v>2</v>
      </c>
      <c r="AB358" s="133"/>
      <c r="AC358" s="134" t="str">
        <f t="shared" ref="AC358" si="1097">$I$8</f>
        <v>결석</v>
      </c>
      <c r="AD358" s="131"/>
      <c r="AE358" s="132" t="s">
        <v>2</v>
      </c>
      <c r="AF358" s="135"/>
      <c r="AG358" s="130" t="str">
        <f t="shared" ref="AG358" si="1098">$M$8</f>
        <v>지각</v>
      </c>
      <c r="AH358" s="131"/>
      <c r="AI358" s="132" t="s">
        <v>2</v>
      </c>
      <c r="AJ358" s="133"/>
      <c r="AK358" s="134" t="str">
        <f t="shared" ref="AK358" si="1099">$Q$8</f>
        <v xml:space="preserve">조퇴 </v>
      </c>
      <c r="AL358" s="131"/>
      <c r="AM358" s="132" t="s">
        <v>2</v>
      </c>
      <c r="AN358" s="133"/>
      <c r="AO358" s="130" t="str">
        <f t="shared" ref="AO358" si="1100">$A$8</f>
        <v>재적</v>
      </c>
      <c r="AP358" s="131"/>
      <c r="AQ358" s="132" t="s">
        <v>2</v>
      </c>
      <c r="AR358" s="135"/>
      <c r="AS358" s="130" t="str">
        <f t="shared" ref="AS358" si="1101">$E$8</f>
        <v>출석</v>
      </c>
      <c r="AT358" s="131"/>
      <c r="AU358" s="132" t="s">
        <v>2</v>
      </c>
      <c r="AV358" s="133"/>
      <c r="AW358" s="134" t="str">
        <f t="shared" ref="AW358" si="1102">$I$8</f>
        <v>결석</v>
      </c>
      <c r="AX358" s="131"/>
      <c r="AY358" s="132" t="s">
        <v>2</v>
      </c>
      <c r="AZ358" s="135"/>
      <c r="BA358" s="130" t="str">
        <f t="shared" ref="BA358" si="1103">$M$8</f>
        <v>지각</v>
      </c>
      <c r="BB358" s="131"/>
      <c r="BC358" s="132" t="s">
        <v>2</v>
      </c>
      <c r="BD358" s="133"/>
      <c r="BE358" s="134" t="str">
        <f t="shared" ref="BE358" si="1104">$Q$8</f>
        <v xml:space="preserve">조퇴 </v>
      </c>
      <c r="BF358" s="131"/>
      <c r="BG358" s="132" t="s">
        <v>2</v>
      </c>
      <c r="BH358" s="133"/>
      <c r="BI358" s="130" t="str">
        <f t="shared" ref="BI358" si="1105">$A$8</f>
        <v>재적</v>
      </c>
      <c r="BJ358" s="131"/>
      <c r="BK358" s="132" t="s">
        <v>2</v>
      </c>
      <c r="BL358" s="135"/>
      <c r="BM358" s="130" t="str">
        <f t="shared" ref="BM358" si="1106">$E$8</f>
        <v>출석</v>
      </c>
      <c r="BN358" s="131"/>
      <c r="BO358" s="132" t="s">
        <v>2</v>
      </c>
      <c r="BP358" s="133"/>
      <c r="BQ358" s="134" t="str">
        <f t="shared" ref="BQ358" si="1107">$I$8</f>
        <v>결석</v>
      </c>
      <c r="BR358" s="131"/>
      <c r="BS358" s="132" t="s">
        <v>2</v>
      </c>
      <c r="BT358" s="135"/>
      <c r="BU358" s="130" t="str">
        <f t="shared" ref="BU358" si="1108">$M$8</f>
        <v>지각</v>
      </c>
      <c r="BV358" s="131"/>
      <c r="BW358" s="132" t="s">
        <v>2</v>
      </c>
      <c r="BX358" s="133"/>
      <c r="BY358" s="134" t="str">
        <f t="shared" ref="BY358" si="1109">$Q$8</f>
        <v xml:space="preserve">조퇴 </v>
      </c>
      <c r="BZ358" s="131"/>
      <c r="CA358" s="132" t="s">
        <v>2</v>
      </c>
      <c r="CB358" s="133"/>
      <c r="CC358" s="130" t="str">
        <f t="shared" ref="CC358" si="1110">$A$8</f>
        <v>재적</v>
      </c>
      <c r="CD358" s="131"/>
      <c r="CE358" s="132" t="s">
        <v>2</v>
      </c>
      <c r="CF358" s="135"/>
      <c r="CG358" s="130" t="str">
        <f t="shared" ref="CG358" si="1111">$E$8</f>
        <v>출석</v>
      </c>
      <c r="CH358" s="131"/>
      <c r="CI358" s="132" t="s">
        <v>2</v>
      </c>
      <c r="CJ358" s="133"/>
      <c r="CK358" s="134" t="str">
        <f t="shared" ref="CK358" si="1112">$I$8</f>
        <v>결석</v>
      </c>
      <c r="CL358" s="131"/>
      <c r="CM358" s="132" t="s">
        <v>2</v>
      </c>
      <c r="CN358" s="135"/>
      <c r="CO358" s="130" t="str">
        <f t="shared" ref="CO358" si="1113">$M$8</f>
        <v>지각</v>
      </c>
      <c r="CP358" s="131"/>
      <c r="CQ358" s="132" t="s">
        <v>2</v>
      </c>
      <c r="CR358" s="133"/>
      <c r="CS358" s="134" t="str">
        <f t="shared" ref="CS358" si="1114">$Q$8</f>
        <v xml:space="preserve">조퇴 </v>
      </c>
      <c r="CT358" s="131"/>
      <c r="CU358" s="132" t="s">
        <v>2</v>
      </c>
      <c r="CV358" s="133"/>
    </row>
    <row r="359" spans="1:100" ht="19.5" customHeight="1" x14ac:dyDescent="0.15"/>
    <row r="360" spans="1:100" ht="25.5" customHeight="1" x14ac:dyDescent="0.15">
      <c r="A360" s="120" t="s">
        <v>7</v>
      </c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  <c r="S360" s="120"/>
      <c r="T360" s="120"/>
      <c r="U360" s="120" t="s">
        <v>7</v>
      </c>
      <c r="V360" s="120"/>
      <c r="W360" s="120"/>
      <c r="X360" s="120"/>
      <c r="Y360" s="120"/>
      <c r="Z360" s="120"/>
      <c r="AA360" s="120"/>
      <c r="AB360" s="120"/>
      <c r="AC360" s="120"/>
      <c r="AD360" s="120"/>
      <c r="AE360" s="120"/>
      <c r="AF360" s="120"/>
      <c r="AG360" s="120"/>
      <c r="AH360" s="120"/>
      <c r="AI360" s="120"/>
      <c r="AJ360" s="120"/>
      <c r="AK360" s="120"/>
      <c r="AL360" s="120"/>
      <c r="AM360" s="120"/>
      <c r="AN360" s="120"/>
      <c r="AO360" s="120" t="s">
        <v>7</v>
      </c>
      <c r="AP360" s="120"/>
      <c r="AQ360" s="120"/>
      <c r="AR360" s="120"/>
      <c r="AS360" s="120"/>
      <c r="AT360" s="120"/>
      <c r="AU360" s="120"/>
      <c r="AV360" s="120"/>
      <c r="AW360" s="120"/>
      <c r="AX360" s="120"/>
      <c r="AY360" s="120"/>
      <c r="AZ360" s="120"/>
      <c r="BA360" s="120"/>
      <c r="BB360" s="120"/>
      <c r="BC360" s="120"/>
      <c r="BD360" s="120"/>
      <c r="BE360" s="120"/>
      <c r="BF360" s="120"/>
      <c r="BG360" s="120"/>
      <c r="BH360" s="120"/>
      <c r="BI360" s="120" t="s">
        <v>7</v>
      </c>
      <c r="BJ360" s="120"/>
      <c r="BK360" s="120"/>
      <c r="BL360" s="120"/>
      <c r="BM360" s="120"/>
      <c r="BN360" s="120"/>
      <c r="BO360" s="120"/>
      <c r="BP360" s="120"/>
      <c r="BQ360" s="120"/>
      <c r="BR360" s="120"/>
      <c r="BS360" s="120"/>
      <c r="BT360" s="120"/>
      <c r="BU360" s="120"/>
      <c r="BV360" s="120"/>
      <c r="BW360" s="120"/>
      <c r="BX360" s="120"/>
      <c r="BY360" s="120"/>
      <c r="BZ360" s="120"/>
      <c r="CA360" s="120"/>
      <c r="CB360" s="120"/>
      <c r="CC360" s="120" t="s">
        <v>7</v>
      </c>
      <c r="CD360" s="120"/>
      <c r="CE360" s="120"/>
      <c r="CF360" s="120"/>
      <c r="CG360" s="120"/>
      <c r="CH360" s="120"/>
      <c r="CI360" s="120"/>
      <c r="CJ360" s="120"/>
      <c r="CK360" s="120"/>
      <c r="CL360" s="120"/>
      <c r="CM360" s="120"/>
      <c r="CN360" s="120"/>
      <c r="CO360" s="120"/>
      <c r="CP360" s="120"/>
      <c r="CQ360" s="120"/>
      <c r="CR360" s="120"/>
      <c r="CS360" s="120"/>
      <c r="CT360" s="120"/>
      <c r="CU360" s="120"/>
      <c r="CV360" s="120"/>
    </row>
    <row r="361" spans="1:100" s="56" customFormat="1" ht="30" customHeight="1" x14ac:dyDescent="0.15">
      <c r="A361" s="55" t="str">
        <f t="shared" ref="A361" si="1115">$A$11</f>
        <v>교시</v>
      </c>
      <c r="B361" s="128" t="str">
        <f t="shared" ref="B361" si="1116">$B$11</f>
        <v>훈련과목</v>
      </c>
      <c r="C361" s="128"/>
      <c r="D361" s="128"/>
      <c r="E361" s="128"/>
      <c r="F361" s="128"/>
      <c r="G361" s="128"/>
      <c r="H361" s="128" t="str">
        <f t="shared" ref="H361" si="1117">$H$11</f>
        <v>담당교사</v>
      </c>
      <c r="I361" s="128"/>
      <c r="J361" s="128" t="str">
        <f t="shared" ref="J361" si="1118">$J$11</f>
        <v>훈련내용</v>
      </c>
      <c r="K361" s="128"/>
      <c r="L361" s="128"/>
      <c r="M361" s="128"/>
      <c r="N361" s="128"/>
      <c r="O361" s="128"/>
      <c r="P361" s="128"/>
      <c r="Q361" s="129" t="str">
        <f t="shared" ref="Q361" si="1119">$Q$11</f>
        <v>비고
(불참자 등)</v>
      </c>
      <c r="R361" s="129"/>
      <c r="S361" s="129"/>
      <c r="T361" s="129"/>
      <c r="U361" s="55" t="str">
        <f t="shared" ref="U361" si="1120">$A$11</f>
        <v>교시</v>
      </c>
      <c r="V361" s="128" t="str">
        <f t="shared" ref="V361" si="1121">$B$11</f>
        <v>훈련과목</v>
      </c>
      <c r="W361" s="128"/>
      <c r="X361" s="128"/>
      <c r="Y361" s="128"/>
      <c r="Z361" s="128"/>
      <c r="AA361" s="128"/>
      <c r="AB361" s="128" t="str">
        <f t="shared" ref="AB361" si="1122">$H$11</f>
        <v>담당교사</v>
      </c>
      <c r="AC361" s="128"/>
      <c r="AD361" s="128" t="str">
        <f t="shared" ref="AD361" si="1123">$J$11</f>
        <v>훈련내용</v>
      </c>
      <c r="AE361" s="128"/>
      <c r="AF361" s="128"/>
      <c r="AG361" s="128"/>
      <c r="AH361" s="128"/>
      <c r="AI361" s="128"/>
      <c r="AJ361" s="128"/>
      <c r="AK361" s="129" t="str">
        <f t="shared" ref="AK361" si="1124">$Q$11</f>
        <v>비고
(불참자 등)</v>
      </c>
      <c r="AL361" s="129"/>
      <c r="AM361" s="129"/>
      <c r="AN361" s="129"/>
      <c r="AO361" s="55" t="str">
        <f t="shared" ref="AO361" si="1125">$A$11</f>
        <v>교시</v>
      </c>
      <c r="AP361" s="128" t="str">
        <f t="shared" ref="AP361" si="1126">$B$11</f>
        <v>훈련과목</v>
      </c>
      <c r="AQ361" s="128"/>
      <c r="AR361" s="128"/>
      <c r="AS361" s="128"/>
      <c r="AT361" s="128"/>
      <c r="AU361" s="128"/>
      <c r="AV361" s="128" t="str">
        <f t="shared" ref="AV361" si="1127">$H$11</f>
        <v>담당교사</v>
      </c>
      <c r="AW361" s="128"/>
      <c r="AX361" s="128" t="str">
        <f t="shared" ref="AX361" si="1128">$J$11</f>
        <v>훈련내용</v>
      </c>
      <c r="AY361" s="128"/>
      <c r="AZ361" s="128"/>
      <c r="BA361" s="128"/>
      <c r="BB361" s="128"/>
      <c r="BC361" s="128"/>
      <c r="BD361" s="128"/>
      <c r="BE361" s="129" t="str">
        <f t="shared" ref="BE361" si="1129">$Q$11</f>
        <v>비고
(불참자 등)</v>
      </c>
      <c r="BF361" s="129"/>
      <c r="BG361" s="129"/>
      <c r="BH361" s="129"/>
      <c r="BI361" s="55" t="str">
        <f t="shared" ref="BI361" si="1130">$A$11</f>
        <v>교시</v>
      </c>
      <c r="BJ361" s="128" t="str">
        <f t="shared" ref="BJ361" si="1131">$B$11</f>
        <v>훈련과목</v>
      </c>
      <c r="BK361" s="128"/>
      <c r="BL361" s="128"/>
      <c r="BM361" s="128"/>
      <c r="BN361" s="128"/>
      <c r="BO361" s="128"/>
      <c r="BP361" s="128" t="str">
        <f t="shared" ref="BP361" si="1132">$H$11</f>
        <v>담당교사</v>
      </c>
      <c r="BQ361" s="128"/>
      <c r="BR361" s="128" t="str">
        <f t="shared" ref="BR361" si="1133">$J$11</f>
        <v>훈련내용</v>
      </c>
      <c r="BS361" s="128"/>
      <c r="BT361" s="128"/>
      <c r="BU361" s="128"/>
      <c r="BV361" s="128"/>
      <c r="BW361" s="128"/>
      <c r="BX361" s="128"/>
      <c r="BY361" s="129" t="str">
        <f t="shared" ref="BY361" si="1134">$Q$11</f>
        <v>비고
(불참자 등)</v>
      </c>
      <c r="BZ361" s="129"/>
      <c r="CA361" s="129"/>
      <c r="CB361" s="129"/>
      <c r="CC361" s="55" t="str">
        <f t="shared" ref="CC361" si="1135">$A$11</f>
        <v>교시</v>
      </c>
      <c r="CD361" s="128" t="str">
        <f t="shared" ref="CD361" si="1136">$B$11</f>
        <v>훈련과목</v>
      </c>
      <c r="CE361" s="128"/>
      <c r="CF361" s="128"/>
      <c r="CG361" s="128"/>
      <c r="CH361" s="128"/>
      <c r="CI361" s="128"/>
      <c r="CJ361" s="128" t="str">
        <f t="shared" ref="CJ361" si="1137">$H$11</f>
        <v>담당교사</v>
      </c>
      <c r="CK361" s="128"/>
      <c r="CL361" s="128" t="str">
        <f t="shared" ref="CL361" si="1138">$J$11</f>
        <v>훈련내용</v>
      </c>
      <c r="CM361" s="128"/>
      <c r="CN361" s="128"/>
      <c r="CO361" s="128"/>
      <c r="CP361" s="128"/>
      <c r="CQ361" s="128"/>
      <c r="CR361" s="128"/>
      <c r="CS361" s="129" t="str">
        <f t="shared" ref="CS361" si="1139">$Q$11</f>
        <v>비고
(불참자 등)</v>
      </c>
      <c r="CT361" s="129"/>
      <c r="CU361" s="129"/>
      <c r="CV361" s="129"/>
    </row>
    <row r="362" spans="1:100" ht="30.75" customHeight="1" x14ac:dyDescent="0.15">
      <c r="A362" s="57" t="str">
        <f>"1교시"&amp;LEFT(자료!$D$8,5)</f>
        <v>1교시09:30</v>
      </c>
      <c r="B362" s="121" t="str">
        <f>IF(VLOOKUP(J357,내용[],4,FALSE)="","",VLOOKUP(J357,내용[],4,FALSE)&amp;" : "&amp;VLOOKUP(J357,내용[],12,FALSE))</f>
        <v xml:space="preserve">프론트앤드 &amp; 백앤드 구현 및 제작 : </v>
      </c>
      <c r="C362" s="121"/>
      <c r="D362" s="121"/>
      <c r="E362" s="121"/>
      <c r="F362" s="121"/>
      <c r="G362" s="121"/>
      <c r="H362" s="122"/>
      <c r="I362" s="122"/>
      <c r="J362" s="123" t="str">
        <f>IF(VLOOKUP(J357,내용[],20,FALSE)="","",VLOOKUP(J357,내용[],20,FALSE))</f>
        <v>서버프로그램 구현</v>
      </c>
      <c r="K362" s="123"/>
      <c r="L362" s="123"/>
      <c r="M362" s="123"/>
      <c r="N362" s="123"/>
      <c r="O362" s="123"/>
      <c r="P362" s="123"/>
      <c r="Q362" s="124"/>
      <c r="R362" s="124"/>
      <c r="S362" s="124"/>
      <c r="T362" s="124"/>
      <c r="U362" s="57" t="str">
        <f>"1교시"&amp;LEFT(자료!$D$8,5)</f>
        <v>1교시09:30</v>
      </c>
      <c r="V362" s="121" t="str">
        <f>IF(VLOOKUP(AD357,내용[],4,FALSE)="","",VLOOKUP(AD357,내용[],4,FALSE)&amp;" : "&amp;VLOOKUP(AD357,내용[],12,FALSE))</f>
        <v xml:space="preserve">프론트앤드 &amp; 백앤드 구현 및 제작 : </v>
      </c>
      <c r="W362" s="121"/>
      <c r="X362" s="121"/>
      <c r="Y362" s="121"/>
      <c r="Z362" s="121"/>
      <c r="AA362" s="121"/>
      <c r="AB362" s="122"/>
      <c r="AC362" s="122"/>
      <c r="AD362" s="123" t="str">
        <f>IF(VLOOKUP(AD357,내용[],20,FALSE)="","",VLOOKUP(AD357,내용[],20,FALSE))</f>
        <v>서버프로그램 구현</v>
      </c>
      <c r="AE362" s="123"/>
      <c r="AF362" s="123"/>
      <c r="AG362" s="123"/>
      <c r="AH362" s="123"/>
      <c r="AI362" s="123"/>
      <c r="AJ362" s="123"/>
      <c r="AK362" s="124"/>
      <c r="AL362" s="124"/>
      <c r="AM362" s="124"/>
      <c r="AN362" s="124"/>
      <c r="AO362" s="57" t="str">
        <f>"1교시"&amp;LEFT(자료!$D$8,5)</f>
        <v>1교시09:30</v>
      </c>
      <c r="AP362" s="121" t="str">
        <f>IF(VLOOKUP(AX357,내용[],4,FALSE)="","",VLOOKUP(AX357,내용[],4,FALSE)&amp;" : "&amp;VLOOKUP(AX357,내용[],12,FALSE))</f>
        <v xml:space="preserve">프론트앤드 &amp; 백앤드 구현 및 제작 : </v>
      </c>
      <c r="AQ362" s="121"/>
      <c r="AR362" s="121"/>
      <c r="AS362" s="121"/>
      <c r="AT362" s="121"/>
      <c r="AU362" s="121"/>
      <c r="AV362" s="122"/>
      <c r="AW362" s="122"/>
      <c r="AX362" s="123" t="str">
        <f>IF(VLOOKUP(AX357,내용[],20,FALSE)="","",VLOOKUP(AX357,내용[],20,FALSE))</f>
        <v>서버프로그램 구현</v>
      </c>
      <c r="AY362" s="123"/>
      <c r="AZ362" s="123"/>
      <c r="BA362" s="123"/>
      <c r="BB362" s="123"/>
      <c r="BC362" s="123"/>
      <c r="BD362" s="123"/>
      <c r="BE362" s="124"/>
      <c r="BF362" s="124"/>
      <c r="BG362" s="124"/>
      <c r="BH362" s="124"/>
      <c r="BI362" s="57" t="str">
        <f>"1교시"&amp;LEFT(자료!$D$8,5)</f>
        <v>1교시09:30</v>
      </c>
      <c r="BJ362" s="121" t="str">
        <f>IF(VLOOKUP(BR357,내용[],4,FALSE)="","",VLOOKUP(BR357,내용[],4,FALSE)&amp;" : "&amp;VLOOKUP(BR357,내용[],12,FALSE))</f>
        <v xml:space="preserve">프론트앤드 &amp; 백앤드 구현 및 제작 : </v>
      </c>
      <c r="BK362" s="121"/>
      <c r="BL362" s="121"/>
      <c r="BM362" s="121"/>
      <c r="BN362" s="121"/>
      <c r="BO362" s="121"/>
      <c r="BP362" s="122"/>
      <c r="BQ362" s="122"/>
      <c r="BR362" s="123" t="str">
        <f>IF(VLOOKUP(BR357,내용[],20,FALSE)="","",VLOOKUP(BR357,내용[],20,FALSE))</f>
        <v>서버프로그램 구현</v>
      </c>
      <c r="BS362" s="123"/>
      <c r="BT362" s="123"/>
      <c r="BU362" s="123"/>
      <c r="BV362" s="123"/>
      <c r="BW362" s="123"/>
      <c r="BX362" s="123"/>
      <c r="BY362" s="124"/>
      <c r="BZ362" s="124"/>
      <c r="CA362" s="124"/>
      <c r="CB362" s="124"/>
      <c r="CC362" s="57" t="str">
        <f>"1교시"&amp;LEFT(자료!$D$8,5)</f>
        <v>1교시09:30</v>
      </c>
      <c r="CD362" s="121" t="str">
        <f>IF(VLOOKUP(CL357,내용[],4,FALSE)="","",VLOOKUP(CL357,내용[],4,FALSE)&amp;" : "&amp;VLOOKUP(CL357,내용[],12,FALSE))</f>
        <v xml:space="preserve">프론트앤드 &amp; 백앤드 구현 및 제작 : </v>
      </c>
      <c r="CE362" s="121"/>
      <c r="CF362" s="121"/>
      <c r="CG362" s="121"/>
      <c r="CH362" s="121"/>
      <c r="CI362" s="121"/>
      <c r="CJ362" s="122"/>
      <c r="CK362" s="122"/>
      <c r="CL362" s="123" t="str">
        <f>IF(VLOOKUP(CL357,내용[],20,FALSE)="","",VLOOKUP(CL357,내용[],20,FALSE))</f>
        <v>애플리케이션 설계</v>
      </c>
      <c r="CM362" s="123"/>
      <c r="CN362" s="123"/>
      <c r="CO362" s="123"/>
      <c r="CP362" s="123"/>
      <c r="CQ362" s="123"/>
      <c r="CR362" s="123"/>
      <c r="CS362" s="124"/>
      <c r="CT362" s="124"/>
      <c r="CU362" s="124"/>
      <c r="CV362" s="124"/>
    </row>
    <row r="363" spans="1:100" ht="30.75" customHeight="1" x14ac:dyDescent="0.15">
      <c r="A363" s="57" t="str">
        <f>"2교시"&amp;LEFT(자료!$E$8,5)</f>
        <v>2교시10:30</v>
      </c>
      <c r="B363" s="125" t="str">
        <f>IF(VLOOKUP(J357,내용[],5,FALSE)="","",VLOOKUP(J357,내용[],5,FALSE)&amp;" : "&amp;VLOOKUP(J357,내용[],13,FALSE))</f>
        <v xml:space="preserve">프론트앤드 &amp; 백앤드 구현 및 제작 : </v>
      </c>
      <c r="C363" s="126"/>
      <c r="D363" s="126"/>
      <c r="E363" s="126"/>
      <c r="F363" s="126"/>
      <c r="G363" s="127"/>
      <c r="H363" s="122"/>
      <c r="I363" s="122"/>
      <c r="J363" s="123" t="str">
        <f>IF(VLOOKUP(J357,내용[],21,FALSE)="","",VLOOKUP(J357,내용[],21,FALSE))</f>
        <v>서버프로그램 구현</v>
      </c>
      <c r="K363" s="123"/>
      <c r="L363" s="123"/>
      <c r="M363" s="123"/>
      <c r="N363" s="123"/>
      <c r="O363" s="123"/>
      <c r="P363" s="123"/>
      <c r="Q363" s="124"/>
      <c r="R363" s="124"/>
      <c r="S363" s="124"/>
      <c r="T363" s="124"/>
      <c r="U363" s="57" t="str">
        <f>"2교시"&amp;LEFT(자료!$E$8,5)</f>
        <v>2교시10:30</v>
      </c>
      <c r="V363" s="125" t="str">
        <f>IF(VLOOKUP(AD357,내용[],5,FALSE)="","",VLOOKUP(AD357,내용[],5,FALSE)&amp;" : "&amp;VLOOKUP(AD357,내용[],13,FALSE))</f>
        <v xml:space="preserve">프론트앤드 &amp; 백앤드 구현 및 제작 : </v>
      </c>
      <c r="W363" s="126"/>
      <c r="X363" s="126"/>
      <c r="Y363" s="126"/>
      <c r="Z363" s="126"/>
      <c r="AA363" s="127"/>
      <c r="AB363" s="122"/>
      <c r="AC363" s="122"/>
      <c r="AD363" s="123" t="str">
        <f>IF(VLOOKUP(AD357,내용[],21,FALSE)="","",VLOOKUP(AD357,내용[],21,FALSE))</f>
        <v>서버프로그램 구현</v>
      </c>
      <c r="AE363" s="123"/>
      <c r="AF363" s="123"/>
      <c r="AG363" s="123"/>
      <c r="AH363" s="123"/>
      <c r="AI363" s="123"/>
      <c r="AJ363" s="123"/>
      <c r="AK363" s="124"/>
      <c r="AL363" s="124"/>
      <c r="AM363" s="124"/>
      <c r="AN363" s="124"/>
      <c r="AO363" s="57" t="str">
        <f>"2교시"&amp;LEFT(자료!$E$8,5)</f>
        <v>2교시10:30</v>
      </c>
      <c r="AP363" s="125" t="str">
        <f>IF(VLOOKUP(AX357,내용[],5,FALSE)="","",VLOOKUP(AX357,내용[],5,FALSE)&amp;" : "&amp;VLOOKUP(AX357,내용[],13,FALSE))</f>
        <v xml:space="preserve">프론트앤드 &amp; 백앤드 구현 및 제작 : </v>
      </c>
      <c r="AQ363" s="126"/>
      <c r="AR363" s="126"/>
      <c r="AS363" s="126"/>
      <c r="AT363" s="126"/>
      <c r="AU363" s="127"/>
      <c r="AV363" s="122"/>
      <c r="AW363" s="122"/>
      <c r="AX363" s="123" t="str">
        <f>IF(VLOOKUP(AX357,내용[],21,FALSE)="","",VLOOKUP(AX357,내용[],21,FALSE))</f>
        <v>서버프로그램 구현</v>
      </c>
      <c r="AY363" s="123"/>
      <c r="AZ363" s="123"/>
      <c r="BA363" s="123"/>
      <c r="BB363" s="123"/>
      <c r="BC363" s="123"/>
      <c r="BD363" s="123"/>
      <c r="BE363" s="124"/>
      <c r="BF363" s="124"/>
      <c r="BG363" s="124"/>
      <c r="BH363" s="124"/>
      <c r="BI363" s="57" t="str">
        <f>"2교시"&amp;LEFT(자료!$E$8,5)</f>
        <v>2교시10:30</v>
      </c>
      <c r="BJ363" s="125" t="str">
        <f>IF(VLOOKUP(BR357,내용[],5,FALSE)="","",VLOOKUP(BR357,내용[],5,FALSE)&amp;" : "&amp;VLOOKUP(BR357,내용[],13,FALSE))</f>
        <v xml:space="preserve">프론트앤드 &amp; 백앤드 구현 및 제작 : </v>
      </c>
      <c r="BK363" s="126"/>
      <c r="BL363" s="126"/>
      <c r="BM363" s="126"/>
      <c r="BN363" s="126"/>
      <c r="BO363" s="127"/>
      <c r="BP363" s="122"/>
      <c r="BQ363" s="122"/>
      <c r="BR363" s="123" t="str">
        <f>IF(VLOOKUP(BR357,내용[],21,FALSE)="","",VLOOKUP(BR357,내용[],21,FALSE))</f>
        <v>서버프로그램 구현</v>
      </c>
      <c r="BS363" s="123"/>
      <c r="BT363" s="123"/>
      <c r="BU363" s="123"/>
      <c r="BV363" s="123"/>
      <c r="BW363" s="123"/>
      <c r="BX363" s="123"/>
      <c r="BY363" s="124"/>
      <c r="BZ363" s="124"/>
      <c r="CA363" s="124"/>
      <c r="CB363" s="124"/>
      <c r="CC363" s="57" t="str">
        <f>"2교시"&amp;LEFT(자료!$E$8,5)</f>
        <v>2교시10:30</v>
      </c>
      <c r="CD363" s="125" t="str">
        <f>IF(VLOOKUP(CL357,내용[],5,FALSE)="","",VLOOKUP(CL357,내용[],5,FALSE)&amp;" : "&amp;VLOOKUP(CL357,내용[],13,FALSE))</f>
        <v xml:space="preserve">프론트앤드 &amp; 백앤드 구현 및 제작 : </v>
      </c>
      <c r="CE363" s="126"/>
      <c r="CF363" s="126"/>
      <c r="CG363" s="126"/>
      <c r="CH363" s="126"/>
      <c r="CI363" s="127"/>
      <c r="CJ363" s="122"/>
      <c r="CK363" s="122"/>
      <c r="CL363" s="123" t="str">
        <f>IF(VLOOKUP(CL357,내용[],21,FALSE)="","",VLOOKUP(CL357,내용[],21,FALSE))</f>
        <v>애플리케이션 설계</v>
      </c>
      <c r="CM363" s="123"/>
      <c r="CN363" s="123"/>
      <c r="CO363" s="123"/>
      <c r="CP363" s="123"/>
      <c r="CQ363" s="123"/>
      <c r="CR363" s="123"/>
      <c r="CS363" s="124"/>
      <c r="CT363" s="124"/>
      <c r="CU363" s="124"/>
      <c r="CV363" s="124"/>
    </row>
    <row r="364" spans="1:100" ht="30.75" customHeight="1" x14ac:dyDescent="0.15">
      <c r="A364" s="57" t="str">
        <f>"3교시"&amp;LEFT(자료!$F$8,5)</f>
        <v>3교시11:30</v>
      </c>
      <c r="B364" s="125" t="str">
        <f>IF(VLOOKUP(J357,내용[],6,FALSE)="","",VLOOKUP(J357,내용[],6,FALSE)&amp;" : "&amp;VLOOKUP(J357,내용[],14,FALSE))</f>
        <v xml:space="preserve">프론트앤드 &amp; 백앤드 구현 및 제작 : </v>
      </c>
      <c r="C364" s="126"/>
      <c r="D364" s="126"/>
      <c r="E364" s="126"/>
      <c r="F364" s="126"/>
      <c r="G364" s="127"/>
      <c r="H364" s="122"/>
      <c r="I364" s="122"/>
      <c r="J364" s="123" t="str">
        <f>IF(VLOOKUP(J357,내용[],22,FALSE)="","",VLOOKUP(J357,내용[],22,FALSE))</f>
        <v>서버프로그램 구현</v>
      </c>
      <c r="K364" s="123"/>
      <c r="L364" s="123"/>
      <c r="M364" s="123"/>
      <c r="N364" s="123"/>
      <c r="O364" s="123"/>
      <c r="P364" s="123"/>
      <c r="Q364" s="124"/>
      <c r="R364" s="124"/>
      <c r="S364" s="124"/>
      <c r="T364" s="124"/>
      <c r="U364" s="57" t="str">
        <f>"3교시"&amp;LEFT(자료!$F$8,5)</f>
        <v>3교시11:30</v>
      </c>
      <c r="V364" s="125" t="str">
        <f>IF(VLOOKUP(AD357,내용[],6,FALSE)="","",VLOOKUP(AD357,내용[],6,FALSE)&amp;" : "&amp;VLOOKUP(AD357,내용[],14,FALSE))</f>
        <v xml:space="preserve">프론트앤드 &amp; 백앤드 구현 및 제작 : </v>
      </c>
      <c r="W364" s="126"/>
      <c r="X364" s="126"/>
      <c r="Y364" s="126"/>
      <c r="Z364" s="126"/>
      <c r="AA364" s="127"/>
      <c r="AB364" s="122"/>
      <c r="AC364" s="122"/>
      <c r="AD364" s="123" t="str">
        <f>IF(VLOOKUP(AD357,내용[],22,FALSE)="","",VLOOKUP(AD357,내용[],22,FALSE))</f>
        <v>서버프로그램 구현</v>
      </c>
      <c r="AE364" s="123"/>
      <c r="AF364" s="123"/>
      <c r="AG364" s="123"/>
      <c r="AH364" s="123"/>
      <c r="AI364" s="123"/>
      <c r="AJ364" s="123"/>
      <c r="AK364" s="124"/>
      <c r="AL364" s="124"/>
      <c r="AM364" s="124"/>
      <c r="AN364" s="124"/>
      <c r="AO364" s="57" t="str">
        <f>"3교시"&amp;LEFT(자료!$F$8,5)</f>
        <v>3교시11:30</v>
      </c>
      <c r="AP364" s="125" t="str">
        <f>IF(VLOOKUP(AX357,내용[],6,FALSE)="","",VLOOKUP(AX357,내용[],6,FALSE)&amp;" : "&amp;VLOOKUP(AX357,내용[],14,FALSE))</f>
        <v xml:space="preserve">프론트앤드 &amp; 백앤드 구현 및 제작 : </v>
      </c>
      <c r="AQ364" s="126"/>
      <c r="AR364" s="126"/>
      <c r="AS364" s="126"/>
      <c r="AT364" s="126"/>
      <c r="AU364" s="127"/>
      <c r="AV364" s="122"/>
      <c r="AW364" s="122"/>
      <c r="AX364" s="123" t="str">
        <f>IF(VLOOKUP(AX357,내용[],22,FALSE)="","",VLOOKUP(AX357,내용[],22,FALSE))</f>
        <v>서버프로그램 구현</v>
      </c>
      <c r="AY364" s="123"/>
      <c r="AZ364" s="123"/>
      <c r="BA364" s="123"/>
      <c r="BB364" s="123"/>
      <c r="BC364" s="123"/>
      <c r="BD364" s="123"/>
      <c r="BE364" s="124"/>
      <c r="BF364" s="124"/>
      <c r="BG364" s="124"/>
      <c r="BH364" s="124"/>
      <c r="BI364" s="57" t="str">
        <f>"3교시"&amp;LEFT(자료!$F$8,5)</f>
        <v>3교시11:30</v>
      </c>
      <c r="BJ364" s="125" t="str">
        <f>IF(VLOOKUP(BR357,내용[],6,FALSE)="","",VLOOKUP(BR357,내용[],6,FALSE)&amp;" : "&amp;VLOOKUP(BR357,내용[],14,FALSE))</f>
        <v xml:space="preserve">프론트앤드 &amp; 백앤드 구현 및 제작 : </v>
      </c>
      <c r="BK364" s="126"/>
      <c r="BL364" s="126"/>
      <c r="BM364" s="126"/>
      <c r="BN364" s="126"/>
      <c r="BO364" s="127"/>
      <c r="BP364" s="122"/>
      <c r="BQ364" s="122"/>
      <c r="BR364" s="123" t="str">
        <f>IF(VLOOKUP(BR357,내용[],22,FALSE)="","",VLOOKUP(BR357,내용[],22,FALSE))</f>
        <v>서버프로그램 구현</v>
      </c>
      <c r="BS364" s="123"/>
      <c r="BT364" s="123"/>
      <c r="BU364" s="123"/>
      <c r="BV364" s="123"/>
      <c r="BW364" s="123"/>
      <c r="BX364" s="123"/>
      <c r="BY364" s="124"/>
      <c r="BZ364" s="124"/>
      <c r="CA364" s="124"/>
      <c r="CB364" s="124"/>
      <c r="CC364" s="57" t="str">
        <f>"3교시"&amp;LEFT(자료!$F$8,5)</f>
        <v>3교시11:30</v>
      </c>
      <c r="CD364" s="125" t="str">
        <f>IF(VLOOKUP(CL357,내용[],6,FALSE)="","",VLOOKUP(CL357,내용[],6,FALSE)&amp;" : "&amp;VLOOKUP(CL357,내용[],14,FALSE))</f>
        <v xml:space="preserve">프론트앤드 &amp; 백앤드 구현 및 제작 : </v>
      </c>
      <c r="CE364" s="126"/>
      <c r="CF364" s="126"/>
      <c r="CG364" s="126"/>
      <c r="CH364" s="126"/>
      <c r="CI364" s="127"/>
      <c r="CJ364" s="122"/>
      <c r="CK364" s="122"/>
      <c r="CL364" s="123" t="str">
        <f>IF(VLOOKUP(CL357,내용[],22,FALSE)="","",VLOOKUP(CL357,내용[],22,FALSE))</f>
        <v>애플리케이션 설계</v>
      </c>
      <c r="CM364" s="123"/>
      <c r="CN364" s="123"/>
      <c r="CO364" s="123"/>
      <c r="CP364" s="123"/>
      <c r="CQ364" s="123"/>
      <c r="CR364" s="123"/>
      <c r="CS364" s="124"/>
      <c r="CT364" s="124"/>
      <c r="CU364" s="124"/>
      <c r="CV364" s="124"/>
    </row>
    <row r="365" spans="1:100" ht="30.75" customHeight="1" x14ac:dyDescent="0.15">
      <c r="A365" s="57" t="str">
        <f>"4교시"&amp;LEFT(자료!$G$8,5)</f>
        <v>4교시12:30</v>
      </c>
      <c r="B365" s="125" t="str">
        <f>IF(VLOOKUP(J357,내용[],7,FALSE)="","",VLOOKUP(J357,내용[],7,FALSE)&amp;" : "&amp;VLOOKUP(J357,내용[],15,FALSE))</f>
        <v xml:space="preserve">프론트앤드 &amp; 백앤드 구현 및 제작 : </v>
      </c>
      <c r="C365" s="126"/>
      <c r="D365" s="126"/>
      <c r="E365" s="126"/>
      <c r="F365" s="126"/>
      <c r="G365" s="127"/>
      <c r="H365" s="122"/>
      <c r="I365" s="122"/>
      <c r="J365" s="123" t="str">
        <f>IF(VLOOKUP(J357,내용[],23,FALSE)="","",VLOOKUP(J357,내용[],23,FALSE))</f>
        <v>서버프로그램 구현</v>
      </c>
      <c r="K365" s="123"/>
      <c r="L365" s="123"/>
      <c r="M365" s="123"/>
      <c r="N365" s="123"/>
      <c r="O365" s="123"/>
      <c r="P365" s="123"/>
      <c r="Q365" s="124"/>
      <c r="R365" s="124"/>
      <c r="S365" s="124"/>
      <c r="T365" s="124"/>
      <c r="U365" s="57" t="str">
        <f>"4교시"&amp;LEFT(자료!$G$8,5)</f>
        <v>4교시12:30</v>
      </c>
      <c r="V365" s="125" t="str">
        <f>IF(VLOOKUP(AD357,내용[],7,FALSE)="","",VLOOKUP(AD357,내용[],7,FALSE)&amp;" : "&amp;VLOOKUP(AD357,내용[],15,FALSE))</f>
        <v xml:space="preserve">프론트앤드 &amp; 백앤드 구현 및 제작 : </v>
      </c>
      <c r="W365" s="126"/>
      <c r="X365" s="126"/>
      <c r="Y365" s="126"/>
      <c r="Z365" s="126"/>
      <c r="AA365" s="127"/>
      <c r="AB365" s="122"/>
      <c r="AC365" s="122"/>
      <c r="AD365" s="123" t="str">
        <f>IF(VLOOKUP(AD357,내용[],23,FALSE)="","",VLOOKUP(AD357,내용[],23,FALSE))</f>
        <v>서버프로그램 구현</v>
      </c>
      <c r="AE365" s="123"/>
      <c r="AF365" s="123"/>
      <c r="AG365" s="123"/>
      <c r="AH365" s="123"/>
      <c r="AI365" s="123"/>
      <c r="AJ365" s="123"/>
      <c r="AK365" s="124"/>
      <c r="AL365" s="124"/>
      <c r="AM365" s="124"/>
      <c r="AN365" s="124"/>
      <c r="AO365" s="57" t="str">
        <f>"4교시"&amp;LEFT(자료!$G$8,5)</f>
        <v>4교시12:30</v>
      </c>
      <c r="AP365" s="125" t="str">
        <f>IF(VLOOKUP(AX357,내용[],7,FALSE)="","",VLOOKUP(AX357,내용[],7,FALSE)&amp;" : "&amp;VLOOKUP(AX357,내용[],15,FALSE))</f>
        <v xml:space="preserve">프론트앤드 &amp; 백앤드 구현 및 제작 : </v>
      </c>
      <c r="AQ365" s="126"/>
      <c r="AR365" s="126"/>
      <c r="AS365" s="126"/>
      <c r="AT365" s="126"/>
      <c r="AU365" s="127"/>
      <c r="AV365" s="122"/>
      <c r="AW365" s="122"/>
      <c r="AX365" s="123" t="str">
        <f>IF(VLOOKUP(AX357,내용[],23,FALSE)="","",VLOOKUP(AX357,내용[],23,FALSE))</f>
        <v>서버프로그램 구현</v>
      </c>
      <c r="AY365" s="123"/>
      <c r="AZ365" s="123"/>
      <c r="BA365" s="123"/>
      <c r="BB365" s="123"/>
      <c r="BC365" s="123"/>
      <c r="BD365" s="123"/>
      <c r="BE365" s="124"/>
      <c r="BF365" s="124"/>
      <c r="BG365" s="124"/>
      <c r="BH365" s="124"/>
      <c r="BI365" s="57" t="str">
        <f>"4교시"&amp;LEFT(자료!$G$8,5)</f>
        <v>4교시12:30</v>
      </c>
      <c r="BJ365" s="125" t="str">
        <f>IF(VLOOKUP(BR357,내용[],7,FALSE)="","",VLOOKUP(BR357,내용[],7,FALSE)&amp;" : "&amp;VLOOKUP(BR357,내용[],15,FALSE))</f>
        <v xml:space="preserve">프론트앤드 &amp; 백앤드 구현 및 제작 : </v>
      </c>
      <c r="BK365" s="126"/>
      <c r="BL365" s="126"/>
      <c r="BM365" s="126"/>
      <c r="BN365" s="126"/>
      <c r="BO365" s="127"/>
      <c r="BP365" s="122"/>
      <c r="BQ365" s="122"/>
      <c r="BR365" s="123" t="str">
        <f>IF(VLOOKUP(BR357,내용[],23,FALSE)="","",VLOOKUP(BR357,내용[],23,FALSE))</f>
        <v>서버프로그램 구현</v>
      </c>
      <c r="BS365" s="123"/>
      <c r="BT365" s="123"/>
      <c r="BU365" s="123"/>
      <c r="BV365" s="123"/>
      <c r="BW365" s="123"/>
      <c r="BX365" s="123"/>
      <c r="BY365" s="124"/>
      <c r="BZ365" s="124"/>
      <c r="CA365" s="124"/>
      <c r="CB365" s="124"/>
      <c r="CC365" s="57" t="str">
        <f>"4교시"&amp;LEFT(자료!$G$8,5)</f>
        <v>4교시12:30</v>
      </c>
      <c r="CD365" s="125" t="str">
        <f>IF(VLOOKUP(CL357,내용[],7,FALSE)="","",VLOOKUP(CL357,내용[],7,FALSE)&amp;" : "&amp;VLOOKUP(CL357,내용[],15,FALSE))</f>
        <v xml:space="preserve">프론트앤드 &amp; 백앤드 구현 및 제작 : </v>
      </c>
      <c r="CE365" s="126"/>
      <c r="CF365" s="126"/>
      <c r="CG365" s="126"/>
      <c r="CH365" s="126"/>
      <c r="CI365" s="127"/>
      <c r="CJ365" s="122"/>
      <c r="CK365" s="122"/>
      <c r="CL365" s="123" t="str">
        <f>IF(VLOOKUP(CL357,내용[],23,FALSE)="","",VLOOKUP(CL357,내용[],23,FALSE))</f>
        <v>애플리케이션 설계</v>
      </c>
      <c r="CM365" s="123"/>
      <c r="CN365" s="123"/>
      <c r="CO365" s="123"/>
      <c r="CP365" s="123"/>
      <c r="CQ365" s="123"/>
      <c r="CR365" s="123"/>
      <c r="CS365" s="124"/>
      <c r="CT365" s="124"/>
      <c r="CU365" s="124"/>
      <c r="CV365" s="124"/>
    </row>
    <row r="366" spans="1:100" ht="30.75" customHeight="1" x14ac:dyDescent="0.15">
      <c r="A366" s="57" t="str">
        <f>"5교시"&amp;LEFT(자료!$H$8,5)</f>
        <v>5교시14:10</v>
      </c>
      <c r="B366" s="125" t="str">
        <f>IF(VLOOKUP(J357,내용[],8,FALSE)="","",VLOOKUP(J357,내용[],8,FALSE)&amp;" : "&amp;VLOOKUP(J357,내용[],16,FALSE))</f>
        <v xml:space="preserve">프론트앤드 &amp; 백앤드 구현 및 제작 : </v>
      </c>
      <c r="C366" s="126"/>
      <c r="D366" s="126"/>
      <c r="E366" s="126"/>
      <c r="F366" s="126"/>
      <c r="G366" s="127"/>
      <c r="H366" s="122"/>
      <c r="I366" s="122"/>
      <c r="J366" s="123" t="str">
        <f>IF(VLOOKUP(J357,내용[],24,FALSE)="","",VLOOKUP(J357,내용[],24,FALSE))</f>
        <v>서버프로그램 구현</v>
      </c>
      <c r="K366" s="123"/>
      <c r="L366" s="123"/>
      <c r="M366" s="123"/>
      <c r="N366" s="123"/>
      <c r="O366" s="123"/>
      <c r="P366" s="123"/>
      <c r="Q366" s="124"/>
      <c r="R366" s="124"/>
      <c r="S366" s="124"/>
      <c r="T366" s="124"/>
      <c r="U366" s="57" t="str">
        <f>"5교시"&amp;LEFT(자료!$H$8,5)</f>
        <v>5교시14:10</v>
      </c>
      <c r="V366" s="125" t="str">
        <f>IF(VLOOKUP(AD357,내용[],8,FALSE)="","",VLOOKUP(AD357,내용[],8,FALSE)&amp;" : "&amp;VLOOKUP(AD357,내용[],16,FALSE))</f>
        <v xml:space="preserve">프론트앤드 &amp; 백앤드 구현 및 제작 : </v>
      </c>
      <c r="W366" s="126"/>
      <c r="X366" s="126"/>
      <c r="Y366" s="126"/>
      <c r="Z366" s="126"/>
      <c r="AA366" s="127"/>
      <c r="AB366" s="122"/>
      <c r="AC366" s="122"/>
      <c r="AD366" s="123" t="str">
        <f>IF(VLOOKUP(AD357,내용[],24,FALSE)="","",VLOOKUP(AD357,내용[],24,FALSE))</f>
        <v>서버프로그램 구현</v>
      </c>
      <c r="AE366" s="123"/>
      <c r="AF366" s="123"/>
      <c r="AG366" s="123"/>
      <c r="AH366" s="123"/>
      <c r="AI366" s="123"/>
      <c r="AJ366" s="123"/>
      <c r="AK366" s="124"/>
      <c r="AL366" s="124"/>
      <c r="AM366" s="124"/>
      <c r="AN366" s="124"/>
      <c r="AO366" s="57" t="str">
        <f>"5교시"&amp;LEFT(자료!$H$8,5)</f>
        <v>5교시14:10</v>
      </c>
      <c r="AP366" s="125" t="str">
        <f>IF(VLOOKUP(AX357,내용[],8,FALSE)="","",VLOOKUP(AX357,내용[],8,FALSE)&amp;" : "&amp;VLOOKUP(AX357,내용[],16,FALSE))</f>
        <v xml:space="preserve">프론트앤드 &amp; 백앤드 구현 및 제작 : </v>
      </c>
      <c r="AQ366" s="126"/>
      <c r="AR366" s="126"/>
      <c r="AS366" s="126"/>
      <c r="AT366" s="126"/>
      <c r="AU366" s="127"/>
      <c r="AV366" s="122"/>
      <c r="AW366" s="122"/>
      <c r="AX366" s="123" t="str">
        <f>IF(VLOOKUP(AX357,내용[],24,FALSE)="","",VLOOKUP(AX357,내용[],24,FALSE))</f>
        <v>서버프로그램 구현</v>
      </c>
      <c r="AY366" s="123"/>
      <c r="AZ366" s="123"/>
      <c r="BA366" s="123"/>
      <c r="BB366" s="123"/>
      <c r="BC366" s="123"/>
      <c r="BD366" s="123"/>
      <c r="BE366" s="124"/>
      <c r="BF366" s="124"/>
      <c r="BG366" s="124"/>
      <c r="BH366" s="124"/>
      <c r="BI366" s="57" t="str">
        <f>"5교시"&amp;LEFT(자료!$H$8,5)</f>
        <v>5교시14:10</v>
      </c>
      <c r="BJ366" s="125" t="str">
        <f>IF(VLOOKUP(BR357,내용[],8,FALSE)="","",VLOOKUP(BR357,내용[],8,FALSE)&amp;" : "&amp;VLOOKUP(BR357,내용[],16,FALSE))</f>
        <v xml:space="preserve">프론트앤드 &amp; 백앤드 구현 및 제작 : </v>
      </c>
      <c r="BK366" s="126"/>
      <c r="BL366" s="126"/>
      <c r="BM366" s="126"/>
      <c r="BN366" s="126"/>
      <c r="BO366" s="127"/>
      <c r="BP366" s="122"/>
      <c r="BQ366" s="122"/>
      <c r="BR366" s="123" t="str">
        <f>IF(VLOOKUP(BR357,내용[],24,FALSE)="","",VLOOKUP(BR357,내용[],24,FALSE))</f>
        <v>서버프로그램 구현</v>
      </c>
      <c r="BS366" s="123"/>
      <c r="BT366" s="123"/>
      <c r="BU366" s="123"/>
      <c r="BV366" s="123"/>
      <c r="BW366" s="123"/>
      <c r="BX366" s="123"/>
      <c r="BY366" s="124"/>
      <c r="BZ366" s="124"/>
      <c r="CA366" s="124"/>
      <c r="CB366" s="124"/>
      <c r="CC366" s="57" t="str">
        <f>"5교시"&amp;LEFT(자료!$H$8,5)</f>
        <v>5교시14:10</v>
      </c>
      <c r="CD366" s="125" t="str">
        <f>IF(VLOOKUP(CL357,내용[],8,FALSE)="","",VLOOKUP(CL357,내용[],8,FALSE)&amp;" : "&amp;VLOOKUP(CL357,내용[],16,FALSE))</f>
        <v xml:space="preserve">프론트앤드 &amp; 백앤드 구현 및 제작 : </v>
      </c>
      <c r="CE366" s="126"/>
      <c r="CF366" s="126"/>
      <c r="CG366" s="126"/>
      <c r="CH366" s="126"/>
      <c r="CI366" s="127"/>
      <c r="CJ366" s="122"/>
      <c r="CK366" s="122"/>
      <c r="CL366" s="123" t="str">
        <f>IF(VLOOKUP(CL357,내용[],24,FALSE)="","",VLOOKUP(CL357,내용[],24,FALSE))</f>
        <v>애플리케이션 설계</v>
      </c>
      <c r="CM366" s="123"/>
      <c r="CN366" s="123"/>
      <c r="CO366" s="123"/>
      <c r="CP366" s="123"/>
      <c r="CQ366" s="123"/>
      <c r="CR366" s="123"/>
      <c r="CS366" s="124"/>
      <c r="CT366" s="124"/>
      <c r="CU366" s="124"/>
      <c r="CV366" s="124"/>
    </row>
    <row r="367" spans="1:100" ht="30.75" customHeight="1" x14ac:dyDescent="0.15">
      <c r="A367" s="57" t="str">
        <f>"6교시"&amp;LEFT(자료!$I$8,5)</f>
        <v>6교시15:10</v>
      </c>
      <c r="B367" s="125" t="str">
        <f>IF(VLOOKUP(J357,내용[],9,FALSE)="","",VLOOKUP(J357,내용[],9,FALSE)&amp;" : "&amp;VLOOKUP(J357,내용[],17,FALSE))</f>
        <v xml:space="preserve">프론트앤드 &amp; 백앤드 구현 및 제작 : </v>
      </c>
      <c r="C367" s="126"/>
      <c r="D367" s="126"/>
      <c r="E367" s="126"/>
      <c r="F367" s="126"/>
      <c r="G367" s="127"/>
      <c r="H367" s="122"/>
      <c r="I367" s="122"/>
      <c r="J367" s="123" t="str">
        <f>IF(VLOOKUP(J357,내용[],25,FALSE)="","",VLOOKUP(J357,내용[],25,FALSE))</f>
        <v>서버프로그램 구현</v>
      </c>
      <c r="K367" s="123"/>
      <c r="L367" s="123"/>
      <c r="M367" s="123"/>
      <c r="N367" s="123"/>
      <c r="O367" s="123"/>
      <c r="P367" s="123"/>
      <c r="Q367" s="124"/>
      <c r="R367" s="124"/>
      <c r="S367" s="124"/>
      <c r="T367" s="124"/>
      <c r="U367" s="57" t="str">
        <f>"6교시"&amp;LEFT(자료!$I$8,5)</f>
        <v>6교시15:10</v>
      </c>
      <c r="V367" s="125" t="str">
        <f>IF(VLOOKUP(AD357,내용[],9,FALSE)="","",VLOOKUP(AD357,내용[],9,FALSE)&amp;" : "&amp;VLOOKUP(AD357,내용[],17,FALSE))</f>
        <v xml:space="preserve">프론트앤드 &amp; 백앤드 구현 및 제작 : </v>
      </c>
      <c r="W367" s="126"/>
      <c r="X367" s="126"/>
      <c r="Y367" s="126"/>
      <c r="Z367" s="126"/>
      <c r="AA367" s="127"/>
      <c r="AB367" s="122"/>
      <c r="AC367" s="122"/>
      <c r="AD367" s="123" t="str">
        <f>IF(VLOOKUP(AD357,내용[],25,FALSE)="","",VLOOKUP(AD357,내용[],25,FALSE))</f>
        <v>서버프로그램 구현</v>
      </c>
      <c r="AE367" s="123"/>
      <c r="AF367" s="123"/>
      <c r="AG367" s="123"/>
      <c r="AH367" s="123"/>
      <c r="AI367" s="123"/>
      <c r="AJ367" s="123"/>
      <c r="AK367" s="124"/>
      <c r="AL367" s="124"/>
      <c r="AM367" s="124"/>
      <c r="AN367" s="124"/>
      <c r="AO367" s="57" t="str">
        <f>"6교시"&amp;LEFT(자료!$I$8,5)</f>
        <v>6교시15:10</v>
      </c>
      <c r="AP367" s="125" t="str">
        <f>IF(VLOOKUP(AX357,내용[],9,FALSE)="","",VLOOKUP(AX357,내용[],9,FALSE)&amp;" : "&amp;VLOOKUP(AX357,내용[],17,FALSE))</f>
        <v xml:space="preserve">프론트앤드 &amp; 백앤드 구현 및 제작 : </v>
      </c>
      <c r="AQ367" s="126"/>
      <c r="AR367" s="126"/>
      <c r="AS367" s="126"/>
      <c r="AT367" s="126"/>
      <c r="AU367" s="127"/>
      <c r="AV367" s="122"/>
      <c r="AW367" s="122"/>
      <c r="AX367" s="123" t="str">
        <f>IF(VLOOKUP(AX357,내용[],25,FALSE)="","",VLOOKUP(AX357,내용[],25,FALSE))</f>
        <v>서버프로그램 구현</v>
      </c>
      <c r="AY367" s="123"/>
      <c r="AZ367" s="123"/>
      <c r="BA367" s="123"/>
      <c r="BB367" s="123"/>
      <c r="BC367" s="123"/>
      <c r="BD367" s="123"/>
      <c r="BE367" s="124"/>
      <c r="BF367" s="124"/>
      <c r="BG367" s="124"/>
      <c r="BH367" s="124"/>
      <c r="BI367" s="57" t="str">
        <f>"6교시"&amp;LEFT(자료!$I$8,5)</f>
        <v>6교시15:10</v>
      </c>
      <c r="BJ367" s="125" t="str">
        <f>IF(VLOOKUP(BR357,내용[],9,FALSE)="","",VLOOKUP(BR357,내용[],9,FALSE)&amp;" : "&amp;VLOOKUP(BR357,내용[],17,FALSE))</f>
        <v xml:space="preserve">프론트앤드 &amp; 백앤드 구현 및 제작 : </v>
      </c>
      <c r="BK367" s="126"/>
      <c r="BL367" s="126"/>
      <c r="BM367" s="126"/>
      <c r="BN367" s="126"/>
      <c r="BO367" s="127"/>
      <c r="BP367" s="122"/>
      <c r="BQ367" s="122"/>
      <c r="BR367" s="123" t="str">
        <f>IF(VLOOKUP(BR357,내용[],25,FALSE)="","",VLOOKUP(BR357,내용[],25,FALSE))</f>
        <v>서버프로그램 구현</v>
      </c>
      <c r="BS367" s="123"/>
      <c r="BT367" s="123"/>
      <c r="BU367" s="123"/>
      <c r="BV367" s="123"/>
      <c r="BW367" s="123"/>
      <c r="BX367" s="123"/>
      <c r="BY367" s="124"/>
      <c r="BZ367" s="124"/>
      <c r="CA367" s="124"/>
      <c r="CB367" s="124"/>
      <c r="CC367" s="57" t="str">
        <f>"6교시"&amp;LEFT(자료!$I$8,5)</f>
        <v>6교시15:10</v>
      </c>
      <c r="CD367" s="125" t="str">
        <f>IF(VLOOKUP(CL357,내용[],9,FALSE)="","",VLOOKUP(CL357,내용[],9,FALSE)&amp;" : "&amp;VLOOKUP(CL357,내용[],17,FALSE))</f>
        <v xml:space="preserve">프론트앤드 &amp; 백앤드 구현 및 제작 : </v>
      </c>
      <c r="CE367" s="126"/>
      <c r="CF367" s="126"/>
      <c r="CG367" s="126"/>
      <c r="CH367" s="126"/>
      <c r="CI367" s="127"/>
      <c r="CJ367" s="122"/>
      <c r="CK367" s="122"/>
      <c r="CL367" s="123" t="str">
        <f>IF(VLOOKUP(CL357,내용[],25,FALSE)="","",VLOOKUP(CL357,내용[],25,FALSE))</f>
        <v>애플리케이션 설계</v>
      </c>
      <c r="CM367" s="123"/>
      <c r="CN367" s="123"/>
      <c r="CO367" s="123"/>
      <c r="CP367" s="123"/>
      <c r="CQ367" s="123"/>
      <c r="CR367" s="123"/>
      <c r="CS367" s="124"/>
      <c r="CT367" s="124"/>
      <c r="CU367" s="124"/>
      <c r="CV367" s="124"/>
    </row>
    <row r="368" spans="1:100" ht="30.75" customHeight="1" x14ac:dyDescent="0.15">
      <c r="A368" s="57" t="str">
        <f>"7교시"&amp;LEFT(자료!$J$8,5)</f>
        <v>7교시16:10</v>
      </c>
      <c r="B368" s="125" t="str">
        <f>IF(VLOOKUP(J357,내용[],10,FALSE)="","",VLOOKUP(J357,내용[],10,FALSE)&amp;" : "&amp;VLOOKUP(J357,내용[],18,FALSE))</f>
        <v xml:space="preserve">프론트앤드 &amp; 백앤드 구현 및 제작 : </v>
      </c>
      <c r="C368" s="126"/>
      <c r="D368" s="126"/>
      <c r="E368" s="126"/>
      <c r="F368" s="126"/>
      <c r="G368" s="127"/>
      <c r="H368" s="122"/>
      <c r="I368" s="122"/>
      <c r="J368" s="123" t="str">
        <f>IF(VLOOKUP(J357,내용[],26,FALSE)="","",VLOOKUP(J357,내용[],26,FALSE))</f>
        <v>서버프로그램 구현</v>
      </c>
      <c r="K368" s="123"/>
      <c r="L368" s="123"/>
      <c r="M368" s="123"/>
      <c r="N368" s="123"/>
      <c r="O368" s="123"/>
      <c r="P368" s="123"/>
      <c r="Q368" s="124"/>
      <c r="R368" s="124"/>
      <c r="S368" s="124"/>
      <c r="T368" s="124"/>
      <c r="U368" s="57" t="str">
        <f>"7교시"&amp;LEFT(자료!$J$8,5)</f>
        <v>7교시16:10</v>
      </c>
      <c r="V368" s="125" t="str">
        <f>IF(VLOOKUP(AD357,내용[],10,FALSE)="","",VLOOKUP(AD357,내용[],10,FALSE)&amp;" : "&amp;VLOOKUP(AD357,내용[],18,FALSE))</f>
        <v xml:space="preserve">프론트앤드 &amp; 백앤드 구현 및 제작 : </v>
      </c>
      <c r="W368" s="126"/>
      <c r="X368" s="126"/>
      <c r="Y368" s="126"/>
      <c r="Z368" s="126"/>
      <c r="AA368" s="127"/>
      <c r="AB368" s="122"/>
      <c r="AC368" s="122"/>
      <c r="AD368" s="123" t="str">
        <f>IF(VLOOKUP(AD357,내용[],26,FALSE)="","",VLOOKUP(AD357,내용[],26,FALSE))</f>
        <v>서버프로그램 구현</v>
      </c>
      <c r="AE368" s="123"/>
      <c r="AF368" s="123"/>
      <c r="AG368" s="123"/>
      <c r="AH368" s="123"/>
      <c r="AI368" s="123"/>
      <c r="AJ368" s="123"/>
      <c r="AK368" s="124"/>
      <c r="AL368" s="124"/>
      <c r="AM368" s="124"/>
      <c r="AN368" s="124"/>
      <c r="AO368" s="57" t="str">
        <f>"7교시"&amp;LEFT(자료!$J$8,5)</f>
        <v>7교시16:10</v>
      </c>
      <c r="AP368" s="125" t="str">
        <f>IF(VLOOKUP(AX357,내용[],10,FALSE)="","",VLOOKUP(AX357,내용[],10,FALSE)&amp;" : "&amp;VLOOKUP(AX357,내용[],18,FALSE))</f>
        <v xml:space="preserve">프론트앤드 &amp; 백앤드 구현 및 제작 : </v>
      </c>
      <c r="AQ368" s="126"/>
      <c r="AR368" s="126"/>
      <c r="AS368" s="126"/>
      <c r="AT368" s="126"/>
      <c r="AU368" s="127"/>
      <c r="AV368" s="122"/>
      <c r="AW368" s="122"/>
      <c r="AX368" s="123" t="str">
        <f>IF(VLOOKUP(AX357,내용[],26,FALSE)="","",VLOOKUP(AX357,내용[],26,FALSE))</f>
        <v>서버프로그램 구현</v>
      </c>
      <c r="AY368" s="123"/>
      <c r="AZ368" s="123"/>
      <c r="BA368" s="123"/>
      <c r="BB368" s="123"/>
      <c r="BC368" s="123"/>
      <c r="BD368" s="123"/>
      <c r="BE368" s="124"/>
      <c r="BF368" s="124"/>
      <c r="BG368" s="124"/>
      <c r="BH368" s="124"/>
      <c r="BI368" s="57" t="str">
        <f>"7교시"&amp;LEFT(자료!$J$8,5)</f>
        <v>7교시16:10</v>
      </c>
      <c r="BJ368" s="125" t="str">
        <f>IF(VLOOKUP(BR357,내용[],10,FALSE)="","",VLOOKUP(BR357,내용[],10,FALSE)&amp;" : "&amp;VLOOKUP(BR357,내용[],18,FALSE))</f>
        <v xml:space="preserve">프론트앤드 &amp; 백앤드 구현 및 제작 : </v>
      </c>
      <c r="BK368" s="126"/>
      <c r="BL368" s="126"/>
      <c r="BM368" s="126"/>
      <c r="BN368" s="126"/>
      <c r="BO368" s="127"/>
      <c r="BP368" s="122"/>
      <c r="BQ368" s="122"/>
      <c r="BR368" s="123" t="str">
        <f>IF(VLOOKUP(BR357,내용[],26,FALSE)="","",VLOOKUP(BR357,내용[],26,FALSE))</f>
        <v>애플리케이션 설계</v>
      </c>
      <c r="BS368" s="123"/>
      <c r="BT368" s="123"/>
      <c r="BU368" s="123"/>
      <c r="BV368" s="123"/>
      <c r="BW368" s="123"/>
      <c r="BX368" s="123"/>
      <c r="BY368" s="124"/>
      <c r="BZ368" s="124"/>
      <c r="CA368" s="124"/>
      <c r="CB368" s="124"/>
      <c r="CC368" s="57" t="str">
        <f>"7교시"&amp;LEFT(자료!$J$8,5)</f>
        <v>7교시16:10</v>
      </c>
      <c r="CD368" s="125" t="str">
        <f>IF(VLOOKUP(CL357,내용[],10,FALSE)="","",VLOOKUP(CL357,내용[],10,FALSE)&amp;" : "&amp;VLOOKUP(CL357,내용[],18,FALSE))</f>
        <v xml:space="preserve">프론트앤드 &amp; 백앤드 구현 및 제작 : </v>
      </c>
      <c r="CE368" s="126"/>
      <c r="CF368" s="126"/>
      <c r="CG368" s="126"/>
      <c r="CH368" s="126"/>
      <c r="CI368" s="127"/>
      <c r="CJ368" s="122"/>
      <c r="CK368" s="122"/>
      <c r="CL368" s="123" t="str">
        <f>IF(VLOOKUP(CL357,내용[],26,FALSE)="","",VLOOKUP(CL357,내용[],26,FALSE))</f>
        <v>애플리케이션 설계</v>
      </c>
      <c r="CM368" s="123"/>
      <c r="CN368" s="123"/>
      <c r="CO368" s="123"/>
      <c r="CP368" s="123"/>
      <c r="CQ368" s="123"/>
      <c r="CR368" s="123"/>
      <c r="CS368" s="124"/>
      <c r="CT368" s="124"/>
      <c r="CU368" s="124"/>
      <c r="CV368" s="124"/>
    </row>
    <row r="369" spans="1:100" ht="30.75" hidden="1" customHeight="1" x14ac:dyDescent="0.15">
      <c r="A369" s="57" t="str">
        <f>"1교시"&amp;LEFT(자료!$D$8,5)</f>
        <v>1교시09:30</v>
      </c>
      <c r="B369" s="125" t="e">
        <f>VLOOKUP(J358,내용[],10,FALSE)&amp;" : "&amp;VLOOKUP(J358,내용[],18,FALSE)</f>
        <v>#N/A</v>
      </c>
      <c r="C369" s="126"/>
      <c r="D369" s="126"/>
      <c r="E369" s="126"/>
      <c r="F369" s="126"/>
      <c r="G369" s="127"/>
      <c r="H369" s="122"/>
      <c r="I369" s="122"/>
      <c r="J369" s="123" t="str">
        <f>VLOOKUP(J357,내용[],27,FALSE)</f>
        <v>서버프로그램 구현</v>
      </c>
      <c r="K369" s="123"/>
      <c r="L369" s="123"/>
      <c r="M369" s="123"/>
      <c r="N369" s="123"/>
      <c r="O369" s="123"/>
      <c r="P369" s="123"/>
      <c r="Q369" s="124"/>
      <c r="R369" s="124"/>
      <c r="S369" s="124"/>
      <c r="T369" s="124"/>
      <c r="U369" s="57" t="str">
        <f>"1교시"&amp;LEFT(자료!$D$8,5)</f>
        <v>1교시09:30</v>
      </c>
      <c r="V369" s="125" t="e">
        <f>VLOOKUP(AD358,내용[],10,FALSE)&amp;" : "&amp;VLOOKUP(AD358,내용[],18,FALSE)</f>
        <v>#N/A</v>
      </c>
      <c r="W369" s="126"/>
      <c r="X369" s="126"/>
      <c r="Y369" s="126"/>
      <c r="Z369" s="126"/>
      <c r="AA369" s="127"/>
      <c r="AB369" s="122"/>
      <c r="AC369" s="122"/>
      <c r="AD369" s="123" t="str">
        <f>VLOOKUP(AD357,내용[],27,FALSE)</f>
        <v>서버프로그램 구현</v>
      </c>
      <c r="AE369" s="123"/>
      <c r="AF369" s="123"/>
      <c r="AG369" s="123"/>
      <c r="AH369" s="123"/>
      <c r="AI369" s="123"/>
      <c r="AJ369" s="123"/>
      <c r="AK369" s="124"/>
      <c r="AL369" s="124"/>
      <c r="AM369" s="124"/>
      <c r="AN369" s="124"/>
      <c r="AO369" s="57" t="str">
        <f>"1교시"&amp;LEFT(자료!$D$8,5)</f>
        <v>1교시09:30</v>
      </c>
      <c r="AP369" s="125" t="e">
        <f>VLOOKUP(AX358,내용[],10,FALSE)&amp;" : "&amp;VLOOKUP(AX358,내용[],18,FALSE)</f>
        <v>#N/A</v>
      </c>
      <c r="AQ369" s="126"/>
      <c r="AR369" s="126"/>
      <c r="AS369" s="126"/>
      <c r="AT369" s="126"/>
      <c r="AU369" s="127"/>
      <c r="AV369" s="122"/>
      <c r="AW369" s="122"/>
      <c r="AX369" s="123" t="str">
        <f>VLOOKUP(AX357,내용[],27,FALSE)</f>
        <v>서버프로그램 구현</v>
      </c>
      <c r="AY369" s="123"/>
      <c r="AZ369" s="123"/>
      <c r="BA369" s="123"/>
      <c r="BB369" s="123"/>
      <c r="BC369" s="123"/>
      <c r="BD369" s="123"/>
      <c r="BE369" s="124"/>
      <c r="BF369" s="124"/>
      <c r="BG369" s="124"/>
      <c r="BH369" s="124"/>
      <c r="BI369" s="57" t="str">
        <f>"1교시"&amp;LEFT(자료!$D$8,5)</f>
        <v>1교시09:30</v>
      </c>
      <c r="BJ369" s="125" t="e">
        <f>VLOOKUP(BR358,내용[],10,FALSE)&amp;" : "&amp;VLOOKUP(BR358,내용[],18,FALSE)</f>
        <v>#N/A</v>
      </c>
      <c r="BK369" s="126"/>
      <c r="BL369" s="126"/>
      <c r="BM369" s="126"/>
      <c r="BN369" s="126"/>
      <c r="BO369" s="127"/>
      <c r="BP369" s="122"/>
      <c r="BQ369" s="122"/>
      <c r="BR369" s="123" t="str">
        <f>VLOOKUP(BR357,내용[],27,FALSE)</f>
        <v>애플리케이션 설계</v>
      </c>
      <c r="BS369" s="123"/>
      <c r="BT369" s="123"/>
      <c r="BU369" s="123"/>
      <c r="BV369" s="123"/>
      <c r="BW369" s="123"/>
      <c r="BX369" s="123"/>
      <c r="BY369" s="124"/>
      <c r="BZ369" s="124"/>
      <c r="CA369" s="124"/>
      <c r="CB369" s="124"/>
      <c r="CC369" s="57" t="str">
        <f>"1교시"&amp;LEFT(자료!$D$8,5)</f>
        <v>1교시09:30</v>
      </c>
      <c r="CD369" s="125" t="e">
        <f>VLOOKUP(CL358,내용[],10,FALSE)&amp;" : "&amp;VLOOKUP(CL358,내용[],18,FALSE)</f>
        <v>#N/A</v>
      </c>
      <c r="CE369" s="126"/>
      <c r="CF369" s="126"/>
      <c r="CG369" s="126"/>
      <c r="CH369" s="126"/>
      <c r="CI369" s="127"/>
      <c r="CJ369" s="122"/>
      <c r="CK369" s="122"/>
      <c r="CL369" s="123" t="str">
        <f>VLOOKUP(CL357,내용[],27,FALSE)</f>
        <v>애플리케이션 설계</v>
      </c>
      <c r="CM369" s="123"/>
      <c r="CN369" s="123"/>
      <c r="CO369" s="123"/>
      <c r="CP369" s="123"/>
      <c r="CQ369" s="123"/>
      <c r="CR369" s="123"/>
      <c r="CS369" s="124"/>
      <c r="CT369" s="124"/>
      <c r="CU369" s="124"/>
      <c r="CV369" s="124"/>
    </row>
    <row r="370" spans="1:100" ht="30.75" customHeight="1" x14ac:dyDescent="0.15">
      <c r="A370" s="57" t="str">
        <f>"8교시"&amp;LEFT(자료!$K$8,5)</f>
        <v>8교시17:10</v>
      </c>
      <c r="B370" s="125" t="str">
        <f>IF(VLOOKUP(J357,내용[],11,FALSE)="","",VLOOKUP(J357,내용[],11,FALSE)&amp;" : "&amp;VLOOKUP(J357,내용[],19,FALSE))</f>
        <v xml:space="preserve">프론트앤드 &amp; 백앤드 구현 및 제작 : </v>
      </c>
      <c r="C370" s="126"/>
      <c r="D370" s="126"/>
      <c r="E370" s="126"/>
      <c r="F370" s="126"/>
      <c r="G370" s="127"/>
      <c r="H370" s="122"/>
      <c r="I370" s="122"/>
      <c r="J370" s="123" t="str">
        <f>IF(VLOOKUP(J357,내용[],27,FALSE)="","",VLOOKUP(J357,내용[],27,FALSE))</f>
        <v>서버프로그램 구현</v>
      </c>
      <c r="K370" s="123"/>
      <c r="L370" s="123"/>
      <c r="M370" s="123"/>
      <c r="N370" s="123"/>
      <c r="O370" s="123"/>
      <c r="P370" s="123"/>
      <c r="Q370" s="124"/>
      <c r="R370" s="124"/>
      <c r="S370" s="124"/>
      <c r="T370" s="124"/>
      <c r="U370" s="57" t="str">
        <f>"8교시"&amp;LEFT(자료!$K$8,5)</f>
        <v>8교시17:10</v>
      </c>
      <c r="V370" s="125" t="str">
        <f>IF(VLOOKUP(AD357,내용[],11,FALSE)="","",VLOOKUP(AD357,내용[],11,FALSE)&amp;" : "&amp;VLOOKUP(AD357,내용[],19,FALSE))</f>
        <v xml:space="preserve">프론트앤드 &amp; 백앤드 구현 및 제작 : </v>
      </c>
      <c r="W370" s="126"/>
      <c r="X370" s="126"/>
      <c r="Y370" s="126"/>
      <c r="Z370" s="126"/>
      <c r="AA370" s="127"/>
      <c r="AB370" s="122"/>
      <c r="AC370" s="122"/>
      <c r="AD370" s="123" t="str">
        <f>IF(VLOOKUP(AD357,내용[],27,FALSE)="","",VLOOKUP(AD357,내용[],27,FALSE))</f>
        <v>서버프로그램 구현</v>
      </c>
      <c r="AE370" s="123"/>
      <c r="AF370" s="123"/>
      <c r="AG370" s="123"/>
      <c r="AH370" s="123"/>
      <c r="AI370" s="123"/>
      <c r="AJ370" s="123"/>
      <c r="AK370" s="124"/>
      <c r="AL370" s="124"/>
      <c r="AM370" s="124"/>
      <c r="AN370" s="124"/>
      <c r="AO370" s="57" t="str">
        <f>"8교시"&amp;LEFT(자료!$K$8,5)</f>
        <v>8교시17:10</v>
      </c>
      <c r="AP370" s="125" t="str">
        <f>IF(VLOOKUP(AX357,내용[],11,FALSE)="","",VLOOKUP(AX357,내용[],11,FALSE)&amp;" : "&amp;VLOOKUP(AX357,내용[],19,FALSE))</f>
        <v xml:space="preserve">프론트앤드 &amp; 백앤드 구현 및 제작 : </v>
      </c>
      <c r="AQ370" s="126"/>
      <c r="AR370" s="126"/>
      <c r="AS370" s="126"/>
      <c r="AT370" s="126"/>
      <c r="AU370" s="127"/>
      <c r="AV370" s="122"/>
      <c r="AW370" s="122"/>
      <c r="AX370" s="123" t="str">
        <f>IF(VLOOKUP(AX357,내용[],27,FALSE)="","",VLOOKUP(AX357,내용[],27,FALSE))</f>
        <v>서버프로그램 구현</v>
      </c>
      <c r="AY370" s="123"/>
      <c r="AZ370" s="123"/>
      <c r="BA370" s="123"/>
      <c r="BB370" s="123"/>
      <c r="BC370" s="123"/>
      <c r="BD370" s="123"/>
      <c r="BE370" s="124"/>
      <c r="BF370" s="124"/>
      <c r="BG370" s="124"/>
      <c r="BH370" s="124"/>
      <c r="BI370" s="57" t="str">
        <f>"8교시"&amp;LEFT(자료!$K$8,5)</f>
        <v>8교시17:10</v>
      </c>
      <c r="BJ370" s="125" t="str">
        <f>IF(VLOOKUP(BR357,내용[],11,FALSE)="","",VLOOKUP(BR357,내용[],11,FALSE)&amp;" : "&amp;VLOOKUP(BR357,내용[],19,FALSE))</f>
        <v xml:space="preserve">프론트앤드 &amp; 백앤드 구현 및 제작 : </v>
      </c>
      <c r="BK370" s="126"/>
      <c r="BL370" s="126"/>
      <c r="BM370" s="126"/>
      <c r="BN370" s="126"/>
      <c r="BO370" s="127"/>
      <c r="BP370" s="122"/>
      <c r="BQ370" s="122"/>
      <c r="BR370" s="123" t="str">
        <f>IF(VLOOKUP(BR357,내용[],27,FALSE)="","",VLOOKUP(BR357,내용[],27,FALSE))</f>
        <v>애플리케이션 설계</v>
      </c>
      <c r="BS370" s="123"/>
      <c r="BT370" s="123"/>
      <c r="BU370" s="123"/>
      <c r="BV370" s="123"/>
      <c r="BW370" s="123"/>
      <c r="BX370" s="123"/>
      <c r="BY370" s="124"/>
      <c r="BZ370" s="124"/>
      <c r="CA370" s="124"/>
      <c r="CB370" s="124"/>
      <c r="CC370" s="57" t="str">
        <f>"8교시"&amp;LEFT(자료!$K$8,5)</f>
        <v>8교시17:10</v>
      </c>
      <c r="CD370" s="125" t="str">
        <f>IF(VLOOKUP(CL357,내용[],11,FALSE)="","",VLOOKUP(CL357,내용[],11,FALSE)&amp;" : "&amp;VLOOKUP(CL357,내용[],19,FALSE))</f>
        <v xml:space="preserve">프론트앤드 &amp; 백앤드 구현 및 제작 : </v>
      </c>
      <c r="CE370" s="126"/>
      <c r="CF370" s="126"/>
      <c r="CG370" s="126"/>
      <c r="CH370" s="126"/>
      <c r="CI370" s="127"/>
      <c r="CJ370" s="122"/>
      <c r="CK370" s="122"/>
      <c r="CL370" s="123" t="str">
        <f>IF(VLOOKUP(CL357,내용[],27,FALSE)="","",VLOOKUP(CL357,내용[],27,FALSE))</f>
        <v>애플리케이션 설계</v>
      </c>
      <c r="CM370" s="123"/>
      <c r="CN370" s="123"/>
      <c r="CO370" s="123"/>
      <c r="CP370" s="123"/>
      <c r="CQ370" s="123"/>
      <c r="CR370" s="123"/>
      <c r="CS370" s="124"/>
      <c r="CT370" s="124"/>
      <c r="CU370" s="124"/>
      <c r="CV370" s="124"/>
    </row>
    <row r="371" spans="1:100" ht="60" customHeight="1" x14ac:dyDescent="0.15">
      <c r="A371" s="120" t="str">
        <f t="shared" ref="A371" si="1140">$A$21</f>
        <v>지시사항</v>
      </c>
      <c r="B371" s="120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120"/>
      <c r="S371" s="120"/>
      <c r="T371" s="120"/>
      <c r="U371" s="120" t="str">
        <f t="shared" ref="U371" si="1141">$A$21</f>
        <v>지시사항</v>
      </c>
      <c r="V371" s="120"/>
      <c r="W371" s="120"/>
      <c r="X371" s="120"/>
      <c r="Y371" s="120"/>
      <c r="Z371" s="120"/>
      <c r="AA371" s="120"/>
      <c r="AB371" s="120"/>
      <c r="AC371" s="120"/>
      <c r="AD371" s="120"/>
      <c r="AE371" s="120"/>
      <c r="AF371" s="120"/>
      <c r="AG371" s="120"/>
      <c r="AH371" s="120"/>
      <c r="AI371" s="120"/>
      <c r="AJ371" s="120"/>
      <c r="AK371" s="120"/>
      <c r="AL371" s="120"/>
      <c r="AM371" s="120"/>
      <c r="AN371" s="120"/>
      <c r="AO371" s="120" t="str">
        <f t="shared" ref="AO371" si="1142">$A$21</f>
        <v>지시사항</v>
      </c>
      <c r="AP371" s="120"/>
      <c r="AQ371" s="120"/>
      <c r="AR371" s="120"/>
      <c r="AS371" s="120"/>
      <c r="AT371" s="120"/>
      <c r="AU371" s="120"/>
      <c r="AV371" s="120"/>
      <c r="AW371" s="120"/>
      <c r="AX371" s="120"/>
      <c r="AY371" s="120"/>
      <c r="AZ371" s="120"/>
      <c r="BA371" s="120"/>
      <c r="BB371" s="120"/>
      <c r="BC371" s="120"/>
      <c r="BD371" s="120"/>
      <c r="BE371" s="120"/>
      <c r="BF371" s="120"/>
      <c r="BG371" s="120"/>
      <c r="BH371" s="120"/>
      <c r="BI371" s="120" t="str">
        <f t="shared" ref="BI371" si="1143">$A$21</f>
        <v>지시사항</v>
      </c>
      <c r="BJ371" s="120"/>
      <c r="BK371" s="120"/>
      <c r="BL371" s="120"/>
      <c r="BM371" s="120"/>
      <c r="BN371" s="120"/>
      <c r="BO371" s="120"/>
      <c r="BP371" s="120"/>
      <c r="BQ371" s="120"/>
      <c r="BR371" s="120"/>
      <c r="BS371" s="120"/>
      <c r="BT371" s="120"/>
      <c r="BU371" s="120"/>
      <c r="BV371" s="120"/>
      <c r="BW371" s="120"/>
      <c r="BX371" s="120"/>
      <c r="BY371" s="120"/>
      <c r="BZ371" s="120"/>
      <c r="CA371" s="120"/>
      <c r="CB371" s="120"/>
      <c r="CC371" s="120" t="str">
        <f t="shared" ref="CC371" si="1144">$A$21</f>
        <v>지시사항</v>
      </c>
      <c r="CD371" s="120"/>
      <c r="CE371" s="120"/>
      <c r="CF371" s="120"/>
      <c r="CG371" s="120"/>
      <c r="CH371" s="120"/>
      <c r="CI371" s="120"/>
      <c r="CJ371" s="120"/>
      <c r="CK371" s="120"/>
      <c r="CL371" s="120"/>
      <c r="CM371" s="120"/>
      <c r="CN371" s="120"/>
      <c r="CO371" s="120"/>
      <c r="CP371" s="120"/>
      <c r="CQ371" s="120"/>
      <c r="CR371" s="120"/>
      <c r="CS371" s="120"/>
      <c r="CT371" s="120"/>
      <c r="CU371" s="120"/>
      <c r="CV371" s="120"/>
    </row>
    <row r="372" spans="1:100" ht="27.95" customHeight="1" x14ac:dyDescent="0.15">
      <c r="A372" s="121" t="str">
        <f t="shared" ref="A372" si="1145">$A$22</f>
        <v>특이
사항</v>
      </c>
      <c r="B372" s="120" t="str">
        <f t="shared" ref="B372" si="1146">$B$22</f>
        <v>지각자</v>
      </c>
      <c r="C372" s="120"/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120"/>
      <c r="S372" s="120"/>
      <c r="T372" s="120"/>
      <c r="U372" s="121" t="str">
        <f t="shared" ref="U372" si="1147">$A$22</f>
        <v>특이
사항</v>
      </c>
      <c r="V372" s="120" t="str">
        <f t="shared" ref="V372" si="1148">$B$22</f>
        <v>지각자</v>
      </c>
      <c r="W372" s="120"/>
      <c r="X372" s="120"/>
      <c r="Y372" s="120"/>
      <c r="Z372" s="120"/>
      <c r="AA372" s="120"/>
      <c r="AB372" s="120"/>
      <c r="AC372" s="120"/>
      <c r="AD372" s="120"/>
      <c r="AE372" s="120"/>
      <c r="AF372" s="120"/>
      <c r="AG372" s="120"/>
      <c r="AH372" s="120"/>
      <c r="AI372" s="120"/>
      <c r="AJ372" s="120"/>
      <c r="AK372" s="120"/>
      <c r="AL372" s="120"/>
      <c r="AM372" s="120"/>
      <c r="AN372" s="120"/>
      <c r="AO372" s="121" t="str">
        <f t="shared" ref="AO372" si="1149">$A$22</f>
        <v>특이
사항</v>
      </c>
      <c r="AP372" s="120" t="str">
        <f t="shared" ref="AP372" si="1150">$B$22</f>
        <v>지각자</v>
      </c>
      <c r="AQ372" s="120"/>
      <c r="AR372" s="120"/>
      <c r="AS372" s="120"/>
      <c r="AT372" s="120"/>
      <c r="AU372" s="120"/>
      <c r="AV372" s="120"/>
      <c r="AW372" s="120"/>
      <c r="AX372" s="120"/>
      <c r="AY372" s="120"/>
      <c r="AZ372" s="120"/>
      <c r="BA372" s="120"/>
      <c r="BB372" s="120"/>
      <c r="BC372" s="120"/>
      <c r="BD372" s="120"/>
      <c r="BE372" s="120"/>
      <c r="BF372" s="120"/>
      <c r="BG372" s="120"/>
      <c r="BH372" s="120"/>
      <c r="BI372" s="121" t="str">
        <f t="shared" ref="BI372" si="1151">$A$22</f>
        <v>특이
사항</v>
      </c>
      <c r="BJ372" s="120" t="str">
        <f t="shared" ref="BJ372" si="1152">$B$22</f>
        <v>지각자</v>
      </c>
      <c r="BK372" s="120"/>
      <c r="BL372" s="120"/>
      <c r="BM372" s="120"/>
      <c r="BN372" s="120"/>
      <c r="BO372" s="120"/>
      <c r="BP372" s="120"/>
      <c r="BQ372" s="120"/>
      <c r="BR372" s="120"/>
      <c r="BS372" s="120"/>
      <c r="BT372" s="120"/>
      <c r="BU372" s="120"/>
      <c r="BV372" s="120"/>
      <c r="BW372" s="120"/>
      <c r="BX372" s="120"/>
      <c r="BY372" s="120"/>
      <c r="BZ372" s="120"/>
      <c r="CA372" s="120"/>
      <c r="CB372" s="120"/>
      <c r="CC372" s="121" t="str">
        <f t="shared" ref="CC372" si="1153">$A$22</f>
        <v>특이
사항</v>
      </c>
      <c r="CD372" s="120" t="str">
        <f t="shared" ref="CD372" si="1154">$B$22</f>
        <v>지각자</v>
      </c>
      <c r="CE372" s="120"/>
      <c r="CF372" s="120"/>
      <c r="CG372" s="120"/>
      <c r="CH372" s="120"/>
      <c r="CI372" s="120"/>
      <c r="CJ372" s="120"/>
      <c r="CK372" s="120"/>
      <c r="CL372" s="120"/>
      <c r="CM372" s="120"/>
      <c r="CN372" s="120"/>
      <c r="CO372" s="120"/>
      <c r="CP372" s="120"/>
      <c r="CQ372" s="120"/>
      <c r="CR372" s="120"/>
      <c r="CS372" s="120"/>
      <c r="CT372" s="120"/>
      <c r="CU372" s="120"/>
      <c r="CV372" s="120"/>
    </row>
    <row r="373" spans="1:100" ht="27.95" customHeight="1" x14ac:dyDescent="0.15">
      <c r="A373" s="121"/>
      <c r="B373" s="120" t="str">
        <f t="shared" ref="B373" si="1155">$B$23</f>
        <v>결석자</v>
      </c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120"/>
      <c r="S373" s="120"/>
      <c r="T373" s="120"/>
      <c r="U373" s="121"/>
      <c r="V373" s="120" t="str">
        <f t="shared" ref="V373" si="1156">$B$23</f>
        <v>결석자</v>
      </c>
      <c r="W373" s="120"/>
      <c r="X373" s="120"/>
      <c r="Y373" s="120"/>
      <c r="Z373" s="120"/>
      <c r="AA373" s="120"/>
      <c r="AB373" s="120"/>
      <c r="AC373" s="120"/>
      <c r="AD373" s="120"/>
      <c r="AE373" s="120"/>
      <c r="AF373" s="120"/>
      <c r="AG373" s="120"/>
      <c r="AH373" s="120"/>
      <c r="AI373" s="120"/>
      <c r="AJ373" s="120"/>
      <c r="AK373" s="120"/>
      <c r="AL373" s="120"/>
      <c r="AM373" s="120"/>
      <c r="AN373" s="120"/>
      <c r="AO373" s="121"/>
      <c r="AP373" s="120" t="str">
        <f t="shared" ref="AP373" si="1157">$B$23</f>
        <v>결석자</v>
      </c>
      <c r="AQ373" s="120"/>
      <c r="AR373" s="120"/>
      <c r="AS373" s="120"/>
      <c r="AT373" s="120"/>
      <c r="AU373" s="120"/>
      <c r="AV373" s="120"/>
      <c r="AW373" s="120"/>
      <c r="AX373" s="120"/>
      <c r="AY373" s="120"/>
      <c r="AZ373" s="120"/>
      <c r="BA373" s="120"/>
      <c r="BB373" s="120"/>
      <c r="BC373" s="120"/>
      <c r="BD373" s="120"/>
      <c r="BE373" s="120"/>
      <c r="BF373" s="120"/>
      <c r="BG373" s="120"/>
      <c r="BH373" s="120"/>
      <c r="BI373" s="121"/>
      <c r="BJ373" s="120" t="str">
        <f t="shared" ref="BJ373" si="1158">$B$23</f>
        <v>결석자</v>
      </c>
      <c r="BK373" s="120"/>
      <c r="BL373" s="120"/>
      <c r="BM373" s="120"/>
      <c r="BN373" s="120"/>
      <c r="BO373" s="120"/>
      <c r="BP373" s="120"/>
      <c r="BQ373" s="120"/>
      <c r="BR373" s="120"/>
      <c r="BS373" s="120"/>
      <c r="BT373" s="120"/>
      <c r="BU373" s="120"/>
      <c r="BV373" s="120"/>
      <c r="BW373" s="120"/>
      <c r="BX373" s="120"/>
      <c r="BY373" s="120"/>
      <c r="BZ373" s="120"/>
      <c r="CA373" s="120"/>
      <c r="CB373" s="120"/>
      <c r="CC373" s="121"/>
      <c r="CD373" s="120" t="str">
        <f t="shared" ref="CD373" si="1159">$B$23</f>
        <v>결석자</v>
      </c>
      <c r="CE373" s="120"/>
      <c r="CF373" s="120"/>
      <c r="CG373" s="120"/>
      <c r="CH373" s="120"/>
      <c r="CI373" s="120"/>
      <c r="CJ373" s="120"/>
      <c r="CK373" s="120"/>
      <c r="CL373" s="120"/>
      <c r="CM373" s="120"/>
      <c r="CN373" s="120"/>
      <c r="CO373" s="120"/>
      <c r="CP373" s="120"/>
      <c r="CQ373" s="120"/>
      <c r="CR373" s="120"/>
      <c r="CS373" s="120"/>
      <c r="CT373" s="120"/>
      <c r="CU373" s="120"/>
      <c r="CV373" s="120"/>
    </row>
    <row r="374" spans="1:100" ht="27.95" customHeight="1" x14ac:dyDescent="0.15">
      <c r="A374" s="121"/>
      <c r="B374" s="120" t="str">
        <f t="shared" ref="B374" si="1160">$B$24</f>
        <v>조퇴자</v>
      </c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120"/>
      <c r="S374" s="120"/>
      <c r="T374" s="120"/>
      <c r="U374" s="121"/>
      <c r="V374" s="120" t="str">
        <f t="shared" ref="V374" si="1161">$B$24</f>
        <v>조퇴자</v>
      </c>
      <c r="W374" s="120"/>
      <c r="X374" s="120"/>
      <c r="Y374" s="120"/>
      <c r="Z374" s="120"/>
      <c r="AA374" s="120"/>
      <c r="AB374" s="120"/>
      <c r="AC374" s="120"/>
      <c r="AD374" s="120"/>
      <c r="AE374" s="120"/>
      <c r="AF374" s="120"/>
      <c r="AG374" s="120"/>
      <c r="AH374" s="120"/>
      <c r="AI374" s="120"/>
      <c r="AJ374" s="120"/>
      <c r="AK374" s="120"/>
      <c r="AL374" s="120"/>
      <c r="AM374" s="120"/>
      <c r="AN374" s="120"/>
      <c r="AO374" s="121"/>
      <c r="AP374" s="120" t="str">
        <f t="shared" ref="AP374" si="1162">$B$24</f>
        <v>조퇴자</v>
      </c>
      <c r="AQ374" s="120"/>
      <c r="AR374" s="120"/>
      <c r="AS374" s="120"/>
      <c r="AT374" s="120"/>
      <c r="AU374" s="120"/>
      <c r="AV374" s="120"/>
      <c r="AW374" s="120"/>
      <c r="AX374" s="120"/>
      <c r="AY374" s="120"/>
      <c r="AZ374" s="120"/>
      <c r="BA374" s="120"/>
      <c r="BB374" s="120"/>
      <c r="BC374" s="120"/>
      <c r="BD374" s="120"/>
      <c r="BE374" s="120"/>
      <c r="BF374" s="120"/>
      <c r="BG374" s="120"/>
      <c r="BH374" s="120"/>
      <c r="BI374" s="121"/>
      <c r="BJ374" s="120" t="str">
        <f t="shared" ref="BJ374" si="1163">$B$24</f>
        <v>조퇴자</v>
      </c>
      <c r="BK374" s="120"/>
      <c r="BL374" s="120"/>
      <c r="BM374" s="120"/>
      <c r="BN374" s="120"/>
      <c r="BO374" s="120"/>
      <c r="BP374" s="120"/>
      <c r="BQ374" s="120"/>
      <c r="BR374" s="120"/>
      <c r="BS374" s="120"/>
      <c r="BT374" s="120"/>
      <c r="BU374" s="120"/>
      <c r="BV374" s="120"/>
      <c r="BW374" s="120"/>
      <c r="BX374" s="120"/>
      <c r="BY374" s="120"/>
      <c r="BZ374" s="120"/>
      <c r="CA374" s="120"/>
      <c r="CB374" s="120"/>
      <c r="CC374" s="121"/>
      <c r="CD374" s="120" t="str">
        <f t="shared" ref="CD374" si="1164">$B$24</f>
        <v>조퇴자</v>
      </c>
      <c r="CE374" s="120"/>
      <c r="CF374" s="120"/>
      <c r="CG374" s="120"/>
      <c r="CH374" s="120"/>
      <c r="CI374" s="120"/>
      <c r="CJ374" s="120"/>
      <c r="CK374" s="120"/>
      <c r="CL374" s="120"/>
      <c r="CM374" s="120"/>
      <c r="CN374" s="120"/>
      <c r="CO374" s="120"/>
      <c r="CP374" s="120"/>
      <c r="CQ374" s="120"/>
      <c r="CR374" s="120"/>
      <c r="CS374" s="120"/>
      <c r="CT374" s="120"/>
      <c r="CU374" s="120"/>
      <c r="CV374" s="120"/>
    </row>
    <row r="375" spans="1:100" ht="45" customHeight="1" x14ac:dyDescent="0.15">
      <c r="A375" s="121"/>
      <c r="B375" s="121" t="str">
        <f t="shared" ref="B375" si="1165">$B$25</f>
        <v>기타사항
(전달사항, 외출자 등)</v>
      </c>
      <c r="C375" s="121"/>
      <c r="D375" s="121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120"/>
      <c r="S375" s="120"/>
      <c r="T375" s="120"/>
      <c r="U375" s="121"/>
      <c r="V375" s="121" t="str">
        <f t="shared" ref="V375" si="1166">$B$25</f>
        <v>기타사항
(전달사항, 외출자 등)</v>
      </c>
      <c r="W375" s="121"/>
      <c r="X375" s="121"/>
      <c r="Y375" s="120"/>
      <c r="Z375" s="120"/>
      <c r="AA375" s="120"/>
      <c r="AB375" s="120"/>
      <c r="AC375" s="120"/>
      <c r="AD375" s="120"/>
      <c r="AE375" s="120"/>
      <c r="AF375" s="120"/>
      <c r="AG375" s="120"/>
      <c r="AH375" s="120"/>
      <c r="AI375" s="120"/>
      <c r="AJ375" s="120"/>
      <c r="AK375" s="120"/>
      <c r="AL375" s="120"/>
      <c r="AM375" s="120"/>
      <c r="AN375" s="120"/>
      <c r="AO375" s="121"/>
      <c r="AP375" s="121" t="str">
        <f t="shared" ref="AP375" si="1167">$B$25</f>
        <v>기타사항
(전달사항, 외출자 등)</v>
      </c>
      <c r="AQ375" s="121"/>
      <c r="AR375" s="121"/>
      <c r="AS375" s="120"/>
      <c r="AT375" s="120"/>
      <c r="AU375" s="120"/>
      <c r="AV375" s="120"/>
      <c r="AW375" s="120"/>
      <c r="AX375" s="120"/>
      <c r="AY375" s="120"/>
      <c r="AZ375" s="120"/>
      <c r="BA375" s="120"/>
      <c r="BB375" s="120"/>
      <c r="BC375" s="120"/>
      <c r="BD375" s="120"/>
      <c r="BE375" s="120"/>
      <c r="BF375" s="120"/>
      <c r="BG375" s="120"/>
      <c r="BH375" s="120"/>
      <c r="BI375" s="121"/>
      <c r="BJ375" s="121" t="str">
        <f t="shared" ref="BJ375" si="1168">$B$25</f>
        <v>기타사항
(전달사항, 외출자 등)</v>
      </c>
      <c r="BK375" s="121"/>
      <c r="BL375" s="121"/>
      <c r="BM375" s="120"/>
      <c r="BN375" s="120"/>
      <c r="BO375" s="120"/>
      <c r="BP375" s="120"/>
      <c r="BQ375" s="120"/>
      <c r="BR375" s="120"/>
      <c r="BS375" s="120"/>
      <c r="BT375" s="120"/>
      <c r="BU375" s="120"/>
      <c r="BV375" s="120"/>
      <c r="BW375" s="120"/>
      <c r="BX375" s="120"/>
      <c r="BY375" s="120"/>
      <c r="BZ375" s="120"/>
      <c r="CA375" s="120"/>
      <c r="CB375" s="120"/>
      <c r="CC375" s="121"/>
      <c r="CD375" s="121" t="str">
        <f t="shared" ref="CD375" si="1169">$B$25</f>
        <v>기타사항
(전달사항, 외출자 등)</v>
      </c>
      <c r="CE375" s="121"/>
      <c r="CF375" s="121"/>
      <c r="CG375" s="120"/>
      <c r="CH375" s="120"/>
      <c r="CI375" s="120"/>
      <c r="CJ375" s="120"/>
      <c r="CK375" s="120"/>
      <c r="CL375" s="120"/>
      <c r="CM375" s="120"/>
      <c r="CN375" s="120"/>
      <c r="CO375" s="120"/>
      <c r="CP375" s="120"/>
      <c r="CQ375" s="120"/>
      <c r="CR375" s="120"/>
      <c r="CS375" s="120"/>
      <c r="CT375" s="120"/>
      <c r="CU375" s="120"/>
      <c r="CV375" s="120"/>
    </row>
    <row r="376" spans="1:100" s="49" customFormat="1" ht="44.25" customHeight="1" x14ac:dyDescent="0.15">
      <c r="A376" s="148" t="str">
        <f t="shared" ref="A376" si="1170">$A$1</f>
        <v>훈    련    일    지</v>
      </c>
      <c r="B376" s="148"/>
      <c r="C376" s="148"/>
      <c r="D376" s="148"/>
      <c r="E376" s="148"/>
      <c r="F376" s="148"/>
      <c r="G376" s="148"/>
      <c r="H376" s="148"/>
      <c r="I376" s="148"/>
      <c r="J376" s="148"/>
      <c r="K376" s="148"/>
      <c r="L376" s="148"/>
      <c r="M376" s="148"/>
      <c r="N376" s="148"/>
      <c r="O376" s="148"/>
      <c r="P376" s="148"/>
      <c r="Q376" s="148"/>
      <c r="R376" s="148"/>
      <c r="S376" s="148"/>
      <c r="T376" s="148"/>
      <c r="U376" s="148" t="str">
        <f t="shared" ref="U376" si="1171">$A$1</f>
        <v>훈    련    일    지</v>
      </c>
      <c r="V376" s="148"/>
      <c r="W376" s="148"/>
      <c r="X376" s="148"/>
      <c r="Y376" s="148"/>
      <c r="Z376" s="148"/>
      <c r="AA376" s="148"/>
      <c r="AB376" s="148"/>
      <c r="AC376" s="148"/>
      <c r="AD376" s="148"/>
      <c r="AE376" s="148"/>
      <c r="AF376" s="148"/>
      <c r="AG376" s="148"/>
      <c r="AH376" s="148"/>
      <c r="AI376" s="148"/>
      <c r="AJ376" s="148"/>
      <c r="AK376" s="148"/>
      <c r="AL376" s="148"/>
      <c r="AM376" s="148"/>
      <c r="AN376" s="148"/>
      <c r="AO376" s="148" t="str">
        <f t="shared" ref="AO376" si="1172">$A$1</f>
        <v>훈    련    일    지</v>
      </c>
      <c r="AP376" s="148"/>
      <c r="AQ376" s="148"/>
      <c r="AR376" s="148"/>
      <c r="AS376" s="148"/>
      <c r="AT376" s="148"/>
      <c r="AU376" s="148"/>
      <c r="AV376" s="148"/>
      <c r="AW376" s="148"/>
      <c r="AX376" s="148"/>
      <c r="AY376" s="148"/>
      <c r="AZ376" s="148"/>
      <c r="BA376" s="148"/>
      <c r="BB376" s="148"/>
      <c r="BC376" s="148"/>
      <c r="BD376" s="148"/>
      <c r="BE376" s="148"/>
      <c r="BF376" s="148"/>
      <c r="BG376" s="148"/>
      <c r="BH376" s="148"/>
      <c r="BI376" s="148" t="str">
        <f t="shared" ref="BI376" si="1173">$A$1</f>
        <v>훈    련    일    지</v>
      </c>
      <c r="BJ376" s="148"/>
      <c r="BK376" s="148"/>
      <c r="BL376" s="148"/>
      <c r="BM376" s="148"/>
      <c r="BN376" s="148"/>
      <c r="BO376" s="148"/>
      <c r="BP376" s="148"/>
      <c r="BQ376" s="148"/>
      <c r="BR376" s="148"/>
      <c r="BS376" s="148"/>
      <c r="BT376" s="148"/>
      <c r="BU376" s="148"/>
      <c r="BV376" s="148"/>
      <c r="BW376" s="148"/>
      <c r="BX376" s="148"/>
      <c r="BY376" s="148"/>
      <c r="BZ376" s="148"/>
      <c r="CA376" s="148"/>
      <c r="CB376" s="148"/>
      <c r="CC376" s="148" t="str">
        <f t="shared" ref="CC376" si="1174">$A$1</f>
        <v>훈    련    일    지</v>
      </c>
      <c r="CD376" s="148"/>
      <c r="CE376" s="148"/>
      <c r="CF376" s="148"/>
      <c r="CG376" s="148"/>
      <c r="CH376" s="148"/>
      <c r="CI376" s="148"/>
      <c r="CJ376" s="148"/>
      <c r="CK376" s="148"/>
      <c r="CL376" s="148"/>
      <c r="CM376" s="148"/>
      <c r="CN376" s="148"/>
      <c r="CO376" s="148"/>
      <c r="CP376" s="148"/>
      <c r="CQ376" s="148"/>
      <c r="CR376" s="148"/>
      <c r="CS376" s="148"/>
      <c r="CT376" s="148"/>
      <c r="CU376" s="148"/>
      <c r="CV376" s="148"/>
    </row>
    <row r="377" spans="1:100" s="49" customFormat="1" ht="24" customHeight="1" x14ac:dyDescent="0.1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O377" s="50"/>
      <c r="AP377" s="50"/>
      <c r="AQ377" s="50"/>
      <c r="AR377" s="50"/>
      <c r="AS377" s="50"/>
      <c r="AT377" s="50"/>
      <c r="AU377" s="50"/>
      <c r="AV377" s="50"/>
      <c r="AW377" s="50"/>
      <c r="AX377" s="50"/>
      <c r="BI377" s="50"/>
      <c r="BJ377" s="50"/>
      <c r="BK377" s="50"/>
      <c r="BL377" s="50"/>
      <c r="BM377" s="50"/>
      <c r="BN377" s="50"/>
      <c r="BO377" s="50"/>
      <c r="BP377" s="50"/>
      <c r="BQ377" s="50"/>
      <c r="BR377" s="50"/>
      <c r="CC377" s="50"/>
      <c r="CD377" s="50"/>
      <c r="CE377" s="50"/>
      <c r="CF377" s="50"/>
      <c r="CG377" s="50"/>
      <c r="CH377" s="50"/>
      <c r="CI377" s="50"/>
      <c r="CJ377" s="50"/>
      <c r="CK377" s="50"/>
      <c r="CL377" s="50"/>
    </row>
    <row r="378" spans="1:100" ht="20.100000000000001" customHeight="1" x14ac:dyDescent="0.15">
      <c r="A378" s="51" t="s">
        <v>18</v>
      </c>
      <c r="D378" s="81" t="str">
        <f>자료!$D$4</f>
        <v>하이미디어컴퓨터학원 천호점</v>
      </c>
      <c r="F378" s="52"/>
      <c r="G378" s="52"/>
      <c r="H378" s="52"/>
      <c r="N378" s="149" t="s">
        <v>75</v>
      </c>
      <c r="O378" s="152" t="s">
        <v>70</v>
      </c>
      <c r="P378" s="153"/>
      <c r="Q378" s="154"/>
      <c r="R378" s="152" t="s">
        <v>76</v>
      </c>
      <c r="S378" s="153"/>
      <c r="T378" s="154"/>
      <c r="U378" s="51" t="str">
        <f>$A$3</f>
        <v xml:space="preserve">훈련기관명 : </v>
      </c>
      <c r="X378" s="81" t="str">
        <f>$D$3</f>
        <v>하이미디어컴퓨터학원 천호점</v>
      </c>
      <c r="Z378" s="52"/>
      <c r="AA378" s="52"/>
      <c r="AB378" s="52"/>
      <c r="AH378" s="149" t="str">
        <f>$N$3</f>
        <v>결 
재</v>
      </c>
      <c r="AI378" s="152" t="str">
        <f>$O$3</f>
        <v>담  당</v>
      </c>
      <c r="AJ378" s="153"/>
      <c r="AK378" s="154"/>
      <c r="AL378" s="152" t="str">
        <f>$R$3</f>
        <v>최 종</v>
      </c>
      <c r="AM378" s="153"/>
      <c r="AN378" s="154"/>
      <c r="AO378" s="51" t="str">
        <f>$A$3</f>
        <v xml:space="preserve">훈련기관명 : </v>
      </c>
      <c r="AR378" s="81" t="str">
        <f>$D$3</f>
        <v>하이미디어컴퓨터학원 천호점</v>
      </c>
      <c r="AT378" s="52"/>
      <c r="AU378" s="52"/>
      <c r="AV378" s="52"/>
      <c r="BB378" s="149" t="str">
        <f>$N$3</f>
        <v>결 
재</v>
      </c>
      <c r="BC378" s="152" t="str">
        <f>$O$3</f>
        <v>담  당</v>
      </c>
      <c r="BD378" s="153"/>
      <c r="BE378" s="154"/>
      <c r="BF378" s="152" t="str">
        <f>$R$3</f>
        <v>최 종</v>
      </c>
      <c r="BG378" s="153"/>
      <c r="BH378" s="154"/>
      <c r="BI378" s="51" t="str">
        <f>$A$3</f>
        <v xml:space="preserve">훈련기관명 : </v>
      </c>
      <c r="BL378" s="81" t="str">
        <f>$D$3</f>
        <v>하이미디어컴퓨터학원 천호점</v>
      </c>
      <c r="BN378" s="52"/>
      <c r="BO378" s="52"/>
      <c r="BP378" s="52"/>
      <c r="BV378" s="149" t="str">
        <f>$N$3</f>
        <v>결 
재</v>
      </c>
      <c r="BW378" s="152" t="str">
        <f>$O$3</f>
        <v>담  당</v>
      </c>
      <c r="BX378" s="153"/>
      <c r="BY378" s="154"/>
      <c r="BZ378" s="152" t="str">
        <f>$R$3</f>
        <v>최 종</v>
      </c>
      <c r="CA378" s="153"/>
      <c r="CB378" s="154"/>
      <c r="CC378" s="51" t="str">
        <f>$A$3</f>
        <v xml:space="preserve">훈련기관명 : </v>
      </c>
      <c r="CF378" s="81" t="str">
        <f>$D$3</f>
        <v>하이미디어컴퓨터학원 천호점</v>
      </c>
      <c r="CH378" s="52"/>
      <c r="CI378" s="52"/>
      <c r="CJ378" s="52"/>
      <c r="CP378" s="149" t="str">
        <f>$N$3</f>
        <v>결 
재</v>
      </c>
      <c r="CQ378" s="152" t="str">
        <f>$O$3</f>
        <v>담  당</v>
      </c>
      <c r="CR378" s="153"/>
      <c r="CS378" s="154"/>
      <c r="CT378" s="152" t="str">
        <f>$R$3</f>
        <v>최 종</v>
      </c>
      <c r="CU378" s="153"/>
      <c r="CV378" s="154"/>
    </row>
    <row r="379" spans="1:100" ht="20.100000000000001" customHeight="1" x14ac:dyDescent="0.15">
      <c r="A379" s="51" t="s">
        <v>19</v>
      </c>
      <c r="D379" s="136" t="str">
        <f>$D$4</f>
        <v>풀스택 개발자양성과정(프론트앤드&amp;백앤드)(2회차)</v>
      </c>
      <c r="E379" s="136"/>
      <c r="F379" s="136"/>
      <c r="G379" s="136"/>
      <c r="H379" s="136"/>
      <c r="I379" s="136"/>
      <c r="J379" s="136"/>
      <c r="K379" s="136"/>
      <c r="L379" s="136"/>
      <c r="M379" s="137"/>
      <c r="N379" s="150"/>
      <c r="O379" s="138"/>
      <c r="P379" s="139"/>
      <c r="Q379" s="140"/>
      <c r="R379" s="138"/>
      <c r="S379" s="139"/>
      <c r="T379" s="140"/>
      <c r="U379" s="51" t="str">
        <f>$A$4</f>
        <v xml:space="preserve">훈련과정명 : </v>
      </c>
      <c r="X379" s="136" t="str">
        <f>$D$4</f>
        <v>풀스택 개발자양성과정(프론트앤드&amp;백앤드)(2회차)</v>
      </c>
      <c r="Y379" s="136"/>
      <c r="Z379" s="136"/>
      <c r="AA379" s="136"/>
      <c r="AB379" s="136"/>
      <c r="AC379" s="136"/>
      <c r="AD379" s="136"/>
      <c r="AE379" s="136"/>
      <c r="AF379" s="136"/>
      <c r="AG379" s="137"/>
      <c r="AH379" s="150"/>
      <c r="AI379" s="138"/>
      <c r="AJ379" s="139"/>
      <c r="AK379" s="140"/>
      <c r="AL379" s="138"/>
      <c r="AM379" s="139"/>
      <c r="AN379" s="140"/>
      <c r="AO379" s="51" t="str">
        <f>$A$4</f>
        <v xml:space="preserve">훈련과정명 : </v>
      </c>
      <c r="AR379" s="136" t="str">
        <f>$D$4</f>
        <v>풀스택 개발자양성과정(프론트앤드&amp;백앤드)(2회차)</v>
      </c>
      <c r="AS379" s="136"/>
      <c r="AT379" s="136"/>
      <c r="AU379" s="136"/>
      <c r="AV379" s="136"/>
      <c r="AW379" s="136"/>
      <c r="AX379" s="136"/>
      <c r="AY379" s="136"/>
      <c r="AZ379" s="136"/>
      <c r="BA379" s="137"/>
      <c r="BB379" s="150"/>
      <c r="BC379" s="138"/>
      <c r="BD379" s="139"/>
      <c r="BE379" s="140"/>
      <c r="BF379" s="138"/>
      <c r="BG379" s="139"/>
      <c r="BH379" s="140"/>
      <c r="BI379" s="51" t="str">
        <f>$A$4</f>
        <v xml:space="preserve">훈련과정명 : </v>
      </c>
      <c r="BL379" s="136" t="str">
        <f>$D$4</f>
        <v>풀스택 개발자양성과정(프론트앤드&amp;백앤드)(2회차)</v>
      </c>
      <c r="BM379" s="136"/>
      <c r="BN379" s="136"/>
      <c r="BO379" s="136"/>
      <c r="BP379" s="136"/>
      <c r="BQ379" s="136"/>
      <c r="BR379" s="136"/>
      <c r="BS379" s="136"/>
      <c r="BT379" s="136"/>
      <c r="BU379" s="137"/>
      <c r="BV379" s="150"/>
      <c r="BW379" s="138"/>
      <c r="BX379" s="139"/>
      <c r="BY379" s="140"/>
      <c r="BZ379" s="138"/>
      <c r="CA379" s="139"/>
      <c r="CB379" s="140"/>
      <c r="CC379" s="51" t="str">
        <f>$A$4</f>
        <v xml:space="preserve">훈련과정명 : </v>
      </c>
      <c r="CF379" s="136" t="str">
        <f>$D$4</f>
        <v>풀스택 개발자양성과정(프론트앤드&amp;백앤드)(2회차)</v>
      </c>
      <c r="CG379" s="136"/>
      <c r="CH379" s="136"/>
      <c r="CI379" s="136"/>
      <c r="CJ379" s="136"/>
      <c r="CK379" s="136"/>
      <c r="CL379" s="136"/>
      <c r="CM379" s="136"/>
      <c r="CN379" s="136"/>
      <c r="CO379" s="137"/>
      <c r="CP379" s="150"/>
      <c r="CQ379" s="138"/>
      <c r="CR379" s="139"/>
      <c r="CS379" s="140"/>
      <c r="CT379" s="138"/>
      <c r="CU379" s="139"/>
      <c r="CV379" s="140"/>
    </row>
    <row r="380" spans="1:100" ht="20.100000000000001" customHeight="1" x14ac:dyDescent="0.15">
      <c r="A380" s="51" t="s">
        <v>20</v>
      </c>
      <c r="D380" s="81" t="str">
        <f>자료!$D$5</f>
        <v>2020-10-20 ~ 2021-04-01</v>
      </c>
      <c r="F380" s="52"/>
      <c r="N380" s="151"/>
      <c r="O380" s="141"/>
      <c r="P380" s="142"/>
      <c r="Q380" s="143"/>
      <c r="R380" s="141"/>
      <c r="S380" s="142"/>
      <c r="T380" s="143"/>
      <c r="U380" s="51" t="str">
        <f>$A$5</f>
        <v xml:space="preserve">훈 련 기 간 : </v>
      </c>
      <c r="X380" s="81" t="str">
        <f>$D$5</f>
        <v>2020-10-20 ~ 2021-04-01</v>
      </c>
      <c r="Z380" s="52"/>
      <c r="AH380" s="151"/>
      <c r="AI380" s="141"/>
      <c r="AJ380" s="142"/>
      <c r="AK380" s="143"/>
      <c r="AL380" s="141"/>
      <c r="AM380" s="142"/>
      <c r="AN380" s="143"/>
      <c r="AO380" s="51" t="str">
        <f>$A$5</f>
        <v xml:space="preserve">훈 련 기 간 : </v>
      </c>
      <c r="AR380" s="81" t="str">
        <f>$D$5</f>
        <v>2020-10-20 ~ 2021-04-01</v>
      </c>
      <c r="AT380" s="52"/>
      <c r="BB380" s="151"/>
      <c r="BC380" s="141"/>
      <c r="BD380" s="142"/>
      <c r="BE380" s="143"/>
      <c r="BF380" s="141"/>
      <c r="BG380" s="142"/>
      <c r="BH380" s="143"/>
      <c r="BI380" s="51" t="str">
        <f>$A$5</f>
        <v xml:space="preserve">훈 련 기 간 : </v>
      </c>
      <c r="BL380" s="81" t="str">
        <f>$D$5</f>
        <v>2020-10-20 ~ 2021-04-01</v>
      </c>
      <c r="BN380" s="52"/>
      <c r="BV380" s="151"/>
      <c r="BW380" s="141"/>
      <c r="BX380" s="142"/>
      <c r="BY380" s="143"/>
      <c r="BZ380" s="141"/>
      <c r="CA380" s="142"/>
      <c r="CB380" s="143"/>
      <c r="CC380" s="51" t="str">
        <f>$A$5</f>
        <v xml:space="preserve">훈 련 기 간 : </v>
      </c>
      <c r="CF380" s="81" t="str">
        <f>$D$5</f>
        <v>2020-10-20 ~ 2021-04-01</v>
      </c>
      <c r="CH380" s="52"/>
      <c r="CP380" s="151"/>
      <c r="CQ380" s="141"/>
      <c r="CR380" s="142"/>
      <c r="CS380" s="143"/>
      <c r="CT380" s="141"/>
      <c r="CU380" s="142"/>
      <c r="CV380" s="143"/>
    </row>
    <row r="381" spans="1:100" ht="20.100000000000001" customHeight="1" x14ac:dyDescent="0.15">
      <c r="F381" s="52"/>
      <c r="Z381" s="52"/>
      <c r="AT381" s="52"/>
      <c r="BN381" s="52"/>
      <c r="CH381" s="52"/>
    </row>
    <row r="382" spans="1:100" ht="19.5" customHeight="1" x14ac:dyDescent="0.15">
      <c r="A382" s="53" t="s">
        <v>68</v>
      </c>
      <c r="B382" s="53"/>
      <c r="C382" s="53"/>
      <c r="D382" s="144">
        <f>VLOOKUP(J382,내용[],44,FALSE)</f>
        <v>44231</v>
      </c>
      <c r="E382" s="144"/>
      <c r="F382" s="144"/>
      <c r="G382" s="144"/>
      <c r="H382" s="144"/>
      <c r="I382" s="144"/>
      <c r="J382" s="145">
        <f t="shared" ref="J382" si="1175">J357+5</f>
        <v>76</v>
      </c>
      <c r="K382" s="145"/>
      <c r="L382" s="54"/>
      <c r="M382" s="53"/>
      <c r="N382" s="53"/>
      <c r="O382" s="53"/>
      <c r="P382" s="53"/>
      <c r="Q382" s="53"/>
      <c r="R382" s="53"/>
      <c r="U382" s="53" t="s">
        <v>68</v>
      </c>
      <c r="V382" s="53"/>
      <c r="W382" s="53"/>
      <c r="X382" s="146">
        <f>VLOOKUP(AD382,내용[],44,FALSE)</f>
        <v>44232</v>
      </c>
      <c r="Y382" s="146"/>
      <c r="Z382" s="146"/>
      <c r="AA382" s="146"/>
      <c r="AB382" s="146"/>
      <c r="AC382" s="146"/>
      <c r="AD382" s="147">
        <f t="shared" ref="AD382" si="1176">J382+1</f>
        <v>77</v>
      </c>
      <c r="AE382" s="147"/>
      <c r="AF382" s="54"/>
      <c r="AG382" s="53"/>
      <c r="AH382" s="53"/>
      <c r="AI382" s="53"/>
      <c r="AJ382" s="53"/>
      <c r="AK382" s="53"/>
      <c r="AL382" s="53"/>
      <c r="AO382" s="53" t="s">
        <v>68</v>
      </c>
      <c r="AP382" s="53"/>
      <c r="AQ382" s="53"/>
      <c r="AR382" s="146">
        <f>VLOOKUP(AX382,내용[],44,FALSE)</f>
        <v>44235</v>
      </c>
      <c r="AS382" s="146"/>
      <c r="AT382" s="146"/>
      <c r="AU382" s="146"/>
      <c r="AV382" s="146"/>
      <c r="AW382" s="146"/>
      <c r="AX382" s="147">
        <f t="shared" ref="AX382" si="1177">AD382+1</f>
        <v>78</v>
      </c>
      <c r="AY382" s="147"/>
      <c r="AZ382" s="54"/>
      <c r="BA382" s="53"/>
      <c r="BB382" s="53"/>
      <c r="BC382" s="53"/>
      <c r="BD382" s="53"/>
      <c r="BE382" s="53"/>
      <c r="BF382" s="53"/>
      <c r="BI382" s="53" t="s">
        <v>68</v>
      </c>
      <c r="BJ382" s="53"/>
      <c r="BK382" s="53"/>
      <c r="BL382" s="146">
        <f>VLOOKUP(BR382,내용[],44,FALSE)</f>
        <v>44236</v>
      </c>
      <c r="BM382" s="146"/>
      <c r="BN382" s="146"/>
      <c r="BO382" s="146"/>
      <c r="BP382" s="146"/>
      <c r="BQ382" s="146"/>
      <c r="BR382" s="147">
        <f t="shared" ref="BR382" si="1178">AX382+1</f>
        <v>79</v>
      </c>
      <c r="BS382" s="147"/>
      <c r="BT382" s="54"/>
      <c r="BU382" s="53"/>
      <c r="BV382" s="53"/>
      <c r="BW382" s="53"/>
      <c r="BX382" s="53"/>
      <c r="BY382" s="53"/>
      <c r="BZ382" s="53"/>
      <c r="CC382" s="53" t="s">
        <v>68</v>
      </c>
      <c r="CD382" s="53"/>
      <c r="CE382" s="53"/>
      <c r="CF382" s="146">
        <f>VLOOKUP(CL382,내용[],44,FALSE)</f>
        <v>44237</v>
      </c>
      <c r="CG382" s="146"/>
      <c r="CH382" s="146"/>
      <c r="CI382" s="146"/>
      <c r="CJ382" s="146"/>
      <c r="CK382" s="146"/>
      <c r="CL382" s="147">
        <f t="shared" ref="CL382" si="1179">BR382+1</f>
        <v>80</v>
      </c>
      <c r="CM382" s="147"/>
      <c r="CN382" s="54"/>
      <c r="CO382" s="53"/>
      <c r="CP382" s="53"/>
      <c r="CQ382" s="53"/>
      <c r="CR382" s="53"/>
      <c r="CS382" s="53"/>
      <c r="CT382" s="53"/>
    </row>
    <row r="383" spans="1:100" ht="30" customHeight="1" x14ac:dyDescent="0.15">
      <c r="A383" s="130" t="str">
        <f t="shared" ref="A383" si="1180">$A$8</f>
        <v>재적</v>
      </c>
      <c r="B383" s="131"/>
      <c r="C383" s="132" t="s">
        <v>2</v>
      </c>
      <c r="D383" s="135"/>
      <c r="E383" s="130" t="str">
        <f t="shared" ref="E383" si="1181">$E$8</f>
        <v>출석</v>
      </c>
      <c r="F383" s="131"/>
      <c r="G383" s="132" t="s">
        <v>2</v>
      </c>
      <c r="H383" s="133"/>
      <c r="I383" s="134" t="str">
        <f t="shared" ref="I383" si="1182">$I$8</f>
        <v>결석</v>
      </c>
      <c r="J383" s="131"/>
      <c r="K383" s="132" t="s">
        <v>2</v>
      </c>
      <c r="L383" s="135"/>
      <c r="M383" s="130" t="str">
        <f t="shared" ref="M383" si="1183">$M$8</f>
        <v>지각</v>
      </c>
      <c r="N383" s="131"/>
      <c r="O383" s="132" t="s">
        <v>2</v>
      </c>
      <c r="P383" s="133"/>
      <c r="Q383" s="134" t="str">
        <f t="shared" ref="Q383" si="1184">$Q$8</f>
        <v xml:space="preserve">조퇴 </v>
      </c>
      <c r="R383" s="131"/>
      <c r="S383" s="132" t="s">
        <v>2</v>
      </c>
      <c r="T383" s="133"/>
      <c r="U383" s="130" t="str">
        <f t="shared" ref="U383" si="1185">$A$8</f>
        <v>재적</v>
      </c>
      <c r="V383" s="131"/>
      <c r="W383" s="132" t="s">
        <v>2</v>
      </c>
      <c r="X383" s="135"/>
      <c r="Y383" s="130" t="str">
        <f t="shared" ref="Y383" si="1186">$E$8</f>
        <v>출석</v>
      </c>
      <c r="Z383" s="131"/>
      <c r="AA383" s="132" t="s">
        <v>2</v>
      </c>
      <c r="AB383" s="133"/>
      <c r="AC383" s="134" t="str">
        <f t="shared" ref="AC383" si="1187">$I$8</f>
        <v>결석</v>
      </c>
      <c r="AD383" s="131"/>
      <c r="AE383" s="132" t="s">
        <v>2</v>
      </c>
      <c r="AF383" s="135"/>
      <c r="AG383" s="130" t="str">
        <f t="shared" ref="AG383" si="1188">$M$8</f>
        <v>지각</v>
      </c>
      <c r="AH383" s="131"/>
      <c r="AI383" s="132" t="s">
        <v>2</v>
      </c>
      <c r="AJ383" s="133"/>
      <c r="AK383" s="134" t="str">
        <f t="shared" ref="AK383" si="1189">$Q$8</f>
        <v xml:space="preserve">조퇴 </v>
      </c>
      <c r="AL383" s="131"/>
      <c r="AM383" s="132" t="s">
        <v>2</v>
      </c>
      <c r="AN383" s="133"/>
      <c r="AO383" s="130" t="str">
        <f t="shared" ref="AO383" si="1190">$A$8</f>
        <v>재적</v>
      </c>
      <c r="AP383" s="131"/>
      <c r="AQ383" s="132" t="s">
        <v>2</v>
      </c>
      <c r="AR383" s="135"/>
      <c r="AS383" s="130" t="str">
        <f t="shared" ref="AS383" si="1191">$E$8</f>
        <v>출석</v>
      </c>
      <c r="AT383" s="131"/>
      <c r="AU383" s="132" t="s">
        <v>2</v>
      </c>
      <c r="AV383" s="133"/>
      <c r="AW383" s="134" t="str">
        <f t="shared" ref="AW383" si="1192">$I$8</f>
        <v>결석</v>
      </c>
      <c r="AX383" s="131"/>
      <c r="AY383" s="132" t="s">
        <v>2</v>
      </c>
      <c r="AZ383" s="135"/>
      <c r="BA383" s="130" t="str">
        <f t="shared" ref="BA383" si="1193">$M$8</f>
        <v>지각</v>
      </c>
      <c r="BB383" s="131"/>
      <c r="BC383" s="132" t="s">
        <v>2</v>
      </c>
      <c r="BD383" s="133"/>
      <c r="BE383" s="134" t="str">
        <f t="shared" ref="BE383" si="1194">$Q$8</f>
        <v xml:space="preserve">조퇴 </v>
      </c>
      <c r="BF383" s="131"/>
      <c r="BG383" s="132" t="s">
        <v>2</v>
      </c>
      <c r="BH383" s="133"/>
      <c r="BI383" s="130" t="str">
        <f t="shared" ref="BI383" si="1195">$A$8</f>
        <v>재적</v>
      </c>
      <c r="BJ383" s="131"/>
      <c r="BK383" s="132" t="s">
        <v>2</v>
      </c>
      <c r="BL383" s="135"/>
      <c r="BM383" s="130" t="str">
        <f t="shared" ref="BM383" si="1196">$E$8</f>
        <v>출석</v>
      </c>
      <c r="BN383" s="131"/>
      <c r="BO383" s="132" t="s">
        <v>2</v>
      </c>
      <c r="BP383" s="133"/>
      <c r="BQ383" s="134" t="str">
        <f t="shared" ref="BQ383" si="1197">$I$8</f>
        <v>결석</v>
      </c>
      <c r="BR383" s="131"/>
      <c r="BS383" s="132" t="s">
        <v>2</v>
      </c>
      <c r="BT383" s="135"/>
      <c r="BU383" s="130" t="str">
        <f t="shared" ref="BU383" si="1198">$M$8</f>
        <v>지각</v>
      </c>
      <c r="BV383" s="131"/>
      <c r="BW383" s="132" t="s">
        <v>2</v>
      </c>
      <c r="BX383" s="133"/>
      <c r="BY383" s="134" t="str">
        <f t="shared" ref="BY383" si="1199">$Q$8</f>
        <v xml:space="preserve">조퇴 </v>
      </c>
      <c r="BZ383" s="131"/>
      <c r="CA383" s="132" t="s">
        <v>2</v>
      </c>
      <c r="CB383" s="133"/>
      <c r="CC383" s="130" t="str">
        <f t="shared" ref="CC383" si="1200">$A$8</f>
        <v>재적</v>
      </c>
      <c r="CD383" s="131"/>
      <c r="CE383" s="132" t="s">
        <v>2</v>
      </c>
      <c r="CF383" s="135"/>
      <c r="CG383" s="130" t="str">
        <f t="shared" ref="CG383" si="1201">$E$8</f>
        <v>출석</v>
      </c>
      <c r="CH383" s="131"/>
      <c r="CI383" s="132" t="s">
        <v>2</v>
      </c>
      <c r="CJ383" s="133"/>
      <c r="CK383" s="134" t="str">
        <f t="shared" ref="CK383" si="1202">$I$8</f>
        <v>결석</v>
      </c>
      <c r="CL383" s="131"/>
      <c r="CM383" s="132" t="s">
        <v>2</v>
      </c>
      <c r="CN383" s="135"/>
      <c r="CO383" s="130" t="str">
        <f t="shared" ref="CO383" si="1203">$M$8</f>
        <v>지각</v>
      </c>
      <c r="CP383" s="131"/>
      <c r="CQ383" s="132" t="s">
        <v>2</v>
      </c>
      <c r="CR383" s="133"/>
      <c r="CS383" s="134" t="str">
        <f t="shared" ref="CS383" si="1204">$Q$8</f>
        <v xml:space="preserve">조퇴 </v>
      </c>
      <c r="CT383" s="131"/>
      <c r="CU383" s="132" t="s">
        <v>2</v>
      </c>
      <c r="CV383" s="133"/>
    </row>
    <row r="384" spans="1:100" ht="19.5" customHeight="1" x14ac:dyDescent="0.15"/>
    <row r="385" spans="1:100" ht="25.5" customHeight="1" x14ac:dyDescent="0.15">
      <c r="A385" s="120" t="s">
        <v>7</v>
      </c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 t="s">
        <v>7</v>
      </c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20"/>
      <c r="AK385" s="120"/>
      <c r="AL385" s="120"/>
      <c r="AM385" s="120"/>
      <c r="AN385" s="120"/>
      <c r="AO385" s="120" t="s">
        <v>7</v>
      </c>
      <c r="AP385" s="120"/>
      <c r="AQ385" s="120"/>
      <c r="AR385" s="120"/>
      <c r="AS385" s="120"/>
      <c r="AT385" s="120"/>
      <c r="AU385" s="120"/>
      <c r="AV385" s="120"/>
      <c r="AW385" s="120"/>
      <c r="AX385" s="120"/>
      <c r="AY385" s="120"/>
      <c r="AZ385" s="120"/>
      <c r="BA385" s="120"/>
      <c r="BB385" s="120"/>
      <c r="BC385" s="120"/>
      <c r="BD385" s="120"/>
      <c r="BE385" s="120"/>
      <c r="BF385" s="120"/>
      <c r="BG385" s="120"/>
      <c r="BH385" s="120"/>
      <c r="BI385" s="120" t="s">
        <v>7</v>
      </c>
      <c r="BJ385" s="120"/>
      <c r="BK385" s="120"/>
      <c r="BL385" s="120"/>
      <c r="BM385" s="120"/>
      <c r="BN385" s="120"/>
      <c r="BO385" s="120"/>
      <c r="BP385" s="120"/>
      <c r="BQ385" s="120"/>
      <c r="BR385" s="120"/>
      <c r="BS385" s="120"/>
      <c r="BT385" s="120"/>
      <c r="BU385" s="120"/>
      <c r="BV385" s="120"/>
      <c r="BW385" s="120"/>
      <c r="BX385" s="120"/>
      <c r="BY385" s="120"/>
      <c r="BZ385" s="120"/>
      <c r="CA385" s="120"/>
      <c r="CB385" s="120"/>
      <c r="CC385" s="120" t="s">
        <v>7</v>
      </c>
      <c r="CD385" s="120"/>
      <c r="CE385" s="120"/>
      <c r="CF385" s="120"/>
      <c r="CG385" s="120"/>
      <c r="CH385" s="120"/>
      <c r="CI385" s="120"/>
      <c r="CJ385" s="120"/>
      <c r="CK385" s="120"/>
      <c r="CL385" s="120"/>
      <c r="CM385" s="120"/>
      <c r="CN385" s="120"/>
      <c r="CO385" s="120"/>
      <c r="CP385" s="120"/>
      <c r="CQ385" s="120"/>
      <c r="CR385" s="120"/>
      <c r="CS385" s="120"/>
      <c r="CT385" s="120"/>
      <c r="CU385" s="120"/>
      <c r="CV385" s="120"/>
    </row>
    <row r="386" spans="1:100" s="56" customFormat="1" ht="30" customHeight="1" x14ac:dyDescent="0.15">
      <c r="A386" s="86" t="str">
        <f t="shared" ref="A386" si="1205">$A$11</f>
        <v>교시</v>
      </c>
      <c r="B386" s="128" t="str">
        <f t="shared" ref="B386" si="1206">$B$11</f>
        <v>훈련과목</v>
      </c>
      <c r="C386" s="128"/>
      <c r="D386" s="128"/>
      <c r="E386" s="128"/>
      <c r="F386" s="128"/>
      <c r="G386" s="128"/>
      <c r="H386" s="128" t="str">
        <f t="shared" ref="H386" si="1207">$H$11</f>
        <v>담당교사</v>
      </c>
      <c r="I386" s="128"/>
      <c r="J386" s="128" t="str">
        <f t="shared" ref="J386" si="1208">$J$11</f>
        <v>훈련내용</v>
      </c>
      <c r="K386" s="128"/>
      <c r="L386" s="128"/>
      <c r="M386" s="128"/>
      <c r="N386" s="128"/>
      <c r="O386" s="128"/>
      <c r="P386" s="128"/>
      <c r="Q386" s="129" t="str">
        <f t="shared" ref="Q386" si="1209">$Q$11</f>
        <v>비고
(불참자 등)</v>
      </c>
      <c r="R386" s="129"/>
      <c r="S386" s="129"/>
      <c r="T386" s="129"/>
      <c r="U386" s="86" t="str">
        <f t="shared" ref="U386" si="1210">$A$11</f>
        <v>교시</v>
      </c>
      <c r="V386" s="128" t="str">
        <f t="shared" ref="V386" si="1211">$B$11</f>
        <v>훈련과목</v>
      </c>
      <c r="W386" s="128"/>
      <c r="X386" s="128"/>
      <c r="Y386" s="128"/>
      <c r="Z386" s="128"/>
      <c r="AA386" s="128"/>
      <c r="AB386" s="128" t="str">
        <f t="shared" ref="AB386" si="1212">$H$11</f>
        <v>담당교사</v>
      </c>
      <c r="AC386" s="128"/>
      <c r="AD386" s="128" t="str">
        <f t="shared" ref="AD386" si="1213">$J$11</f>
        <v>훈련내용</v>
      </c>
      <c r="AE386" s="128"/>
      <c r="AF386" s="128"/>
      <c r="AG386" s="128"/>
      <c r="AH386" s="128"/>
      <c r="AI386" s="128"/>
      <c r="AJ386" s="128"/>
      <c r="AK386" s="129" t="str">
        <f t="shared" ref="AK386" si="1214">$Q$11</f>
        <v>비고
(불참자 등)</v>
      </c>
      <c r="AL386" s="129"/>
      <c r="AM386" s="129"/>
      <c r="AN386" s="129"/>
      <c r="AO386" s="86" t="str">
        <f t="shared" ref="AO386" si="1215">$A$11</f>
        <v>교시</v>
      </c>
      <c r="AP386" s="128" t="str">
        <f t="shared" ref="AP386" si="1216">$B$11</f>
        <v>훈련과목</v>
      </c>
      <c r="AQ386" s="128"/>
      <c r="AR386" s="128"/>
      <c r="AS386" s="128"/>
      <c r="AT386" s="128"/>
      <c r="AU386" s="128"/>
      <c r="AV386" s="128" t="str">
        <f t="shared" ref="AV386" si="1217">$H$11</f>
        <v>담당교사</v>
      </c>
      <c r="AW386" s="128"/>
      <c r="AX386" s="128" t="str">
        <f t="shared" ref="AX386" si="1218">$J$11</f>
        <v>훈련내용</v>
      </c>
      <c r="AY386" s="128"/>
      <c r="AZ386" s="128"/>
      <c r="BA386" s="128"/>
      <c r="BB386" s="128"/>
      <c r="BC386" s="128"/>
      <c r="BD386" s="128"/>
      <c r="BE386" s="129" t="str">
        <f t="shared" ref="BE386" si="1219">$Q$11</f>
        <v>비고
(불참자 등)</v>
      </c>
      <c r="BF386" s="129"/>
      <c r="BG386" s="129"/>
      <c r="BH386" s="129"/>
      <c r="BI386" s="86" t="str">
        <f t="shared" ref="BI386" si="1220">$A$11</f>
        <v>교시</v>
      </c>
      <c r="BJ386" s="128" t="str">
        <f t="shared" ref="BJ386" si="1221">$B$11</f>
        <v>훈련과목</v>
      </c>
      <c r="BK386" s="128"/>
      <c r="BL386" s="128"/>
      <c r="BM386" s="128"/>
      <c r="BN386" s="128"/>
      <c r="BO386" s="128"/>
      <c r="BP386" s="128" t="str">
        <f t="shared" ref="BP386" si="1222">$H$11</f>
        <v>담당교사</v>
      </c>
      <c r="BQ386" s="128"/>
      <c r="BR386" s="128" t="str">
        <f t="shared" ref="BR386" si="1223">$J$11</f>
        <v>훈련내용</v>
      </c>
      <c r="BS386" s="128"/>
      <c r="BT386" s="128"/>
      <c r="BU386" s="128"/>
      <c r="BV386" s="128"/>
      <c r="BW386" s="128"/>
      <c r="BX386" s="128"/>
      <c r="BY386" s="129" t="str">
        <f t="shared" ref="BY386" si="1224">$Q$11</f>
        <v>비고
(불참자 등)</v>
      </c>
      <c r="BZ386" s="129"/>
      <c r="CA386" s="129"/>
      <c r="CB386" s="129"/>
      <c r="CC386" s="86" t="str">
        <f t="shared" ref="CC386" si="1225">$A$11</f>
        <v>교시</v>
      </c>
      <c r="CD386" s="128" t="str">
        <f t="shared" ref="CD386" si="1226">$B$11</f>
        <v>훈련과목</v>
      </c>
      <c r="CE386" s="128"/>
      <c r="CF386" s="128"/>
      <c r="CG386" s="128"/>
      <c r="CH386" s="128"/>
      <c r="CI386" s="128"/>
      <c r="CJ386" s="128" t="str">
        <f t="shared" ref="CJ386" si="1227">$H$11</f>
        <v>담당교사</v>
      </c>
      <c r="CK386" s="128"/>
      <c r="CL386" s="128" t="str">
        <f t="shared" ref="CL386" si="1228">$J$11</f>
        <v>훈련내용</v>
      </c>
      <c r="CM386" s="128"/>
      <c r="CN386" s="128"/>
      <c r="CO386" s="128"/>
      <c r="CP386" s="128"/>
      <c r="CQ386" s="128"/>
      <c r="CR386" s="128"/>
      <c r="CS386" s="129" t="str">
        <f t="shared" ref="CS386" si="1229">$Q$11</f>
        <v>비고
(불참자 등)</v>
      </c>
      <c r="CT386" s="129"/>
      <c r="CU386" s="129"/>
      <c r="CV386" s="129"/>
    </row>
    <row r="387" spans="1:100" ht="30.75" customHeight="1" x14ac:dyDescent="0.15">
      <c r="A387" s="57" t="str">
        <f>"1교시"&amp;LEFT(자료!$D$8,5)</f>
        <v>1교시09:30</v>
      </c>
      <c r="B387" s="121" t="str">
        <f>IF(VLOOKUP(J382,내용[],4,FALSE)="","",VLOOKUP(J382,내용[],4,FALSE)&amp;" : "&amp;VLOOKUP(J382,내용[],12,FALSE))</f>
        <v xml:space="preserve">프론트앤드 &amp; 백앤드 구현 및 제작 : </v>
      </c>
      <c r="C387" s="121"/>
      <c r="D387" s="121"/>
      <c r="E387" s="121"/>
      <c r="F387" s="121"/>
      <c r="G387" s="121"/>
      <c r="H387" s="122"/>
      <c r="I387" s="122"/>
      <c r="J387" s="123" t="str">
        <f>IF(VLOOKUP(J382,내용[],20,FALSE)="","",VLOOKUP(J382,내용[],20,FALSE))</f>
        <v>애플리케이션 설계</v>
      </c>
      <c r="K387" s="123"/>
      <c r="L387" s="123"/>
      <c r="M387" s="123"/>
      <c r="N387" s="123"/>
      <c r="O387" s="123"/>
      <c r="P387" s="123"/>
      <c r="Q387" s="124"/>
      <c r="R387" s="124"/>
      <c r="S387" s="124"/>
      <c r="T387" s="124"/>
      <c r="U387" s="57" t="str">
        <f>"1교시"&amp;LEFT(자료!$D$8,5)</f>
        <v>1교시09:30</v>
      </c>
      <c r="V387" s="121" t="str">
        <f>IF(VLOOKUP(AD382,내용[],4,FALSE)="","",VLOOKUP(AD382,내용[],4,FALSE)&amp;" : "&amp;VLOOKUP(AD382,내용[],12,FALSE))</f>
        <v xml:space="preserve">프론트앤드 &amp; 백앤드 구현 및 제작 : </v>
      </c>
      <c r="W387" s="121"/>
      <c r="X387" s="121"/>
      <c r="Y387" s="121"/>
      <c r="Z387" s="121"/>
      <c r="AA387" s="121"/>
      <c r="AB387" s="122"/>
      <c r="AC387" s="122"/>
      <c r="AD387" s="123" t="str">
        <f>IF(VLOOKUP(AD382,내용[],20,FALSE)="","",VLOOKUP(AD382,내용[],20,FALSE))</f>
        <v>애플리케이션 설계</v>
      </c>
      <c r="AE387" s="123"/>
      <c r="AF387" s="123"/>
      <c r="AG387" s="123"/>
      <c r="AH387" s="123"/>
      <c r="AI387" s="123"/>
      <c r="AJ387" s="123"/>
      <c r="AK387" s="124"/>
      <c r="AL387" s="124"/>
      <c r="AM387" s="124"/>
      <c r="AN387" s="124"/>
      <c r="AO387" s="57" t="str">
        <f>"1교시"&amp;LEFT(자료!$D$8,5)</f>
        <v>1교시09:30</v>
      </c>
      <c r="AP387" s="121" t="str">
        <f>IF(VLOOKUP(AX382,내용[],4,FALSE)="","",VLOOKUP(AX382,내용[],4,FALSE)&amp;" : "&amp;VLOOKUP(AX382,내용[],12,FALSE))</f>
        <v xml:space="preserve">프론트앤드 &amp; 백앤드 구현 및 제작 : </v>
      </c>
      <c r="AQ387" s="121"/>
      <c r="AR387" s="121"/>
      <c r="AS387" s="121"/>
      <c r="AT387" s="121"/>
      <c r="AU387" s="121"/>
      <c r="AV387" s="122"/>
      <c r="AW387" s="122"/>
      <c r="AX387" s="123" t="str">
        <f>IF(VLOOKUP(AX382,내용[],20,FALSE)="","",VLOOKUP(AX382,내용[],20,FALSE))</f>
        <v>애플리케이션 설계</v>
      </c>
      <c r="AY387" s="123"/>
      <c r="AZ387" s="123"/>
      <c r="BA387" s="123"/>
      <c r="BB387" s="123"/>
      <c r="BC387" s="123"/>
      <c r="BD387" s="123"/>
      <c r="BE387" s="124"/>
      <c r="BF387" s="124"/>
      <c r="BG387" s="124"/>
      <c r="BH387" s="124"/>
      <c r="BI387" s="57" t="str">
        <f>"1교시"&amp;LEFT(자료!$D$8,5)</f>
        <v>1교시09:30</v>
      </c>
      <c r="BJ387" s="121" t="str">
        <f>IF(VLOOKUP(BR382,내용[],4,FALSE)="","",VLOOKUP(BR382,내용[],4,FALSE)&amp;" : "&amp;VLOOKUP(BR382,내용[],12,FALSE))</f>
        <v xml:space="preserve">프론트앤드 &amp; 백앤드 구현 및 제작 : </v>
      </c>
      <c r="BK387" s="121"/>
      <c r="BL387" s="121"/>
      <c r="BM387" s="121"/>
      <c r="BN387" s="121"/>
      <c r="BO387" s="121"/>
      <c r="BP387" s="122"/>
      <c r="BQ387" s="122"/>
      <c r="BR387" s="123" t="str">
        <f>IF(VLOOKUP(BR382,내용[],20,FALSE)="","",VLOOKUP(BR382,내용[],20,FALSE))</f>
        <v>애플리케이션 설계</v>
      </c>
      <c r="BS387" s="123"/>
      <c r="BT387" s="123"/>
      <c r="BU387" s="123"/>
      <c r="BV387" s="123"/>
      <c r="BW387" s="123"/>
      <c r="BX387" s="123"/>
      <c r="BY387" s="124"/>
      <c r="BZ387" s="124"/>
      <c r="CA387" s="124"/>
      <c r="CB387" s="124"/>
      <c r="CC387" s="57" t="str">
        <f>"1교시"&amp;LEFT(자료!$D$8,5)</f>
        <v>1교시09:30</v>
      </c>
      <c r="CD387" s="121" t="str">
        <f>IF(VLOOKUP(CL382,내용[],4,FALSE)="","",VLOOKUP(CL382,내용[],4,FALSE)&amp;" : "&amp;VLOOKUP(CL382,내용[],12,FALSE))</f>
        <v xml:space="preserve">프론트앤드 &amp; 백앤드 구현 및 제작 : </v>
      </c>
      <c r="CE387" s="121"/>
      <c r="CF387" s="121"/>
      <c r="CG387" s="121"/>
      <c r="CH387" s="121"/>
      <c r="CI387" s="121"/>
      <c r="CJ387" s="122"/>
      <c r="CK387" s="122"/>
      <c r="CL387" s="123" t="str">
        <f>IF(VLOOKUP(CL382,내용[],20,FALSE)="","",VLOOKUP(CL382,내용[],20,FALSE))</f>
        <v>인터페이스 구현</v>
      </c>
      <c r="CM387" s="123"/>
      <c r="CN387" s="123"/>
      <c r="CO387" s="123"/>
      <c r="CP387" s="123"/>
      <c r="CQ387" s="123"/>
      <c r="CR387" s="123"/>
      <c r="CS387" s="124"/>
      <c r="CT387" s="124"/>
      <c r="CU387" s="124"/>
      <c r="CV387" s="124"/>
    </row>
    <row r="388" spans="1:100" ht="30.75" customHeight="1" x14ac:dyDescent="0.15">
      <c r="A388" s="57" t="str">
        <f>"2교시"&amp;LEFT(자료!$E$8,5)</f>
        <v>2교시10:30</v>
      </c>
      <c r="B388" s="125" t="str">
        <f>IF(VLOOKUP(J382,내용[],5,FALSE)="","",VLOOKUP(J382,내용[],5,FALSE)&amp;" : "&amp;VLOOKUP(J382,내용[],13,FALSE))</f>
        <v xml:space="preserve">프론트앤드 &amp; 백앤드 구현 및 제작 : </v>
      </c>
      <c r="C388" s="126"/>
      <c r="D388" s="126"/>
      <c r="E388" s="126"/>
      <c r="F388" s="126"/>
      <c r="G388" s="127"/>
      <c r="H388" s="122"/>
      <c r="I388" s="122"/>
      <c r="J388" s="123" t="str">
        <f>IF(VLOOKUP(J382,내용[],21,FALSE)="","",VLOOKUP(J382,내용[],21,FALSE))</f>
        <v>애플리케이션 설계</v>
      </c>
      <c r="K388" s="123"/>
      <c r="L388" s="123"/>
      <c r="M388" s="123"/>
      <c r="N388" s="123"/>
      <c r="O388" s="123"/>
      <c r="P388" s="123"/>
      <c r="Q388" s="124"/>
      <c r="R388" s="124"/>
      <c r="S388" s="124"/>
      <c r="T388" s="124"/>
      <c r="U388" s="57" t="str">
        <f>"2교시"&amp;LEFT(자료!$E$8,5)</f>
        <v>2교시10:30</v>
      </c>
      <c r="V388" s="125" t="str">
        <f>IF(VLOOKUP(AD382,내용[],5,FALSE)="","",VLOOKUP(AD382,내용[],5,FALSE)&amp;" : "&amp;VLOOKUP(AD382,내용[],13,FALSE))</f>
        <v xml:space="preserve">프론트앤드 &amp; 백앤드 구현 및 제작 : </v>
      </c>
      <c r="W388" s="126"/>
      <c r="X388" s="126"/>
      <c r="Y388" s="126"/>
      <c r="Z388" s="126"/>
      <c r="AA388" s="127"/>
      <c r="AB388" s="122"/>
      <c r="AC388" s="122"/>
      <c r="AD388" s="123" t="str">
        <f>IF(VLOOKUP(AD382,내용[],21,FALSE)="","",VLOOKUP(AD382,내용[],21,FALSE))</f>
        <v>애플리케이션 설계</v>
      </c>
      <c r="AE388" s="123"/>
      <c r="AF388" s="123"/>
      <c r="AG388" s="123"/>
      <c r="AH388" s="123"/>
      <c r="AI388" s="123"/>
      <c r="AJ388" s="123"/>
      <c r="AK388" s="124"/>
      <c r="AL388" s="124"/>
      <c r="AM388" s="124"/>
      <c r="AN388" s="124"/>
      <c r="AO388" s="57" t="str">
        <f>"2교시"&amp;LEFT(자료!$E$8,5)</f>
        <v>2교시10:30</v>
      </c>
      <c r="AP388" s="125" t="str">
        <f>IF(VLOOKUP(AX382,내용[],5,FALSE)="","",VLOOKUP(AX382,내용[],5,FALSE)&amp;" : "&amp;VLOOKUP(AX382,내용[],13,FALSE))</f>
        <v xml:space="preserve">프론트앤드 &amp; 백앤드 구현 및 제작 : </v>
      </c>
      <c r="AQ388" s="126"/>
      <c r="AR388" s="126"/>
      <c r="AS388" s="126"/>
      <c r="AT388" s="126"/>
      <c r="AU388" s="127"/>
      <c r="AV388" s="122"/>
      <c r="AW388" s="122"/>
      <c r="AX388" s="123" t="str">
        <f>IF(VLOOKUP(AX382,내용[],21,FALSE)="","",VLOOKUP(AX382,내용[],21,FALSE))</f>
        <v>애플리케이션 설계</v>
      </c>
      <c r="AY388" s="123"/>
      <c r="AZ388" s="123"/>
      <c r="BA388" s="123"/>
      <c r="BB388" s="123"/>
      <c r="BC388" s="123"/>
      <c r="BD388" s="123"/>
      <c r="BE388" s="124"/>
      <c r="BF388" s="124"/>
      <c r="BG388" s="124"/>
      <c r="BH388" s="124"/>
      <c r="BI388" s="57" t="str">
        <f>"2교시"&amp;LEFT(자료!$E$8,5)</f>
        <v>2교시10:30</v>
      </c>
      <c r="BJ388" s="125" t="str">
        <f>IF(VLOOKUP(BR382,내용[],5,FALSE)="","",VLOOKUP(BR382,내용[],5,FALSE)&amp;" : "&amp;VLOOKUP(BR382,내용[],13,FALSE))</f>
        <v xml:space="preserve">프론트앤드 &amp; 백앤드 구현 및 제작 : </v>
      </c>
      <c r="BK388" s="126"/>
      <c r="BL388" s="126"/>
      <c r="BM388" s="126"/>
      <c r="BN388" s="126"/>
      <c r="BO388" s="127"/>
      <c r="BP388" s="122"/>
      <c r="BQ388" s="122"/>
      <c r="BR388" s="123" t="str">
        <f>IF(VLOOKUP(BR382,내용[],21,FALSE)="","",VLOOKUP(BR382,내용[],21,FALSE))</f>
        <v>애플리케이션 설계</v>
      </c>
      <c r="BS388" s="123"/>
      <c r="BT388" s="123"/>
      <c r="BU388" s="123"/>
      <c r="BV388" s="123"/>
      <c r="BW388" s="123"/>
      <c r="BX388" s="123"/>
      <c r="BY388" s="124"/>
      <c r="BZ388" s="124"/>
      <c r="CA388" s="124"/>
      <c r="CB388" s="124"/>
      <c r="CC388" s="57" t="str">
        <f>"2교시"&amp;LEFT(자료!$E$8,5)</f>
        <v>2교시10:30</v>
      </c>
      <c r="CD388" s="125" t="str">
        <f>IF(VLOOKUP(CL382,내용[],5,FALSE)="","",VLOOKUP(CL382,내용[],5,FALSE)&amp;" : "&amp;VLOOKUP(CL382,내용[],13,FALSE))</f>
        <v xml:space="preserve">프론트앤드 &amp; 백앤드 구현 및 제작 : </v>
      </c>
      <c r="CE388" s="126"/>
      <c r="CF388" s="126"/>
      <c r="CG388" s="126"/>
      <c r="CH388" s="126"/>
      <c r="CI388" s="127"/>
      <c r="CJ388" s="122"/>
      <c r="CK388" s="122"/>
      <c r="CL388" s="123" t="str">
        <f>IF(VLOOKUP(CL382,내용[],21,FALSE)="","",VLOOKUP(CL382,내용[],21,FALSE))</f>
        <v>인터페이스 구현</v>
      </c>
      <c r="CM388" s="123"/>
      <c r="CN388" s="123"/>
      <c r="CO388" s="123"/>
      <c r="CP388" s="123"/>
      <c r="CQ388" s="123"/>
      <c r="CR388" s="123"/>
      <c r="CS388" s="124"/>
      <c r="CT388" s="124"/>
      <c r="CU388" s="124"/>
      <c r="CV388" s="124"/>
    </row>
    <row r="389" spans="1:100" ht="30.75" customHeight="1" x14ac:dyDescent="0.15">
      <c r="A389" s="57" t="str">
        <f>"3교시"&amp;LEFT(자료!$F$8,5)</f>
        <v>3교시11:30</v>
      </c>
      <c r="B389" s="125" t="str">
        <f>IF(VLOOKUP(J382,내용[],6,FALSE)="","",VLOOKUP(J382,내용[],6,FALSE)&amp;" : "&amp;VLOOKUP(J382,내용[],14,FALSE))</f>
        <v xml:space="preserve">프론트앤드 &amp; 백앤드 구현 및 제작 : </v>
      </c>
      <c r="C389" s="126"/>
      <c r="D389" s="126"/>
      <c r="E389" s="126"/>
      <c r="F389" s="126"/>
      <c r="G389" s="127"/>
      <c r="H389" s="122"/>
      <c r="I389" s="122"/>
      <c r="J389" s="123" t="str">
        <f>IF(VLOOKUP(J382,내용[],22,FALSE)="","",VLOOKUP(J382,내용[],22,FALSE))</f>
        <v>애플리케이션 설계</v>
      </c>
      <c r="K389" s="123"/>
      <c r="L389" s="123"/>
      <c r="M389" s="123"/>
      <c r="N389" s="123"/>
      <c r="O389" s="123"/>
      <c r="P389" s="123"/>
      <c r="Q389" s="124"/>
      <c r="R389" s="124"/>
      <c r="S389" s="124"/>
      <c r="T389" s="124"/>
      <c r="U389" s="57" t="str">
        <f>"3교시"&amp;LEFT(자료!$F$8,5)</f>
        <v>3교시11:30</v>
      </c>
      <c r="V389" s="125" t="str">
        <f>IF(VLOOKUP(AD382,내용[],6,FALSE)="","",VLOOKUP(AD382,내용[],6,FALSE)&amp;" : "&amp;VLOOKUP(AD382,내용[],14,FALSE))</f>
        <v xml:space="preserve">프론트앤드 &amp; 백앤드 구현 및 제작 : </v>
      </c>
      <c r="W389" s="126"/>
      <c r="X389" s="126"/>
      <c r="Y389" s="126"/>
      <c r="Z389" s="126"/>
      <c r="AA389" s="127"/>
      <c r="AB389" s="122"/>
      <c r="AC389" s="122"/>
      <c r="AD389" s="123" t="str">
        <f>IF(VLOOKUP(AD382,내용[],22,FALSE)="","",VLOOKUP(AD382,내용[],22,FALSE))</f>
        <v>애플리케이션 설계</v>
      </c>
      <c r="AE389" s="123"/>
      <c r="AF389" s="123"/>
      <c r="AG389" s="123"/>
      <c r="AH389" s="123"/>
      <c r="AI389" s="123"/>
      <c r="AJ389" s="123"/>
      <c r="AK389" s="124"/>
      <c r="AL389" s="124"/>
      <c r="AM389" s="124"/>
      <c r="AN389" s="124"/>
      <c r="AO389" s="57" t="str">
        <f>"3교시"&amp;LEFT(자료!$F$8,5)</f>
        <v>3교시11:30</v>
      </c>
      <c r="AP389" s="125" t="str">
        <f>IF(VLOOKUP(AX382,내용[],6,FALSE)="","",VLOOKUP(AX382,내용[],6,FALSE)&amp;" : "&amp;VLOOKUP(AX382,내용[],14,FALSE))</f>
        <v xml:space="preserve">프론트앤드 &amp; 백앤드 구현 및 제작 : </v>
      </c>
      <c r="AQ389" s="126"/>
      <c r="AR389" s="126"/>
      <c r="AS389" s="126"/>
      <c r="AT389" s="126"/>
      <c r="AU389" s="127"/>
      <c r="AV389" s="122"/>
      <c r="AW389" s="122"/>
      <c r="AX389" s="123" t="str">
        <f>IF(VLOOKUP(AX382,내용[],22,FALSE)="","",VLOOKUP(AX382,내용[],22,FALSE))</f>
        <v>애플리케이션 설계</v>
      </c>
      <c r="AY389" s="123"/>
      <c r="AZ389" s="123"/>
      <c r="BA389" s="123"/>
      <c r="BB389" s="123"/>
      <c r="BC389" s="123"/>
      <c r="BD389" s="123"/>
      <c r="BE389" s="124"/>
      <c r="BF389" s="124"/>
      <c r="BG389" s="124"/>
      <c r="BH389" s="124"/>
      <c r="BI389" s="57" t="str">
        <f>"3교시"&amp;LEFT(자료!$F$8,5)</f>
        <v>3교시11:30</v>
      </c>
      <c r="BJ389" s="125" t="str">
        <f>IF(VLOOKUP(BR382,내용[],6,FALSE)="","",VLOOKUP(BR382,내용[],6,FALSE)&amp;" : "&amp;VLOOKUP(BR382,내용[],14,FALSE))</f>
        <v xml:space="preserve">프론트앤드 &amp; 백앤드 구현 및 제작 : </v>
      </c>
      <c r="BK389" s="126"/>
      <c r="BL389" s="126"/>
      <c r="BM389" s="126"/>
      <c r="BN389" s="126"/>
      <c r="BO389" s="127"/>
      <c r="BP389" s="122"/>
      <c r="BQ389" s="122"/>
      <c r="BR389" s="123" t="str">
        <f>IF(VLOOKUP(BR382,내용[],22,FALSE)="","",VLOOKUP(BR382,내용[],22,FALSE))</f>
        <v>애플리케이션 설계</v>
      </c>
      <c r="BS389" s="123"/>
      <c r="BT389" s="123"/>
      <c r="BU389" s="123"/>
      <c r="BV389" s="123"/>
      <c r="BW389" s="123"/>
      <c r="BX389" s="123"/>
      <c r="BY389" s="124"/>
      <c r="BZ389" s="124"/>
      <c r="CA389" s="124"/>
      <c r="CB389" s="124"/>
      <c r="CC389" s="57" t="str">
        <f>"3교시"&amp;LEFT(자료!$F$8,5)</f>
        <v>3교시11:30</v>
      </c>
      <c r="CD389" s="125" t="str">
        <f>IF(VLOOKUP(CL382,내용[],6,FALSE)="","",VLOOKUP(CL382,내용[],6,FALSE)&amp;" : "&amp;VLOOKUP(CL382,내용[],14,FALSE))</f>
        <v xml:space="preserve">프론트앤드 &amp; 백앤드 구현 및 제작 : </v>
      </c>
      <c r="CE389" s="126"/>
      <c r="CF389" s="126"/>
      <c r="CG389" s="126"/>
      <c r="CH389" s="126"/>
      <c r="CI389" s="127"/>
      <c r="CJ389" s="122"/>
      <c r="CK389" s="122"/>
      <c r="CL389" s="123" t="str">
        <f>IF(VLOOKUP(CL382,내용[],22,FALSE)="","",VLOOKUP(CL382,내용[],22,FALSE))</f>
        <v>인터페이스 구현</v>
      </c>
      <c r="CM389" s="123"/>
      <c r="CN389" s="123"/>
      <c r="CO389" s="123"/>
      <c r="CP389" s="123"/>
      <c r="CQ389" s="123"/>
      <c r="CR389" s="123"/>
      <c r="CS389" s="124"/>
      <c r="CT389" s="124"/>
      <c r="CU389" s="124"/>
      <c r="CV389" s="124"/>
    </row>
    <row r="390" spans="1:100" ht="30.75" customHeight="1" x14ac:dyDescent="0.15">
      <c r="A390" s="57" t="str">
        <f>"4교시"&amp;LEFT(자료!$G$8,5)</f>
        <v>4교시12:30</v>
      </c>
      <c r="B390" s="125" t="str">
        <f>IF(VLOOKUP(J382,내용[],7,FALSE)="","",VLOOKUP(J382,내용[],7,FALSE)&amp;" : "&amp;VLOOKUP(J382,내용[],15,FALSE))</f>
        <v xml:space="preserve">프론트앤드 &amp; 백앤드 구현 및 제작 : </v>
      </c>
      <c r="C390" s="126"/>
      <c r="D390" s="126"/>
      <c r="E390" s="126"/>
      <c r="F390" s="126"/>
      <c r="G390" s="127"/>
      <c r="H390" s="122"/>
      <c r="I390" s="122"/>
      <c r="J390" s="123" t="str">
        <f>IF(VLOOKUP(J382,내용[],23,FALSE)="","",VLOOKUP(J382,내용[],23,FALSE))</f>
        <v>애플리케이션 설계</v>
      </c>
      <c r="K390" s="123"/>
      <c r="L390" s="123"/>
      <c r="M390" s="123"/>
      <c r="N390" s="123"/>
      <c r="O390" s="123"/>
      <c r="P390" s="123"/>
      <c r="Q390" s="124"/>
      <c r="R390" s="124"/>
      <c r="S390" s="124"/>
      <c r="T390" s="124"/>
      <c r="U390" s="57" t="str">
        <f>"4교시"&amp;LEFT(자료!$G$8,5)</f>
        <v>4교시12:30</v>
      </c>
      <c r="V390" s="125" t="str">
        <f>IF(VLOOKUP(AD382,내용[],7,FALSE)="","",VLOOKUP(AD382,내용[],7,FALSE)&amp;" : "&amp;VLOOKUP(AD382,내용[],15,FALSE))</f>
        <v xml:space="preserve">프론트앤드 &amp; 백앤드 구현 및 제작 : </v>
      </c>
      <c r="W390" s="126"/>
      <c r="X390" s="126"/>
      <c r="Y390" s="126"/>
      <c r="Z390" s="126"/>
      <c r="AA390" s="127"/>
      <c r="AB390" s="122"/>
      <c r="AC390" s="122"/>
      <c r="AD390" s="123" t="str">
        <f>IF(VLOOKUP(AD382,내용[],23,FALSE)="","",VLOOKUP(AD382,내용[],23,FALSE))</f>
        <v>애플리케이션 설계</v>
      </c>
      <c r="AE390" s="123"/>
      <c r="AF390" s="123"/>
      <c r="AG390" s="123"/>
      <c r="AH390" s="123"/>
      <c r="AI390" s="123"/>
      <c r="AJ390" s="123"/>
      <c r="AK390" s="124"/>
      <c r="AL390" s="124"/>
      <c r="AM390" s="124"/>
      <c r="AN390" s="124"/>
      <c r="AO390" s="57" t="str">
        <f>"4교시"&amp;LEFT(자료!$G$8,5)</f>
        <v>4교시12:30</v>
      </c>
      <c r="AP390" s="125" t="str">
        <f>IF(VLOOKUP(AX382,내용[],7,FALSE)="","",VLOOKUP(AX382,내용[],7,FALSE)&amp;" : "&amp;VLOOKUP(AX382,내용[],15,FALSE))</f>
        <v xml:space="preserve">프론트앤드 &amp; 백앤드 구현 및 제작 : </v>
      </c>
      <c r="AQ390" s="126"/>
      <c r="AR390" s="126"/>
      <c r="AS390" s="126"/>
      <c r="AT390" s="126"/>
      <c r="AU390" s="127"/>
      <c r="AV390" s="122"/>
      <c r="AW390" s="122"/>
      <c r="AX390" s="123" t="str">
        <f>IF(VLOOKUP(AX382,내용[],23,FALSE)="","",VLOOKUP(AX382,내용[],23,FALSE))</f>
        <v>애플리케이션 설계</v>
      </c>
      <c r="AY390" s="123"/>
      <c r="AZ390" s="123"/>
      <c r="BA390" s="123"/>
      <c r="BB390" s="123"/>
      <c r="BC390" s="123"/>
      <c r="BD390" s="123"/>
      <c r="BE390" s="124"/>
      <c r="BF390" s="124"/>
      <c r="BG390" s="124"/>
      <c r="BH390" s="124"/>
      <c r="BI390" s="57" t="str">
        <f>"4교시"&amp;LEFT(자료!$G$8,5)</f>
        <v>4교시12:30</v>
      </c>
      <c r="BJ390" s="125" t="str">
        <f>IF(VLOOKUP(BR382,내용[],7,FALSE)="","",VLOOKUP(BR382,내용[],7,FALSE)&amp;" : "&amp;VLOOKUP(BR382,내용[],15,FALSE))</f>
        <v xml:space="preserve">프론트앤드 &amp; 백앤드 구현 및 제작 : </v>
      </c>
      <c r="BK390" s="126"/>
      <c r="BL390" s="126"/>
      <c r="BM390" s="126"/>
      <c r="BN390" s="126"/>
      <c r="BO390" s="127"/>
      <c r="BP390" s="122"/>
      <c r="BQ390" s="122"/>
      <c r="BR390" s="123" t="str">
        <f>IF(VLOOKUP(BR382,내용[],23,FALSE)="","",VLOOKUP(BR382,내용[],23,FALSE))</f>
        <v>애플리케이션 설계</v>
      </c>
      <c r="BS390" s="123"/>
      <c r="BT390" s="123"/>
      <c r="BU390" s="123"/>
      <c r="BV390" s="123"/>
      <c r="BW390" s="123"/>
      <c r="BX390" s="123"/>
      <c r="BY390" s="124"/>
      <c r="BZ390" s="124"/>
      <c r="CA390" s="124"/>
      <c r="CB390" s="124"/>
      <c r="CC390" s="57" t="str">
        <f>"4교시"&amp;LEFT(자료!$G$8,5)</f>
        <v>4교시12:30</v>
      </c>
      <c r="CD390" s="125" t="str">
        <f>IF(VLOOKUP(CL382,내용[],7,FALSE)="","",VLOOKUP(CL382,내용[],7,FALSE)&amp;" : "&amp;VLOOKUP(CL382,내용[],15,FALSE))</f>
        <v xml:space="preserve">프론트앤드 &amp; 백앤드 구현 및 제작 : </v>
      </c>
      <c r="CE390" s="126"/>
      <c r="CF390" s="126"/>
      <c r="CG390" s="126"/>
      <c r="CH390" s="126"/>
      <c r="CI390" s="127"/>
      <c r="CJ390" s="122"/>
      <c r="CK390" s="122"/>
      <c r="CL390" s="123" t="str">
        <f>IF(VLOOKUP(CL382,내용[],23,FALSE)="","",VLOOKUP(CL382,내용[],23,FALSE))</f>
        <v>인터페이스 구현</v>
      </c>
      <c r="CM390" s="123"/>
      <c r="CN390" s="123"/>
      <c r="CO390" s="123"/>
      <c r="CP390" s="123"/>
      <c r="CQ390" s="123"/>
      <c r="CR390" s="123"/>
      <c r="CS390" s="124"/>
      <c r="CT390" s="124"/>
      <c r="CU390" s="124"/>
      <c r="CV390" s="124"/>
    </row>
    <row r="391" spans="1:100" ht="30.75" customHeight="1" x14ac:dyDescent="0.15">
      <c r="A391" s="57" t="str">
        <f>"5교시"&amp;LEFT(자료!$H$8,5)</f>
        <v>5교시14:10</v>
      </c>
      <c r="B391" s="125" t="str">
        <f>IF(VLOOKUP(J382,내용[],8,FALSE)="","",VLOOKUP(J382,내용[],8,FALSE)&amp;" : "&amp;VLOOKUP(J382,내용[],16,FALSE))</f>
        <v xml:space="preserve">프론트앤드 &amp; 백앤드 구현 및 제작 : </v>
      </c>
      <c r="C391" s="126"/>
      <c r="D391" s="126"/>
      <c r="E391" s="126"/>
      <c r="F391" s="126"/>
      <c r="G391" s="127"/>
      <c r="H391" s="122"/>
      <c r="I391" s="122"/>
      <c r="J391" s="123" t="str">
        <f>IF(VLOOKUP(J382,내용[],24,FALSE)="","",VLOOKUP(J382,내용[],24,FALSE))</f>
        <v>애플리케이션 설계</v>
      </c>
      <c r="K391" s="123"/>
      <c r="L391" s="123"/>
      <c r="M391" s="123"/>
      <c r="N391" s="123"/>
      <c r="O391" s="123"/>
      <c r="P391" s="123"/>
      <c r="Q391" s="124"/>
      <c r="R391" s="124"/>
      <c r="S391" s="124"/>
      <c r="T391" s="124"/>
      <c r="U391" s="57" t="str">
        <f>"5교시"&amp;LEFT(자료!$H$8,5)</f>
        <v>5교시14:10</v>
      </c>
      <c r="V391" s="125" t="str">
        <f>IF(VLOOKUP(AD382,내용[],8,FALSE)="","",VLOOKUP(AD382,내용[],8,FALSE)&amp;" : "&amp;VLOOKUP(AD382,내용[],16,FALSE))</f>
        <v xml:space="preserve">프론트앤드 &amp; 백앤드 구현 및 제작 : </v>
      </c>
      <c r="W391" s="126"/>
      <c r="X391" s="126"/>
      <c r="Y391" s="126"/>
      <c r="Z391" s="126"/>
      <c r="AA391" s="127"/>
      <c r="AB391" s="122"/>
      <c r="AC391" s="122"/>
      <c r="AD391" s="123" t="str">
        <f>IF(VLOOKUP(AD382,내용[],24,FALSE)="","",VLOOKUP(AD382,내용[],24,FALSE))</f>
        <v>애플리케이션 설계</v>
      </c>
      <c r="AE391" s="123"/>
      <c r="AF391" s="123"/>
      <c r="AG391" s="123"/>
      <c r="AH391" s="123"/>
      <c r="AI391" s="123"/>
      <c r="AJ391" s="123"/>
      <c r="AK391" s="124"/>
      <c r="AL391" s="124"/>
      <c r="AM391" s="124"/>
      <c r="AN391" s="124"/>
      <c r="AO391" s="57" t="str">
        <f>"5교시"&amp;LEFT(자료!$H$8,5)</f>
        <v>5교시14:10</v>
      </c>
      <c r="AP391" s="125" t="str">
        <f>IF(VLOOKUP(AX382,내용[],8,FALSE)="","",VLOOKUP(AX382,내용[],8,FALSE)&amp;" : "&amp;VLOOKUP(AX382,내용[],16,FALSE))</f>
        <v xml:space="preserve">프론트앤드 &amp; 백앤드 구현 및 제작 : </v>
      </c>
      <c r="AQ391" s="126"/>
      <c r="AR391" s="126"/>
      <c r="AS391" s="126"/>
      <c r="AT391" s="126"/>
      <c r="AU391" s="127"/>
      <c r="AV391" s="122"/>
      <c r="AW391" s="122"/>
      <c r="AX391" s="123" t="str">
        <f>IF(VLOOKUP(AX382,내용[],24,FALSE)="","",VLOOKUP(AX382,내용[],24,FALSE))</f>
        <v>애플리케이션 설계</v>
      </c>
      <c r="AY391" s="123"/>
      <c r="AZ391" s="123"/>
      <c r="BA391" s="123"/>
      <c r="BB391" s="123"/>
      <c r="BC391" s="123"/>
      <c r="BD391" s="123"/>
      <c r="BE391" s="124"/>
      <c r="BF391" s="124"/>
      <c r="BG391" s="124"/>
      <c r="BH391" s="124"/>
      <c r="BI391" s="57" t="str">
        <f>"5교시"&amp;LEFT(자료!$H$8,5)</f>
        <v>5교시14:10</v>
      </c>
      <c r="BJ391" s="125" t="str">
        <f>IF(VLOOKUP(BR382,내용[],8,FALSE)="","",VLOOKUP(BR382,내용[],8,FALSE)&amp;" : "&amp;VLOOKUP(BR382,내용[],16,FALSE))</f>
        <v xml:space="preserve">프론트앤드 &amp; 백앤드 구현 및 제작 : </v>
      </c>
      <c r="BK391" s="126"/>
      <c r="BL391" s="126"/>
      <c r="BM391" s="126"/>
      <c r="BN391" s="126"/>
      <c r="BO391" s="127"/>
      <c r="BP391" s="122"/>
      <c r="BQ391" s="122"/>
      <c r="BR391" s="123" t="str">
        <f>IF(VLOOKUP(BR382,내용[],24,FALSE)="","",VLOOKUP(BR382,내용[],24,FALSE))</f>
        <v>애플리케이션 설계</v>
      </c>
      <c r="BS391" s="123"/>
      <c r="BT391" s="123"/>
      <c r="BU391" s="123"/>
      <c r="BV391" s="123"/>
      <c r="BW391" s="123"/>
      <c r="BX391" s="123"/>
      <c r="BY391" s="124"/>
      <c r="BZ391" s="124"/>
      <c r="CA391" s="124"/>
      <c r="CB391" s="124"/>
      <c r="CC391" s="57" t="str">
        <f>"5교시"&amp;LEFT(자료!$H$8,5)</f>
        <v>5교시14:10</v>
      </c>
      <c r="CD391" s="125" t="str">
        <f>IF(VLOOKUP(CL382,내용[],8,FALSE)="","",VLOOKUP(CL382,내용[],8,FALSE)&amp;" : "&amp;VLOOKUP(CL382,내용[],16,FALSE))</f>
        <v xml:space="preserve">프론트앤드 &amp; 백앤드 구현 및 제작 : </v>
      </c>
      <c r="CE391" s="126"/>
      <c r="CF391" s="126"/>
      <c r="CG391" s="126"/>
      <c r="CH391" s="126"/>
      <c r="CI391" s="127"/>
      <c r="CJ391" s="122"/>
      <c r="CK391" s="122"/>
      <c r="CL391" s="123" t="str">
        <f>IF(VLOOKUP(CL382,내용[],24,FALSE)="","",VLOOKUP(CL382,내용[],24,FALSE))</f>
        <v>인터페이스 구현</v>
      </c>
      <c r="CM391" s="123"/>
      <c r="CN391" s="123"/>
      <c r="CO391" s="123"/>
      <c r="CP391" s="123"/>
      <c r="CQ391" s="123"/>
      <c r="CR391" s="123"/>
      <c r="CS391" s="124"/>
      <c r="CT391" s="124"/>
      <c r="CU391" s="124"/>
      <c r="CV391" s="124"/>
    </row>
    <row r="392" spans="1:100" ht="30.75" customHeight="1" x14ac:dyDescent="0.15">
      <c r="A392" s="57" t="str">
        <f>"6교시"&amp;LEFT(자료!$I$8,5)</f>
        <v>6교시15:10</v>
      </c>
      <c r="B392" s="125" t="str">
        <f>IF(VLOOKUP(J382,내용[],9,FALSE)="","",VLOOKUP(J382,내용[],9,FALSE)&amp;" : "&amp;VLOOKUP(J382,내용[],17,FALSE))</f>
        <v xml:space="preserve">프론트앤드 &amp; 백앤드 구현 및 제작 : </v>
      </c>
      <c r="C392" s="126"/>
      <c r="D392" s="126"/>
      <c r="E392" s="126"/>
      <c r="F392" s="126"/>
      <c r="G392" s="127"/>
      <c r="H392" s="122"/>
      <c r="I392" s="122"/>
      <c r="J392" s="123" t="str">
        <f>IF(VLOOKUP(J382,내용[],25,FALSE)="","",VLOOKUP(J382,내용[],25,FALSE))</f>
        <v>애플리케이션 설계</v>
      </c>
      <c r="K392" s="123"/>
      <c r="L392" s="123"/>
      <c r="M392" s="123"/>
      <c r="N392" s="123"/>
      <c r="O392" s="123"/>
      <c r="P392" s="123"/>
      <c r="Q392" s="124"/>
      <c r="R392" s="124"/>
      <c r="S392" s="124"/>
      <c r="T392" s="124"/>
      <c r="U392" s="57" t="str">
        <f>"6교시"&amp;LEFT(자료!$I$8,5)</f>
        <v>6교시15:10</v>
      </c>
      <c r="V392" s="125" t="str">
        <f>IF(VLOOKUP(AD382,내용[],9,FALSE)="","",VLOOKUP(AD382,내용[],9,FALSE)&amp;" : "&amp;VLOOKUP(AD382,내용[],17,FALSE))</f>
        <v xml:space="preserve">프론트앤드 &amp; 백앤드 구현 및 제작 : </v>
      </c>
      <c r="W392" s="126"/>
      <c r="X392" s="126"/>
      <c r="Y392" s="126"/>
      <c r="Z392" s="126"/>
      <c r="AA392" s="127"/>
      <c r="AB392" s="122"/>
      <c r="AC392" s="122"/>
      <c r="AD392" s="123" t="str">
        <f>IF(VLOOKUP(AD382,내용[],25,FALSE)="","",VLOOKUP(AD382,내용[],25,FALSE))</f>
        <v>애플리케이션 설계</v>
      </c>
      <c r="AE392" s="123"/>
      <c r="AF392" s="123"/>
      <c r="AG392" s="123"/>
      <c r="AH392" s="123"/>
      <c r="AI392" s="123"/>
      <c r="AJ392" s="123"/>
      <c r="AK392" s="124"/>
      <c r="AL392" s="124"/>
      <c r="AM392" s="124"/>
      <c r="AN392" s="124"/>
      <c r="AO392" s="57" t="str">
        <f>"6교시"&amp;LEFT(자료!$I$8,5)</f>
        <v>6교시15:10</v>
      </c>
      <c r="AP392" s="125" t="str">
        <f>IF(VLOOKUP(AX382,내용[],9,FALSE)="","",VLOOKUP(AX382,내용[],9,FALSE)&amp;" : "&amp;VLOOKUP(AX382,내용[],17,FALSE))</f>
        <v xml:space="preserve">프론트앤드 &amp; 백앤드 구현 및 제작 : </v>
      </c>
      <c r="AQ392" s="126"/>
      <c r="AR392" s="126"/>
      <c r="AS392" s="126"/>
      <c r="AT392" s="126"/>
      <c r="AU392" s="127"/>
      <c r="AV392" s="122"/>
      <c r="AW392" s="122"/>
      <c r="AX392" s="123" t="str">
        <f>IF(VLOOKUP(AX382,내용[],25,FALSE)="","",VLOOKUP(AX382,내용[],25,FALSE))</f>
        <v>애플리케이션 설계</v>
      </c>
      <c r="AY392" s="123"/>
      <c r="AZ392" s="123"/>
      <c r="BA392" s="123"/>
      <c r="BB392" s="123"/>
      <c r="BC392" s="123"/>
      <c r="BD392" s="123"/>
      <c r="BE392" s="124"/>
      <c r="BF392" s="124"/>
      <c r="BG392" s="124"/>
      <c r="BH392" s="124"/>
      <c r="BI392" s="57" t="str">
        <f>"6교시"&amp;LEFT(자료!$I$8,5)</f>
        <v>6교시15:10</v>
      </c>
      <c r="BJ392" s="125" t="str">
        <f>IF(VLOOKUP(BR382,내용[],9,FALSE)="","",VLOOKUP(BR382,내용[],9,FALSE)&amp;" : "&amp;VLOOKUP(BR382,내용[],17,FALSE))</f>
        <v xml:space="preserve">프론트앤드 &amp; 백앤드 구현 및 제작 : </v>
      </c>
      <c r="BK392" s="126"/>
      <c r="BL392" s="126"/>
      <c r="BM392" s="126"/>
      <c r="BN392" s="126"/>
      <c r="BO392" s="127"/>
      <c r="BP392" s="122"/>
      <c r="BQ392" s="122"/>
      <c r="BR392" s="123" t="str">
        <f>IF(VLOOKUP(BR382,내용[],25,FALSE)="","",VLOOKUP(BR382,내용[],25,FALSE))</f>
        <v>애플리케이션 설계</v>
      </c>
      <c r="BS392" s="123"/>
      <c r="BT392" s="123"/>
      <c r="BU392" s="123"/>
      <c r="BV392" s="123"/>
      <c r="BW392" s="123"/>
      <c r="BX392" s="123"/>
      <c r="BY392" s="124"/>
      <c r="BZ392" s="124"/>
      <c r="CA392" s="124"/>
      <c r="CB392" s="124"/>
      <c r="CC392" s="57" t="str">
        <f>"6교시"&amp;LEFT(자료!$I$8,5)</f>
        <v>6교시15:10</v>
      </c>
      <c r="CD392" s="125" t="str">
        <f>IF(VLOOKUP(CL382,내용[],9,FALSE)="","",VLOOKUP(CL382,내용[],9,FALSE)&amp;" : "&amp;VLOOKUP(CL382,내용[],17,FALSE))</f>
        <v xml:space="preserve">프론트앤드 &amp; 백앤드 구현 및 제작 : </v>
      </c>
      <c r="CE392" s="126"/>
      <c r="CF392" s="126"/>
      <c r="CG392" s="126"/>
      <c r="CH392" s="126"/>
      <c r="CI392" s="127"/>
      <c r="CJ392" s="122"/>
      <c r="CK392" s="122"/>
      <c r="CL392" s="123" t="str">
        <f>IF(VLOOKUP(CL382,내용[],25,FALSE)="","",VLOOKUP(CL382,내용[],25,FALSE))</f>
        <v>인터페이스 구현</v>
      </c>
      <c r="CM392" s="123"/>
      <c r="CN392" s="123"/>
      <c r="CO392" s="123"/>
      <c r="CP392" s="123"/>
      <c r="CQ392" s="123"/>
      <c r="CR392" s="123"/>
      <c r="CS392" s="124"/>
      <c r="CT392" s="124"/>
      <c r="CU392" s="124"/>
      <c r="CV392" s="124"/>
    </row>
    <row r="393" spans="1:100" ht="30.75" customHeight="1" x14ac:dyDescent="0.15">
      <c r="A393" s="57" t="str">
        <f>"7교시"&amp;LEFT(자료!$J$8,5)</f>
        <v>7교시16:10</v>
      </c>
      <c r="B393" s="125" t="str">
        <f>IF(VLOOKUP(J382,내용[],10,FALSE)="","",VLOOKUP(J382,내용[],10,FALSE)&amp;" : "&amp;VLOOKUP(J382,내용[],18,FALSE))</f>
        <v xml:space="preserve">프론트앤드 &amp; 백앤드 구현 및 제작 : </v>
      </c>
      <c r="C393" s="126"/>
      <c r="D393" s="126"/>
      <c r="E393" s="126"/>
      <c r="F393" s="126"/>
      <c r="G393" s="127"/>
      <c r="H393" s="122"/>
      <c r="I393" s="122"/>
      <c r="J393" s="123" t="str">
        <f>IF(VLOOKUP(J382,내용[],26,FALSE)="","",VLOOKUP(J382,내용[],26,FALSE))</f>
        <v>애플리케이션 설계</v>
      </c>
      <c r="K393" s="123"/>
      <c r="L393" s="123"/>
      <c r="M393" s="123"/>
      <c r="N393" s="123"/>
      <c r="O393" s="123"/>
      <c r="P393" s="123"/>
      <c r="Q393" s="124"/>
      <c r="R393" s="124"/>
      <c r="S393" s="124"/>
      <c r="T393" s="124"/>
      <c r="U393" s="57" t="str">
        <f>"7교시"&amp;LEFT(자료!$J$8,5)</f>
        <v>7교시16:10</v>
      </c>
      <c r="V393" s="125" t="str">
        <f>IF(VLOOKUP(AD382,내용[],10,FALSE)="","",VLOOKUP(AD382,내용[],10,FALSE)&amp;" : "&amp;VLOOKUP(AD382,내용[],18,FALSE))</f>
        <v xml:space="preserve">프론트앤드 &amp; 백앤드 구현 및 제작 : </v>
      </c>
      <c r="W393" s="126"/>
      <c r="X393" s="126"/>
      <c r="Y393" s="126"/>
      <c r="Z393" s="126"/>
      <c r="AA393" s="127"/>
      <c r="AB393" s="122"/>
      <c r="AC393" s="122"/>
      <c r="AD393" s="123" t="str">
        <f>IF(VLOOKUP(AD382,내용[],26,FALSE)="","",VLOOKUP(AD382,내용[],26,FALSE))</f>
        <v>애플리케이션 설계</v>
      </c>
      <c r="AE393" s="123"/>
      <c r="AF393" s="123"/>
      <c r="AG393" s="123"/>
      <c r="AH393" s="123"/>
      <c r="AI393" s="123"/>
      <c r="AJ393" s="123"/>
      <c r="AK393" s="124"/>
      <c r="AL393" s="124"/>
      <c r="AM393" s="124"/>
      <c r="AN393" s="124"/>
      <c r="AO393" s="57" t="str">
        <f>"7교시"&amp;LEFT(자료!$J$8,5)</f>
        <v>7교시16:10</v>
      </c>
      <c r="AP393" s="125" t="str">
        <f>IF(VLOOKUP(AX382,내용[],10,FALSE)="","",VLOOKUP(AX382,내용[],10,FALSE)&amp;" : "&amp;VLOOKUP(AX382,내용[],18,FALSE))</f>
        <v xml:space="preserve">프론트앤드 &amp; 백앤드 구현 및 제작 : </v>
      </c>
      <c r="AQ393" s="126"/>
      <c r="AR393" s="126"/>
      <c r="AS393" s="126"/>
      <c r="AT393" s="126"/>
      <c r="AU393" s="127"/>
      <c r="AV393" s="122"/>
      <c r="AW393" s="122"/>
      <c r="AX393" s="123" t="str">
        <f>IF(VLOOKUP(AX382,내용[],26,FALSE)="","",VLOOKUP(AX382,내용[],26,FALSE))</f>
        <v>애플리케이션 설계</v>
      </c>
      <c r="AY393" s="123"/>
      <c r="AZ393" s="123"/>
      <c r="BA393" s="123"/>
      <c r="BB393" s="123"/>
      <c r="BC393" s="123"/>
      <c r="BD393" s="123"/>
      <c r="BE393" s="124"/>
      <c r="BF393" s="124"/>
      <c r="BG393" s="124"/>
      <c r="BH393" s="124"/>
      <c r="BI393" s="57" t="str">
        <f>"7교시"&amp;LEFT(자료!$J$8,5)</f>
        <v>7교시16:10</v>
      </c>
      <c r="BJ393" s="125" t="str">
        <f>IF(VLOOKUP(BR382,내용[],10,FALSE)="","",VLOOKUP(BR382,내용[],10,FALSE)&amp;" : "&amp;VLOOKUP(BR382,내용[],18,FALSE))</f>
        <v xml:space="preserve">프론트앤드 &amp; 백앤드 구현 및 제작 : </v>
      </c>
      <c r="BK393" s="126"/>
      <c r="BL393" s="126"/>
      <c r="BM393" s="126"/>
      <c r="BN393" s="126"/>
      <c r="BO393" s="127"/>
      <c r="BP393" s="122"/>
      <c r="BQ393" s="122"/>
      <c r="BR393" s="123" t="str">
        <f>IF(VLOOKUP(BR382,내용[],26,FALSE)="","",VLOOKUP(BR382,내용[],26,FALSE))</f>
        <v>인터페이스 구현</v>
      </c>
      <c r="BS393" s="123"/>
      <c r="BT393" s="123"/>
      <c r="BU393" s="123"/>
      <c r="BV393" s="123"/>
      <c r="BW393" s="123"/>
      <c r="BX393" s="123"/>
      <c r="BY393" s="124"/>
      <c r="BZ393" s="124"/>
      <c r="CA393" s="124"/>
      <c r="CB393" s="124"/>
      <c r="CC393" s="57" t="str">
        <f>"7교시"&amp;LEFT(자료!$J$8,5)</f>
        <v>7교시16:10</v>
      </c>
      <c r="CD393" s="125" t="str">
        <f>IF(VLOOKUP(CL382,내용[],10,FALSE)="","",VLOOKUP(CL382,내용[],10,FALSE)&amp;" : "&amp;VLOOKUP(CL382,내용[],18,FALSE))</f>
        <v xml:space="preserve">프론트앤드 &amp; 백앤드 구현 및 제작 : </v>
      </c>
      <c r="CE393" s="126"/>
      <c r="CF393" s="126"/>
      <c r="CG393" s="126"/>
      <c r="CH393" s="126"/>
      <c r="CI393" s="127"/>
      <c r="CJ393" s="122"/>
      <c r="CK393" s="122"/>
      <c r="CL393" s="123" t="str">
        <f>IF(VLOOKUP(CL382,내용[],26,FALSE)="","",VLOOKUP(CL382,내용[],26,FALSE))</f>
        <v>인터페이스 구현</v>
      </c>
      <c r="CM393" s="123"/>
      <c r="CN393" s="123"/>
      <c r="CO393" s="123"/>
      <c r="CP393" s="123"/>
      <c r="CQ393" s="123"/>
      <c r="CR393" s="123"/>
      <c r="CS393" s="124"/>
      <c r="CT393" s="124"/>
      <c r="CU393" s="124"/>
      <c r="CV393" s="124"/>
    </row>
    <row r="394" spans="1:100" ht="30.75" hidden="1" customHeight="1" x14ac:dyDescent="0.15">
      <c r="A394" s="57" t="str">
        <f>"1교시"&amp;LEFT(자료!$D$8,5)</f>
        <v>1교시09:30</v>
      </c>
      <c r="B394" s="125" t="e">
        <f>VLOOKUP(J383,내용[],10,FALSE)&amp;" : "&amp;VLOOKUP(J383,내용[],18,FALSE)</f>
        <v>#N/A</v>
      </c>
      <c r="C394" s="126"/>
      <c r="D394" s="126"/>
      <c r="E394" s="126"/>
      <c r="F394" s="126"/>
      <c r="G394" s="127"/>
      <c r="H394" s="122"/>
      <c r="I394" s="122"/>
      <c r="J394" s="123" t="str">
        <f>VLOOKUP(J382,내용[],27,FALSE)</f>
        <v>애플리케이션 설계</v>
      </c>
      <c r="K394" s="123"/>
      <c r="L394" s="123"/>
      <c r="M394" s="123"/>
      <c r="N394" s="123"/>
      <c r="O394" s="123"/>
      <c r="P394" s="123"/>
      <c r="Q394" s="124"/>
      <c r="R394" s="124"/>
      <c r="S394" s="124"/>
      <c r="T394" s="124"/>
      <c r="U394" s="57" t="str">
        <f>"1교시"&amp;LEFT(자료!$D$8,5)</f>
        <v>1교시09:30</v>
      </c>
      <c r="V394" s="125" t="e">
        <f>VLOOKUP(AD383,내용[],10,FALSE)&amp;" : "&amp;VLOOKUP(AD383,내용[],18,FALSE)</f>
        <v>#N/A</v>
      </c>
      <c r="W394" s="126"/>
      <c r="X394" s="126"/>
      <c r="Y394" s="126"/>
      <c r="Z394" s="126"/>
      <c r="AA394" s="127"/>
      <c r="AB394" s="122"/>
      <c r="AC394" s="122"/>
      <c r="AD394" s="123" t="str">
        <f>VLOOKUP(AD382,내용[],27,FALSE)</f>
        <v>애플리케이션 설계</v>
      </c>
      <c r="AE394" s="123"/>
      <c r="AF394" s="123"/>
      <c r="AG394" s="123"/>
      <c r="AH394" s="123"/>
      <c r="AI394" s="123"/>
      <c r="AJ394" s="123"/>
      <c r="AK394" s="124"/>
      <c r="AL394" s="124"/>
      <c r="AM394" s="124"/>
      <c r="AN394" s="124"/>
      <c r="AO394" s="57" t="str">
        <f>"1교시"&amp;LEFT(자료!$D$8,5)</f>
        <v>1교시09:30</v>
      </c>
      <c r="AP394" s="125" t="e">
        <f>VLOOKUP(AX383,내용[],10,FALSE)&amp;" : "&amp;VLOOKUP(AX383,내용[],18,FALSE)</f>
        <v>#N/A</v>
      </c>
      <c r="AQ394" s="126"/>
      <c r="AR394" s="126"/>
      <c r="AS394" s="126"/>
      <c r="AT394" s="126"/>
      <c r="AU394" s="127"/>
      <c r="AV394" s="122"/>
      <c r="AW394" s="122"/>
      <c r="AX394" s="123" t="str">
        <f>VLOOKUP(AX382,내용[],27,FALSE)</f>
        <v>애플리케이션 설계</v>
      </c>
      <c r="AY394" s="123"/>
      <c r="AZ394" s="123"/>
      <c r="BA394" s="123"/>
      <c r="BB394" s="123"/>
      <c r="BC394" s="123"/>
      <c r="BD394" s="123"/>
      <c r="BE394" s="124"/>
      <c r="BF394" s="124"/>
      <c r="BG394" s="124"/>
      <c r="BH394" s="124"/>
      <c r="BI394" s="57" t="str">
        <f>"1교시"&amp;LEFT(자료!$D$8,5)</f>
        <v>1교시09:30</v>
      </c>
      <c r="BJ394" s="125" t="e">
        <f>VLOOKUP(BR383,내용[],10,FALSE)&amp;" : "&amp;VLOOKUP(BR383,내용[],18,FALSE)</f>
        <v>#N/A</v>
      </c>
      <c r="BK394" s="126"/>
      <c r="BL394" s="126"/>
      <c r="BM394" s="126"/>
      <c r="BN394" s="126"/>
      <c r="BO394" s="127"/>
      <c r="BP394" s="122"/>
      <c r="BQ394" s="122"/>
      <c r="BR394" s="123" t="str">
        <f>VLOOKUP(BR382,내용[],27,FALSE)</f>
        <v>인터페이스 구현</v>
      </c>
      <c r="BS394" s="123"/>
      <c r="BT394" s="123"/>
      <c r="BU394" s="123"/>
      <c r="BV394" s="123"/>
      <c r="BW394" s="123"/>
      <c r="BX394" s="123"/>
      <c r="BY394" s="124"/>
      <c r="BZ394" s="124"/>
      <c r="CA394" s="124"/>
      <c r="CB394" s="124"/>
      <c r="CC394" s="57" t="str">
        <f>"1교시"&amp;LEFT(자료!$D$8,5)</f>
        <v>1교시09:30</v>
      </c>
      <c r="CD394" s="125" t="e">
        <f>VLOOKUP(CL383,내용[],10,FALSE)&amp;" : "&amp;VLOOKUP(CL383,내용[],18,FALSE)</f>
        <v>#N/A</v>
      </c>
      <c r="CE394" s="126"/>
      <c r="CF394" s="126"/>
      <c r="CG394" s="126"/>
      <c r="CH394" s="126"/>
      <c r="CI394" s="127"/>
      <c r="CJ394" s="122"/>
      <c r="CK394" s="122"/>
      <c r="CL394" s="123" t="str">
        <f>VLOOKUP(CL382,내용[],27,FALSE)</f>
        <v>인터페이스 구현</v>
      </c>
      <c r="CM394" s="123"/>
      <c r="CN394" s="123"/>
      <c r="CO394" s="123"/>
      <c r="CP394" s="123"/>
      <c r="CQ394" s="123"/>
      <c r="CR394" s="123"/>
      <c r="CS394" s="124"/>
      <c r="CT394" s="124"/>
      <c r="CU394" s="124"/>
      <c r="CV394" s="124"/>
    </row>
    <row r="395" spans="1:100" ht="30.75" customHeight="1" x14ac:dyDescent="0.15">
      <c r="A395" s="57" t="str">
        <f>"8교시"&amp;LEFT(자료!$K$8,5)</f>
        <v>8교시17:10</v>
      </c>
      <c r="B395" s="125" t="str">
        <f>IF(VLOOKUP(J382,내용[],11,FALSE)="","",VLOOKUP(J382,내용[],11,FALSE)&amp;" : "&amp;VLOOKUP(J382,내용[],19,FALSE))</f>
        <v xml:space="preserve">프론트앤드 &amp; 백앤드 구현 및 제작 : </v>
      </c>
      <c r="C395" s="126"/>
      <c r="D395" s="126"/>
      <c r="E395" s="126"/>
      <c r="F395" s="126"/>
      <c r="G395" s="127"/>
      <c r="H395" s="122"/>
      <c r="I395" s="122"/>
      <c r="J395" s="123" t="str">
        <f>IF(VLOOKUP(J382,내용[],27,FALSE)="","",VLOOKUP(J382,내용[],27,FALSE))</f>
        <v>애플리케이션 설계</v>
      </c>
      <c r="K395" s="123"/>
      <c r="L395" s="123"/>
      <c r="M395" s="123"/>
      <c r="N395" s="123"/>
      <c r="O395" s="123"/>
      <c r="P395" s="123"/>
      <c r="Q395" s="124"/>
      <c r="R395" s="124"/>
      <c r="S395" s="124"/>
      <c r="T395" s="124"/>
      <c r="U395" s="57" t="str">
        <f>"8교시"&amp;LEFT(자료!$K$8,5)</f>
        <v>8교시17:10</v>
      </c>
      <c r="V395" s="125" t="str">
        <f>IF(VLOOKUP(AD382,내용[],11,FALSE)="","",VLOOKUP(AD382,내용[],11,FALSE)&amp;" : "&amp;VLOOKUP(AD382,내용[],19,FALSE))</f>
        <v xml:space="preserve">프론트앤드 &amp; 백앤드 구현 및 제작 : </v>
      </c>
      <c r="W395" s="126"/>
      <c r="X395" s="126"/>
      <c r="Y395" s="126"/>
      <c r="Z395" s="126"/>
      <c r="AA395" s="127"/>
      <c r="AB395" s="122"/>
      <c r="AC395" s="122"/>
      <c r="AD395" s="123" t="str">
        <f>IF(VLOOKUP(AD382,내용[],27,FALSE)="","",VLOOKUP(AD382,내용[],27,FALSE))</f>
        <v>애플리케이션 설계</v>
      </c>
      <c r="AE395" s="123"/>
      <c r="AF395" s="123"/>
      <c r="AG395" s="123"/>
      <c r="AH395" s="123"/>
      <c r="AI395" s="123"/>
      <c r="AJ395" s="123"/>
      <c r="AK395" s="124"/>
      <c r="AL395" s="124"/>
      <c r="AM395" s="124"/>
      <c r="AN395" s="124"/>
      <c r="AO395" s="57" t="str">
        <f>"8교시"&amp;LEFT(자료!$K$8,5)</f>
        <v>8교시17:10</v>
      </c>
      <c r="AP395" s="125" t="str">
        <f>IF(VLOOKUP(AX382,내용[],11,FALSE)="","",VLOOKUP(AX382,내용[],11,FALSE)&amp;" : "&amp;VLOOKUP(AX382,내용[],19,FALSE))</f>
        <v xml:space="preserve">프론트앤드 &amp; 백앤드 구현 및 제작 : </v>
      </c>
      <c r="AQ395" s="126"/>
      <c r="AR395" s="126"/>
      <c r="AS395" s="126"/>
      <c r="AT395" s="126"/>
      <c r="AU395" s="127"/>
      <c r="AV395" s="122"/>
      <c r="AW395" s="122"/>
      <c r="AX395" s="123" t="str">
        <f>IF(VLOOKUP(AX382,내용[],27,FALSE)="","",VLOOKUP(AX382,내용[],27,FALSE))</f>
        <v>애플리케이션 설계</v>
      </c>
      <c r="AY395" s="123"/>
      <c r="AZ395" s="123"/>
      <c r="BA395" s="123"/>
      <c r="BB395" s="123"/>
      <c r="BC395" s="123"/>
      <c r="BD395" s="123"/>
      <c r="BE395" s="124"/>
      <c r="BF395" s="124"/>
      <c r="BG395" s="124"/>
      <c r="BH395" s="124"/>
      <c r="BI395" s="57" t="str">
        <f>"8교시"&amp;LEFT(자료!$K$8,5)</f>
        <v>8교시17:10</v>
      </c>
      <c r="BJ395" s="125" t="str">
        <f>IF(VLOOKUP(BR382,내용[],11,FALSE)="","",VLOOKUP(BR382,내용[],11,FALSE)&amp;" : "&amp;VLOOKUP(BR382,내용[],19,FALSE))</f>
        <v xml:space="preserve">프론트앤드 &amp; 백앤드 구현 및 제작 : </v>
      </c>
      <c r="BK395" s="126"/>
      <c r="BL395" s="126"/>
      <c r="BM395" s="126"/>
      <c r="BN395" s="126"/>
      <c r="BO395" s="127"/>
      <c r="BP395" s="122"/>
      <c r="BQ395" s="122"/>
      <c r="BR395" s="123" t="str">
        <f>IF(VLOOKUP(BR382,내용[],27,FALSE)="","",VLOOKUP(BR382,내용[],27,FALSE))</f>
        <v>인터페이스 구현</v>
      </c>
      <c r="BS395" s="123"/>
      <c r="BT395" s="123"/>
      <c r="BU395" s="123"/>
      <c r="BV395" s="123"/>
      <c r="BW395" s="123"/>
      <c r="BX395" s="123"/>
      <c r="BY395" s="124"/>
      <c r="BZ395" s="124"/>
      <c r="CA395" s="124"/>
      <c r="CB395" s="124"/>
      <c r="CC395" s="57" t="str">
        <f>"8교시"&amp;LEFT(자료!$K$8,5)</f>
        <v>8교시17:10</v>
      </c>
      <c r="CD395" s="125" t="str">
        <f>IF(VLOOKUP(CL382,내용[],11,FALSE)="","",VLOOKUP(CL382,내용[],11,FALSE)&amp;" : "&amp;VLOOKUP(CL382,내용[],19,FALSE))</f>
        <v xml:space="preserve">프론트앤드 &amp; 백앤드 구현 및 제작 : </v>
      </c>
      <c r="CE395" s="126"/>
      <c r="CF395" s="126"/>
      <c r="CG395" s="126"/>
      <c r="CH395" s="126"/>
      <c r="CI395" s="127"/>
      <c r="CJ395" s="122"/>
      <c r="CK395" s="122"/>
      <c r="CL395" s="123" t="str">
        <f>IF(VLOOKUP(CL382,내용[],27,FALSE)="","",VLOOKUP(CL382,내용[],27,FALSE))</f>
        <v>인터페이스 구현</v>
      </c>
      <c r="CM395" s="123"/>
      <c r="CN395" s="123"/>
      <c r="CO395" s="123"/>
      <c r="CP395" s="123"/>
      <c r="CQ395" s="123"/>
      <c r="CR395" s="123"/>
      <c r="CS395" s="124"/>
      <c r="CT395" s="124"/>
      <c r="CU395" s="124"/>
      <c r="CV395" s="124"/>
    </row>
    <row r="396" spans="1:100" ht="60" customHeight="1" x14ac:dyDescent="0.15">
      <c r="A396" s="120" t="str">
        <f t="shared" ref="A396" si="1230">$A$21</f>
        <v>지시사항</v>
      </c>
      <c r="B396" s="120"/>
      <c r="C396" s="120"/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 t="str">
        <f t="shared" ref="U396" si="1231">$A$21</f>
        <v>지시사항</v>
      </c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20"/>
      <c r="AK396" s="120"/>
      <c r="AL396" s="120"/>
      <c r="AM396" s="120"/>
      <c r="AN396" s="120"/>
      <c r="AO396" s="120" t="str">
        <f t="shared" ref="AO396" si="1232">$A$21</f>
        <v>지시사항</v>
      </c>
      <c r="AP396" s="120"/>
      <c r="AQ396" s="120"/>
      <c r="AR396" s="120"/>
      <c r="AS396" s="120"/>
      <c r="AT396" s="120"/>
      <c r="AU396" s="120"/>
      <c r="AV396" s="120"/>
      <c r="AW396" s="120"/>
      <c r="AX396" s="120"/>
      <c r="AY396" s="120"/>
      <c r="AZ396" s="120"/>
      <c r="BA396" s="120"/>
      <c r="BB396" s="120"/>
      <c r="BC396" s="120"/>
      <c r="BD396" s="120"/>
      <c r="BE396" s="120"/>
      <c r="BF396" s="120"/>
      <c r="BG396" s="120"/>
      <c r="BH396" s="120"/>
      <c r="BI396" s="120" t="str">
        <f t="shared" ref="BI396" si="1233">$A$21</f>
        <v>지시사항</v>
      </c>
      <c r="BJ396" s="120"/>
      <c r="BK396" s="120"/>
      <c r="BL396" s="120"/>
      <c r="BM396" s="120"/>
      <c r="BN396" s="120"/>
      <c r="BO396" s="120"/>
      <c r="BP396" s="120"/>
      <c r="BQ396" s="120"/>
      <c r="BR396" s="120"/>
      <c r="BS396" s="120"/>
      <c r="BT396" s="120"/>
      <c r="BU396" s="120"/>
      <c r="BV396" s="120"/>
      <c r="BW396" s="120"/>
      <c r="BX396" s="120"/>
      <c r="BY396" s="120"/>
      <c r="BZ396" s="120"/>
      <c r="CA396" s="120"/>
      <c r="CB396" s="120"/>
      <c r="CC396" s="120" t="str">
        <f t="shared" ref="CC396" si="1234">$A$21</f>
        <v>지시사항</v>
      </c>
      <c r="CD396" s="120"/>
      <c r="CE396" s="120"/>
      <c r="CF396" s="120"/>
      <c r="CG396" s="120"/>
      <c r="CH396" s="120"/>
      <c r="CI396" s="120"/>
      <c r="CJ396" s="120"/>
      <c r="CK396" s="120"/>
      <c r="CL396" s="120"/>
      <c r="CM396" s="120"/>
      <c r="CN396" s="120"/>
      <c r="CO396" s="120"/>
      <c r="CP396" s="120"/>
      <c r="CQ396" s="120"/>
      <c r="CR396" s="120"/>
      <c r="CS396" s="120"/>
      <c r="CT396" s="120"/>
      <c r="CU396" s="120"/>
      <c r="CV396" s="120"/>
    </row>
    <row r="397" spans="1:100" ht="27.95" customHeight="1" x14ac:dyDescent="0.15">
      <c r="A397" s="121" t="str">
        <f t="shared" ref="A397" si="1235">$A$22</f>
        <v>특이
사항</v>
      </c>
      <c r="B397" s="120" t="str">
        <f t="shared" ref="B397" si="1236">$B$22</f>
        <v>지각자</v>
      </c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  <c r="S397" s="120"/>
      <c r="T397" s="120"/>
      <c r="U397" s="121" t="str">
        <f t="shared" ref="U397" si="1237">$A$22</f>
        <v>특이
사항</v>
      </c>
      <c r="V397" s="120" t="str">
        <f t="shared" ref="V397" si="1238">$B$22</f>
        <v>지각자</v>
      </c>
      <c r="W397" s="120"/>
      <c r="X397" s="120"/>
      <c r="Y397" s="120"/>
      <c r="Z397" s="120"/>
      <c r="AA397" s="120"/>
      <c r="AB397" s="120"/>
      <c r="AC397" s="120"/>
      <c r="AD397" s="120"/>
      <c r="AE397" s="120"/>
      <c r="AF397" s="120"/>
      <c r="AG397" s="120"/>
      <c r="AH397" s="120"/>
      <c r="AI397" s="120"/>
      <c r="AJ397" s="120"/>
      <c r="AK397" s="120"/>
      <c r="AL397" s="120"/>
      <c r="AM397" s="120"/>
      <c r="AN397" s="120"/>
      <c r="AO397" s="121" t="str">
        <f t="shared" ref="AO397" si="1239">$A$22</f>
        <v>특이
사항</v>
      </c>
      <c r="AP397" s="120" t="str">
        <f t="shared" ref="AP397" si="1240">$B$22</f>
        <v>지각자</v>
      </c>
      <c r="AQ397" s="120"/>
      <c r="AR397" s="120"/>
      <c r="AS397" s="120"/>
      <c r="AT397" s="120"/>
      <c r="AU397" s="120"/>
      <c r="AV397" s="120"/>
      <c r="AW397" s="120"/>
      <c r="AX397" s="120"/>
      <c r="AY397" s="120"/>
      <c r="AZ397" s="120"/>
      <c r="BA397" s="120"/>
      <c r="BB397" s="120"/>
      <c r="BC397" s="120"/>
      <c r="BD397" s="120"/>
      <c r="BE397" s="120"/>
      <c r="BF397" s="120"/>
      <c r="BG397" s="120"/>
      <c r="BH397" s="120"/>
      <c r="BI397" s="121" t="str">
        <f t="shared" ref="BI397" si="1241">$A$22</f>
        <v>특이
사항</v>
      </c>
      <c r="BJ397" s="120" t="str">
        <f t="shared" ref="BJ397" si="1242">$B$22</f>
        <v>지각자</v>
      </c>
      <c r="BK397" s="120"/>
      <c r="BL397" s="120"/>
      <c r="BM397" s="120"/>
      <c r="BN397" s="120"/>
      <c r="BO397" s="120"/>
      <c r="BP397" s="120"/>
      <c r="BQ397" s="120"/>
      <c r="BR397" s="120"/>
      <c r="BS397" s="120"/>
      <c r="BT397" s="120"/>
      <c r="BU397" s="120"/>
      <c r="BV397" s="120"/>
      <c r="BW397" s="120"/>
      <c r="BX397" s="120"/>
      <c r="BY397" s="120"/>
      <c r="BZ397" s="120"/>
      <c r="CA397" s="120"/>
      <c r="CB397" s="120"/>
      <c r="CC397" s="121" t="str">
        <f t="shared" ref="CC397" si="1243">$A$22</f>
        <v>특이
사항</v>
      </c>
      <c r="CD397" s="120" t="str">
        <f t="shared" ref="CD397" si="1244">$B$22</f>
        <v>지각자</v>
      </c>
      <c r="CE397" s="120"/>
      <c r="CF397" s="120"/>
      <c r="CG397" s="120"/>
      <c r="CH397" s="120"/>
      <c r="CI397" s="120"/>
      <c r="CJ397" s="120"/>
      <c r="CK397" s="120"/>
      <c r="CL397" s="120"/>
      <c r="CM397" s="120"/>
      <c r="CN397" s="120"/>
      <c r="CO397" s="120"/>
      <c r="CP397" s="120"/>
      <c r="CQ397" s="120"/>
      <c r="CR397" s="120"/>
      <c r="CS397" s="120"/>
      <c r="CT397" s="120"/>
      <c r="CU397" s="120"/>
      <c r="CV397" s="120"/>
    </row>
    <row r="398" spans="1:100" ht="27.95" customHeight="1" x14ac:dyDescent="0.15">
      <c r="A398" s="121"/>
      <c r="B398" s="120" t="str">
        <f t="shared" ref="B398" si="1245">$B$23</f>
        <v>결석자</v>
      </c>
      <c r="C398" s="120"/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120"/>
      <c r="S398" s="120"/>
      <c r="T398" s="120"/>
      <c r="U398" s="121"/>
      <c r="V398" s="120" t="str">
        <f t="shared" ref="V398" si="1246">$B$23</f>
        <v>결석자</v>
      </c>
      <c r="W398" s="120"/>
      <c r="X398" s="120"/>
      <c r="Y398" s="120"/>
      <c r="Z398" s="120"/>
      <c r="AA398" s="120"/>
      <c r="AB398" s="120"/>
      <c r="AC398" s="120"/>
      <c r="AD398" s="120"/>
      <c r="AE398" s="120"/>
      <c r="AF398" s="120"/>
      <c r="AG398" s="120"/>
      <c r="AH398" s="120"/>
      <c r="AI398" s="120"/>
      <c r="AJ398" s="120"/>
      <c r="AK398" s="120"/>
      <c r="AL398" s="120"/>
      <c r="AM398" s="120"/>
      <c r="AN398" s="120"/>
      <c r="AO398" s="121"/>
      <c r="AP398" s="120" t="str">
        <f t="shared" ref="AP398" si="1247">$B$23</f>
        <v>결석자</v>
      </c>
      <c r="AQ398" s="120"/>
      <c r="AR398" s="120"/>
      <c r="AS398" s="120"/>
      <c r="AT398" s="120"/>
      <c r="AU398" s="120"/>
      <c r="AV398" s="120"/>
      <c r="AW398" s="120"/>
      <c r="AX398" s="120"/>
      <c r="AY398" s="120"/>
      <c r="AZ398" s="120"/>
      <c r="BA398" s="120"/>
      <c r="BB398" s="120"/>
      <c r="BC398" s="120"/>
      <c r="BD398" s="120"/>
      <c r="BE398" s="120"/>
      <c r="BF398" s="120"/>
      <c r="BG398" s="120"/>
      <c r="BH398" s="120"/>
      <c r="BI398" s="121"/>
      <c r="BJ398" s="120" t="str">
        <f t="shared" ref="BJ398" si="1248">$B$23</f>
        <v>결석자</v>
      </c>
      <c r="BK398" s="120"/>
      <c r="BL398" s="120"/>
      <c r="BM398" s="120"/>
      <c r="BN398" s="120"/>
      <c r="BO398" s="120"/>
      <c r="BP398" s="120"/>
      <c r="BQ398" s="120"/>
      <c r="BR398" s="120"/>
      <c r="BS398" s="120"/>
      <c r="BT398" s="120"/>
      <c r="BU398" s="120"/>
      <c r="BV398" s="120"/>
      <c r="BW398" s="120"/>
      <c r="BX398" s="120"/>
      <c r="BY398" s="120"/>
      <c r="BZ398" s="120"/>
      <c r="CA398" s="120"/>
      <c r="CB398" s="120"/>
      <c r="CC398" s="121"/>
      <c r="CD398" s="120" t="str">
        <f t="shared" ref="CD398" si="1249">$B$23</f>
        <v>결석자</v>
      </c>
      <c r="CE398" s="120"/>
      <c r="CF398" s="120"/>
      <c r="CG398" s="120"/>
      <c r="CH398" s="120"/>
      <c r="CI398" s="120"/>
      <c r="CJ398" s="120"/>
      <c r="CK398" s="120"/>
      <c r="CL398" s="120"/>
      <c r="CM398" s="120"/>
      <c r="CN398" s="120"/>
      <c r="CO398" s="120"/>
      <c r="CP398" s="120"/>
      <c r="CQ398" s="120"/>
      <c r="CR398" s="120"/>
      <c r="CS398" s="120"/>
      <c r="CT398" s="120"/>
      <c r="CU398" s="120"/>
      <c r="CV398" s="120"/>
    </row>
    <row r="399" spans="1:100" ht="27.95" customHeight="1" x14ac:dyDescent="0.15">
      <c r="A399" s="121"/>
      <c r="B399" s="120" t="str">
        <f t="shared" ref="B399" si="1250">$B$24</f>
        <v>조퇴자</v>
      </c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120"/>
      <c r="S399" s="120"/>
      <c r="T399" s="120"/>
      <c r="U399" s="121"/>
      <c r="V399" s="120" t="str">
        <f t="shared" ref="V399" si="1251">$B$24</f>
        <v>조퇴자</v>
      </c>
      <c r="W399" s="120"/>
      <c r="X399" s="120"/>
      <c r="Y399" s="120"/>
      <c r="Z399" s="120"/>
      <c r="AA399" s="120"/>
      <c r="AB399" s="120"/>
      <c r="AC399" s="120"/>
      <c r="AD399" s="120"/>
      <c r="AE399" s="120"/>
      <c r="AF399" s="120"/>
      <c r="AG399" s="120"/>
      <c r="AH399" s="120"/>
      <c r="AI399" s="120"/>
      <c r="AJ399" s="120"/>
      <c r="AK399" s="120"/>
      <c r="AL399" s="120"/>
      <c r="AM399" s="120"/>
      <c r="AN399" s="120"/>
      <c r="AO399" s="121"/>
      <c r="AP399" s="120" t="str">
        <f t="shared" ref="AP399" si="1252">$B$24</f>
        <v>조퇴자</v>
      </c>
      <c r="AQ399" s="120"/>
      <c r="AR399" s="120"/>
      <c r="AS399" s="120"/>
      <c r="AT399" s="120"/>
      <c r="AU399" s="120"/>
      <c r="AV399" s="120"/>
      <c r="AW399" s="120"/>
      <c r="AX399" s="120"/>
      <c r="AY399" s="120"/>
      <c r="AZ399" s="120"/>
      <c r="BA399" s="120"/>
      <c r="BB399" s="120"/>
      <c r="BC399" s="120"/>
      <c r="BD399" s="120"/>
      <c r="BE399" s="120"/>
      <c r="BF399" s="120"/>
      <c r="BG399" s="120"/>
      <c r="BH399" s="120"/>
      <c r="BI399" s="121"/>
      <c r="BJ399" s="120" t="str">
        <f t="shared" ref="BJ399" si="1253">$B$24</f>
        <v>조퇴자</v>
      </c>
      <c r="BK399" s="120"/>
      <c r="BL399" s="120"/>
      <c r="BM399" s="120"/>
      <c r="BN399" s="120"/>
      <c r="BO399" s="120"/>
      <c r="BP399" s="120"/>
      <c r="BQ399" s="120"/>
      <c r="BR399" s="120"/>
      <c r="BS399" s="120"/>
      <c r="BT399" s="120"/>
      <c r="BU399" s="120"/>
      <c r="BV399" s="120"/>
      <c r="BW399" s="120"/>
      <c r="BX399" s="120"/>
      <c r="BY399" s="120"/>
      <c r="BZ399" s="120"/>
      <c r="CA399" s="120"/>
      <c r="CB399" s="120"/>
      <c r="CC399" s="121"/>
      <c r="CD399" s="120" t="str">
        <f t="shared" ref="CD399" si="1254">$B$24</f>
        <v>조퇴자</v>
      </c>
      <c r="CE399" s="120"/>
      <c r="CF399" s="120"/>
      <c r="CG399" s="120"/>
      <c r="CH399" s="120"/>
      <c r="CI399" s="120"/>
      <c r="CJ399" s="120"/>
      <c r="CK399" s="120"/>
      <c r="CL399" s="120"/>
      <c r="CM399" s="120"/>
      <c r="CN399" s="120"/>
      <c r="CO399" s="120"/>
      <c r="CP399" s="120"/>
      <c r="CQ399" s="120"/>
      <c r="CR399" s="120"/>
      <c r="CS399" s="120"/>
      <c r="CT399" s="120"/>
      <c r="CU399" s="120"/>
      <c r="CV399" s="120"/>
    </row>
    <row r="400" spans="1:100" ht="45" customHeight="1" x14ac:dyDescent="0.15">
      <c r="A400" s="121"/>
      <c r="B400" s="121" t="str">
        <f t="shared" ref="B400" si="1255">$B$25</f>
        <v>기타사항
(전달사항, 외출자 등)</v>
      </c>
      <c r="C400" s="121"/>
      <c r="D400" s="121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120"/>
      <c r="S400" s="120"/>
      <c r="T400" s="120"/>
      <c r="U400" s="121"/>
      <c r="V400" s="121" t="str">
        <f t="shared" ref="V400" si="1256">$B$25</f>
        <v>기타사항
(전달사항, 외출자 등)</v>
      </c>
      <c r="W400" s="121"/>
      <c r="X400" s="121"/>
      <c r="Y400" s="120"/>
      <c r="Z400" s="120"/>
      <c r="AA400" s="120"/>
      <c r="AB400" s="120"/>
      <c r="AC400" s="120"/>
      <c r="AD400" s="120"/>
      <c r="AE400" s="120"/>
      <c r="AF400" s="120"/>
      <c r="AG400" s="120"/>
      <c r="AH400" s="120"/>
      <c r="AI400" s="120"/>
      <c r="AJ400" s="120"/>
      <c r="AK400" s="120"/>
      <c r="AL400" s="120"/>
      <c r="AM400" s="120"/>
      <c r="AN400" s="120"/>
      <c r="AO400" s="121"/>
      <c r="AP400" s="121" t="str">
        <f t="shared" ref="AP400" si="1257">$B$25</f>
        <v>기타사항
(전달사항, 외출자 등)</v>
      </c>
      <c r="AQ400" s="121"/>
      <c r="AR400" s="121"/>
      <c r="AS400" s="120"/>
      <c r="AT400" s="120"/>
      <c r="AU400" s="120"/>
      <c r="AV400" s="120"/>
      <c r="AW400" s="120"/>
      <c r="AX400" s="120"/>
      <c r="AY400" s="120"/>
      <c r="AZ400" s="120"/>
      <c r="BA400" s="120"/>
      <c r="BB400" s="120"/>
      <c r="BC400" s="120"/>
      <c r="BD400" s="120"/>
      <c r="BE400" s="120"/>
      <c r="BF400" s="120"/>
      <c r="BG400" s="120"/>
      <c r="BH400" s="120"/>
      <c r="BI400" s="121"/>
      <c r="BJ400" s="121" t="str">
        <f t="shared" ref="BJ400" si="1258">$B$25</f>
        <v>기타사항
(전달사항, 외출자 등)</v>
      </c>
      <c r="BK400" s="121"/>
      <c r="BL400" s="121"/>
      <c r="BM400" s="120"/>
      <c r="BN400" s="120"/>
      <c r="BO400" s="120"/>
      <c r="BP400" s="120"/>
      <c r="BQ400" s="120"/>
      <c r="BR400" s="120"/>
      <c r="BS400" s="120"/>
      <c r="BT400" s="120"/>
      <c r="BU400" s="120"/>
      <c r="BV400" s="120"/>
      <c r="BW400" s="120"/>
      <c r="BX400" s="120"/>
      <c r="BY400" s="120"/>
      <c r="BZ400" s="120"/>
      <c r="CA400" s="120"/>
      <c r="CB400" s="120"/>
      <c r="CC400" s="121"/>
      <c r="CD400" s="121" t="str">
        <f t="shared" ref="CD400" si="1259">$B$25</f>
        <v>기타사항
(전달사항, 외출자 등)</v>
      </c>
      <c r="CE400" s="121"/>
      <c r="CF400" s="121"/>
      <c r="CG400" s="120"/>
      <c r="CH400" s="120"/>
      <c r="CI400" s="120"/>
      <c r="CJ400" s="120"/>
      <c r="CK400" s="120"/>
      <c r="CL400" s="120"/>
      <c r="CM400" s="120"/>
      <c r="CN400" s="120"/>
      <c r="CO400" s="120"/>
      <c r="CP400" s="120"/>
      <c r="CQ400" s="120"/>
      <c r="CR400" s="120"/>
      <c r="CS400" s="120"/>
      <c r="CT400" s="120"/>
      <c r="CU400" s="120"/>
      <c r="CV400" s="120"/>
    </row>
    <row r="401" spans="1:100" s="49" customFormat="1" ht="44.25" customHeight="1" x14ac:dyDescent="0.15">
      <c r="A401" s="148" t="str">
        <f t="shared" ref="A401" si="1260">$A$1</f>
        <v>훈    련    일    지</v>
      </c>
      <c r="B401" s="148"/>
      <c r="C401" s="148"/>
      <c r="D401" s="148"/>
      <c r="E401" s="148"/>
      <c r="F401" s="148"/>
      <c r="G401" s="148"/>
      <c r="H401" s="148"/>
      <c r="I401" s="148"/>
      <c r="J401" s="148"/>
      <c r="K401" s="148"/>
      <c r="L401" s="148"/>
      <c r="M401" s="148"/>
      <c r="N401" s="148"/>
      <c r="O401" s="148"/>
      <c r="P401" s="148"/>
      <c r="Q401" s="148"/>
      <c r="R401" s="148"/>
      <c r="S401" s="148"/>
      <c r="T401" s="148"/>
      <c r="U401" s="148" t="str">
        <f t="shared" ref="U401" si="1261">$A$1</f>
        <v>훈    련    일    지</v>
      </c>
      <c r="V401" s="148"/>
      <c r="W401" s="148"/>
      <c r="X401" s="148"/>
      <c r="Y401" s="148"/>
      <c r="Z401" s="148"/>
      <c r="AA401" s="148"/>
      <c r="AB401" s="148"/>
      <c r="AC401" s="148"/>
      <c r="AD401" s="148"/>
      <c r="AE401" s="148"/>
      <c r="AF401" s="148"/>
      <c r="AG401" s="148"/>
      <c r="AH401" s="148"/>
      <c r="AI401" s="148"/>
      <c r="AJ401" s="148"/>
      <c r="AK401" s="148"/>
      <c r="AL401" s="148"/>
      <c r="AM401" s="148"/>
      <c r="AN401" s="148"/>
      <c r="AO401" s="148" t="str">
        <f t="shared" ref="AO401" si="1262">$A$1</f>
        <v>훈    련    일    지</v>
      </c>
      <c r="AP401" s="148"/>
      <c r="AQ401" s="148"/>
      <c r="AR401" s="148"/>
      <c r="AS401" s="148"/>
      <c r="AT401" s="148"/>
      <c r="AU401" s="148"/>
      <c r="AV401" s="148"/>
      <c r="AW401" s="148"/>
      <c r="AX401" s="148"/>
      <c r="AY401" s="148"/>
      <c r="AZ401" s="148"/>
      <c r="BA401" s="148"/>
      <c r="BB401" s="148"/>
      <c r="BC401" s="148"/>
      <c r="BD401" s="148"/>
      <c r="BE401" s="148"/>
      <c r="BF401" s="148"/>
      <c r="BG401" s="148"/>
      <c r="BH401" s="148"/>
      <c r="BI401" s="148" t="str">
        <f t="shared" ref="BI401" si="1263">$A$1</f>
        <v>훈    련    일    지</v>
      </c>
      <c r="BJ401" s="148"/>
      <c r="BK401" s="148"/>
      <c r="BL401" s="148"/>
      <c r="BM401" s="148"/>
      <c r="BN401" s="148"/>
      <c r="BO401" s="148"/>
      <c r="BP401" s="148"/>
      <c r="BQ401" s="148"/>
      <c r="BR401" s="148"/>
      <c r="BS401" s="148"/>
      <c r="BT401" s="148"/>
      <c r="BU401" s="148"/>
      <c r="BV401" s="148"/>
      <c r="BW401" s="148"/>
      <c r="BX401" s="148"/>
      <c r="BY401" s="148"/>
      <c r="BZ401" s="148"/>
      <c r="CA401" s="148"/>
      <c r="CB401" s="148"/>
      <c r="CC401" s="148" t="str">
        <f t="shared" ref="CC401" si="1264">$A$1</f>
        <v>훈    련    일    지</v>
      </c>
      <c r="CD401" s="148"/>
      <c r="CE401" s="148"/>
      <c r="CF401" s="148"/>
      <c r="CG401" s="148"/>
      <c r="CH401" s="148"/>
      <c r="CI401" s="148"/>
      <c r="CJ401" s="148"/>
      <c r="CK401" s="148"/>
      <c r="CL401" s="148"/>
      <c r="CM401" s="148"/>
      <c r="CN401" s="148"/>
      <c r="CO401" s="148"/>
      <c r="CP401" s="148"/>
      <c r="CQ401" s="148"/>
      <c r="CR401" s="148"/>
      <c r="CS401" s="148"/>
      <c r="CT401" s="148"/>
      <c r="CU401" s="148"/>
      <c r="CV401" s="148"/>
    </row>
    <row r="402" spans="1:100" s="49" customFormat="1" ht="24" customHeight="1" x14ac:dyDescent="0.1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O402" s="50"/>
      <c r="AP402" s="50"/>
      <c r="AQ402" s="50"/>
      <c r="AR402" s="50"/>
      <c r="AS402" s="50"/>
      <c r="AT402" s="50"/>
      <c r="AU402" s="50"/>
      <c r="AV402" s="50"/>
      <c r="AW402" s="50"/>
      <c r="AX402" s="50"/>
      <c r="BI402" s="50"/>
      <c r="BJ402" s="50"/>
      <c r="BK402" s="50"/>
      <c r="BL402" s="50"/>
      <c r="BM402" s="50"/>
      <c r="BN402" s="50"/>
      <c r="BO402" s="50"/>
      <c r="BP402" s="50"/>
      <c r="BQ402" s="50"/>
      <c r="BR402" s="50"/>
      <c r="CC402" s="50"/>
      <c r="CD402" s="50"/>
      <c r="CE402" s="50"/>
      <c r="CF402" s="50"/>
      <c r="CG402" s="50"/>
      <c r="CH402" s="50"/>
      <c r="CI402" s="50"/>
      <c r="CJ402" s="50"/>
      <c r="CK402" s="50"/>
      <c r="CL402" s="50"/>
    </row>
    <row r="403" spans="1:100" ht="20.100000000000001" customHeight="1" x14ac:dyDescent="0.15">
      <c r="A403" s="51" t="s">
        <v>18</v>
      </c>
      <c r="D403" s="81" t="str">
        <f>자료!$D$4</f>
        <v>하이미디어컴퓨터학원 천호점</v>
      </c>
      <c r="F403" s="52"/>
      <c r="G403" s="52"/>
      <c r="H403" s="52"/>
      <c r="N403" s="149" t="s">
        <v>75</v>
      </c>
      <c r="O403" s="152" t="s">
        <v>70</v>
      </c>
      <c r="P403" s="153"/>
      <c r="Q403" s="154"/>
      <c r="R403" s="152" t="s">
        <v>76</v>
      </c>
      <c r="S403" s="153"/>
      <c r="T403" s="154"/>
      <c r="U403" s="51" t="str">
        <f>$A$3</f>
        <v xml:space="preserve">훈련기관명 : </v>
      </c>
      <c r="X403" s="81" t="str">
        <f>$D$3</f>
        <v>하이미디어컴퓨터학원 천호점</v>
      </c>
      <c r="Z403" s="52"/>
      <c r="AA403" s="52"/>
      <c r="AB403" s="52"/>
      <c r="AH403" s="149" t="str">
        <f>$N$3</f>
        <v>결 
재</v>
      </c>
      <c r="AI403" s="152" t="str">
        <f>$O$3</f>
        <v>담  당</v>
      </c>
      <c r="AJ403" s="153"/>
      <c r="AK403" s="154"/>
      <c r="AL403" s="152" t="str">
        <f>$R$3</f>
        <v>최 종</v>
      </c>
      <c r="AM403" s="153"/>
      <c r="AN403" s="154"/>
      <c r="AO403" s="51" t="str">
        <f>$A$3</f>
        <v xml:space="preserve">훈련기관명 : </v>
      </c>
      <c r="AR403" s="81" t="str">
        <f>$D$3</f>
        <v>하이미디어컴퓨터학원 천호점</v>
      </c>
      <c r="AT403" s="52"/>
      <c r="AU403" s="52"/>
      <c r="AV403" s="52"/>
      <c r="BB403" s="149" t="str">
        <f>$N$3</f>
        <v>결 
재</v>
      </c>
      <c r="BC403" s="152" t="str">
        <f>$O$3</f>
        <v>담  당</v>
      </c>
      <c r="BD403" s="153"/>
      <c r="BE403" s="154"/>
      <c r="BF403" s="152" t="str">
        <f>$R$3</f>
        <v>최 종</v>
      </c>
      <c r="BG403" s="153"/>
      <c r="BH403" s="154"/>
      <c r="BI403" s="51" t="str">
        <f>$A$3</f>
        <v xml:space="preserve">훈련기관명 : </v>
      </c>
      <c r="BL403" s="81" t="str">
        <f>$D$3</f>
        <v>하이미디어컴퓨터학원 천호점</v>
      </c>
      <c r="BN403" s="52"/>
      <c r="BO403" s="52"/>
      <c r="BP403" s="52"/>
      <c r="BV403" s="149" t="str">
        <f>$N$3</f>
        <v>결 
재</v>
      </c>
      <c r="BW403" s="152" t="str">
        <f>$O$3</f>
        <v>담  당</v>
      </c>
      <c r="BX403" s="153"/>
      <c r="BY403" s="154"/>
      <c r="BZ403" s="152" t="str">
        <f>$R$3</f>
        <v>최 종</v>
      </c>
      <c r="CA403" s="153"/>
      <c r="CB403" s="154"/>
      <c r="CC403" s="51" t="str">
        <f>$A$3</f>
        <v xml:space="preserve">훈련기관명 : </v>
      </c>
      <c r="CF403" s="81" t="str">
        <f>$D$3</f>
        <v>하이미디어컴퓨터학원 천호점</v>
      </c>
      <c r="CH403" s="52"/>
      <c r="CI403" s="52"/>
      <c r="CJ403" s="52"/>
      <c r="CP403" s="149" t="str">
        <f>$N$3</f>
        <v>결 
재</v>
      </c>
      <c r="CQ403" s="152" t="str">
        <f>$O$3</f>
        <v>담  당</v>
      </c>
      <c r="CR403" s="153"/>
      <c r="CS403" s="154"/>
      <c r="CT403" s="152" t="str">
        <f>$R$3</f>
        <v>최 종</v>
      </c>
      <c r="CU403" s="153"/>
      <c r="CV403" s="154"/>
    </row>
    <row r="404" spans="1:100" ht="20.100000000000001" customHeight="1" x14ac:dyDescent="0.15">
      <c r="A404" s="51" t="s">
        <v>19</v>
      </c>
      <c r="D404" s="136" t="str">
        <f>$D$4</f>
        <v>풀스택 개발자양성과정(프론트앤드&amp;백앤드)(2회차)</v>
      </c>
      <c r="E404" s="136"/>
      <c r="F404" s="136"/>
      <c r="G404" s="136"/>
      <c r="H404" s="136"/>
      <c r="I404" s="136"/>
      <c r="J404" s="136"/>
      <c r="K404" s="136"/>
      <c r="L404" s="136"/>
      <c r="M404" s="137"/>
      <c r="N404" s="150"/>
      <c r="O404" s="138"/>
      <c r="P404" s="139"/>
      <c r="Q404" s="140"/>
      <c r="R404" s="138"/>
      <c r="S404" s="139"/>
      <c r="T404" s="140"/>
      <c r="U404" s="51" t="str">
        <f>$A$4</f>
        <v xml:space="preserve">훈련과정명 : </v>
      </c>
      <c r="X404" s="136" t="str">
        <f>$D$4</f>
        <v>풀스택 개발자양성과정(프론트앤드&amp;백앤드)(2회차)</v>
      </c>
      <c r="Y404" s="136"/>
      <c r="Z404" s="136"/>
      <c r="AA404" s="136"/>
      <c r="AB404" s="136"/>
      <c r="AC404" s="136"/>
      <c r="AD404" s="136"/>
      <c r="AE404" s="136"/>
      <c r="AF404" s="136"/>
      <c r="AG404" s="137"/>
      <c r="AH404" s="150"/>
      <c r="AI404" s="138"/>
      <c r="AJ404" s="139"/>
      <c r="AK404" s="140"/>
      <c r="AL404" s="138"/>
      <c r="AM404" s="139"/>
      <c r="AN404" s="140"/>
      <c r="AO404" s="51" t="str">
        <f>$A$4</f>
        <v xml:space="preserve">훈련과정명 : </v>
      </c>
      <c r="AR404" s="136" t="str">
        <f>$D$4</f>
        <v>풀스택 개발자양성과정(프론트앤드&amp;백앤드)(2회차)</v>
      </c>
      <c r="AS404" s="136"/>
      <c r="AT404" s="136"/>
      <c r="AU404" s="136"/>
      <c r="AV404" s="136"/>
      <c r="AW404" s="136"/>
      <c r="AX404" s="136"/>
      <c r="AY404" s="136"/>
      <c r="AZ404" s="136"/>
      <c r="BA404" s="137"/>
      <c r="BB404" s="150"/>
      <c r="BC404" s="138"/>
      <c r="BD404" s="139"/>
      <c r="BE404" s="140"/>
      <c r="BF404" s="138"/>
      <c r="BG404" s="139"/>
      <c r="BH404" s="140"/>
      <c r="BI404" s="51" t="str">
        <f>$A$4</f>
        <v xml:space="preserve">훈련과정명 : </v>
      </c>
      <c r="BL404" s="136" t="str">
        <f>$D$4</f>
        <v>풀스택 개발자양성과정(프론트앤드&amp;백앤드)(2회차)</v>
      </c>
      <c r="BM404" s="136"/>
      <c r="BN404" s="136"/>
      <c r="BO404" s="136"/>
      <c r="BP404" s="136"/>
      <c r="BQ404" s="136"/>
      <c r="BR404" s="136"/>
      <c r="BS404" s="136"/>
      <c r="BT404" s="136"/>
      <c r="BU404" s="137"/>
      <c r="BV404" s="150"/>
      <c r="BW404" s="138"/>
      <c r="BX404" s="139"/>
      <c r="BY404" s="140"/>
      <c r="BZ404" s="138"/>
      <c r="CA404" s="139"/>
      <c r="CB404" s="140"/>
      <c r="CC404" s="51" t="str">
        <f>$A$4</f>
        <v xml:space="preserve">훈련과정명 : </v>
      </c>
      <c r="CF404" s="136" t="str">
        <f>$D$4</f>
        <v>풀스택 개발자양성과정(프론트앤드&amp;백앤드)(2회차)</v>
      </c>
      <c r="CG404" s="136"/>
      <c r="CH404" s="136"/>
      <c r="CI404" s="136"/>
      <c r="CJ404" s="136"/>
      <c r="CK404" s="136"/>
      <c r="CL404" s="136"/>
      <c r="CM404" s="136"/>
      <c r="CN404" s="136"/>
      <c r="CO404" s="137"/>
      <c r="CP404" s="150"/>
      <c r="CQ404" s="138"/>
      <c r="CR404" s="139"/>
      <c r="CS404" s="140"/>
      <c r="CT404" s="138"/>
      <c r="CU404" s="139"/>
      <c r="CV404" s="140"/>
    </row>
    <row r="405" spans="1:100" ht="20.100000000000001" customHeight="1" x14ac:dyDescent="0.15">
      <c r="A405" s="51" t="s">
        <v>20</v>
      </c>
      <c r="D405" s="81" t="str">
        <f>자료!$D$5</f>
        <v>2020-10-20 ~ 2021-04-01</v>
      </c>
      <c r="F405" s="52"/>
      <c r="N405" s="151"/>
      <c r="O405" s="141"/>
      <c r="P405" s="142"/>
      <c r="Q405" s="143"/>
      <c r="R405" s="141"/>
      <c r="S405" s="142"/>
      <c r="T405" s="143"/>
      <c r="U405" s="51" t="str">
        <f>$A$5</f>
        <v xml:space="preserve">훈 련 기 간 : </v>
      </c>
      <c r="X405" s="81" t="str">
        <f>$D$5</f>
        <v>2020-10-20 ~ 2021-04-01</v>
      </c>
      <c r="Z405" s="52"/>
      <c r="AH405" s="151"/>
      <c r="AI405" s="141"/>
      <c r="AJ405" s="142"/>
      <c r="AK405" s="143"/>
      <c r="AL405" s="141"/>
      <c r="AM405" s="142"/>
      <c r="AN405" s="143"/>
      <c r="AO405" s="51" t="str">
        <f>$A$5</f>
        <v xml:space="preserve">훈 련 기 간 : </v>
      </c>
      <c r="AR405" s="81" t="str">
        <f>$D$5</f>
        <v>2020-10-20 ~ 2021-04-01</v>
      </c>
      <c r="AT405" s="52"/>
      <c r="BB405" s="151"/>
      <c r="BC405" s="141"/>
      <c r="BD405" s="142"/>
      <c r="BE405" s="143"/>
      <c r="BF405" s="141"/>
      <c r="BG405" s="142"/>
      <c r="BH405" s="143"/>
      <c r="BI405" s="51" t="str">
        <f>$A$5</f>
        <v xml:space="preserve">훈 련 기 간 : </v>
      </c>
      <c r="BL405" s="81" t="str">
        <f>$D$5</f>
        <v>2020-10-20 ~ 2021-04-01</v>
      </c>
      <c r="BN405" s="52"/>
      <c r="BV405" s="151"/>
      <c r="BW405" s="141"/>
      <c r="BX405" s="142"/>
      <c r="BY405" s="143"/>
      <c r="BZ405" s="141"/>
      <c r="CA405" s="142"/>
      <c r="CB405" s="143"/>
      <c r="CC405" s="51" t="str">
        <f>$A$5</f>
        <v xml:space="preserve">훈 련 기 간 : </v>
      </c>
      <c r="CF405" s="81" t="str">
        <f>$D$5</f>
        <v>2020-10-20 ~ 2021-04-01</v>
      </c>
      <c r="CH405" s="52"/>
      <c r="CP405" s="151"/>
      <c r="CQ405" s="141"/>
      <c r="CR405" s="142"/>
      <c r="CS405" s="143"/>
      <c r="CT405" s="141"/>
      <c r="CU405" s="142"/>
      <c r="CV405" s="143"/>
    </row>
    <row r="406" spans="1:100" ht="20.100000000000001" customHeight="1" x14ac:dyDescent="0.15">
      <c r="F406" s="52"/>
      <c r="Z406" s="52"/>
      <c r="AT406" s="52"/>
      <c r="BN406" s="52"/>
      <c r="CH406" s="52"/>
    </row>
    <row r="407" spans="1:100" ht="19.5" customHeight="1" x14ac:dyDescent="0.15">
      <c r="A407" s="53" t="s">
        <v>68</v>
      </c>
      <c r="B407" s="53"/>
      <c r="C407" s="53"/>
      <c r="D407" s="144">
        <f>VLOOKUP(J407,내용[],44,FALSE)</f>
        <v>44242</v>
      </c>
      <c r="E407" s="144"/>
      <c r="F407" s="144"/>
      <c r="G407" s="144"/>
      <c r="H407" s="144"/>
      <c r="I407" s="144"/>
      <c r="J407" s="145">
        <f t="shared" ref="J407" si="1265">J382+5</f>
        <v>81</v>
      </c>
      <c r="K407" s="145"/>
      <c r="L407" s="54"/>
      <c r="M407" s="53"/>
      <c r="N407" s="53"/>
      <c r="O407" s="53"/>
      <c r="P407" s="53"/>
      <c r="Q407" s="53"/>
      <c r="R407" s="53"/>
      <c r="U407" s="53" t="s">
        <v>68</v>
      </c>
      <c r="V407" s="53"/>
      <c r="W407" s="53"/>
      <c r="X407" s="146">
        <f>VLOOKUP(AD407,내용[],44,FALSE)</f>
        <v>44243</v>
      </c>
      <c r="Y407" s="146"/>
      <c r="Z407" s="146"/>
      <c r="AA407" s="146"/>
      <c r="AB407" s="146"/>
      <c r="AC407" s="146"/>
      <c r="AD407" s="147">
        <f t="shared" ref="AD407" si="1266">J407+1</f>
        <v>82</v>
      </c>
      <c r="AE407" s="147"/>
      <c r="AF407" s="54"/>
      <c r="AG407" s="53"/>
      <c r="AH407" s="53"/>
      <c r="AI407" s="53"/>
      <c r="AJ407" s="53"/>
      <c r="AK407" s="53"/>
      <c r="AL407" s="53"/>
      <c r="AO407" s="53" t="s">
        <v>68</v>
      </c>
      <c r="AP407" s="53"/>
      <c r="AQ407" s="53"/>
      <c r="AR407" s="146">
        <f>VLOOKUP(AX407,내용[],44,FALSE)</f>
        <v>44244</v>
      </c>
      <c r="AS407" s="146"/>
      <c r="AT407" s="146"/>
      <c r="AU407" s="146"/>
      <c r="AV407" s="146"/>
      <c r="AW407" s="146"/>
      <c r="AX407" s="147">
        <f t="shared" ref="AX407" si="1267">AD407+1</f>
        <v>83</v>
      </c>
      <c r="AY407" s="147"/>
      <c r="AZ407" s="54"/>
      <c r="BA407" s="53"/>
      <c r="BB407" s="53"/>
      <c r="BC407" s="53"/>
      <c r="BD407" s="53"/>
      <c r="BE407" s="53"/>
      <c r="BF407" s="53"/>
      <c r="BI407" s="53" t="s">
        <v>68</v>
      </c>
      <c r="BJ407" s="53"/>
      <c r="BK407" s="53"/>
      <c r="BL407" s="146">
        <f>VLOOKUP(BR407,내용[],44,FALSE)</f>
        <v>44245</v>
      </c>
      <c r="BM407" s="146"/>
      <c r="BN407" s="146"/>
      <c r="BO407" s="146"/>
      <c r="BP407" s="146"/>
      <c r="BQ407" s="146"/>
      <c r="BR407" s="147">
        <f t="shared" ref="BR407" si="1268">AX407+1</f>
        <v>84</v>
      </c>
      <c r="BS407" s="147"/>
      <c r="BT407" s="54"/>
      <c r="BU407" s="53"/>
      <c r="BV407" s="53"/>
      <c r="BW407" s="53"/>
      <c r="BX407" s="53"/>
      <c r="BY407" s="53"/>
      <c r="BZ407" s="53"/>
      <c r="CC407" s="53" t="s">
        <v>68</v>
      </c>
      <c r="CD407" s="53"/>
      <c r="CE407" s="53"/>
      <c r="CF407" s="146">
        <f>VLOOKUP(CL407,내용[],44,FALSE)</f>
        <v>44246</v>
      </c>
      <c r="CG407" s="146"/>
      <c r="CH407" s="146"/>
      <c r="CI407" s="146"/>
      <c r="CJ407" s="146"/>
      <c r="CK407" s="146"/>
      <c r="CL407" s="147">
        <f t="shared" ref="CL407" si="1269">BR407+1</f>
        <v>85</v>
      </c>
      <c r="CM407" s="147"/>
      <c r="CN407" s="54"/>
      <c r="CO407" s="53"/>
      <c r="CP407" s="53"/>
      <c r="CQ407" s="53"/>
      <c r="CR407" s="53"/>
      <c r="CS407" s="53"/>
      <c r="CT407" s="53"/>
    </row>
    <row r="408" spans="1:100" ht="30" customHeight="1" x14ac:dyDescent="0.15">
      <c r="A408" s="130" t="str">
        <f t="shared" ref="A408" si="1270">$A$8</f>
        <v>재적</v>
      </c>
      <c r="B408" s="131"/>
      <c r="C408" s="132" t="s">
        <v>2</v>
      </c>
      <c r="D408" s="135"/>
      <c r="E408" s="130" t="str">
        <f t="shared" ref="E408" si="1271">$E$8</f>
        <v>출석</v>
      </c>
      <c r="F408" s="131"/>
      <c r="G408" s="132" t="s">
        <v>2</v>
      </c>
      <c r="H408" s="133"/>
      <c r="I408" s="134" t="str">
        <f t="shared" ref="I408" si="1272">$I$8</f>
        <v>결석</v>
      </c>
      <c r="J408" s="131"/>
      <c r="K408" s="132" t="s">
        <v>2</v>
      </c>
      <c r="L408" s="135"/>
      <c r="M408" s="130" t="str">
        <f t="shared" ref="M408" si="1273">$M$8</f>
        <v>지각</v>
      </c>
      <c r="N408" s="131"/>
      <c r="O408" s="132" t="s">
        <v>2</v>
      </c>
      <c r="P408" s="133"/>
      <c r="Q408" s="134" t="str">
        <f t="shared" ref="Q408" si="1274">$Q$8</f>
        <v xml:space="preserve">조퇴 </v>
      </c>
      <c r="R408" s="131"/>
      <c r="S408" s="132" t="s">
        <v>2</v>
      </c>
      <c r="T408" s="133"/>
      <c r="U408" s="130" t="str">
        <f t="shared" ref="U408" si="1275">$A$8</f>
        <v>재적</v>
      </c>
      <c r="V408" s="131"/>
      <c r="W408" s="132" t="s">
        <v>2</v>
      </c>
      <c r="X408" s="135"/>
      <c r="Y408" s="130" t="str">
        <f t="shared" ref="Y408" si="1276">$E$8</f>
        <v>출석</v>
      </c>
      <c r="Z408" s="131"/>
      <c r="AA408" s="132" t="s">
        <v>2</v>
      </c>
      <c r="AB408" s="133"/>
      <c r="AC408" s="134" t="str">
        <f t="shared" ref="AC408" si="1277">$I$8</f>
        <v>결석</v>
      </c>
      <c r="AD408" s="131"/>
      <c r="AE408" s="132" t="s">
        <v>2</v>
      </c>
      <c r="AF408" s="135"/>
      <c r="AG408" s="130" t="str">
        <f t="shared" ref="AG408" si="1278">$M$8</f>
        <v>지각</v>
      </c>
      <c r="AH408" s="131"/>
      <c r="AI408" s="132" t="s">
        <v>2</v>
      </c>
      <c r="AJ408" s="133"/>
      <c r="AK408" s="134" t="str">
        <f t="shared" ref="AK408" si="1279">$Q$8</f>
        <v xml:space="preserve">조퇴 </v>
      </c>
      <c r="AL408" s="131"/>
      <c r="AM408" s="132" t="s">
        <v>2</v>
      </c>
      <c r="AN408" s="133"/>
      <c r="AO408" s="130" t="str">
        <f t="shared" ref="AO408" si="1280">$A$8</f>
        <v>재적</v>
      </c>
      <c r="AP408" s="131"/>
      <c r="AQ408" s="132" t="s">
        <v>2</v>
      </c>
      <c r="AR408" s="135"/>
      <c r="AS408" s="130" t="str">
        <f t="shared" ref="AS408" si="1281">$E$8</f>
        <v>출석</v>
      </c>
      <c r="AT408" s="131"/>
      <c r="AU408" s="132" t="s">
        <v>2</v>
      </c>
      <c r="AV408" s="133"/>
      <c r="AW408" s="134" t="str">
        <f t="shared" ref="AW408" si="1282">$I$8</f>
        <v>결석</v>
      </c>
      <c r="AX408" s="131"/>
      <c r="AY408" s="132" t="s">
        <v>2</v>
      </c>
      <c r="AZ408" s="135"/>
      <c r="BA408" s="130" t="str">
        <f t="shared" ref="BA408" si="1283">$M$8</f>
        <v>지각</v>
      </c>
      <c r="BB408" s="131"/>
      <c r="BC408" s="132" t="s">
        <v>2</v>
      </c>
      <c r="BD408" s="133"/>
      <c r="BE408" s="134" t="str">
        <f t="shared" ref="BE408" si="1284">$Q$8</f>
        <v xml:space="preserve">조퇴 </v>
      </c>
      <c r="BF408" s="131"/>
      <c r="BG408" s="132" t="s">
        <v>2</v>
      </c>
      <c r="BH408" s="133"/>
      <c r="BI408" s="130" t="str">
        <f t="shared" ref="BI408" si="1285">$A$8</f>
        <v>재적</v>
      </c>
      <c r="BJ408" s="131"/>
      <c r="BK408" s="132" t="s">
        <v>2</v>
      </c>
      <c r="BL408" s="135"/>
      <c r="BM408" s="130" t="str">
        <f t="shared" ref="BM408" si="1286">$E$8</f>
        <v>출석</v>
      </c>
      <c r="BN408" s="131"/>
      <c r="BO408" s="132" t="s">
        <v>2</v>
      </c>
      <c r="BP408" s="133"/>
      <c r="BQ408" s="134" t="str">
        <f t="shared" ref="BQ408" si="1287">$I$8</f>
        <v>결석</v>
      </c>
      <c r="BR408" s="131"/>
      <c r="BS408" s="132" t="s">
        <v>2</v>
      </c>
      <c r="BT408" s="135"/>
      <c r="BU408" s="130" t="str">
        <f t="shared" ref="BU408" si="1288">$M$8</f>
        <v>지각</v>
      </c>
      <c r="BV408" s="131"/>
      <c r="BW408" s="132" t="s">
        <v>2</v>
      </c>
      <c r="BX408" s="133"/>
      <c r="BY408" s="134" t="str">
        <f t="shared" ref="BY408" si="1289">$Q$8</f>
        <v xml:space="preserve">조퇴 </v>
      </c>
      <c r="BZ408" s="131"/>
      <c r="CA408" s="132" t="s">
        <v>2</v>
      </c>
      <c r="CB408" s="133"/>
      <c r="CC408" s="130" t="str">
        <f t="shared" ref="CC408" si="1290">$A$8</f>
        <v>재적</v>
      </c>
      <c r="CD408" s="131"/>
      <c r="CE408" s="132" t="s">
        <v>2</v>
      </c>
      <c r="CF408" s="135"/>
      <c r="CG408" s="130" t="str">
        <f t="shared" ref="CG408" si="1291">$E$8</f>
        <v>출석</v>
      </c>
      <c r="CH408" s="131"/>
      <c r="CI408" s="132" t="s">
        <v>2</v>
      </c>
      <c r="CJ408" s="133"/>
      <c r="CK408" s="134" t="str">
        <f t="shared" ref="CK408" si="1292">$I$8</f>
        <v>결석</v>
      </c>
      <c r="CL408" s="131"/>
      <c r="CM408" s="132" t="s">
        <v>2</v>
      </c>
      <c r="CN408" s="135"/>
      <c r="CO408" s="130" t="str">
        <f t="shared" ref="CO408" si="1293">$M$8</f>
        <v>지각</v>
      </c>
      <c r="CP408" s="131"/>
      <c r="CQ408" s="132" t="s">
        <v>2</v>
      </c>
      <c r="CR408" s="133"/>
      <c r="CS408" s="134" t="str">
        <f t="shared" ref="CS408" si="1294">$Q$8</f>
        <v xml:space="preserve">조퇴 </v>
      </c>
      <c r="CT408" s="131"/>
      <c r="CU408" s="132" t="s">
        <v>2</v>
      </c>
      <c r="CV408" s="133"/>
    </row>
    <row r="409" spans="1:100" ht="19.5" customHeight="1" x14ac:dyDescent="0.15"/>
    <row r="410" spans="1:100" ht="25.5" customHeight="1" x14ac:dyDescent="0.15">
      <c r="A410" s="120" t="s">
        <v>7</v>
      </c>
      <c r="B410" s="120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120"/>
      <c r="T410" s="120"/>
      <c r="U410" s="120" t="s">
        <v>7</v>
      </c>
      <c r="V410" s="120"/>
      <c r="W410" s="120"/>
      <c r="X410" s="120"/>
      <c r="Y410" s="120"/>
      <c r="Z410" s="120"/>
      <c r="AA410" s="120"/>
      <c r="AB410" s="120"/>
      <c r="AC410" s="120"/>
      <c r="AD410" s="120"/>
      <c r="AE410" s="120"/>
      <c r="AF410" s="120"/>
      <c r="AG410" s="120"/>
      <c r="AH410" s="120"/>
      <c r="AI410" s="120"/>
      <c r="AJ410" s="120"/>
      <c r="AK410" s="120"/>
      <c r="AL410" s="120"/>
      <c r="AM410" s="120"/>
      <c r="AN410" s="120"/>
      <c r="AO410" s="120" t="s">
        <v>7</v>
      </c>
      <c r="AP410" s="120"/>
      <c r="AQ410" s="120"/>
      <c r="AR410" s="120"/>
      <c r="AS410" s="120"/>
      <c r="AT410" s="120"/>
      <c r="AU410" s="120"/>
      <c r="AV410" s="120"/>
      <c r="AW410" s="120"/>
      <c r="AX410" s="120"/>
      <c r="AY410" s="120"/>
      <c r="AZ410" s="120"/>
      <c r="BA410" s="120"/>
      <c r="BB410" s="120"/>
      <c r="BC410" s="120"/>
      <c r="BD410" s="120"/>
      <c r="BE410" s="120"/>
      <c r="BF410" s="120"/>
      <c r="BG410" s="120"/>
      <c r="BH410" s="120"/>
      <c r="BI410" s="120" t="s">
        <v>7</v>
      </c>
      <c r="BJ410" s="120"/>
      <c r="BK410" s="120"/>
      <c r="BL410" s="120"/>
      <c r="BM410" s="120"/>
      <c r="BN410" s="120"/>
      <c r="BO410" s="120"/>
      <c r="BP410" s="120"/>
      <c r="BQ410" s="120"/>
      <c r="BR410" s="120"/>
      <c r="BS410" s="120"/>
      <c r="BT410" s="120"/>
      <c r="BU410" s="120"/>
      <c r="BV410" s="120"/>
      <c r="BW410" s="120"/>
      <c r="BX410" s="120"/>
      <c r="BY410" s="120"/>
      <c r="BZ410" s="120"/>
      <c r="CA410" s="120"/>
      <c r="CB410" s="120"/>
      <c r="CC410" s="120" t="s">
        <v>7</v>
      </c>
      <c r="CD410" s="120"/>
      <c r="CE410" s="120"/>
      <c r="CF410" s="120"/>
      <c r="CG410" s="120"/>
      <c r="CH410" s="120"/>
      <c r="CI410" s="120"/>
      <c r="CJ410" s="120"/>
      <c r="CK410" s="120"/>
      <c r="CL410" s="120"/>
      <c r="CM410" s="120"/>
      <c r="CN410" s="120"/>
      <c r="CO410" s="120"/>
      <c r="CP410" s="120"/>
      <c r="CQ410" s="120"/>
      <c r="CR410" s="120"/>
      <c r="CS410" s="120"/>
      <c r="CT410" s="120"/>
      <c r="CU410" s="120"/>
      <c r="CV410" s="120"/>
    </row>
    <row r="411" spans="1:100" s="56" customFormat="1" ht="30" customHeight="1" x14ac:dyDescent="0.15">
      <c r="A411" s="86" t="str">
        <f t="shared" ref="A411" si="1295">$A$11</f>
        <v>교시</v>
      </c>
      <c r="B411" s="128" t="str">
        <f t="shared" ref="B411" si="1296">$B$11</f>
        <v>훈련과목</v>
      </c>
      <c r="C411" s="128"/>
      <c r="D411" s="128"/>
      <c r="E411" s="128"/>
      <c r="F411" s="128"/>
      <c r="G411" s="128"/>
      <c r="H411" s="128" t="str">
        <f t="shared" ref="H411" si="1297">$H$11</f>
        <v>담당교사</v>
      </c>
      <c r="I411" s="128"/>
      <c r="J411" s="128" t="str">
        <f t="shared" ref="J411" si="1298">$J$11</f>
        <v>훈련내용</v>
      </c>
      <c r="K411" s="128"/>
      <c r="L411" s="128"/>
      <c r="M411" s="128"/>
      <c r="N411" s="128"/>
      <c r="O411" s="128"/>
      <c r="P411" s="128"/>
      <c r="Q411" s="129" t="str">
        <f t="shared" ref="Q411" si="1299">$Q$11</f>
        <v>비고
(불참자 등)</v>
      </c>
      <c r="R411" s="129"/>
      <c r="S411" s="129"/>
      <c r="T411" s="129"/>
      <c r="U411" s="86" t="str">
        <f t="shared" ref="U411" si="1300">$A$11</f>
        <v>교시</v>
      </c>
      <c r="V411" s="128" t="str">
        <f t="shared" ref="V411" si="1301">$B$11</f>
        <v>훈련과목</v>
      </c>
      <c r="W411" s="128"/>
      <c r="X411" s="128"/>
      <c r="Y411" s="128"/>
      <c r="Z411" s="128"/>
      <c r="AA411" s="128"/>
      <c r="AB411" s="128" t="str">
        <f t="shared" ref="AB411" si="1302">$H$11</f>
        <v>담당교사</v>
      </c>
      <c r="AC411" s="128"/>
      <c r="AD411" s="128" t="str">
        <f t="shared" ref="AD411" si="1303">$J$11</f>
        <v>훈련내용</v>
      </c>
      <c r="AE411" s="128"/>
      <c r="AF411" s="128"/>
      <c r="AG411" s="128"/>
      <c r="AH411" s="128"/>
      <c r="AI411" s="128"/>
      <c r="AJ411" s="128"/>
      <c r="AK411" s="129" t="str">
        <f t="shared" ref="AK411" si="1304">$Q$11</f>
        <v>비고
(불참자 등)</v>
      </c>
      <c r="AL411" s="129"/>
      <c r="AM411" s="129"/>
      <c r="AN411" s="129"/>
      <c r="AO411" s="86" t="str">
        <f t="shared" ref="AO411" si="1305">$A$11</f>
        <v>교시</v>
      </c>
      <c r="AP411" s="128" t="str">
        <f t="shared" ref="AP411" si="1306">$B$11</f>
        <v>훈련과목</v>
      </c>
      <c r="AQ411" s="128"/>
      <c r="AR411" s="128"/>
      <c r="AS411" s="128"/>
      <c r="AT411" s="128"/>
      <c r="AU411" s="128"/>
      <c r="AV411" s="128" t="str">
        <f t="shared" ref="AV411" si="1307">$H$11</f>
        <v>담당교사</v>
      </c>
      <c r="AW411" s="128"/>
      <c r="AX411" s="128" t="str">
        <f t="shared" ref="AX411" si="1308">$J$11</f>
        <v>훈련내용</v>
      </c>
      <c r="AY411" s="128"/>
      <c r="AZ411" s="128"/>
      <c r="BA411" s="128"/>
      <c r="BB411" s="128"/>
      <c r="BC411" s="128"/>
      <c r="BD411" s="128"/>
      <c r="BE411" s="129" t="str">
        <f t="shared" ref="BE411" si="1309">$Q$11</f>
        <v>비고
(불참자 등)</v>
      </c>
      <c r="BF411" s="129"/>
      <c r="BG411" s="129"/>
      <c r="BH411" s="129"/>
      <c r="BI411" s="86" t="str">
        <f t="shared" ref="BI411" si="1310">$A$11</f>
        <v>교시</v>
      </c>
      <c r="BJ411" s="128" t="str">
        <f t="shared" ref="BJ411" si="1311">$B$11</f>
        <v>훈련과목</v>
      </c>
      <c r="BK411" s="128"/>
      <c r="BL411" s="128"/>
      <c r="BM411" s="128"/>
      <c r="BN411" s="128"/>
      <c r="BO411" s="128"/>
      <c r="BP411" s="128" t="str">
        <f t="shared" ref="BP411" si="1312">$H$11</f>
        <v>담당교사</v>
      </c>
      <c r="BQ411" s="128"/>
      <c r="BR411" s="128" t="str">
        <f t="shared" ref="BR411" si="1313">$J$11</f>
        <v>훈련내용</v>
      </c>
      <c r="BS411" s="128"/>
      <c r="BT411" s="128"/>
      <c r="BU411" s="128"/>
      <c r="BV411" s="128"/>
      <c r="BW411" s="128"/>
      <c r="BX411" s="128"/>
      <c r="BY411" s="129" t="str">
        <f t="shared" ref="BY411" si="1314">$Q$11</f>
        <v>비고
(불참자 등)</v>
      </c>
      <c r="BZ411" s="129"/>
      <c r="CA411" s="129"/>
      <c r="CB411" s="129"/>
      <c r="CC411" s="86" t="str">
        <f t="shared" ref="CC411" si="1315">$A$11</f>
        <v>교시</v>
      </c>
      <c r="CD411" s="128" t="str">
        <f t="shared" ref="CD411" si="1316">$B$11</f>
        <v>훈련과목</v>
      </c>
      <c r="CE411" s="128"/>
      <c r="CF411" s="128"/>
      <c r="CG411" s="128"/>
      <c r="CH411" s="128"/>
      <c r="CI411" s="128"/>
      <c r="CJ411" s="128" t="str">
        <f t="shared" ref="CJ411" si="1317">$H$11</f>
        <v>담당교사</v>
      </c>
      <c r="CK411" s="128"/>
      <c r="CL411" s="128" t="str">
        <f t="shared" ref="CL411" si="1318">$J$11</f>
        <v>훈련내용</v>
      </c>
      <c r="CM411" s="128"/>
      <c r="CN411" s="128"/>
      <c r="CO411" s="128"/>
      <c r="CP411" s="128"/>
      <c r="CQ411" s="128"/>
      <c r="CR411" s="128"/>
      <c r="CS411" s="129" t="str">
        <f t="shared" ref="CS411" si="1319">$Q$11</f>
        <v>비고
(불참자 등)</v>
      </c>
      <c r="CT411" s="129"/>
      <c r="CU411" s="129"/>
      <c r="CV411" s="129"/>
    </row>
    <row r="412" spans="1:100" ht="30.75" customHeight="1" x14ac:dyDescent="0.15">
      <c r="A412" s="57" t="str">
        <f>"1교시"&amp;LEFT(자료!$D$8,5)</f>
        <v>1교시09:30</v>
      </c>
      <c r="B412" s="121" t="str">
        <f>IF(VLOOKUP(J407,내용[],4,FALSE)="","",VLOOKUP(J407,내용[],4,FALSE)&amp;" : "&amp;VLOOKUP(J407,내용[],12,FALSE))</f>
        <v xml:space="preserve">프론트앤드 &amp; 백앤드 구현 및 제작 : </v>
      </c>
      <c r="C412" s="121"/>
      <c r="D412" s="121"/>
      <c r="E412" s="121"/>
      <c r="F412" s="121"/>
      <c r="G412" s="121"/>
      <c r="H412" s="122"/>
      <c r="I412" s="122"/>
      <c r="J412" s="123" t="str">
        <f>IF(VLOOKUP(J407,내용[],20,FALSE)="","",VLOOKUP(J407,내용[],20,FALSE))</f>
        <v>인터페이스 구현</v>
      </c>
      <c r="K412" s="123"/>
      <c r="L412" s="123"/>
      <c r="M412" s="123"/>
      <c r="N412" s="123"/>
      <c r="O412" s="123"/>
      <c r="P412" s="123"/>
      <c r="Q412" s="124"/>
      <c r="R412" s="124"/>
      <c r="S412" s="124"/>
      <c r="T412" s="124"/>
      <c r="U412" s="57" t="str">
        <f>"1교시"&amp;LEFT(자료!$D$8,5)</f>
        <v>1교시09:30</v>
      </c>
      <c r="V412" s="121" t="str">
        <f>IF(VLOOKUP(AD407,내용[],4,FALSE)="","",VLOOKUP(AD407,내용[],4,FALSE)&amp;" : "&amp;VLOOKUP(AD407,내용[],12,FALSE))</f>
        <v xml:space="preserve">프론트앤드 &amp; 백앤드 구현 및 제작 : </v>
      </c>
      <c r="W412" s="121"/>
      <c r="X412" s="121"/>
      <c r="Y412" s="121"/>
      <c r="Z412" s="121"/>
      <c r="AA412" s="121"/>
      <c r="AB412" s="122"/>
      <c r="AC412" s="122"/>
      <c r="AD412" s="123" t="str">
        <f>IF(VLOOKUP(AD407,내용[],20,FALSE)="","",VLOOKUP(AD407,내용[],20,FALSE))</f>
        <v>인터페이스 구현</v>
      </c>
      <c r="AE412" s="123"/>
      <c r="AF412" s="123"/>
      <c r="AG412" s="123"/>
      <c r="AH412" s="123"/>
      <c r="AI412" s="123"/>
      <c r="AJ412" s="123"/>
      <c r="AK412" s="124"/>
      <c r="AL412" s="124"/>
      <c r="AM412" s="124"/>
      <c r="AN412" s="124"/>
      <c r="AO412" s="57" t="str">
        <f>"1교시"&amp;LEFT(자료!$D$8,5)</f>
        <v>1교시09:30</v>
      </c>
      <c r="AP412" s="121" t="str">
        <f>IF(VLOOKUP(AX407,내용[],4,FALSE)="","",VLOOKUP(AX407,내용[],4,FALSE)&amp;" : "&amp;VLOOKUP(AX407,내용[],12,FALSE))</f>
        <v xml:space="preserve">프론트앤드 &amp; 백앤드 구현 및 제작 : </v>
      </c>
      <c r="AQ412" s="121"/>
      <c r="AR412" s="121"/>
      <c r="AS412" s="121"/>
      <c r="AT412" s="121"/>
      <c r="AU412" s="121"/>
      <c r="AV412" s="122"/>
      <c r="AW412" s="122"/>
      <c r="AX412" s="123" t="str">
        <f>IF(VLOOKUP(AX407,내용[],20,FALSE)="","",VLOOKUP(AX407,내용[],20,FALSE))</f>
        <v>인터페이스 구현</v>
      </c>
      <c r="AY412" s="123"/>
      <c r="AZ412" s="123"/>
      <c r="BA412" s="123"/>
      <c r="BB412" s="123"/>
      <c r="BC412" s="123"/>
      <c r="BD412" s="123"/>
      <c r="BE412" s="124"/>
      <c r="BF412" s="124"/>
      <c r="BG412" s="124"/>
      <c r="BH412" s="124"/>
      <c r="BI412" s="57" t="str">
        <f>"1교시"&amp;LEFT(자료!$D$8,5)</f>
        <v>1교시09:30</v>
      </c>
      <c r="BJ412" s="121" t="str">
        <f>IF(VLOOKUP(BR407,내용[],4,FALSE)="","",VLOOKUP(BR407,내용[],4,FALSE)&amp;" : "&amp;VLOOKUP(BR407,내용[],12,FALSE))</f>
        <v xml:space="preserve">프론트앤드 &amp; 백앤드 구현 및 제작 : </v>
      </c>
      <c r="BK412" s="121"/>
      <c r="BL412" s="121"/>
      <c r="BM412" s="121"/>
      <c r="BN412" s="121"/>
      <c r="BO412" s="121"/>
      <c r="BP412" s="122"/>
      <c r="BQ412" s="122"/>
      <c r="BR412" s="123" t="str">
        <f>IF(VLOOKUP(BR407,내용[],20,FALSE)="","",VLOOKUP(BR407,내용[],20,FALSE))</f>
        <v>인터페이스 구현</v>
      </c>
      <c r="BS412" s="123"/>
      <c r="BT412" s="123"/>
      <c r="BU412" s="123"/>
      <c r="BV412" s="123"/>
      <c r="BW412" s="123"/>
      <c r="BX412" s="123"/>
      <c r="BY412" s="124"/>
      <c r="BZ412" s="124"/>
      <c r="CA412" s="124"/>
      <c r="CB412" s="124"/>
      <c r="CC412" s="57" t="str">
        <f>"1교시"&amp;LEFT(자료!$D$8,5)</f>
        <v>1교시09:30</v>
      </c>
      <c r="CD412" s="121" t="str">
        <f>IF(VLOOKUP(CL407,내용[],4,FALSE)="","",VLOOKUP(CL407,내용[],4,FALSE)&amp;" : "&amp;VLOOKUP(CL407,내용[],12,FALSE))</f>
        <v xml:space="preserve">프론트앤드 &amp; 백앤드 구현 및 제작 : </v>
      </c>
      <c r="CE412" s="121"/>
      <c r="CF412" s="121"/>
      <c r="CG412" s="121"/>
      <c r="CH412" s="121"/>
      <c r="CI412" s="121"/>
      <c r="CJ412" s="122"/>
      <c r="CK412" s="122"/>
      <c r="CL412" s="123" t="str">
        <f>IF(VLOOKUP(CL407,내용[],20,FALSE)="","",VLOOKUP(CL407,내용[],20,FALSE))</f>
        <v>SQL활용</v>
      </c>
      <c r="CM412" s="123"/>
      <c r="CN412" s="123"/>
      <c r="CO412" s="123"/>
      <c r="CP412" s="123"/>
      <c r="CQ412" s="123"/>
      <c r="CR412" s="123"/>
      <c r="CS412" s="124"/>
      <c r="CT412" s="124"/>
      <c r="CU412" s="124"/>
      <c r="CV412" s="124"/>
    </row>
    <row r="413" spans="1:100" ht="30.75" customHeight="1" x14ac:dyDescent="0.15">
      <c r="A413" s="57" t="str">
        <f>"2교시"&amp;LEFT(자료!$E$8,5)</f>
        <v>2교시10:30</v>
      </c>
      <c r="B413" s="125" t="str">
        <f>IF(VLOOKUP(J407,내용[],5,FALSE)="","",VLOOKUP(J407,내용[],5,FALSE)&amp;" : "&amp;VLOOKUP(J407,내용[],13,FALSE))</f>
        <v xml:space="preserve">프론트앤드 &amp; 백앤드 구현 및 제작 : </v>
      </c>
      <c r="C413" s="126"/>
      <c r="D413" s="126"/>
      <c r="E413" s="126"/>
      <c r="F413" s="126"/>
      <c r="G413" s="127"/>
      <c r="H413" s="122"/>
      <c r="I413" s="122"/>
      <c r="J413" s="123" t="str">
        <f>IF(VLOOKUP(J407,내용[],21,FALSE)="","",VLOOKUP(J407,내용[],21,FALSE))</f>
        <v>인터페이스 구현</v>
      </c>
      <c r="K413" s="123"/>
      <c r="L413" s="123"/>
      <c r="M413" s="123"/>
      <c r="N413" s="123"/>
      <c r="O413" s="123"/>
      <c r="P413" s="123"/>
      <c r="Q413" s="124"/>
      <c r="R413" s="124"/>
      <c r="S413" s="124"/>
      <c r="T413" s="124"/>
      <c r="U413" s="57" t="str">
        <f>"2교시"&amp;LEFT(자료!$E$8,5)</f>
        <v>2교시10:30</v>
      </c>
      <c r="V413" s="125" t="str">
        <f>IF(VLOOKUP(AD407,내용[],5,FALSE)="","",VLOOKUP(AD407,내용[],5,FALSE)&amp;" : "&amp;VLOOKUP(AD407,내용[],13,FALSE))</f>
        <v xml:space="preserve">프론트앤드 &amp; 백앤드 구현 및 제작 : </v>
      </c>
      <c r="W413" s="126"/>
      <c r="X413" s="126"/>
      <c r="Y413" s="126"/>
      <c r="Z413" s="126"/>
      <c r="AA413" s="127"/>
      <c r="AB413" s="122"/>
      <c r="AC413" s="122"/>
      <c r="AD413" s="123" t="str">
        <f>IF(VLOOKUP(AD407,내용[],21,FALSE)="","",VLOOKUP(AD407,내용[],21,FALSE))</f>
        <v>인터페이스 구현</v>
      </c>
      <c r="AE413" s="123"/>
      <c r="AF413" s="123"/>
      <c r="AG413" s="123"/>
      <c r="AH413" s="123"/>
      <c r="AI413" s="123"/>
      <c r="AJ413" s="123"/>
      <c r="AK413" s="124"/>
      <c r="AL413" s="124"/>
      <c r="AM413" s="124"/>
      <c r="AN413" s="124"/>
      <c r="AO413" s="57" t="str">
        <f>"2교시"&amp;LEFT(자료!$E$8,5)</f>
        <v>2교시10:30</v>
      </c>
      <c r="AP413" s="125" t="str">
        <f>IF(VLOOKUP(AX407,내용[],5,FALSE)="","",VLOOKUP(AX407,내용[],5,FALSE)&amp;" : "&amp;VLOOKUP(AX407,내용[],13,FALSE))</f>
        <v xml:space="preserve">프론트앤드 &amp; 백앤드 구현 및 제작 : </v>
      </c>
      <c r="AQ413" s="126"/>
      <c r="AR413" s="126"/>
      <c r="AS413" s="126"/>
      <c r="AT413" s="126"/>
      <c r="AU413" s="127"/>
      <c r="AV413" s="122"/>
      <c r="AW413" s="122"/>
      <c r="AX413" s="123" t="str">
        <f>IF(VLOOKUP(AX407,내용[],21,FALSE)="","",VLOOKUP(AX407,내용[],21,FALSE))</f>
        <v>인터페이스 구현</v>
      </c>
      <c r="AY413" s="123"/>
      <c r="AZ413" s="123"/>
      <c r="BA413" s="123"/>
      <c r="BB413" s="123"/>
      <c r="BC413" s="123"/>
      <c r="BD413" s="123"/>
      <c r="BE413" s="124"/>
      <c r="BF413" s="124"/>
      <c r="BG413" s="124"/>
      <c r="BH413" s="124"/>
      <c r="BI413" s="57" t="str">
        <f>"2교시"&amp;LEFT(자료!$E$8,5)</f>
        <v>2교시10:30</v>
      </c>
      <c r="BJ413" s="125" t="str">
        <f>IF(VLOOKUP(BR407,내용[],5,FALSE)="","",VLOOKUP(BR407,내용[],5,FALSE)&amp;" : "&amp;VLOOKUP(BR407,내용[],13,FALSE))</f>
        <v xml:space="preserve">프론트앤드 &amp; 백앤드 구현 및 제작 : </v>
      </c>
      <c r="BK413" s="126"/>
      <c r="BL413" s="126"/>
      <c r="BM413" s="126"/>
      <c r="BN413" s="126"/>
      <c r="BO413" s="127"/>
      <c r="BP413" s="122"/>
      <c r="BQ413" s="122"/>
      <c r="BR413" s="123" t="str">
        <f>IF(VLOOKUP(BR407,내용[],21,FALSE)="","",VLOOKUP(BR407,내용[],21,FALSE))</f>
        <v>인터페이스 구현</v>
      </c>
      <c r="BS413" s="123"/>
      <c r="BT413" s="123"/>
      <c r="BU413" s="123"/>
      <c r="BV413" s="123"/>
      <c r="BW413" s="123"/>
      <c r="BX413" s="123"/>
      <c r="BY413" s="124"/>
      <c r="BZ413" s="124"/>
      <c r="CA413" s="124"/>
      <c r="CB413" s="124"/>
      <c r="CC413" s="57" t="str">
        <f>"2교시"&amp;LEFT(자료!$E$8,5)</f>
        <v>2교시10:30</v>
      </c>
      <c r="CD413" s="125" t="str">
        <f>IF(VLOOKUP(CL407,내용[],5,FALSE)="","",VLOOKUP(CL407,내용[],5,FALSE)&amp;" : "&amp;VLOOKUP(CL407,내용[],13,FALSE))</f>
        <v xml:space="preserve">프론트앤드 &amp; 백앤드 구현 및 제작 : </v>
      </c>
      <c r="CE413" s="126"/>
      <c r="CF413" s="126"/>
      <c r="CG413" s="126"/>
      <c r="CH413" s="126"/>
      <c r="CI413" s="127"/>
      <c r="CJ413" s="122"/>
      <c r="CK413" s="122"/>
      <c r="CL413" s="123" t="str">
        <f>IF(VLOOKUP(CL407,내용[],21,FALSE)="","",VLOOKUP(CL407,내용[],21,FALSE))</f>
        <v>SQL활용</v>
      </c>
      <c r="CM413" s="123"/>
      <c r="CN413" s="123"/>
      <c r="CO413" s="123"/>
      <c r="CP413" s="123"/>
      <c r="CQ413" s="123"/>
      <c r="CR413" s="123"/>
      <c r="CS413" s="124"/>
      <c r="CT413" s="124"/>
      <c r="CU413" s="124"/>
      <c r="CV413" s="124"/>
    </row>
    <row r="414" spans="1:100" ht="30.75" customHeight="1" x14ac:dyDescent="0.15">
      <c r="A414" s="57" t="str">
        <f>"3교시"&amp;LEFT(자료!$F$8,5)</f>
        <v>3교시11:30</v>
      </c>
      <c r="B414" s="125" t="str">
        <f>IF(VLOOKUP(J407,내용[],6,FALSE)="","",VLOOKUP(J407,내용[],6,FALSE)&amp;" : "&amp;VLOOKUP(J407,내용[],14,FALSE))</f>
        <v xml:space="preserve">프론트앤드 &amp; 백앤드 구현 및 제작 : </v>
      </c>
      <c r="C414" s="126"/>
      <c r="D414" s="126"/>
      <c r="E414" s="126"/>
      <c r="F414" s="126"/>
      <c r="G414" s="127"/>
      <c r="H414" s="122"/>
      <c r="I414" s="122"/>
      <c r="J414" s="123" t="str">
        <f>IF(VLOOKUP(J407,내용[],22,FALSE)="","",VLOOKUP(J407,내용[],22,FALSE))</f>
        <v>인터페이스 구현</v>
      </c>
      <c r="K414" s="123"/>
      <c r="L414" s="123"/>
      <c r="M414" s="123"/>
      <c r="N414" s="123"/>
      <c r="O414" s="123"/>
      <c r="P414" s="123"/>
      <c r="Q414" s="124"/>
      <c r="R414" s="124"/>
      <c r="S414" s="124"/>
      <c r="T414" s="124"/>
      <c r="U414" s="57" t="str">
        <f>"3교시"&amp;LEFT(자료!$F$8,5)</f>
        <v>3교시11:30</v>
      </c>
      <c r="V414" s="125" t="str">
        <f>IF(VLOOKUP(AD407,내용[],6,FALSE)="","",VLOOKUP(AD407,내용[],6,FALSE)&amp;" : "&amp;VLOOKUP(AD407,내용[],14,FALSE))</f>
        <v xml:space="preserve">프론트앤드 &amp; 백앤드 구현 및 제작 : </v>
      </c>
      <c r="W414" s="126"/>
      <c r="X414" s="126"/>
      <c r="Y414" s="126"/>
      <c r="Z414" s="126"/>
      <c r="AA414" s="127"/>
      <c r="AB414" s="122"/>
      <c r="AC414" s="122"/>
      <c r="AD414" s="123" t="str">
        <f>IF(VLOOKUP(AD407,내용[],22,FALSE)="","",VLOOKUP(AD407,내용[],22,FALSE))</f>
        <v>인터페이스 구현</v>
      </c>
      <c r="AE414" s="123"/>
      <c r="AF414" s="123"/>
      <c r="AG414" s="123"/>
      <c r="AH414" s="123"/>
      <c r="AI414" s="123"/>
      <c r="AJ414" s="123"/>
      <c r="AK414" s="124"/>
      <c r="AL414" s="124"/>
      <c r="AM414" s="124"/>
      <c r="AN414" s="124"/>
      <c r="AO414" s="57" t="str">
        <f>"3교시"&amp;LEFT(자료!$F$8,5)</f>
        <v>3교시11:30</v>
      </c>
      <c r="AP414" s="125" t="str">
        <f>IF(VLOOKUP(AX407,내용[],6,FALSE)="","",VLOOKUP(AX407,내용[],6,FALSE)&amp;" : "&amp;VLOOKUP(AX407,내용[],14,FALSE))</f>
        <v xml:space="preserve">프론트앤드 &amp; 백앤드 구현 및 제작 : </v>
      </c>
      <c r="AQ414" s="126"/>
      <c r="AR414" s="126"/>
      <c r="AS414" s="126"/>
      <c r="AT414" s="126"/>
      <c r="AU414" s="127"/>
      <c r="AV414" s="122"/>
      <c r="AW414" s="122"/>
      <c r="AX414" s="123" t="str">
        <f>IF(VLOOKUP(AX407,내용[],22,FALSE)="","",VLOOKUP(AX407,내용[],22,FALSE))</f>
        <v>인터페이스 구현</v>
      </c>
      <c r="AY414" s="123"/>
      <c r="AZ414" s="123"/>
      <c r="BA414" s="123"/>
      <c r="BB414" s="123"/>
      <c r="BC414" s="123"/>
      <c r="BD414" s="123"/>
      <c r="BE414" s="124"/>
      <c r="BF414" s="124"/>
      <c r="BG414" s="124"/>
      <c r="BH414" s="124"/>
      <c r="BI414" s="57" t="str">
        <f>"3교시"&amp;LEFT(자료!$F$8,5)</f>
        <v>3교시11:30</v>
      </c>
      <c r="BJ414" s="125" t="str">
        <f>IF(VLOOKUP(BR407,내용[],6,FALSE)="","",VLOOKUP(BR407,내용[],6,FALSE)&amp;" : "&amp;VLOOKUP(BR407,내용[],14,FALSE))</f>
        <v xml:space="preserve">프론트앤드 &amp; 백앤드 구현 및 제작 : </v>
      </c>
      <c r="BK414" s="126"/>
      <c r="BL414" s="126"/>
      <c r="BM414" s="126"/>
      <c r="BN414" s="126"/>
      <c r="BO414" s="127"/>
      <c r="BP414" s="122"/>
      <c r="BQ414" s="122"/>
      <c r="BR414" s="123" t="str">
        <f>IF(VLOOKUP(BR407,내용[],22,FALSE)="","",VLOOKUP(BR407,내용[],22,FALSE))</f>
        <v>인터페이스 구현</v>
      </c>
      <c r="BS414" s="123"/>
      <c r="BT414" s="123"/>
      <c r="BU414" s="123"/>
      <c r="BV414" s="123"/>
      <c r="BW414" s="123"/>
      <c r="BX414" s="123"/>
      <c r="BY414" s="124"/>
      <c r="BZ414" s="124"/>
      <c r="CA414" s="124"/>
      <c r="CB414" s="124"/>
      <c r="CC414" s="57" t="str">
        <f>"3교시"&amp;LEFT(자료!$F$8,5)</f>
        <v>3교시11:30</v>
      </c>
      <c r="CD414" s="125" t="str">
        <f>IF(VLOOKUP(CL407,내용[],6,FALSE)="","",VLOOKUP(CL407,내용[],6,FALSE)&amp;" : "&amp;VLOOKUP(CL407,내용[],14,FALSE))</f>
        <v xml:space="preserve">프론트앤드 &amp; 백앤드 구현 및 제작 : </v>
      </c>
      <c r="CE414" s="126"/>
      <c r="CF414" s="126"/>
      <c r="CG414" s="126"/>
      <c r="CH414" s="126"/>
      <c r="CI414" s="127"/>
      <c r="CJ414" s="122"/>
      <c r="CK414" s="122"/>
      <c r="CL414" s="123" t="str">
        <f>IF(VLOOKUP(CL407,내용[],22,FALSE)="","",VLOOKUP(CL407,내용[],22,FALSE))</f>
        <v>SQL활용</v>
      </c>
      <c r="CM414" s="123"/>
      <c r="CN414" s="123"/>
      <c r="CO414" s="123"/>
      <c r="CP414" s="123"/>
      <c r="CQ414" s="123"/>
      <c r="CR414" s="123"/>
      <c r="CS414" s="124"/>
      <c r="CT414" s="124"/>
      <c r="CU414" s="124"/>
      <c r="CV414" s="124"/>
    </row>
    <row r="415" spans="1:100" ht="30.75" customHeight="1" x14ac:dyDescent="0.15">
      <c r="A415" s="57" t="str">
        <f>"4교시"&amp;LEFT(자료!$G$8,5)</f>
        <v>4교시12:30</v>
      </c>
      <c r="B415" s="125" t="str">
        <f>IF(VLOOKUP(J407,내용[],7,FALSE)="","",VLOOKUP(J407,내용[],7,FALSE)&amp;" : "&amp;VLOOKUP(J407,내용[],15,FALSE))</f>
        <v xml:space="preserve">프론트앤드 &amp; 백앤드 구현 및 제작 : </v>
      </c>
      <c r="C415" s="126"/>
      <c r="D415" s="126"/>
      <c r="E415" s="126"/>
      <c r="F415" s="126"/>
      <c r="G415" s="127"/>
      <c r="H415" s="122"/>
      <c r="I415" s="122"/>
      <c r="J415" s="123" t="str">
        <f>IF(VLOOKUP(J407,내용[],23,FALSE)="","",VLOOKUP(J407,내용[],23,FALSE))</f>
        <v>인터페이스 구현</v>
      </c>
      <c r="K415" s="123"/>
      <c r="L415" s="123"/>
      <c r="M415" s="123"/>
      <c r="N415" s="123"/>
      <c r="O415" s="123"/>
      <c r="P415" s="123"/>
      <c r="Q415" s="124"/>
      <c r="R415" s="124"/>
      <c r="S415" s="124"/>
      <c r="T415" s="124"/>
      <c r="U415" s="57" t="str">
        <f>"4교시"&amp;LEFT(자료!$G$8,5)</f>
        <v>4교시12:30</v>
      </c>
      <c r="V415" s="125" t="str">
        <f>IF(VLOOKUP(AD407,내용[],7,FALSE)="","",VLOOKUP(AD407,내용[],7,FALSE)&amp;" : "&amp;VLOOKUP(AD407,내용[],15,FALSE))</f>
        <v xml:space="preserve">프론트앤드 &amp; 백앤드 구현 및 제작 : </v>
      </c>
      <c r="W415" s="126"/>
      <c r="X415" s="126"/>
      <c r="Y415" s="126"/>
      <c r="Z415" s="126"/>
      <c r="AA415" s="127"/>
      <c r="AB415" s="122"/>
      <c r="AC415" s="122"/>
      <c r="AD415" s="123" t="str">
        <f>IF(VLOOKUP(AD407,내용[],23,FALSE)="","",VLOOKUP(AD407,내용[],23,FALSE))</f>
        <v>인터페이스 구현</v>
      </c>
      <c r="AE415" s="123"/>
      <c r="AF415" s="123"/>
      <c r="AG415" s="123"/>
      <c r="AH415" s="123"/>
      <c r="AI415" s="123"/>
      <c r="AJ415" s="123"/>
      <c r="AK415" s="124"/>
      <c r="AL415" s="124"/>
      <c r="AM415" s="124"/>
      <c r="AN415" s="124"/>
      <c r="AO415" s="57" t="str">
        <f>"4교시"&amp;LEFT(자료!$G$8,5)</f>
        <v>4교시12:30</v>
      </c>
      <c r="AP415" s="125" t="str">
        <f>IF(VLOOKUP(AX407,내용[],7,FALSE)="","",VLOOKUP(AX407,내용[],7,FALSE)&amp;" : "&amp;VLOOKUP(AX407,내용[],15,FALSE))</f>
        <v xml:space="preserve">프론트앤드 &amp; 백앤드 구현 및 제작 : </v>
      </c>
      <c r="AQ415" s="126"/>
      <c r="AR415" s="126"/>
      <c r="AS415" s="126"/>
      <c r="AT415" s="126"/>
      <c r="AU415" s="127"/>
      <c r="AV415" s="122"/>
      <c r="AW415" s="122"/>
      <c r="AX415" s="123" t="str">
        <f>IF(VLOOKUP(AX407,내용[],23,FALSE)="","",VLOOKUP(AX407,내용[],23,FALSE))</f>
        <v>인터페이스 구현</v>
      </c>
      <c r="AY415" s="123"/>
      <c r="AZ415" s="123"/>
      <c r="BA415" s="123"/>
      <c r="BB415" s="123"/>
      <c r="BC415" s="123"/>
      <c r="BD415" s="123"/>
      <c r="BE415" s="124"/>
      <c r="BF415" s="124"/>
      <c r="BG415" s="124"/>
      <c r="BH415" s="124"/>
      <c r="BI415" s="57" t="str">
        <f>"4교시"&amp;LEFT(자료!$G$8,5)</f>
        <v>4교시12:30</v>
      </c>
      <c r="BJ415" s="125" t="str">
        <f>IF(VLOOKUP(BR407,내용[],7,FALSE)="","",VLOOKUP(BR407,내용[],7,FALSE)&amp;" : "&amp;VLOOKUP(BR407,내용[],15,FALSE))</f>
        <v xml:space="preserve">프론트앤드 &amp; 백앤드 구현 및 제작 : </v>
      </c>
      <c r="BK415" s="126"/>
      <c r="BL415" s="126"/>
      <c r="BM415" s="126"/>
      <c r="BN415" s="126"/>
      <c r="BO415" s="127"/>
      <c r="BP415" s="122"/>
      <c r="BQ415" s="122"/>
      <c r="BR415" s="123" t="str">
        <f>IF(VLOOKUP(BR407,내용[],23,FALSE)="","",VLOOKUP(BR407,내용[],23,FALSE))</f>
        <v>인터페이스 구현</v>
      </c>
      <c r="BS415" s="123"/>
      <c r="BT415" s="123"/>
      <c r="BU415" s="123"/>
      <c r="BV415" s="123"/>
      <c r="BW415" s="123"/>
      <c r="BX415" s="123"/>
      <c r="BY415" s="124"/>
      <c r="BZ415" s="124"/>
      <c r="CA415" s="124"/>
      <c r="CB415" s="124"/>
      <c r="CC415" s="57" t="str">
        <f>"4교시"&amp;LEFT(자료!$G$8,5)</f>
        <v>4교시12:30</v>
      </c>
      <c r="CD415" s="125" t="str">
        <f>IF(VLOOKUP(CL407,내용[],7,FALSE)="","",VLOOKUP(CL407,내용[],7,FALSE)&amp;" : "&amp;VLOOKUP(CL407,내용[],15,FALSE))</f>
        <v xml:space="preserve">프론트앤드 &amp; 백앤드 구현 및 제작 : </v>
      </c>
      <c r="CE415" s="126"/>
      <c r="CF415" s="126"/>
      <c r="CG415" s="126"/>
      <c r="CH415" s="126"/>
      <c r="CI415" s="127"/>
      <c r="CJ415" s="122"/>
      <c r="CK415" s="122"/>
      <c r="CL415" s="123" t="str">
        <f>IF(VLOOKUP(CL407,내용[],23,FALSE)="","",VLOOKUP(CL407,내용[],23,FALSE))</f>
        <v>SQL활용</v>
      </c>
      <c r="CM415" s="123"/>
      <c r="CN415" s="123"/>
      <c r="CO415" s="123"/>
      <c r="CP415" s="123"/>
      <c r="CQ415" s="123"/>
      <c r="CR415" s="123"/>
      <c r="CS415" s="124"/>
      <c r="CT415" s="124"/>
      <c r="CU415" s="124"/>
      <c r="CV415" s="124"/>
    </row>
    <row r="416" spans="1:100" ht="30.75" customHeight="1" x14ac:dyDescent="0.15">
      <c r="A416" s="57" t="str">
        <f>"5교시"&amp;LEFT(자료!$H$8,5)</f>
        <v>5교시14:10</v>
      </c>
      <c r="B416" s="125" t="str">
        <f>IF(VLOOKUP(J407,내용[],8,FALSE)="","",VLOOKUP(J407,내용[],8,FALSE)&amp;" : "&amp;VLOOKUP(J407,내용[],16,FALSE))</f>
        <v xml:space="preserve">프론트앤드 &amp; 백앤드 구현 및 제작 : </v>
      </c>
      <c r="C416" s="126"/>
      <c r="D416" s="126"/>
      <c r="E416" s="126"/>
      <c r="F416" s="126"/>
      <c r="G416" s="127"/>
      <c r="H416" s="122"/>
      <c r="I416" s="122"/>
      <c r="J416" s="123" t="str">
        <f>IF(VLOOKUP(J407,내용[],24,FALSE)="","",VLOOKUP(J407,내용[],24,FALSE))</f>
        <v>인터페이스 구현</v>
      </c>
      <c r="K416" s="123"/>
      <c r="L416" s="123"/>
      <c r="M416" s="123"/>
      <c r="N416" s="123"/>
      <c r="O416" s="123"/>
      <c r="P416" s="123"/>
      <c r="Q416" s="124"/>
      <c r="R416" s="124"/>
      <c r="S416" s="124"/>
      <c r="T416" s="124"/>
      <c r="U416" s="57" t="str">
        <f>"5교시"&amp;LEFT(자료!$H$8,5)</f>
        <v>5교시14:10</v>
      </c>
      <c r="V416" s="125" t="str">
        <f>IF(VLOOKUP(AD407,내용[],8,FALSE)="","",VLOOKUP(AD407,내용[],8,FALSE)&amp;" : "&amp;VLOOKUP(AD407,내용[],16,FALSE))</f>
        <v xml:space="preserve">프론트앤드 &amp; 백앤드 구현 및 제작 : </v>
      </c>
      <c r="W416" s="126"/>
      <c r="X416" s="126"/>
      <c r="Y416" s="126"/>
      <c r="Z416" s="126"/>
      <c r="AA416" s="127"/>
      <c r="AB416" s="122"/>
      <c r="AC416" s="122"/>
      <c r="AD416" s="123" t="str">
        <f>IF(VLOOKUP(AD407,내용[],24,FALSE)="","",VLOOKUP(AD407,내용[],24,FALSE))</f>
        <v>인터페이스 구현</v>
      </c>
      <c r="AE416" s="123"/>
      <c r="AF416" s="123"/>
      <c r="AG416" s="123"/>
      <c r="AH416" s="123"/>
      <c r="AI416" s="123"/>
      <c r="AJ416" s="123"/>
      <c r="AK416" s="124"/>
      <c r="AL416" s="124"/>
      <c r="AM416" s="124"/>
      <c r="AN416" s="124"/>
      <c r="AO416" s="57" t="str">
        <f>"5교시"&amp;LEFT(자료!$H$8,5)</f>
        <v>5교시14:10</v>
      </c>
      <c r="AP416" s="125" t="str">
        <f>IF(VLOOKUP(AX407,내용[],8,FALSE)="","",VLOOKUP(AX407,내용[],8,FALSE)&amp;" : "&amp;VLOOKUP(AX407,내용[],16,FALSE))</f>
        <v xml:space="preserve">프론트앤드 &amp; 백앤드 구현 및 제작 : </v>
      </c>
      <c r="AQ416" s="126"/>
      <c r="AR416" s="126"/>
      <c r="AS416" s="126"/>
      <c r="AT416" s="126"/>
      <c r="AU416" s="127"/>
      <c r="AV416" s="122"/>
      <c r="AW416" s="122"/>
      <c r="AX416" s="123" t="str">
        <f>IF(VLOOKUP(AX407,내용[],24,FALSE)="","",VLOOKUP(AX407,내용[],24,FALSE))</f>
        <v>인터페이스 구현</v>
      </c>
      <c r="AY416" s="123"/>
      <c r="AZ416" s="123"/>
      <c r="BA416" s="123"/>
      <c r="BB416" s="123"/>
      <c r="BC416" s="123"/>
      <c r="BD416" s="123"/>
      <c r="BE416" s="124"/>
      <c r="BF416" s="124"/>
      <c r="BG416" s="124"/>
      <c r="BH416" s="124"/>
      <c r="BI416" s="57" t="str">
        <f>"5교시"&amp;LEFT(자료!$H$8,5)</f>
        <v>5교시14:10</v>
      </c>
      <c r="BJ416" s="125" t="str">
        <f>IF(VLOOKUP(BR407,내용[],8,FALSE)="","",VLOOKUP(BR407,내용[],8,FALSE)&amp;" : "&amp;VLOOKUP(BR407,내용[],16,FALSE))</f>
        <v xml:space="preserve">프론트앤드 &amp; 백앤드 구현 및 제작 : </v>
      </c>
      <c r="BK416" s="126"/>
      <c r="BL416" s="126"/>
      <c r="BM416" s="126"/>
      <c r="BN416" s="126"/>
      <c r="BO416" s="127"/>
      <c r="BP416" s="122"/>
      <c r="BQ416" s="122"/>
      <c r="BR416" s="123" t="str">
        <f>IF(VLOOKUP(BR407,내용[],24,FALSE)="","",VLOOKUP(BR407,내용[],24,FALSE))</f>
        <v>인터페이스 구현</v>
      </c>
      <c r="BS416" s="123"/>
      <c r="BT416" s="123"/>
      <c r="BU416" s="123"/>
      <c r="BV416" s="123"/>
      <c r="BW416" s="123"/>
      <c r="BX416" s="123"/>
      <c r="BY416" s="124"/>
      <c r="BZ416" s="124"/>
      <c r="CA416" s="124"/>
      <c r="CB416" s="124"/>
      <c r="CC416" s="57" t="str">
        <f>"5교시"&amp;LEFT(자료!$H$8,5)</f>
        <v>5교시14:10</v>
      </c>
      <c r="CD416" s="125" t="str">
        <f>IF(VLOOKUP(CL407,내용[],8,FALSE)="","",VLOOKUP(CL407,내용[],8,FALSE)&amp;" : "&amp;VLOOKUP(CL407,내용[],16,FALSE))</f>
        <v xml:space="preserve">프론트앤드 &amp; 백앤드 구현 및 제작 : </v>
      </c>
      <c r="CE416" s="126"/>
      <c r="CF416" s="126"/>
      <c r="CG416" s="126"/>
      <c r="CH416" s="126"/>
      <c r="CI416" s="127"/>
      <c r="CJ416" s="122"/>
      <c r="CK416" s="122"/>
      <c r="CL416" s="123" t="str">
        <f>IF(VLOOKUP(CL407,내용[],24,FALSE)="","",VLOOKUP(CL407,내용[],24,FALSE))</f>
        <v>SQL활용</v>
      </c>
      <c r="CM416" s="123"/>
      <c r="CN416" s="123"/>
      <c r="CO416" s="123"/>
      <c r="CP416" s="123"/>
      <c r="CQ416" s="123"/>
      <c r="CR416" s="123"/>
      <c r="CS416" s="124"/>
      <c r="CT416" s="124"/>
      <c r="CU416" s="124"/>
      <c r="CV416" s="124"/>
    </row>
    <row r="417" spans="1:100" ht="30.75" customHeight="1" x14ac:dyDescent="0.15">
      <c r="A417" s="57" t="str">
        <f>"6교시"&amp;LEFT(자료!$I$8,5)</f>
        <v>6교시15:10</v>
      </c>
      <c r="B417" s="125" t="str">
        <f>IF(VLOOKUP(J407,내용[],9,FALSE)="","",VLOOKUP(J407,내용[],9,FALSE)&amp;" : "&amp;VLOOKUP(J407,내용[],17,FALSE))</f>
        <v xml:space="preserve">프론트앤드 &amp; 백앤드 구현 및 제작 : </v>
      </c>
      <c r="C417" s="126"/>
      <c r="D417" s="126"/>
      <c r="E417" s="126"/>
      <c r="F417" s="126"/>
      <c r="G417" s="127"/>
      <c r="H417" s="122"/>
      <c r="I417" s="122"/>
      <c r="J417" s="123" t="str">
        <f>IF(VLOOKUP(J407,내용[],25,FALSE)="","",VLOOKUP(J407,내용[],25,FALSE))</f>
        <v>인터페이스 구현</v>
      </c>
      <c r="K417" s="123"/>
      <c r="L417" s="123"/>
      <c r="M417" s="123"/>
      <c r="N417" s="123"/>
      <c r="O417" s="123"/>
      <c r="P417" s="123"/>
      <c r="Q417" s="124"/>
      <c r="R417" s="124"/>
      <c r="S417" s="124"/>
      <c r="T417" s="124"/>
      <c r="U417" s="57" t="str">
        <f>"6교시"&amp;LEFT(자료!$I$8,5)</f>
        <v>6교시15:10</v>
      </c>
      <c r="V417" s="125" t="str">
        <f>IF(VLOOKUP(AD407,내용[],9,FALSE)="","",VLOOKUP(AD407,내용[],9,FALSE)&amp;" : "&amp;VLOOKUP(AD407,내용[],17,FALSE))</f>
        <v xml:space="preserve">프론트앤드 &amp; 백앤드 구현 및 제작 : </v>
      </c>
      <c r="W417" s="126"/>
      <c r="X417" s="126"/>
      <c r="Y417" s="126"/>
      <c r="Z417" s="126"/>
      <c r="AA417" s="127"/>
      <c r="AB417" s="122"/>
      <c r="AC417" s="122"/>
      <c r="AD417" s="123" t="str">
        <f>IF(VLOOKUP(AD407,내용[],25,FALSE)="","",VLOOKUP(AD407,내용[],25,FALSE))</f>
        <v>인터페이스 구현</v>
      </c>
      <c r="AE417" s="123"/>
      <c r="AF417" s="123"/>
      <c r="AG417" s="123"/>
      <c r="AH417" s="123"/>
      <c r="AI417" s="123"/>
      <c r="AJ417" s="123"/>
      <c r="AK417" s="124"/>
      <c r="AL417" s="124"/>
      <c r="AM417" s="124"/>
      <c r="AN417" s="124"/>
      <c r="AO417" s="57" t="str">
        <f>"6교시"&amp;LEFT(자료!$I$8,5)</f>
        <v>6교시15:10</v>
      </c>
      <c r="AP417" s="125" t="str">
        <f>IF(VLOOKUP(AX407,내용[],9,FALSE)="","",VLOOKUP(AX407,내용[],9,FALSE)&amp;" : "&amp;VLOOKUP(AX407,내용[],17,FALSE))</f>
        <v xml:space="preserve">프론트앤드 &amp; 백앤드 구현 및 제작 : </v>
      </c>
      <c r="AQ417" s="126"/>
      <c r="AR417" s="126"/>
      <c r="AS417" s="126"/>
      <c r="AT417" s="126"/>
      <c r="AU417" s="127"/>
      <c r="AV417" s="122"/>
      <c r="AW417" s="122"/>
      <c r="AX417" s="123" t="str">
        <f>IF(VLOOKUP(AX407,내용[],25,FALSE)="","",VLOOKUP(AX407,내용[],25,FALSE))</f>
        <v>인터페이스 구현</v>
      </c>
      <c r="AY417" s="123"/>
      <c r="AZ417" s="123"/>
      <c r="BA417" s="123"/>
      <c r="BB417" s="123"/>
      <c r="BC417" s="123"/>
      <c r="BD417" s="123"/>
      <c r="BE417" s="124"/>
      <c r="BF417" s="124"/>
      <c r="BG417" s="124"/>
      <c r="BH417" s="124"/>
      <c r="BI417" s="57" t="str">
        <f>"6교시"&amp;LEFT(자료!$I$8,5)</f>
        <v>6교시15:10</v>
      </c>
      <c r="BJ417" s="125" t="str">
        <f>IF(VLOOKUP(BR407,내용[],9,FALSE)="","",VLOOKUP(BR407,내용[],9,FALSE)&amp;" : "&amp;VLOOKUP(BR407,내용[],17,FALSE))</f>
        <v xml:space="preserve">프론트앤드 &amp; 백앤드 구현 및 제작 : </v>
      </c>
      <c r="BK417" s="126"/>
      <c r="BL417" s="126"/>
      <c r="BM417" s="126"/>
      <c r="BN417" s="126"/>
      <c r="BO417" s="127"/>
      <c r="BP417" s="122"/>
      <c r="BQ417" s="122"/>
      <c r="BR417" s="123" t="str">
        <f>IF(VLOOKUP(BR407,내용[],25,FALSE)="","",VLOOKUP(BR407,내용[],25,FALSE))</f>
        <v>인터페이스 구현</v>
      </c>
      <c r="BS417" s="123"/>
      <c r="BT417" s="123"/>
      <c r="BU417" s="123"/>
      <c r="BV417" s="123"/>
      <c r="BW417" s="123"/>
      <c r="BX417" s="123"/>
      <c r="BY417" s="124"/>
      <c r="BZ417" s="124"/>
      <c r="CA417" s="124"/>
      <c r="CB417" s="124"/>
      <c r="CC417" s="57" t="str">
        <f>"6교시"&amp;LEFT(자료!$I$8,5)</f>
        <v>6교시15:10</v>
      </c>
      <c r="CD417" s="125" t="str">
        <f>IF(VLOOKUP(CL407,내용[],9,FALSE)="","",VLOOKUP(CL407,내용[],9,FALSE)&amp;" : "&amp;VLOOKUP(CL407,내용[],17,FALSE))</f>
        <v xml:space="preserve">프론트앤드 &amp; 백앤드 구현 및 제작 : </v>
      </c>
      <c r="CE417" s="126"/>
      <c r="CF417" s="126"/>
      <c r="CG417" s="126"/>
      <c r="CH417" s="126"/>
      <c r="CI417" s="127"/>
      <c r="CJ417" s="122"/>
      <c r="CK417" s="122"/>
      <c r="CL417" s="123" t="str">
        <f>IF(VLOOKUP(CL407,내용[],25,FALSE)="","",VLOOKUP(CL407,내용[],25,FALSE))</f>
        <v>SQL활용</v>
      </c>
      <c r="CM417" s="123"/>
      <c r="CN417" s="123"/>
      <c r="CO417" s="123"/>
      <c r="CP417" s="123"/>
      <c r="CQ417" s="123"/>
      <c r="CR417" s="123"/>
      <c r="CS417" s="124"/>
      <c r="CT417" s="124"/>
      <c r="CU417" s="124"/>
      <c r="CV417" s="124"/>
    </row>
    <row r="418" spans="1:100" ht="30.75" customHeight="1" x14ac:dyDescent="0.15">
      <c r="A418" s="57" t="str">
        <f>"7교시"&amp;LEFT(자료!$J$8,5)</f>
        <v>7교시16:10</v>
      </c>
      <c r="B418" s="125" t="str">
        <f>IF(VLOOKUP(J407,내용[],10,FALSE)="","",VLOOKUP(J407,내용[],10,FALSE)&amp;" : "&amp;VLOOKUP(J407,내용[],18,FALSE))</f>
        <v xml:space="preserve">프론트앤드 &amp; 백앤드 구현 및 제작 : </v>
      </c>
      <c r="C418" s="126"/>
      <c r="D418" s="126"/>
      <c r="E418" s="126"/>
      <c r="F418" s="126"/>
      <c r="G418" s="127"/>
      <c r="H418" s="122"/>
      <c r="I418" s="122"/>
      <c r="J418" s="123" t="str">
        <f>IF(VLOOKUP(J407,내용[],26,FALSE)="","",VLOOKUP(J407,내용[],26,FALSE))</f>
        <v>인터페이스 구현</v>
      </c>
      <c r="K418" s="123"/>
      <c r="L418" s="123"/>
      <c r="M418" s="123"/>
      <c r="N418" s="123"/>
      <c r="O418" s="123"/>
      <c r="P418" s="123"/>
      <c r="Q418" s="124"/>
      <c r="R418" s="124"/>
      <c r="S418" s="124"/>
      <c r="T418" s="124"/>
      <c r="U418" s="57" t="str">
        <f>"7교시"&amp;LEFT(자료!$J$8,5)</f>
        <v>7교시16:10</v>
      </c>
      <c r="V418" s="125" t="str">
        <f>IF(VLOOKUP(AD407,내용[],10,FALSE)="","",VLOOKUP(AD407,내용[],10,FALSE)&amp;" : "&amp;VLOOKUP(AD407,내용[],18,FALSE))</f>
        <v xml:space="preserve">프론트앤드 &amp; 백앤드 구현 및 제작 : </v>
      </c>
      <c r="W418" s="126"/>
      <c r="X418" s="126"/>
      <c r="Y418" s="126"/>
      <c r="Z418" s="126"/>
      <c r="AA418" s="127"/>
      <c r="AB418" s="122"/>
      <c r="AC418" s="122"/>
      <c r="AD418" s="123" t="str">
        <f>IF(VLOOKUP(AD407,내용[],26,FALSE)="","",VLOOKUP(AD407,내용[],26,FALSE))</f>
        <v>인터페이스 구현</v>
      </c>
      <c r="AE418" s="123"/>
      <c r="AF418" s="123"/>
      <c r="AG418" s="123"/>
      <c r="AH418" s="123"/>
      <c r="AI418" s="123"/>
      <c r="AJ418" s="123"/>
      <c r="AK418" s="124"/>
      <c r="AL418" s="124"/>
      <c r="AM418" s="124"/>
      <c r="AN418" s="124"/>
      <c r="AO418" s="57" t="str">
        <f>"7교시"&amp;LEFT(자료!$J$8,5)</f>
        <v>7교시16:10</v>
      </c>
      <c r="AP418" s="125" t="str">
        <f>IF(VLOOKUP(AX407,내용[],10,FALSE)="","",VLOOKUP(AX407,내용[],10,FALSE)&amp;" : "&amp;VLOOKUP(AX407,내용[],18,FALSE))</f>
        <v xml:space="preserve">프론트앤드 &amp; 백앤드 구현 및 제작 : </v>
      </c>
      <c r="AQ418" s="126"/>
      <c r="AR418" s="126"/>
      <c r="AS418" s="126"/>
      <c r="AT418" s="126"/>
      <c r="AU418" s="127"/>
      <c r="AV418" s="122"/>
      <c r="AW418" s="122"/>
      <c r="AX418" s="123" t="str">
        <f>IF(VLOOKUP(AX407,내용[],26,FALSE)="","",VLOOKUP(AX407,내용[],26,FALSE))</f>
        <v>인터페이스 구현</v>
      </c>
      <c r="AY418" s="123"/>
      <c r="AZ418" s="123"/>
      <c r="BA418" s="123"/>
      <c r="BB418" s="123"/>
      <c r="BC418" s="123"/>
      <c r="BD418" s="123"/>
      <c r="BE418" s="124"/>
      <c r="BF418" s="124"/>
      <c r="BG418" s="124"/>
      <c r="BH418" s="124"/>
      <c r="BI418" s="57" t="str">
        <f>"7교시"&amp;LEFT(자료!$J$8,5)</f>
        <v>7교시16:10</v>
      </c>
      <c r="BJ418" s="125" t="str">
        <f>IF(VLOOKUP(BR407,내용[],10,FALSE)="","",VLOOKUP(BR407,내용[],10,FALSE)&amp;" : "&amp;VLOOKUP(BR407,내용[],18,FALSE))</f>
        <v xml:space="preserve">프론트앤드 &amp; 백앤드 구현 및 제작 : </v>
      </c>
      <c r="BK418" s="126"/>
      <c r="BL418" s="126"/>
      <c r="BM418" s="126"/>
      <c r="BN418" s="126"/>
      <c r="BO418" s="127"/>
      <c r="BP418" s="122"/>
      <c r="BQ418" s="122"/>
      <c r="BR418" s="123" t="str">
        <f>IF(VLOOKUP(BR407,내용[],26,FALSE)="","",VLOOKUP(BR407,내용[],26,FALSE))</f>
        <v>SQL활용</v>
      </c>
      <c r="BS418" s="123"/>
      <c r="BT418" s="123"/>
      <c r="BU418" s="123"/>
      <c r="BV418" s="123"/>
      <c r="BW418" s="123"/>
      <c r="BX418" s="123"/>
      <c r="BY418" s="124"/>
      <c r="BZ418" s="124"/>
      <c r="CA418" s="124"/>
      <c r="CB418" s="124"/>
      <c r="CC418" s="57" t="str">
        <f>"7교시"&amp;LEFT(자료!$J$8,5)</f>
        <v>7교시16:10</v>
      </c>
      <c r="CD418" s="125" t="str">
        <f>IF(VLOOKUP(CL407,내용[],10,FALSE)="","",VLOOKUP(CL407,내용[],10,FALSE)&amp;" : "&amp;VLOOKUP(CL407,내용[],18,FALSE))</f>
        <v xml:space="preserve">프론트앤드 &amp; 백앤드 구현 및 제작 : </v>
      </c>
      <c r="CE418" s="126"/>
      <c r="CF418" s="126"/>
      <c r="CG418" s="126"/>
      <c r="CH418" s="126"/>
      <c r="CI418" s="127"/>
      <c r="CJ418" s="122"/>
      <c r="CK418" s="122"/>
      <c r="CL418" s="123" t="str">
        <f>IF(VLOOKUP(CL407,내용[],26,FALSE)="","",VLOOKUP(CL407,내용[],26,FALSE))</f>
        <v>SQL활용</v>
      </c>
      <c r="CM418" s="123"/>
      <c r="CN418" s="123"/>
      <c r="CO418" s="123"/>
      <c r="CP418" s="123"/>
      <c r="CQ418" s="123"/>
      <c r="CR418" s="123"/>
      <c r="CS418" s="124"/>
      <c r="CT418" s="124"/>
      <c r="CU418" s="124"/>
      <c r="CV418" s="124"/>
    </row>
    <row r="419" spans="1:100" ht="30.75" hidden="1" customHeight="1" x14ac:dyDescent="0.15">
      <c r="A419" s="57" t="str">
        <f>"1교시"&amp;LEFT(자료!$D$8,5)</f>
        <v>1교시09:30</v>
      </c>
      <c r="B419" s="125" t="e">
        <f>VLOOKUP(J408,내용[],10,FALSE)&amp;" : "&amp;VLOOKUP(J408,내용[],18,FALSE)</f>
        <v>#N/A</v>
      </c>
      <c r="C419" s="126"/>
      <c r="D419" s="126"/>
      <c r="E419" s="126"/>
      <c r="F419" s="126"/>
      <c r="G419" s="127"/>
      <c r="H419" s="122"/>
      <c r="I419" s="122"/>
      <c r="J419" s="123" t="str">
        <f>VLOOKUP(J407,내용[],27,FALSE)</f>
        <v>인터페이스 구현</v>
      </c>
      <c r="K419" s="123"/>
      <c r="L419" s="123"/>
      <c r="M419" s="123"/>
      <c r="N419" s="123"/>
      <c r="O419" s="123"/>
      <c r="P419" s="123"/>
      <c r="Q419" s="124"/>
      <c r="R419" s="124"/>
      <c r="S419" s="124"/>
      <c r="T419" s="124"/>
      <c r="U419" s="57" t="str">
        <f>"1교시"&amp;LEFT(자료!$D$8,5)</f>
        <v>1교시09:30</v>
      </c>
      <c r="V419" s="125" t="e">
        <f>VLOOKUP(AD408,내용[],10,FALSE)&amp;" : "&amp;VLOOKUP(AD408,내용[],18,FALSE)</f>
        <v>#N/A</v>
      </c>
      <c r="W419" s="126"/>
      <c r="X419" s="126"/>
      <c r="Y419" s="126"/>
      <c r="Z419" s="126"/>
      <c r="AA419" s="127"/>
      <c r="AB419" s="122"/>
      <c r="AC419" s="122"/>
      <c r="AD419" s="123" t="str">
        <f>VLOOKUP(AD407,내용[],27,FALSE)</f>
        <v>인터페이스 구현</v>
      </c>
      <c r="AE419" s="123"/>
      <c r="AF419" s="123"/>
      <c r="AG419" s="123"/>
      <c r="AH419" s="123"/>
      <c r="AI419" s="123"/>
      <c r="AJ419" s="123"/>
      <c r="AK419" s="124"/>
      <c r="AL419" s="124"/>
      <c r="AM419" s="124"/>
      <c r="AN419" s="124"/>
      <c r="AO419" s="57" t="str">
        <f>"1교시"&amp;LEFT(자료!$D$8,5)</f>
        <v>1교시09:30</v>
      </c>
      <c r="AP419" s="125" t="e">
        <f>VLOOKUP(AX408,내용[],10,FALSE)&amp;" : "&amp;VLOOKUP(AX408,내용[],18,FALSE)</f>
        <v>#N/A</v>
      </c>
      <c r="AQ419" s="126"/>
      <c r="AR419" s="126"/>
      <c r="AS419" s="126"/>
      <c r="AT419" s="126"/>
      <c r="AU419" s="127"/>
      <c r="AV419" s="122"/>
      <c r="AW419" s="122"/>
      <c r="AX419" s="123" t="str">
        <f>VLOOKUP(AX407,내용[],27,FALSE)</f>
        <v>인터페이스 구현</v>
      </c>
      <c r="AY419" s="123"/>
      <c r="AZ419" s="123"/>
      <c r="BA419" s="123"/>
      <c r="BB419" s="123"/>
      <c r="BC419" s="123"/>
      <c r="BD419" s="123"/>
      <c r="BE419" s="124"/>
      <c r="BF419" s="124"/>
      <c r="BG419" s="124"/>
      <c r="BH419" s="124"/>
      <c r="BI419" s="57" t="str">
        <f>"1교시"&amp;LEFT(자료!$D$8,5)</f>
        <v>1교시09:30</v>
      </c>
      <c r="BJ419" s="125" t="e">
        <f>VLOOKUP(BR408,내용[],10,FALSE)&amp;" : "&amp;VLOOKUP(BR408,내용[],18,FALSE)</f>
        <v>#N/A</v>
      </c>
      <c r="BK419" s="126"/>
      <c r="BL419" s="126"/>
      <c r="BM419" s="126"/>
      <c r="BN419" s="126"/>
      <c r="BO419" s="127"/>
      <c r="BP419" s="122"/>
      <c r="BQ419" s="122"/>
      <c r="BR419" s="123" t="str">
        <f>VLOOKUP(BR407,내용[],27,FALSE)</f>
        <v>SQL활용</v>
      </c>
      <c r="BS419" s="123"/>
      <c r="BT419" s="123"/>
      <c r="BU419" s="123"/>
      <c r="BV419" s="123"/>
      <c r="BW419" s="123"/>
      <c r="BX419" s="123"/>
      <c r="BY419" s="124"/>
      <c r="BZ419" s="124"/>
      <c r="CA419" s="124"/>
      <c r="CB419" s="124"/>
      <c r="CC419" s="57" t="str">
        <f>"1교시"&amp;LEFT(자료!$D$8,5)</f>
        <v>1교시09:30</v>
      </c>
      <c r="CD419" s="125" t="e">
        <f>VLOOKUP(CL408,내용[],10,FALSE)&amp;" : "&amp;VLOOKUP(CL408,내용[],18,FALSE)</f>
        <v>#N/A</v>
      </c>
      <c r="CE419" s="126"/>
      <c r="CF419" s="126"/>
      <c r="CG419" s="126"/>
      <c r="CH419" s="126"/>
      <c r="CI419" s="127"/>
      <c r="CJ419" s="122"/>
      <c r="CK419" s="122"/>
      <c r="CL419" s="123" t="str">
        <f>VLOOKUP(CL407,내용[],27,FALSE)</f>
        <v>SQL활용</v>
      </c>
      <c r="CM419" s="123"/>
      <c r="CN419" s="123"/>
      <c r="CO419" s="123"/>
      <c r="CP419" s="123"/>
      <c r="CQ419" s="123"/>
      <c r="CR419" s="123"/>
      <c r="CS419" s="124"/>
      <c r="CT419" s="124"/>
      <c r="CU419" s="124"/>
      <c r="CV419" s="124"/>
    </row>
    <row r="420" spans="1:100" ht="30.75" customHeight="1" x14ac:dyDescent="0.15">
      <c r="A420" s="57" t="str">
        <f>"8교시"&amp;LEFT(자료!$K$8,5)</f>
        <v>8교시17:10</v>
      </c>
      <c r="B420" s="125" t="str">
        <f>IF(VLOOKUP(J407,내용[],11,FALSE)="","",VLOOKUP(J407,내용[],11,FALSE)&amp;" : "&amp;VLOOKUP(J407,내용[],19,FALSE))</f>
        <v xml:space="preserve">프론트앤드 &amp; 백앤드 구현 및 제작 : </v>
      </c>
      <c r="C420" s="126"/>
      <c r="D420" s="126"/>
      <c r="E420" s="126"/>
      <c r="F420" s="126"/>
      <c r="G420" s="127"/>
      <c r="H420" s="122"/>
      <c r="I420" s="122"/>
      <c r="J420" s="123" t="str">
        <f>IF(VLOOKUP(J407,내용[],27,FALSE)="","",VLOOKUP(J407,내용[],27,FALSE))</f>
        <v>인터페이스 구현</v>
      </c>
      <c r="K420" s="123"/>
      <c r="L420" s="123"/>
      <c r="M420" s="123"/>
      <c r="N420" s="123"/>
      <c r="O420" s="123"/>
      <c r="P420" s="123"/>
      <c r="Q420" s="124"/>
      <c r="R420" s="124"/>
      <c r="S420" s="124"/>
      <c r="T420" s="124"/>
      <c r="U420" s="57" t="str">
        <f>"8교시"&amp;LEFT(자료!$K$8,5)</f>
        <v>8교시17:10</v>
      </c>
      <c r="V420" s="125" t="str">
        <f>IF(VLOOKUP(AD407,내용[],11,FALSE)="","",VLOOKUP(AD407,내용[],11,FALSE)&amp;" : "&amp;VLOOKUP(AD407,내용[],19,FALSE))</f>
        <v xml:space="preserve">프론트앤드 &amp; 백앤드 구현 및 제작 : </v>
      </c>
      <c r="W420" s="126"/>
      <c r="X420" s="126"/>
      <c r="Y420" s="126"/>
      <c r="Z420" s="126"/>
      <c r="AA420" s="127"/>
      <c r="AB420" s="122"/>
      <c r="AC420" s="122"/>
      <c r="AD420" s="123" t="str">
        <f>IF(VLOOKUP(AD407,내용[],27,FALSE)="","",VLOOKUP(AD407,내용[],27,FALSE))</f>
        <v>인터페이스 구현</v>
      </c>
      <c r="AE420" s="123"/>
      <c r="AF420" s="123"/>
      <c r="AG420" s="123"/>
      <c r="AH420" s="123"/>
      <c r="AI420" s="123"/>
      <c r="AJ420" s="123"/>
      <c r="AK420" s="124"/>
      <c r="AL420" s="124"/>
      <c r="AM420" s="124"/>
      <c r="AN420" s="124"/>
      <c r="AO420" s="57" t="str">
        <f>"8교시"&amp;LEFT(자료!$K$8,5)</f>
        <v>8교시17:10</v>
      </c>
      <c r="AP420" s="125" t="str">
        <f>IF(VLOOKUP(AX407,내용[],11,FALSE)="","",VLOOKUP(AX407,내용[],11,FALSE)&amp;" : "&amp;VLOOKUP(AX407,내용[],19,FALSE))</f>
        <v xml:space="preserve">프론트앤드 &amp; 백앤드 구현 및 제작 : </v>
      </c>
      <c r="AQ420" s="126"/>
      <c r="AR420" s="126"/>
      <c r="AS420" s="126"/>
      <c r="AT420" s="126"/>
      <c r="AU420" s="127"/>
      <c r="AV420" s="122"/>
      <c r="AW420" s="122"/>
      <c r="AX420" s="123" t="str">
        <f>IF(VLOOKUP(AX407,내용[],27,FALSE)="","",VLOOKUP(AX407,내용[],27,FALSE))</f>
        <v>인터페이스 구현</v>
      </c>
      <c r="AY420" s="123"/>
      <c r="AZ420" s="123"/>
      <c r="BA420" s="123"/>
      <c r="BB420" s="123"/>
      <c r="BC420" s="123"/>
      <c r="BD420" s="123"/>
      <c r="BE420" s="124"/>
      <c r="BF420" s="124"/>
      <c r="BG420" s="124"/>
      <c r="BH420" s="124"/>
      <c r="BI420" s="57" t="str">
        <f>"8교시"&amp;LEFT(자료!$K$8,5)</f>
        <v>8교시17:10</v>
      </c>
      <c r="BJ420" s="125" t="str">
        <f>IF(VLOOKUP(BR407,내용[],11,FALSE)="","",VLOOKUP(BR407,내용[],11,FALSE)&amp;" : "&amp;VLOOKUP(BR407,내용[],19,FALSE))</f>
        <v xml:space="preserve">프론트앤드 &amp; 백앤드 구현 및 제작 : </v>
      </c>
      <c r="BK420" s="126"/>
      <c r="BL420" s="126"/>
      <c r="BM420" s="126"/>
      <c r="BN420" s="126"/>
      <c r="BO420" s="127"/>
      <c r="BP420" s="122"/>
      <c r="BQ420" s="122"/>
      <c r="BR420" s="123" t="str">
        <f>IF(VLOOKUP(BR407,내용[],27,FALSE)="","",VLOOKUP(BR407,내용[],27,FALSE))</f>
        <v>SQL활용</v>
      </c>
      <c r="BS420" s="123"/>
      <c r="BT420" s="123"/>
      <c r="BU420" s="123"/>
      <c r="BV420" s="123"/>
      <c r="BW420" s="123"/>
      <c r="BX420" s="123"/>
      <c r="BY420" s="124"/>
      <c r="BZ420" s="124"/>
      <c r="CA420" s="124"/>
      <c r="CB420" s="124"/>
      <c r="CC420" s="57" t="str">
        <f>"8교시"&amp;LEFT(자료!$K$8,5)</f>
        <v>8교시17:10</v>
      </c>
      <c r="CD420" s="125" t="str">
        <f>IF(VLOOKUP(CL407,내용[],11,FALSE)="","",VLOOKUP(CL407,내용[],11,FALSE)&amp;" : "&amp;VLOOKUP(CL407,내용[],19,FALSE))</f>
        <v xml:space="preserve">프론트앤드 &amp; 백앤드 구현 및 제작 : </v>
      </c>
      <c r="CE420" s="126"/>
      <c r="CF420" s="126"/>
      <c r="CG420" s="126"/>
      <c r="CH420" s="126"/>
      <c r="CI420" s="127"/>
      <c r="CJ420" s="122"/>
      <c r="CK420" s="122"/>
      <c r="CL420" s="123" t="str">
        <f>IF(VLOOKUP(CL407,내용[],27,FALSE)="","",VLOOKUP(CL407,내용[],27,FALSE))</f>
        <v>SQL활용</v>
      </c>
      <c r="CM420" s="123"/>
      <c r="CN420" s="123"/>
      <c r="CO420" s="123"/>
      <c r="CP420" s="123"/>
      <c r="CQ420" s="123"/>
      <c r="CR420" s="123"/>
      <c r="CS420" s="124"/>
      <c r="CT420" s="124"/>
      <c r="CU420" s="124"/>
      <c r="CV420" s="124"/>
    </row>
    <row r="421" spans="1:100" ht="60" customHeight="1" x14ac:dyDescent="0.15">
      <c r="A421" s="120" t="str">
        <f t="shared" ref="A421" si="1320">$A$21</f>
        <v>지시사항</v>
      </c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  <c r="S421" s="120"/>
      <c r="T421" s="120"/>
      <c r="U421" s="120" t="str">
        <f t="shared" ref="U421" si="1321">$A$21</f>
        <v>지시사항</v>
      </c>
      <c r="V421" s="120"/>
      <c r="W421" s="120"/>
      <c r="X421" s="120"/>
      <c r="Y421" s="120"/>
      <c r="Z421" s="120"/>
      <c r="AA421" s="120"/>
      <c r="AB421" s="120"/>
      <c r="AC421" s="120"/>
      <c r="AD421" s="120"/>
      <c r="AE421" s="120"/>
      <c r="AF421" s="120"/>
      <c r="AG421" s="120"/>
      <c r="AH421" s="120"/>
      <c r="AI421" s="120"/>
      <c r="AJ421" s="120"/>
      <c r="AK421" s="120"/>
      <c r="AL421" s="120"/>
      <c r="AM421" s="120"/>
      <c r="AN421" s="120"/>
      <c r="AO421" s="120" t="str">
        <f t="shared" ref="AO421" si="1322">$A$21</f>
        <v>지시사항</v>
      </c>
      <c r="AP421" s="120"/>
      <c r="AQ421" s="120"/>
      <c r="AR421" s="120"/>
      <c r="AS421" s="120"/>
      <c r="AT421" s="120"/>
      <c r="AU421" s="120"/>
      <c r="AV421" s="120"/>
      <c r="AW421" s="120"/>
      <c r="AX421" s="120"/>
      <c r="AY421" s="120"/>
      <c r="AZ421" s="120"/>
      <c r="BA421" s="120"/>
      <c r="BB421" s="120"/>
      <c r="BC421" s="120"/>
      <c r="BD421" s="120"/>
      <c r="BE421" s="120"/>
      <c r="BF421" s="120"/>
      <c r="BG421" s="120"/>
      <c r="BH421" s="120"/>
      <c r="BI421" s="120" t="str">
        <f t="shared" ref="BI421" si="1323">$A$21</f>
        <v>지시사항</v>
      </c>
      <c r="BJ421" s="120"/>
      <c r="BK421" s="120"/>
      <c r="BL421" s="120"/>
      <c r="BM421" s="120"/>
      <c r="BN421" s="120"/>
      <c r="BO421" s="120"/>
      <c r="BP421" s="120"/>
      <c r="BQ421" s="120"/>
      <c r="BR421" s="120"/>
      <c r="BS421" s="120"/>
      <c r="BT421" s="120"/>
      <c r="BU421" s="120"/>
      <c r="BV421" s="120"/>
      <c r="BW421" s="120"/>
      <c r="BX421" s="120"/>
      <c r="BY421" s="120"/>
      <c r="BZ421" s="120"/>
      <c r="CA421" s="120"/>
      <c r="CB421" s="120"/>
      <c r="CC421" s="120" t="str">
        <f t="shared" ref="CC421" si="1324">$A$21</f>
        <v>지시사항</v>
      </c>
      <c r="CD421" s="120"/>
      <c r="CE421" s="120"/>
      <c r="CF421" s="120"/>
      <c r="CG421" s="120"/>
      <c r="CH421" s="120"/>
      <c r="CI421" s="120"/>
      <c r="CJ421" s="120"/>
      <c r="CK421" s="120"/>
      <c r="CL421" s="120"/>
      <c r="CM421" s="120"/>
      <c r="CN421" s="120"/>
      <c r="CO421" s="120"/>
      <c r="CP421" s="120"/>
      <c r="CQ421" s="120"/>
      <c r="CR421" s="120"/>
      <c r="CS421" s="120"/>
      <c r="CT421" s="120"/>
      <c r="CU421" s="120"/>
      <c r="CV421" s="120"/>
    </row>
    <row r="422" spans="1:100" ht="27.95" customHeight="1" x14ac:dyDescent="0.15">
      <c r="A422" s="121" t="str">
        <f t="shared" ref="A422" si="1325">$A$22</f>
        <v>특이
사항</v>
      </c>
      <c r="B422" s="120" t="str">
        <f t="shared" ref="B422" si="1326">$B$22</f>
        <v>지각자</v>
      </c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120"/>
      <c r="U422" s="121" t="str">
        <f t="shared" ref="U422" si="1327">$A$22</f>
        <v>특이
사항</v>
      </c>
      <c r="V422" s="120" t="str">
        <f t="shared" ref="V422" si="1328">$B$22</f>
        <v>지각자</v>
      </c>
      <c r="W422" s="120"/>
      <c r="X422" s="120"/>
      <c r="Y422" s="120"/>
      <c r="Z422" s="120"/>
      <c r="AA422" s="120"/>
      <c r="AB422" s="120"/>
      <c r="AC422" s="120"/>
      <c r="AD422" s="120"/>
      <c r="AE422" s="120"/>
      <c r="AF422" s="120"/>
      <c r="AG422" s="120"/>
      <c r="AH422" s="120"/>
      <c r="AI422" s="120"/>
      <c r="AJ422" s="120"/>
      <c r="AK422" s="120"/>
      <c r="AL422" s="120"/>
      <c r="AM422" s="120"/>
      <c r="AN422" s="120"/>
      <c r="AO422" s="121" t="str">
        <f t="shared" ref="AO422" si="1329">$A$22</f>
        <v>특이
사항</v>
      </c>
      <c r="AP422" s="120" t="str">
        <f t="shared" ref="AP422" si="1330">$B$22</f>
        <v>지각자</v>
      </c>
      <c r="AQ422" s="120"/>
      <c r="AR422" s="120"/>
      <c r="AS422" s="120"/>
      <c r="AT422" s="120"/>
      <c r="AU422" s="120"/>
      <c r="AV422" s="120"/>
      <c r="AW422" s="120"/>
      <c r="AX422" s="120"/>
      <c r="AY422" s="120"/>
      <c r="AZ422" s="120"/>
      <c r="BA422" s="120"/>
      <c r="BB422" s="120"/>
      <c r="BC422" s="120"/>
      <c r="BD422" s="120"/>
      <c r="BE422" s="120"/>
      <c r="BF422" s="120"/>
      <c r="BG422" s="120"/>
      <c r="BH422" s="120"/>
      <c r="BI422" s="121" t="str">
        <f t="shared" ref="BI422" si="1331">$A$22</f>
        <v>특이
사항</v>
      </c>
      <c r="BJ422" s="120" t="str">
        <f t="shared" ref="BJ422" si="1332">$B$22</f>
        <v>지각자</v>
      </c>
      <c r="BK422" s="120"/>
      <c r="BL422" s="120"/>
      <c r="BM422" s="120"/>
      <c r="BN422" s="120"/>
      <c r="BO422" s="120"/>
      <c r="BP422" s="120"/>
      <c r="BQ422" s="120"/>
      <c r="BR422" s="120"/>
      <c r="BS422" s="120"/>
      <c r="BT422" s="120"/>
      <c r="BU422" s="120"/>
      <c r="BV422" s="120"/>
      <c r="BW422" s="120"/>
      <c r="BX422" s="120"/>
      <c r="BY422" s="120"/>
      <c r="BZ422" s="120"/>
      <c r="CA422" s="120"/>
      <c r="CB422" s="120"/>
      <c r="CC422" s="121" t="str">
        <f t="shared" ref="CC422" si="1333">$A$22</f>
        <v>특이
사항</v>
      </c>
      <c r="CD422" s="120" t="str">
        <f t="shared" ref="CD422" si="1334">$B$22</f>
        <v>지각자</v>
      </c>
      <c r="CE422" s="120"/>
      <c r="CF422" s="120"/>
      <c r="CG422" s="120"/>
      <c r="CH422" s="120"/>
      <c r="CI422" s="120"/>
      <c r="CJ422" s="120"/>
      <c r="CK422" s="120"/>
      <c r="CL422" s="120"/>
      <c r="CM422" s="120"/>
      <c r="CN422" s="120"/>
      <c r="CO422" s="120"/>
      <c r="CP422" s="120"/>
      <c r="CQ422" s="120"/>
      <c r="CR422" s="120"/>
      <c r="CS422" s="120"/>
      <c r="CT422" s="120"/>
      <c r="CU422" s="120"/>
      <c r="CV422" s="120"/>
    </row>
    <row r="423" spans="1:100" ht="27.95" customHeight="1" x14ac:dyDescent="0.15">
      <c r="A423" s="121"/>
      <c r="B423" s="120" t="str">
        <f t="shared" ref="B423" si="1335">$B$23</f>
        <v>결석자</v>
      </c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  <c r="S423" s="120"/>
      <c r="T423" s="120"/>
      <c r="U423" s="121"/>
      <c r="V423" s="120" t="str">
        <f t="shared" ref="V423" si="1336">$B$23</f>
        <v>결석자</v>
      </c>
      <c r="W423" s="120"/>
      <c r="X423" s="120"/>
      <c r="Y423" s="120"/>
      <c r="Z423" s="120"/>
      <c r="AA423" s="120"/>
      <c r="AB423" s="120"/>
      <c r="AC423" s="120"/>
      <c r="AD423" s="120"/>
      <c r="AE423" s="120"/>
      <c r="AF423" s="120"/>
      <c r="AG423" s="120"/>
      <c r="AH423" s="120"/>
      <c r="AI423" s="120"/>
      <c r="AJ423" s="120"/>
      <c r="AK423" s="120"/>
      <c r="AL423" s="120"/>
      <c r="AM423" s="120"/>
      <c r="AN423" s="120"/>
      <c r="AO423" s="121"/>
      <c r="AP423" s="120" t="str">
        <f t="shared" ref="AP423" si="1337">$B$23</f>
        <v>결석자</v>
      </c>
      <c r="AQ423" s="120"/>
      <c r="AR423" s="120"/>
      <c r="AS423" s="120"/>
      <c r="AT423" s="120"/>
      <c r="AU423" s="120"/>
      <c r="AV423" s="120"/>
      <c r="AW423" s="120"/>
      <c r="AX423" s="120"/>
      <c r="AY423" s="120"/>
      <c r="AZ423" s="120"/>
      <c r="BA423" s="120"/>
      <c r="BB423" s="120"/>
      <c r="BC423" s="120"/>
      <c r="BD423" s="120"/>
      <c r="BE423" s="120"/>
      <c r="BF423" s="120"/>
      <c r="BG423" s="120"/>
      <c r="BH423" s="120"/>
      <c r="BI423" s="121"/>
      <c r="BJ423" s="120" t="str">
        <f t="shared" ref="BJ423" si="1338">$B$23</f>
        <v>결석자</v>
      </c>
      <c r="BK423" s="120"/>
      <c r="BL423" s="120"/>
      <c r="BM423" s="120"/>
      <c r="BN423" s="120"/>
      <c r="BO423" s="120"/>
      <c r="BP423" s="120"/>
      <c r="BQ423" s="120"/>
      <c r="BR423" s="120"/>
      <c r="BS423" s="120"/>
      <c r="BT423" s="120"/>
      <c r="BU423" s="120"/>
      <c r="BV423" s="120"/>
      <c r="BW423" s="120"/>
      <c r="BX423" s="120"/>
      <c r="BY423" s="120"/>
      <c r="BZ423" s="120"/>
      <c r="CA423" s="120"/>
      <c r="CB423" s="120"/>
      <c r="CC423" s="121"/>
      <c r="CD423" s="120" t="str">
        <f t="shared" ref="CD423" si="1339">$B$23</f>
        <v>결석자</v>
      </c>
      <c r="CE423" s="120"/>
      <c r="CF423" s="120"/>
      <c r="CG423" s="120"/>
      <c r="CH423" s="120"/>
      <c r="CI423" s="120"/>
      <c r="CJ423" s="120"/>
      <c r="CK423" s="120"/>
      <c r="CL423" s="120"/>
      <c r="CM423" s="120"/>
      <c r="CN423" s="120"/>
      <c r="CO423" s="120"/>
      <c r="CP423" s="120"/>
      <c r="CQ423" s="120"/>
      <c r="CR423" s="120"/>
      <c r="CS423" s="120"/>
      <c r="CT423" s="120"/>
      <c r="CU423" s="120"/>
      <c r="CV423" s="120"/>
    </row>
    <row r="424" spans="1:100" ht="27.95" customHeight="1" x14ac:dyDescent="0.15">
      <c r="A424" s="121"/>
      <c r="B424" s="120" t="str">
        <f t="shared" ref="B424" si="1340">$B$24</f>
        <v>조퇴자</v>
      </c>
      <c r="C424" s="120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120"/>
      <c r="S424" s="120"/>
      <c r="T424" s="120"/>
      <c r="U424" s="121"/>
      <c r="V424" s="120" t="str">
        <f t="shared" ref="V424" si="1341">$B$24</f>
        <v>조퇴자</v>
      </c>
      <c r="W424" s="120"/>
      <c r="X424" s="120"/>
      <c r="Y424" s="120"/>
      <c r="Z424" s="120"/>
      <c r="AA424" s="120"/>
      <c r="AB424" s="120"/>
      <c r="AC424" s="120"/>
      <c r="AD424" s="120"/>
      <c r="AE424" s="120"/>
      <c r="AF424" s="120"/>
      <c r="AG424" s="120"/>
      <c r="AH424" s="120"/>
      <c r="AI424" s="120"/>
      <c r="AJ424" s="120"/>
      <c r="AK424" s="120"/>
      <c r="AL424" s="120"/>
      <c r="AM424" s="120"/>
      <c r="AN424" s="120"/>
      <c r="AO424" s="121"/>
      <c r="AP424" s="120" t="str">
        <f t="shared" ref="AP424" si="1342">$B$24</f>
        <v>조퇴자</v>
      </c>
      <c r="AQ424" s="120"/>
      <c r="AR424" s="120"/>
      <c r="AS424" s="120"/>
      <c r="AT424" s="120"/>
      <c r="AU424" s="120"/>
      <c r="AV424" s="120"/>
      <c r="AW424" s="120"/>
      <c r="AX424" s="120"/>
      <c r="AY424" s="120"/>
      <c r="AZ424" s="120"/>
      <c r="BA424" s="120"/>
      <c r="BB424" s="120"/>
      <c r="BC424" s="120"/>
      <c r="BD424" s="120"/>
      <c r="BE424" s="120"/>
      <c r="BF424" s="120"/>
      <c r="BG424" s="120"/>
      <c r="BH424" s="120"/>
      <c r="BI424" s="121"/>
      <c r="BJ424" s="120" t="str">
        <f t="shared" ref="BJ424" si="1343">$B$24</f>
        <v>조퇴자</v>
      </c>
      <c r="BK424" s="120"/>
      <c r="BL424" s="120"/>
      <c r="BM424" s="120"/>
      <c r="BN424" s="120"/>
      <c r="BO424" s="120"/>
      <c r="BP424" s="120"/>
      <c r="BQ424" s="120"/>
      <c r="BR424" s="120"/>
      <c r="BS424" s="120"/>
      <c r="BT424" s="120"/>
      <c r="BU424" s="120"/>
      <c r="BV424" s="120"/>
      <c r="BW424" s="120"/>
      <c r="BX424" s="120"/>
      <c r="BY424" s="120"/>
      <c r="BZ424" s="120"/>
      <c r="CA424" s="120"/>
      <c r="CB424" s="120"/>
      <c r="CC424" s="121"/>
      <c r="CD424" s="120" t="str">
        <f t="shared" ref="CD424" si="1344">$B$24</f>
        <v>조퇴자</v>
      </c>
      <c r="CE424" s="120"/>
      <c r="CF424" s="120"/>
      <c r="CG424" s="120"/>
      <c r="CH424" s="120"/>
      <c r="CI424" s="120"/>
      <c r="CJ424" s="120"/>
      <c r="CK424" s="120"/>
      <c r="CL424" s="120"/>
      <c r="CM424" s="120"/>
      <c r="CN424" s="120"/>
      <c r="CO424" s="120"/>
      <c r="CP424" s="120"/>
      <c r="CQ424" s="120"/>
      <c r="CR424" s="120"/>
      <c r="CS424" s="120"/>
      <c r="CT424" s="120"/>
      <c r="CU424" s="120"/>
      <c r="CV424" s="120"/>
    </row>
    <row r="425" spans="1:100" ht="45" customHeight="1" x14ac:dyDescent="0.15">
      <c r="A425" s="121"/>
      <c r="B425" s="121" t="str">
        <f t="shared" ref="B425" si="1345">$B$25</f>
        <v>기타사항
(전달사항, 외출자 등)</v>
      </c>
      <c r="C425" s="121"/>
      <c r="D425" s="121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120"/>
      <c r="S425" s="120"/>
      <c r="T425" s="120"/>
      <c r="U425" s="121"/>
      <c r="V425" s="121" t="str">
        <f t="shared" ref="V425" si="1346">$B$25</f>
        <v>기타사항
(전달사항, 외출자 등)</v>
      </c>
      <c r="W425" s="121"/>
      <c r="X425" s="121"/>
      <c r="Y425" s="120"/>
      <c r="Z425" s="120"/>
      <c r="AA425" s="120"/>
      <c r="AB425" s="120"/>
      <c r="AC425" s="120"/>
      <c r="AD425" s="120"/>
      <c r="AE425" s="120"/>
      <c r="AF425" s="120"/>
      <c r="AG425" s="120"/>
      <c r="AH425" s="120"/>
      <c r="AI425" s="120"/>
      <c r="AJ425" s="120"/>
      <c r="AK425" s="120"/>
      <c r="AL425" s="120"/>
      <c r="AM425" s="120"/>
      <c r="AN425" s="120"/>
      <c r="AO425" s="121"/>
      <c r="AP425" s="121" t="str">
        <f t="shared" ref="AP425" si="1347">$B$25</f>
        <v>기타사항
(전달사항, 외출자 등)</v>
      </c>
      <c r="AQ425" s="121"/>
      <c r="AR425" s="121"/>
      <c r="AS425" s="120"/>
      <c r="AT425" s="120"/>
      <c r="AU425" s="120"/>
      <c r="AV425" s="120"/>
      <c r="AW425" s="120"/>
      <c r="AX425" s="120"/>
      <c r="AY425" s="120"/>
      <c r="AZ425" s="120"/>
      <c r="BA425" s="120"/>
      <c r="BB425" s="120"/>
      <c r="BC425" s="120"/>
      <c r="BD425" s="120"/>
      <c r="BE425" s="120"/>
      <c r="BF425" s="120"/>
      <c r="BG425" s="120"/>
      <c r="BH425" s="120"/>
      <c r="BI425" s="121"/>
      <c r="BJ425" s="121" t="str">
        <f t="shared" ref="BJ425" si="1348">$B$25</f>
        <v>기타사항
(전달사항, 외출자 등)</v>
      </c>
      <c r="BK425" s="121"/>
      <c r="BL425" s="121"/>
      <c r="BM425" s="120"/>
      <c r="BN425" s="120"/>
      <c r="BO425" s="120"/>
      <c r="BP425" s="120"/>
      <c r="BQ425" s="120"/>
      <c r="BR425" s="120"/>
      <c r="BS425" s="120"/>
      <c r="BT425" s="120"/>
      <c r="BU425" s="120"/>
      <c r="BV425" s="120"/>
      <c r="BW425" s="120"/>
      <c r="BX425" s="120"/>
      <c r="BY425" s="120"/>
      <c r="BZ425" s="120"/>
      <c r="CA425" s="120"/>
      <c r="CB425" s="120"/>
      <c r="CC425" s="121"/>
      <c r="CD425" s="121" t="str">
        <f t="shared" ref="CD425" si="1349">$B$25</f>
        <v>기타사항
(전달사항, 외출자 등)</v>
      </c>
      <c r="CE425" s="121"/>
      <c r="CF425" s="121"/>
      <c r="CG425" s="120"/>
      <c r="CH425" s="120"/>
      <c r="CI425" s="120"/>
      <c r="CJ425" s="120"/>
      <c r="CK425" s="120"/>
      <c r="CL425" s="120"/>
      <c r="CM425" s="120"/>
      <c r="CN425" s="120"/>
      <c r="CO425" s="120"/>
      <c r="CP425" s="120"/>
      <c r="CQ425" s="120"/>
      <c r="CR425" s="120"/>
      <c r="CS425" s="120"/>
      <c r="CT425" s="120"/>
      <c r="CU425" s="120"/>
      <c r="CV425" s="120"/>
    </row>
    <row r="426" spans="1:100" s="49" customFormat="1" ht="44.25" customHeight="1" x14ac:dyDescent="0.15">
      <c r="A426" s="148" t="str">
        <f t="shared" ref="A426" si="1350">$A$1</f>
        <v>훈    련    일    지</v>
      </c>
      <c r="B426" s="148"/>
      <c r="C426" s="148"/>
      <c r="D426" s="148"/>
      <c r="E426" s="148"/>
      <c r="F426" s="148"/>
      <c r="G426" s="148"/>
      <c r="H426" s="148"/>
      <c r="I426" s="148"/>
      <c r="J426" s="148"/>
      <c r="K426" s="148"/>
      <c r="L426" s="148"/>
      <c r="M426" s="148"/>
      <c r="N426" s="148"/>
      <c r="O426" s="148"/>
      <c r="P426" s="148"/>
      <c r="Q426" s="148"/>
      <c r="R426" s="148"/>
      <c r="S426" s="148"/>
      <c r="T426" s="148"/>
      <c r="U426" s="148" t="str">
        <f t="shared" ref="U426" si="1351">$A$1</f>
        <v>훈    련    일    지</v>
      </c>
      <c r="V426" s="148"/>
      <c r="W426" s="148"/>
      <c r="X426" s="148"/>
      <c r="Y426" s="148"/>
      <c r="Z426" s="148"/>
      <c r="AA426" s="148"/>
      <c r="AB426" s="148"/>
      <c r="AC426" s="148"/>
      <c r="AD426" s="148"/>
      <c r="AE426" s="148"/>
      <c r="AF426" s="148"/>
      <c r="AG426" s="148"/>
      <c r="AH426" s="148"/>
      <c r="AI426" s="148"/>
      <c r="AJ426" s="148"/>
      <c r="AK426" s="148"/>
      <c r="AL426" s="148"/>
      <c r="AM426" s="148"/>
      <c r="AN426" s="148"/>
      <c r="AO426" s="148" t="str">
        <f t="shared" ref="AO426" si="1352">$A$1</f>
        <v>훈    련    일    지</v>
      </c>
      <c r="AP426" s="148"/>
      <c r="AQ426" s="148"/>
      <c r="AR426" s="148"/>
      <c r="AS426" s="148"/>
      <c r="AT426" s="148"/>
      <c r="AU426" s="148"/>
      <c r="AV426" s="148"/>
      <c r="AW426" s="148"/>
      <c r="AX426" s="148"/>
      <c r="AY426" s="148"/>
      <c r="AZ426" s="148"/>
      <c r="BA426" s="148"/>
      <c r="BB426" s="148"/>
      <c r="BC426" s="148"/>
      <c r="BD426" s="148"/>
      <c r="BE426" s="148"/>
      <c r="BF426" s="148"/>
      <c r="BG426" s="148"/>
      <c r="BH426" s="148"/>
      <c r="BI426" s="148" t="str">
        <f t="shared" ref="BI426" si="1353">$A$1</f>
        <v>훈    련    일    지</v>
      </c>
      <c r="BJ426" s="148"/>
      <c r="BK426" s="148"/>
      <c r="BL426" s="148"/>
      <c r="BM426" s="148"/>
      <c r="BN426" s="148"/>
      <c r="BO426" s="148"/>
      <c r="BP426" s="148"/>
      <c r="BQ426" s="148"/>
      <c r="BR426" s="148"/>
      <c r="BS426" s="148"/>
      <c r="BT426" s="148"/>
      <c r="BU426" s="148"/>
      <c r="BV426" s="148"/>
      <c r="BW426" s="148"/>
      <c r="BX426" s="148"/>
      <c r="BY426" s="148"/>
      <c r="BZ426" s="148"/>
      <c r="CA426" s="148"/>
      <c r="CB426" s="148"/>
      <c r="CC426" s="148" t="str">
        <f t="shared" ref="CC426" si="1354">$A$1</f>
        <v>훈    련    일    지</v>
      </c>
      <c r="CD426" s="148"/>
      <c r="CE426" s="148"/>
      <c r="CF426" s="148"/>
      <c r="CG426" s="148"/>
      <c r="CH426" s="148"/>
      <c r="CI426" s="148"/>
      <c r="CJ426" s="148"/>
      <c r="CK426" s="148"/>
      <c r="CL426" s="148"/>
      <c r="CM426" s="148"/>
      <c r="CN426" s="148"/>
      <c r="CO426" s="148"/>
      <c r="CP426" s="148"/>
      <c r="CQ426" s="148"/>
      <c r="CR426" s="148"/>
      <c r="CS426" s="148"/>
      <c r="CT426" s="148"/>
      <c r="CU426" s="148"/>
      <c r="CV426" s="148"/>
    </row>
    <row r="427" spans="1:100" s="49" customFormat="1" ht="24" customHeight="1" x14ac:dyDescent="0.1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O427" s="50"/>
      <c r="AP427" s="50"/>
      <c r="AQ427" s="50"/>
      <c r="AR427" s="50"/>
      <c r="AS427" s="50"/>
      <c r="AT427" s="50"/>
      <c r="AU427" s="50"/>
      <c r="AV427" s="50"/>
      <c r="AW427" s="50"/>
      <c r="AX427" s="50"/>
      <c r="BI427" s="50"/>
      <c r="BJ427" s="50"/>
      <c r="BK427" s="50"/>
      <c r="BL427" s="50"/>
      <c r="BM427" s="50"/>
      <c r="BN427" s="50"/>
      <c r="BO427" s="50"/>
      <c r="BP427" s="50"/>
      <c r="BQ427" s="50"/>
      <c r="BR427" s="50"/>
      <c r="CC427" s="50"/>
      <c r="CD427" s="50"/>
      <c r="CE427" s="50"/>
      <c r="CF427" s="50"/>
      <c r="CG427" s="50"/>
      <c r="CH427" s="50"/>
      <c r="CI427" s="50"/>
      <c r="CJ427" s="50"/>
      <c r="CK427" s="50"/>
      <c r="CL427" s="50"/>
    </row>
    <row r="428" spans="1:100" ht="20.100000000000001" customHeight="1" x14ac:dyDescent="0.15">
      <c r="A428" s="51" t="s">
        <v>18</v>
      </c>
      <c r="D428" s="81" t="str">
        <f>자료!$D$4</f>
        <v>하이미디어컴퓨터학원 천호점</v>
      </c>
      <c r="F428" s="52"/>
      <c r="G428" s="52"/>
      <c r="H428" s="52"/>
      <c r="N428" s="149" t="s">
        <v>75</v>
      </c>
      <c r="O428" s="152" t="s">
        <v>70</v>
      </c>
      <c r="P428" s="153"/>
      <c r="Q428" s="154"/>
      <c r="R428" s="152" t="s">
        <v>76</v>
      </c>
      <c r="S428" s="153"/>
      <c r="T428" s="154"/>
      <c r="U428" s="51" t="str">
        <f>$A$3</f>
        <v xml:space="preserve">훈련기관명 : </v>
      </c>
      <c r="X428" s="81" t="str">
        <f>$D$3</f>
        <v>하이미디어컴퓨터학원 천호점</v>
      </c>
      <c r="Z428" s="52"/>
      <c r="AA428" s="52"/>
      <c r="AB428" s="52"/>
      <c r="AH428" s="149" t="str">
        <f>$N$3</f>
        <v>결 
재</v>
      </c>
      <c r="AI428" s="152" t="str">
        <f>$O$3</f>
        <v>담  당</v>
      </c>
      <c r="AJ428" s="153"/>
      <c r="AK428" s="154"/>
      <c r="AL428" s="152" t="str">
        <f>$R$3</f>
        <v>최 종</v>
      </c>
      <c r="AM428" s="153"/>
      <c r="AN428" s="154"/>
      <c r="AO428" s="51" t="str">
        <f>$A$3</f>
        <v xml:space="preserve">훈련기관명 : </v>
      </c>
      <c r="AR428" s="81" t="str">
        <f>$D$3</f>
        <v>하이미디어컴퓨터학원 천호점</v>
      </c>
      <c r="AT428" s="52"/>
      <c r="AU428" s="52"/>
      <c r="AV428" s="52"/>
      <c r="BB428" s="149" t="str">
        <f>$N$3</f>
        <v>결 
재</v>
      </c>
      <c r="BC428" s="152" t="str">
        <f>$O$3</f>
        <v>담  당</v>
      </c>
      <c r="BD428" s="153"/>
      <c r="BE428" s="154"/>
      <c r="BF428" s="152" t="str">
        <f>$R$3</f>
        <v>최 종</v>
      </c>
      <c r="BG428" s="153"/>
      <c r="BH428" s="154"/>
      <c r="BI428" s="51" t="str">
        <f>$A$3</f>
        <v xml:space="preserve">훈련기관명 : </v>
      </c>
      <c r="BL428" s="81" t="str">
        <f>$D$3</f>
        <v>하이미디어컴퓨터학원 천호점</v>
      </c>
      <c r="BN428" s="52"/>
      <c r="BO428" s="52"/>
      <c r="BP428" s="52"/>
      <c r="BV428" s="149" t="str">
        <f>$N$3</f>
        <v>결 
재</v>
      </c>
      <c r="BW428" s="152" t="str">
        <f>$O$3</f>
        <v>담  당</v>
      </c>
      <c r="BX428" s="153"/>
      <c r="BY428" s="154"/>
      <c r="BZ428" s="152" t="str">
        <f>$R$3</f>
        <v>최 종</v>
      </c>
      <c r="CA428" s="153"/>
      <c r="CB428" s="154"/>
      <c r="CC428" s="51" t="str">
        <f>$A$3</f>
        <v xml:space="preserve">훈련기관명 : </v>
      </c>
      <c r="CF428" s="81" t="str">
        <f>$D$3</f>
        <v>하이미디어컴퓨터학원 천호점</v>
      </c>
      <c r="CH428" s="52"/>
      <c r="CI428" s="52"/>
      <c r="CJ428" s="52"/>
      <c r="CP428" s="149" t="str">
        <f>$N$3</f>
        <v>결 
재</v>
      </c>
      <c r="CQ428" s="152" t="str">
        <f>$O$3</f>
        <v>담  당</v>
      </c>
      <c r="CR428" s="153"/>
      <c r="CS428" s="154"/>
      <c r="CT428" s="152" t="str">
        <f>$R$3</f>
        <v>최 종</v>
      </c>
      <c r="CU428" s="153"/>
      <c r="CV428" s="154"/>
    </row>
    <row r="429" spans="1:100" ht="20.100000000000001" customHeight="1" x14ac:dyDescent="0.15">
      <c r="A429" s="51" t="s">
        <v>19</v>
      </c>
      <c r="D429" s="136" t="str">
        <f>$D$4</f>
        <v>풀스택 개발자양성과정(프론트앤드&amp;백앤드)(2회차)</v>
      </c>
      <c r="E429" s="136"/>
      <c r="F429" s="136"/>
      <c r="G429" s="136"/>
      <c r="H429" s="136"/>
      <c r="I429" s="136"/>
      <c r="J429" s="136"/>
      <c r="K429" s="136"/>
      <c r="L429" s="136"/>
      <c r="M429" s="137"/>
      <c r="N429" s="150"/>
      <c r="O429" s="138"/>
      <c r="P429" s="139"/>
      <c r="Q429" s="140"/>
      <c r="R429" s="138"/>
      <c r="S429" s="139"/>
      <c r="T429" s="140"/>
      <c r="U429" s="51" t="str">
        <f>$A$4</f>
        <v xml:space="preserve">훈련과정명 : </v>
      </c>
      <c r="X429" s="136" t="str">
        <f>$D$4</f>
        <v>풀스택 개발자양성과정(프론트앤드&amp;백앤드)(2회차)</v>
      </c>
      <c r="Y429" s="136"/>
      <c r="Z429" s="136"/>
      <c r="AA429" s="136"/>
      <c r="AB429" s="136"/>
      <c r="AC429" s="136"/>
      <c r="AD429" s="136"/>
      <c r="AE429" s="136"/>
      <c r="AF429" s="136"/>
      <c r="AG429" s="137"/>
      <c r="AH429" s="150"/>
      <c r="AI429" s="138"/>
      <c r="AJ429" s="139"/>
      <c r="AK429" s="140"/>
      <c r="AL429" s="138"/>
      <c r="AM429" s="139"/>
      <c r="AN429" s="140"/>
      <c r="AO429" s="51" t="str">
        <f>$A$4</f>
        <v xml:space="preserve">훈련과정명 : </v>
      </c>
      <c r="AR429" s="136" t="str">
        <f>$D$4</f>
        <v>풀스택 개발자양성과정(프론트앤드&amp;백앤드)(2회차)</v>
      </c>
      <c r="AS429" s="136"/>
      <c r="AT429" s="136"/>
      <c r="AU429" s="136"/>
      <c r="AV429" s="136"/>
      <c r="AW429" s="136"/>
      <c r="AX429" s="136"/>
      <c r="AY429" s="136"/>
      <c r="AZ429" s="136"/>
      <c r="BA429" s="137"/>
      <c r="BB429" s="150"/>
      <c r="BC429" s="138"/>
      <c r="BD429" s="139"/>
      <c r="BE429" s="140"/>
      <c r="BF429" s="138"/>
      <c r="BG429" s="139"/>
      <c r="BH429" s="140"/>
      <c r="BI429" s="51" t="str">
        <f>$A$4</f>
        <v xml:space="preserve">훈련과정명 : </v>
      </c>
      <c r="BL429" s="136" t="str">
        <f>$D$4</f>
        <v>풀스택 개발자양성과정(프론트앤드&amp;백앤드)(2회차)</v>
      </c>
      <c r="BM429" s="136"/>
      <c r="BN429" s="136"/>
      <c r="BO429" s="136"/>
      <c r="BP429" s="136"/>
      <c r="BQ429" s="136"/>
      <c r="BR429" s="136"/>
      <c r="BS429" s="136"/>
      <c r="BT429" s="136"/>
      <c r="BU429" s="137"/>
      <c r="BV429" s="150"/>
      <c r="BW429" s="138"/>
      <c r="BX429" s="139"/>
      <c r="BY429" s="140"/>
      <c r="BZ429" s="138"/>
      <c r="CA429" s="139"/>
      <c r="CB429" s="140"/>
      <c r="CC429" s="51" t="str">
        <f>$A$4</f>
        <v xml:space="preserve">훈련과정명 : </v>
      </c>
      <c r="CF429" s="136" t="str">
        <f>$D$4</f>
        <v>풀스택 개발자양성과정(프론트앤드&amp;백앤드)(2회차)</v>
      </c>
      <c r="CG429" s="136"/>
      <c r="CH429" s="136"/>
      <c r="CI429" s="136"/>
      <c r="CJ429" s="136"/>
      <c r="CK429" s="136"/>
      <c r="CL429" s="136"/>
      <c r="CM429" s="136"/>
      <c r="CN429" s="136"/>
      <c r="CO429" s="137"/>
      <c r="CP429" s="150"/>
      <c r="CQ429" s="138"/>
      <c r="CR429" s="139"/>
      <c r="CS429" s="140"/>
      <c r="CT429" s="138"/>
      <c r="CU429" s="139"/>
      <c r="CV429" s="140"/>
    </row>
    <row r="430" spans="1:100" ht="20.100000000000001" customHeight="1" x14ac:dyDescent="0.15">
      <c r="A430" s="51" t="s">
        <v>20</v>
      </c>
      <c r="D430" s="81" t="str">
        <f>자료!$D$5</f>
        <v>2020-10-20 ~ 2021-04-01</v>
      </c>
      <c r="F430" s="52"/>
      <c r="N430" s="151"/>
      <c r="O430" s="141"/>
      <c r="P430" s="142"/>
      <c r="Q430" s="143"/>
      <c r="R430" s="141"/>
      <c r="S430" s="142"/>
      <c r="T430" s="143"/>
      <c r="U430" s="51" t="str">
        <f>$A$5</f>
        <v xml:space="preserve">훈 련 기 간 : </v>
      </c>
      <c r="X430" s="81" t="str">
        <f>$D$5</f>
        <v>2020-10-20 ~ 2021-04-01</v>
      </c>
      <c r="Z430" s="52"/>
      <c r="AH430" s="151"/>
      <c r="AI430" s="141"/>
      <c r="AJ430" s="142"/>
      <c r="AK430" s="143"/>
      <c r="AL430" s="141"/>
      <c r="AM430" s="142"/>
      <c r="AN430" s="143"/>
      <c r="AO430" s="51" t="str">
        <f>$A$5</f>
        <v xml:space="preserve">훈 련 기 간 : </v>
      </c>
      <c r="AR430" s="81" t="str">
        <f>$D$5</f>
        <v>2020-10-20 ~ 2021-04-01</v>
      </c>
      <c r="AT430" s="52"/>
      <c r="BB430" s="151"/>
      <c r="BC430" s="141"/>
      <c r="BD430" s="142"/>
      <c r="BE430" s="143"/>
      <c r="BF430" s="141"/>
      <c r="BG430" s="142"/>
      <c r="BH430" s="143"/>
      <c r="BI430" s="51" t="str">
        <f>$A$5</f>
        <v xml:space="preserve">훈 련 기 간 : </v>
      </c>
      <c r="BL430" s="81" t="str">
        <f>$D$5</f>
        <v>2020-10-20 ~ 2021-04-01</v>
      </c>
      <c r="BN430" s="52"/>
      <c r="BV430" s="151"/>
      <c r="BW430" s="141"/>
      <c r="BX430" s="142"/>
      <c r="BY430" s="143"/>
      <c r="BZ430" s="141"/>
      <c r="CA430" s="142"/>
      <c r="CB430" s="143"/>
      <c r="CC430" s="51" t="str">
        <f>$A$5</f>
        <v xml:space="preserve">훈 련 기 간 : </v>
      </c>
      <c r="CF430" s="81" t="str">
        <f>$D$5</f>
        <v>2020-10-20 ~ 2021-04-01</v>
      </c>
      <c r="CH430" s="52"/>
      <c r="CP430" s="151"/>
      <c r="CQ430" s="141"/>
      <c r="CR430" s="142"/>
      <c r="CS430" s="143"/>
      <c r="CT430" s="141"/>
      <c r="CU430" s="142"/>
      <c r="CV430" s="143"/>
    </row>
    <row r="431" spans="1:100" ht="20.100000000000001" customHeight="1" x14ac:dyDescent="0.15">
      <c r="F431" s="52"/>
      <c r="Z431" s="52"/>
      <c r="AT431" s="52"/>
      <c r="BN431" s="52"/>
      <c r="CH431" s="52"/>
    </row>
    <row r="432" spans="1:100" ht="19.5" customHeight="1" x14ac:dyDescent="0.15">
      <c r="A432" s="53" t="s">
        <v>68</v>
      </c>
      <c r="B432" s="53"/>
      <c r="C432" s="53"/>
      <c r="D432" s="144">
        <f>VLOOKUP(J432,내용[],44,FALSE)</f>
        <v>44249</v>
      </c>
      <c r="E432" s="144"/>
      <c r="F432" s="144"/>
      <c r="G432" s="144"/>
      <c r="H432" s="144"/>
      <c r="I432" s="144"/>
      <c r="J432" s="145">
        <f t="shared" ref="J432" si="1355">J407+5</f>
        <v>86</v>
      </c>
      <c r="K432" s="145"/>
      <c r="L432" s="54"/>
      <c r="M432" s="53"/>
      <c r="N432" s="53"/>
      <c r="O432" s="53"/>
      <c r="P432" s="53"/>
      <c r="Q432" s="53"/>
      <c r="R432" s="53"/>
      <c r="U432" s="53" t="s">
        <v>68</v>
      </c>
      <c r="V432" s="53"/>
      <c r="W432" s="53"/>
      <c r="X432" s="146">
        <f>VLOOKUP(AD432,내용[],44,FALSE)</f>
        <v>44250</v>
      </c>
      <c r="Y432" s="146"/>
      <c r="Z432" s="146"/>
      <c r="AA432" s="146"/>
      <c r="AB432" s="146"/>
      <c r="AC432" s="146"/>
      <c r="AD432" s="147">
        <f t="shared" ref="AD432" si="1356">J432+1</f>
        <v>87</v>
      </c>
      <c r="AE432" s="147"/>
      <c r="AF432" s="54"/>
      <c r="AG432" s="53"/>
      <c r="AH432" s="53"/>
      <c r="AI432" s="53"/>
      <c r="AJ432" s="53"/>
      <c r="AK432" s="53"/>
      <c r="AL432" s="53"/>
      <c r="AO432" s="53" t="s">
        <v>68</v>
      </c>
      <c r="AP432" s="53"/>
      <c r="AQ432" s="53"/>
      <c r="AR432" s="146">
        <f>VLOOKUP(AX432,내용[],44,FALSE)</f>
        <v>44251</v>
      </c>
      <c r="AS432" s="146"/>
      <c r="AT432" s="146"/>
      <c r="AU432" s="146"/>
      <c r="AV432" s="146"/>
      <c r="AW432" s="146"/>
      <c r="AX432" s="147">
        <f t="shared" ref="AX432" si="1357">AD432+1</f>
        <v>88</v>
      </c>
      <c r="AY432" s="147"/>
      <c r="AZ432" s="54"/>
      <c r="BA432" s="53"/>
      <c r="BB432" s="53"/>
      <c r="BC432" s="53"/>
      <c r="BD432" s="53"/>
      <c r="BE432" s="53"/>
      <c r="BF432" s="53"/>
      <c r="BI432" s="53" t="s">
        <v>68</v>
      </c>
      <c r="BJ432" s="53"/>
      <c r="BK432" s="53"/>
      <c r="BL432" s="146">
        <f>VLOOKUP(BR432,내용[],44,FALSE)</f>
        <v>44252</v>
      </c>
      <c r="BM432" s="146"/>
      <c r="BN432" s="146"/>
      <c r="BO432" s="146"/>
      <c r="BP432" s="146"/>
      <c r="BQ432" s="146"/>
      <c r="BR432" s="147">
        <f t="shared" ref="BR432" si="1358">AX432+1</f>
        <v>89</v>
      </c>
      <c r="BS432" s="147"/>
      <c r="BT432" s="54"/>
      <c r="BU432" s="53"/>
      <c r="BV432" s="53"/>
      <c r="BW432" s="53"/>
      <c r="BX432" s="53"/>
      <c r="BY432" s="53"/>
      <c r="BZ432" s="53"/>
      <c r="CC432" s="53" t="s">
        <v>68</v>
      </c>
      <c r="CD432" s="53"/>
      <c r="CE432" s="53"/>
      <c r="CF432" s="146">
        <f>VLOOKUP(CL432,내용[],44,FALSE)</f>
        <v>44253</v>
      </c>
      <c r="CG432" s="146"/>
      <c r="CH432" s="146"/>
      <c r="CI432" s="146"/>
      <c r="CJ432" s="146"/>
      <c r="CK432" s="146"/>
      <c r="CL432" s="147">
        <f t="shared" ref="CL432" si="1359">BR432+1</f>
        <v>90</v>
      </c>
      <c r="CM432" s="147"/>
      <c r="CN432" s="54"/>
      <c r="CO432" s="53"/>
      <c r="CP432" s="53"/>
      <c r="CQ432" s="53"/>
      <c r="CR432" s="53"/>
      <c r="CS432" s="53"/>
      <c r="CT432" s="53"/>
    </row>
    <row r="433" spans="1:100" ht="30" customHeight="1" x14ac:dyDescent="0.15">
      <c r="A433" s="130" t="str">
        <f t="shared" ref="A433" si="1360">$A$8</f>
        <v>재적</v>
      </c>
      <c r="B433" s="131"/>
      <c r="C433" s="132" t="s">
        <v>2</v>
      </c>
      <c r="D433" s="135"/>
      <c r="E433" s="130" t="str">
        <f t="shared" ref="E433" si="1361">$E$8</f>
        <v>출석</v>
      </c>
      <c r="F433" s="131"/>
      <c r="G433" s="132" t="s">
        <v>2</v>
      </c>
      <c r="H433" s="133"/>
      <c r="I433" s="134" t="str">
        <f t="shared" ref="I433" si="1362">$I$8</f>
        <v>결석</v>
      </c>
      <c r="J433" s="131"/>
      <c r="K433" s="132" t="s">
        <v>2</v>
      </c>
      <c r="L433" s="135"/>
      <c r="M433" s="130" t="str">
        <f t="shared" ref="M433" si="1363">$M$8</f>
        <v>지각</v>
      </c>
      <c r="N433" s="131"/>
      <c r="O433" s="132" t="s">
        <v>2</v>
      </c>
      <c r="P433" s="133"/>
      <c r="Q433" s="134" t="str">
        <f t="shared" ref="Q433" si="1364">$Q$8</f>
        <v xml:space="preserve">조퇴 </v>
      </c>
      <c r="R433" s="131"/>
      <c r="S433" s="132" t="s">
        <v>2</v>
      </c>
      <c r="T433" s="133"/>
      <c r="U433" s="130" t="str">
        <f t="shared" ref="U433" si="1365">$A$8</f>
        <v>재적</v>
      </c>
      <c r="V433" s="131"/>
      <c r="W433" s="132" t="s">
        <v>2</v>
      </c>
      <c r="X433" s="135"/>
      <c r="Y433" s="130" t="str">
        <f t="shared" ref="Y433" si="1366">$E$8</f>
        <v>출석</v>
      </c>
      <c r="Z433" s="131"/>
      <c r="AA433" s="132" t="s">
        <v>2</v>
      </c>
      <c r="AB433" s="133"/>
      <c r="AC433" s="134" t="str">
        <f t="shared" ref="AC433" si="1367">$I$8</f>
        <v>결석</v>
      </c>
      <c r="AD433" s="131"/>
      <c r="AE433" s="132" t="s">
        <v>2</v>
      </c>
      <c r="AF433" s="135"/>
      <c r="AG433" s="130" t="str">
        <f t="shared" ref="AG433" si="1368">$M$8</f>
        <v>지각</v>
      </c>
      <c r="AH433" s="131"/>
      <c r="AI433" s="132" t="s">
        <v>2</v>
      </c>
      <c r="AJ433" s="133"/>
      <c r="AK433" s="134" t="str">
        <f t="shared" ref="AK433" si="1369">$Q$8</f>
        <v xml:space="preserve">조퇴 </v>
      </c>
      <c r="AL433" s="131"/>
      <c r="AM433" s="132" t="s">
        <v>2</v>
      </c>
      <c r="AN433" s="133"/>
      <c r="AO433" s="130" t="str">
        <f t="shared" ref="AO433" si="1370">$A$8</f>
        <v>재적</v>
      </c>
      <c r="AP433" s="131"/>
      <c r="AQ433" s="132" t="s">
        <v>2</v>
      </c>
      <c r="AR433" s="135"/>
      <c r="AS433" s="130" t="str">
        <f t="shared" ref="AS433" si="1371">$E$8</f>
        <v>출석</v>
      </c>
      <c r="AT433" s="131"/>
      <c r="AU433" s="132" t="s">
        <v>2</v>
      </c>
      <c r="AV433" s="133"/>
      <c r="AW433" s="134" t="str">
        <f t="shared" ref="AW433" si="1372">$I$8</f>
        <v>결석</v>
      </c>
      <c r="AX433" s="131"/>
      <c r="AY433" s="132" t="s">
        <v>2</v>
      </c>
      <c r="AZ433" s="135"/>
      <c r="BA433" s="130" t="str">
        <f t="shared" ref="BA433" si="1373">$M$8</f>
        <v>지각</v>
      </c>
      <c r="BB433" s="131"/>
      <c r="BC433" s="132" t="s">
        <v>2</v>
      </c>
      <c r="BD433" s="133"/>
      <c r="BE433" s="134" t="str">
        <f t="shared" ref="BE433" si="1374">$Q$8</f>
        <v xml:space="preserve">조퇴 </v>
      </c>
      <c r="BF433" s="131"/>
      <c r="BG433" s="132" t="s">
        <v>2</v>
      </c>
      <c r="BH433" s="133"/>
      <c r="BI433" s="130" t="str">
        <f t="shared" ref="BI433" si="1375">$A$8</f>
        <v>재적</v>
      </c>
      <c r="BJ433" s="131"/>
      <c r="BK433" s="132" t="s">
        <v>2</v>
      </c>
      <c r="BL433" s="135"/>
      <c r="BM433" s="130" t="str">
        <f t="shared" ref="BM433" si="1376">$E$8</f>
        <v>출석</v>
      </c>
      <c r="BN433" s="131"/>
      <c r="BO433" s="132" t="s">
        <v>2</v>
      </c>
      <c r="BP433" s="133"/>
      <c r="BQ433" s="134" t="str">
        <f t="shared" ref="BQ433" si="1377">$I$8</f>
        <v>결석</v>
      </c>
      <c r="BR433" s="131"/>
      <c r="BS433" s="132" t="s">
        <v>2</v>
      </c>
      <c r="BT433" s="135"/>
      <c r="BU433" s="130" t="str">
        <f t="shared" ref="BU433" si="1378">$M$8</f>
        <v>지각</v>
      </c>
      <c r="BV433" s="131"/>
      <c r="BW433" s="132" t="s">
        <v>2</v>
      </c>
      <c r="BX433" s="133"/>
      <c r="BY433" s="134" t="str">
        <f t="shared" ref="BY433" si="1379">$Q$8</f>
        <v xml:space="preserve">조퇴 </v>
      </c>
      <c r="BZ433" s="131"/>
      <c r="CA433" s="132" t="s">
        <v>2</v>
      </c>
      <c r="CB433" s="133"/>
      <c r="CC433" s="130" t="str">
        <f t="shared" ref="CC433" si="1380">$A$8</f>
        <v>재적</v>
      </c>
      <c r="CD433" s="131"/>
      <c r="CE433" s="132" t="s">
        <v>2</v>
      </c>
      <c r="CF433" s="135"/>
      <c r="CG433" s="130" t="str">
        <f t="shared" ref="CG433" si="1381">$E$8</f>
        <v>출석</v>
      </c>
      <c r="CH433" s="131"/>
      <c r="CI433" s="132" t="s">
        <v>2</v>
      </c>
      <c r="CJ433" s="133"/>
      <c r="CK433" s="134" t="str">
        <f t="shared" ref="CK433" si="1382">$I$8</f>
        <v>결석</v>
      </c>
      <c r="CL433" s="131"/>
      <c r="CM433" s="132" t="s">
        <v>2</v>
      </c>
      <c r="CN433" s="135"/>
      <c r="CO433" s="130" t="str">
        <f t="shared" ref="CO433" si="1383">$M$8</f>
        <v>지각</v>
      </c>
      <c r="CP433" s="131"/>
      <c r="CQ433" s="132" t="s">
        <v>2</v>
      </c>
      <c r="CR433" s="133"/>
      <c r="CS433" s="134" t="str">
        <f t="shared" ref="CS433" si="1384">$Q$8</f>
        <v xml:space="preserve">조퇴 </v>
      </c>
      <c r="CT433" s="131"/>
      <c r="CU433" s="132" t="s">
        <v>2</v>
      </c>
      <c r="CV433" s="133"/>
    </row>
    <row r="434" spans="1:100" ht="19.5" customHeight="1" x14ac:dyDescent="0.15"/>
    <row r="435" spans="1:100" ht="25.5" customHeight="1" x14ac:dyDescent="0.15">
      <c r="A435" s="120" t="s">
        <v>7</v>
      </c>
      <c r="B435" s="120"/>
      <c r="C435" s="120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120"/>
      <c r="S435" s="120"/>
      <c r="T435" s="120"/>
      <c r="U435" s="120" t="s">
        <v>7</v>
      </c>
      <c r="V435" s="120"/>
      <c r="W435" s="120"/>
      <c r="X435" s="120"/>
      <c r="Y435" s="120"/>
      <c r="Z435" s="120"/>
      <c r="AA435" s="120"/>
      <c r="AB435" s="120"/>
      <c r="AC435" s="120"/>
      <c r="AD435" s="120"/>
      <c r="AE435" s="120"/>
      <c r="AF435" s="120"/>
      <c r="AG435" s="120"/>
      <c r="AH435" s="120"/>
      <c r="AI435" s="120"/>
      <c r="AJ435" s="120"/>
      <c r="AK435" s="120"/>
      <c r="AL435" s="120"/>
      <c r="AM435" s="120"/>
      <c r="AN435" s="120"/>
      <c r="AO435" s="120" t="s">
        <v>7</v>
      </c>
      <c r="AP435" s="120"/>
      <c r="AQ435" s="120"/>
      <c r="AR435" s="120"/>
      <c r="AS435" s="120"/>
      <c r="AT435" s="120"/>
      <c r="AU435" s="120"/>
      <c r="AV435" s="120"/>
      <c r="AW435" s="120"/>
      <c r="AX435" s="120"/>
      <c r="AY435" s="120"/>
      <c r="AZ435" s="120"/>
      <c r="BA435" s="120"/>
      <c r="BB435" s="120"/>
      <c r="BC435" s="120"/>
      <c r="BD435" s="120"/>
      <c r="BE435" s="120"/>
      <c r="BF435" s="120"/>
      <c r="BG435" s="120"/>
      <c r="BH435" s="120"/>
      <c r="BI435" s="120" t="s">
        <v>7</v>
      </c>
      <c r="BJ435" s="120"/>
      <c r="BK435" s="120"/>
      <c r="BL435" s="120"/>
      <c r="BM435" s="120"/>
      <c r="BN435" s="120"/>
      <c r="BO435" s="120"/>
      <c r="BP435" s="120"/>
      <c r="BQ435" s="120"/>
      <c r="BR435" s="120"/>
      <c r="BS435" s="120"/>
      <c r="BT435" s="120"/>
      <c r="BU435" s="120"/>
      <c r="BV435" s="120"/>
      <c r="BW435" s="120"/>
      <c r="BX435" s="120"/>
      <c r="BY435" s="120"/>
      <c r="BZ435" s="120"/>
      <c r="CA435" s="120"/>
      <c r="CB435" s="120"/>
      <c r="CC435" s="120" t="s">
        <v>7</v>
      </c>
      <c r="CD435" s="120"/>
      <c r="CE435" s="120"/>
      <c r="CF435" s="120"/>
      <c r="CG435" s="120"/>
      <c r="CH435" s="120"/>
      <c r="CI435" s="120"/>
      <c r="CJ435" s="120"/>
      <c r="CK435" s="120"/>
      <c r="CL435" s="120"/>
      <c r="CM435" s="120"/>
      <c r="CN435" s="120"/>
      <c r="CO435" s="120"/>
      <c r="CP435" s="120"/>
      <c r="CQ435" s="120"/>
      <c r="CR435" s="120"/>
      <c r="CS435" s="120"/>
      <c r="CT435" s="120"/>
      <c r="CU435" s="120"/>
      <c r="CV435" s="120"/>
    </row>
    <row r="436" spans="1:100" s="56" customFormat="1" ht="30" customHeight="1" x14ac:dyDescent="0.15">
      <c r="A436" s="86" t="str">
        <f t="shared" ref="A436" si="1385">$A$11</f>
        <v>교시</v>
      </c>
      <c r="B436" s="128" t="str">
        <f t="shared" ref="B436" si="1386">$B$11</f>
        <v>훈련과목</v>
      </c>
      <c r="C436" s="128"/>
      <c r="D436" s="128"/>
      <c r="E436" s="128"/>
      <c r="F436" s="128"/>
      <c r="G436" s="128"/>
      <c r="H436" s="128" t="str">
        <f t="shared" ref="H436" si="1387">$H$11</f>
        <v>담당교사</v>
      </c>
      <c r="I436" s="128"/>
      <c r="J436" s="128" t="str">
        <f t="shared" ref="J436" si="1388">$J$11</f>
        <v>훈련내용</v>
      </c>
      <c r="K436" s="128"/>
      <c r="L436" s="128"/>
      <c r="M436" s="128"/>
      <c r="N436" s="128"/>
      <c r="O436" s="128"/>
      <c r="P436" s="128"/>
      <c r="Q436" s="129" t="str">
        <f t="shared" ref="Q436" si="1389">$Q$11</f>
        <v>비고
(불참자 등)</v>
      </c>
      <c r="R436" s="129"/>
      <c r="S436" s="129"/>
      <c r="T436" s="129"/>
      <c r="U436" s="86" t="str">
        <f t="shared" ref="U436" si="1390">$A$11</f>
        <v>교시</v>
      </c>
      <c r="V436" s="128" t="str">
        <f t="shared" ref="V436" si="1391">$B$11</f>
        <v>훈련과목</v>
      </c>
      <c r="W436" s="128"/>
      <c r="X436" s="128"/>
      <c r="Y436" s="128"/>
      <c r="Z436" s="128"/>
      <c r="AA436" s="128"/>
      <c r="AB436" s="128" t="str">
        <f t="shared" ref="AB436" si="1392">$H$11</f>
        <v>담당교사</v>
      </c>
      <c r="AC436" s="128"/>
      <c r="AD436" s="128" t="str">
        <f t="shared" ref="AD436" si="1393">$J$11</f>
        <v>훈련내용</v>
      </c>
      <c r="AE436" s="128"/>
      <c r="AF436" s="128"/>
      <c r="AG436" s="128"/>
      <c r="AH436" s="128"/>
      <c r="AI436" s="128"/>
      <c r="AJ436" s="128"/>
      <c r="AK436" s="129" t="str">
        <f t="shared" ref="AK436" si="1394">$Q$11</f>
        <v>비고
(불참자 등)</v>
      </c>
      <c r="AL436" s="129"/>
      <c r="AM436" s="129"/>
      <c r="AN436" s="129"/>
      <c r="AO436" s="86" t="str">
        <f t="shared" ref="AO436" si="1395">$A$11</f>
        <v>교시</v>
      </c>
      <c r="AP436" s="128" t="str">
        <f t="shared" ref="AP436" si="1396">$B$11</f>
        <v>훈련과목</v>
      </c>
      <c r="AQ436" s="128"/>
      <c r="AR436" s="128"/>
      <c r="AS436" s="128"/>
      <c r="AT436" s="128"/>
      <c r="AU436" s="128"/>
      <c r="AV436" s="128" t="str">
        <f t="shared" ref="AV436" si="1397">$H$11</f>
        <v>담당교사</v>
      </c>
      <c r="AW436" s="128"/>
      <c r="AX436" s="128" t="str">
        <f t="shared" ref="AX436" si="1398">$J$11</f>
        <v>훈련내용</v>
      </c>
      <c r="AY436" s="128"/>
      <c r="AZ436" s="128"/>
      <c r="BA436" s="128"/>
      <c r="BB436" s="128"/>
      <c r="BC436" s="128"/>
      <c r="BD436" s="128"/>
      <c r="BE436" s="129" t="str">
        <f t="shared" ref="BE436" si="1399">$Q$11</f>
        <v>비고
(불참자 등)</v>
      </c>
      <c r="BF436" s="129"/>
      <c r="BG436" s="129"/>
      <c r="BH436" s="129"/>
      <c r="BI436" s="86" t="str">
        <f t="shared" ref="BI436" si="1400">$A$11</f>
        <v>교시</v>
      </c>
      <c r="BJ436" s="128" t="str">
        <f t="shared" ref="BJ436" si="1401">$B$11</f>
        <v>훈련과목</v>
      </c>
      <c r="BK436" s="128"/>
      <c r="BL436" s="128"/>
      <c r="BM436" s="128"/>
      <c r="BN436" s="128"/>
      <c r="BO436" s="128"/>
      <c r="BP436" s="128" t="str">
        <f t="shared" ref="BP436" si="1402">$H$11</f>
        <v>담당교사</v>
      </c>
      <c r="BQ436" s="128"/>
      <c r="BR436" s="128" t="str">
        <f t="shared" ref="BR436" si="1403">$J$11</f>
        <v>훈련내용</v>
      </c>
      <c r="BS436" s="128"/>
      <c r="BT436" s="128"/>
      <c r="BU436" s="128"/>
      <c r="BV436" s="128"/>
      <c r="BW436" s="128"/>
      <c r="BX436" s="128"/>
      <c r="BY436" s="129" t="str">
        <f t="shared" ref="BY436" si="1404">$Q$11</f>
        <v>비고
(불참자 등)</v>
      </c>
      <c r="BZ436" s="129"/>
      <c r="CA436" s="129"/>
      <c r="CB436" s="129"/>
      <c r="CC436" s="86" t="str">
        <f t="shared" ref="CC436" si="1405">$A$11</f>
        <v>교시</v>
      </c>
      <c r="CD436" s="128" t="str">
        <f t="shared" ref="CD436" si="1406">$B$11</f>
        <v>훈련과목</v>
      </c>
      <c r="CE436" s="128"/>
      <c r="CF436" s="128"/>
      <c r="CG436" s="128"/>
      <c r="CH436" s="128"/>
      <c r="CI436" s="128"/>
      <c r="CJ436" s="128" t="str">
        <f t="shared" ref="CJ436" si="1407">$H$11</f>
        <v>담당교사</v>
      </c>
      <c r="CK436" s="128"/>
      <c r="CL436" s="128" t="str">
        <f t="shared" ref="CL436" si="1408">$J$11</f>
        <v>훈련내용</v>
      </c>
      <c r="CM436" s="128"/>
      <c r="CN436" s="128"/>
      <c r="CO436" s="128"/>
      <c r="CP436" s="128"/>
      <c r="CQ436" s="128"/>
      <c r="CR436" s="128"/>
      <c r="CS436" s="129" t="str">
        <f t="shared" ref="CS436" si="1409">$Q$11</f>
        <v>비고
(불참자 등)</v>
      </c>
      <c r="CT436" s="129"/>
      <c r="CU436" s="129"/>
      <c r="CV436" s="129"/>
    </row>
    <row r="437" spans="1:100" ht="30.75" customHeight="1" x14ac:dyDescent="0.15">
      <c r="A437" s="57" t="str">
        <f>"1교시"&amp;LEFT(자료!$D$8,5)</f>
        <v>1교시09:30</v>
      </c>
      <c r="B437" s="121" t="str">
        <f>IF(VLOOKUP(J432,내용[],4,FALSE)="","",VLOOKUP(J432,내용[],4,FALSE)&amp;" : "&amp;VLOOKUP(J432,내용[],12,FALSE))</f>
        <v xml:space="preserve">프론트앤드 &amp; 백앤드 구현 및 제작 : </v>
      </c>
      <c r="C437" s="121"/>
      <c r="D437" s="121"/>
      <c r="E437" s="121"/>
      <c r="F437" s="121"/>
      <c r="G437" s="121"/>
      <c r="H437" s="122"/>
      <c r="I437" s="122"/>
      <c r="J437" s="123" t="str">
        <f>IF(VLOOKUP(J432,내용[],20,FALSE)="","",VLOOKUP(J432,내용[],20,FALSE))</f>
        <v>SQL활용</v>
      </c>
      <c r="K437" s="123"/>
      <c r="L437" s="123"/>
      <c r="M437" s="123"/>
      <c r="N437" s="123"/>
      <c r="O437" s="123"/>
      <c r="P437" s="123"/>
      <c r="Q437" s="124"/>
      <c r="R437" s="124"/>
      <c r="S437" s="124"/>
      <c r="T437" s="124"/>
      <c r="U437" s="57" t="str">
        <f>"1교시"&amp;LEFT(자료!$D$8,5)</f>
        <v>1교시09:30</v>
      </c>
      <c r="V437" s="121" t="str">
        <f>IF(VLOOKUP(AD432,내용[],4,FALSE)="","",VLOOKUP(AD432,내용[],4,FALSE)&amp;" : "&amp;VLOOKUP(AD432,내용[],12,FALSE))</f>
        <v xml:space="preserve">프론트앤드 &amp; 백앤드 구현 및 제작 : </v>
      </c>
      <c r="W437" s="121"/>
      <c r="X437" s="121"/>
      <c r="Y437" s="121"/>
      <c r="Z437" s="121"/>
      <c r="AA437" s="121"/>
      <c r="AB437" s="122"/>
      <c r="AC437" s="122"/>
      <c r="AD437" s="123" t="str">
        <f>IF(VLOOKUP(AD432,내용[],20,FALSE)="","",VLOOKUP(AD432,내용[],20,FALSE))</f>
        <v>SQL활용</v>
      </c>
      <c r="AE437" s="123"/>
      <c r="AF437" s="123"/>
      <c r="AG437" s="123"/>
      <c r="AH437" s="123"/>
      <c r="AI437" s="123"/>
      <c r="AJ437" s="123"/>
      <c r="AK437" s="124"/>
      <c r="AL437" s="124"/>
      <c r="AM437" s="124"/>
      <c r="AN437" s="124"/>
      <c r="AO437" s="57" t="str">
        <f>"1교시"&amp;LEFT(자료!$D$8,5)</f>
        <v>1교시09:30</v>
      </c>
      <c r="AP437" s="121" t="str">
        <f>IF(VLOOKUP(AX432,내용[],4,FALSE)="","",VLOOKUP(AX432,내용[],4,FALSE)&amp;" : "&amp;VLOOKUP(AX432,내용[],12,FALSE))</f>
        <v xml:space="preserve">프론트앤드 &amp; 백앤드 구현 및 제작 : </v>
      </c>
      <c r="AQ437" s="121"/>
      <c r="AR437" s="121"/>
      <c r="AS437" s="121"/>
      <c r="AT437" s="121"/>
      <c r="AU437" s="121"/>
      <c r="AV437" s="122"/>
      <c r="AW437" s="122"/>
      <c r="AX437" s="123" t="str">
        <f>IF(VLOOKUP(AX432,내용[],20,FALSE)="","",VLOOKUP(AX432,내용[],20,FALSE))</f>
        <v>SQL활용</v>
      </c>
      <c r="AY437" s="123"/>
      <c r="AZ437" s="123"/>
      <c r="BA437" s="123"/>
      <c r="BB437" s="123"/>
      <c r="BC437" s="123"/>
      <c r="BD437" s="123"/>
      <c r="BE437" s="124"/>
      <c r="BF437" s="124"/>
      <c r="BG437" s="124"/>
      <c r="BH437" s="124"/>
      <c r="BI437" s="57" t="str">
        <f>"1교시"&amp;LEFT(자료!$D$8,5)</f>
        <v>1교시09:30</v>
      </c>
      <c r="BJ437" s="121" t="str">
        <f>IF(VLOOKUP(BR432,내용[],4,FALSE)="","",VLOOKUP(BR432,내용[],4,FALSE)&amp;" : "&amp;VLOOKUP(BR432,내용[],12,FALSE))</f>
        <v xml:space="preserve">프론트앤드 &amp; 백앤드 구현 및 제작 : </v>
      </c>
      <c r="BK437" s="121"/>
      <c r="BL437" s="121"/>
      <c r="BM437" s="121"/>
      <c r="BN437" s="121"/>
      <c r="BO437" s="121"/>
      <c r="BP437" s="122"/>
      <c r="BQ437" s="122"/>
      <c r="BR437" s="123" t="str">
        <f>IF(VLOOKUP(BR432,내용[],20,FALSE)="","",VLOOKUP(BR432,내용[],20,FALSE))</f>
        <v>네트워크 프로그래밍 구현</v>
      </c>
      <c r="BS437" s="123"/>
      <c r="BT437" s="123"/>
      <c r="BU437" s="123"/>
      <c r="BV437" s="123"/>
      <c r="BW437" s="123"/>
      <c r="BX437" s="123"/>
      <c r="BY437" s="124"/>
      <c r="BZ437" s="124"/>
      <c r="CA437" s="124"/>
      <c r="CB437" s="124"/>
      <c r="CC437" s="57" t="str">
        <f>"1교시"&amp;LEFT(자료!$D$8,5)</f>
        <v>1교시09:30</v>
      </c>
      <c r="CD437" s="121" t="str">
        <f>IF(VLOOKUP(CL432,내용[],4,FALSE)="","",VLOOKUP(CL432,내용[],4,FALSE)&amp;" : "&amp;VLOOKUP(CL432,내용[],12,FALSE))</f>
        <v xml:space="preserve">프론트앤드 &amp; 백앤드 구현 및 제작 : </v>
      </c>
      <c r="CE437" s="121"/>
      <c r="CF437" s="121"/>
      <c r="CG437" s="121"/>
      <c r="CH437" s="121"/>
      <c r="CI437" s="121"/>
      <c r="CJ437" s="122"/>
      <c r="CK437" s="122"/>
      <c r="CL437" s="123" t="str">
        <f>IF(VLOOKUP(CL432,내용[],20,FALSE)="","",VLOOKUP(CL432,내용[],20,FALSE))</f>
        <v>네트워크 프로그래밍 구현</v>
      </c>
      <c r="CM437" s="123"/>
      <c r="CN437" s="123"/>
      <c r="CO437" s="123"/>
      <c r="CP437" s="123"/>
      <c r="CQ437" s="123"/>
      <c r="CR437" s="123"/>
      <c r="CS437" s="124"/>
      <c r="CT437" s="124"/>
      <c r="CU437" s="124"/>
      <c r="CV437" s="124"/>
    </row>
    <row r="438" spans="1:100" ht="30.75" customHeight="1" x14ac:dyDescent="0.15">
      <c r="A438" s="57" t="str">
        <f>"2교시"&amp;LEFT(자료!$E$8,5)</f>
        <v>2교시10:30</v>
      </c>
      <c r="B438" s="125" t="str">
        <f>IF(VLOOKUP(J432,내용[],5,FALSE)="","",VLOOKUP(J432,내용[],5,FALSE)&amp;" : "&amp;VLOOKUP(J432,내용[],13,FALSE))</f>
        <v xml:space="preserve">프론트앤드 &amp; 백앤드 구현 및 제작 : </v>
      </c>
      <c r="C438" s="126"/>
      <c r="D438" s="126"/>
      <c r="E438" s="126"/>
      <c r="F438" s="126"/>
      <c r="G438" s="127"/>
      <c r="H438" s="122"/>
      <c r="I438" s="122"/>
      <c r="J438" s="123" t="str">
        <f>IF(VLOOKUP(J432,내용[],21,FALSE)="","",VLOOKUP(J432,내용[],21,FALSE))</f>
        <v>SQL활용</v>
      </c>
      <c r="K438" s="123"/>
      <c r="L438" s="123"/>
      <c r="M438" s="123"/>
      <c r="N438" s="123"/>
      <c r="O438" s="123"/>
      <c r="P438" s="123"/>
      <c r="Q438" s="124"/>
      <c r="R438" s="124"/>
      <c r="S438" s="124"/>
      <c r="T438" s="124"/>
      <c r="U438" s="57" t="str">
        <f>"2교시"&amp;LEFT(자료!$E$8,5)</f>
        <v>2교시10:30</v>
      </c>
      <c r="V438" s="125" t="str">
        <f>IF(VLOOKUP(AD432,내용[],5,FALSE)="","",VLOOKUP(AD432,내용[],5,FALSE)&amp;" : "&amp;VLOOKUP(AD432,내용[],13,FALSE))</f>
        <v xml:space="preserve">프론트앤드 &amp; 백앤드 구현 및 제작 : </v>
      </c>
      <c r="W438" s="126"/>
      <c r="X438" s="126"/>
      <c r="Y438" s="126"/>
      <c r="Z438" s="126"/>
      <c r="AA438" s="127"/>
      <c r="AB438" s="122"/>
      <c r="AC438" s="122"/>
      <c r="AD438" s="123" t="str">
        <f>IF(VLOOKUP(AD432,내용[],21,FALSE)="","",VLOOKUP(AD432,내용[],21,FALSE))</f>
        <v>SQL활용</v>
      </c>
      <c r="AE438" s="123"/>
      <c r="AF438" s="123"/>
      <c r="AG438" s="123"/>
      <c r="AH438" s="123"/>
      <c r="AI438" s="123"/>
      <c r="AJ438" s="123"/>
      <c r="AK438" s="124"/>
      <c r="AL438" s="124"/>
      <c r="AM438" s="124"/>
      <c r="AN438" s="124"/>
      <c r="AO438" s="57" t="str">
        <f>"2교시"&amp;LEFT(자료!$E$8,5)</f>
        <v>2교시10:30</v>
      </c>
      <c r="AP438" s="125" t="str">
        <f>IF(VLOOKUP(AX432,내용[],5,FALSE)="","",VLOOKUP(AX432,내용[],5,FALSE)&amp;" : "&amp;VLOOKUP(AX432,내용[],13,FALSE))</f>
        <v xml:space="preserve">프론트앤드 &amp; 백앤드 구현 및 제작 : </v>
      </c>
      <c r="AQ438" s="126"/>
      <c r="AR438" s="126"/>
      <c r="AS438" s="126"/>
      <c r="AT438" s="126"/>
      <c r="AU438" s="127"/>
      <c r="AV438" s="122"/>
      <c r="AW438" s="122"/>
      <c r="AX438" s="123" t="str">
        <f>IF(VLOOKUP(AX432,내용[],21,FALSE)="","",VLOOKUP(AX432,내용[],21,FALSE))</f>
        <v>SQL활용</v>
      </c>
      <c r="AY438" s="123"/>
      <c r="AZ438" s="123"/>
      <c r="BA438" s="123"/>
      <c r="BB438" s="123"/>
      <c r="BC438" s="123"/>
      <c r="BD438" s="123"/>
      <c r="BE438" s="124"/>
      <c r="BF438" s="124"/>
      <c r="BG438" s="124"/>
      <c r="BH438" s="124"/>
      <c r="BI438" s="57" t="str">
        <f>"2교시"&amp;LEFT(자료!$E$8,5)</f>
        <v>2교시10:30</v>
      </c>
      <c r="BJ438" s="125" t="str">
        <f>IF(VLOOKUP(BR432,내용[],5,FALSE)="","",VLOOKUP(BR432,내용[],5,FALSE)&amp;" : "&amp;VLOOKUP(BR432,내용[],13,FALSE))</f>
        <v xml:space="preserve">프론트앤드 &amp; 백앤드 구현 및 제작 : </v>
      </c>
      <c r="BK438" s="126"/>
      <c r="BL438" s="126"/>
      <c r="BM438" s="126"/>
      <c r="BN438" s="126"/>
      <c r="BO438" s="127"/>
      <c r="BP438" s="122"/>
      <c r="BQ438" s="122"/>
      <c r="BR438" s="123" t="str">
        <f>IF(VLOOKUP(BR432,내용[],21,FALSE)="","",VLOOKUP(BR432,내용[],21,FALSE))</f>
        <v>네트워크 프로그래밍 구현</v>
      </c>
      <c r="BS438" s="123"/>
      <c r="BT438" s="123"/>
      <c r="BU438" s="123"/>
      <c r="BV438" s="123"/>
      <c r="BW438" s="123"/>
      <c r="BX438" s="123"/>
      <c r="BY438" s="124"/>
      <c r="BZ438" s="124"/>
      <c r="CA438" s="124"/>
      <c r="CB438" s="124"/>
      <c r="CC438" s="57" t="str">
        <f>"2교시"&amp;LEFT(자료!$E$8,5)</f>
        <v>2교시10:30</v>
      </c>
      <c r="CD438" s="125" t="str">
        <f>IF(VLOOKUP(CL432,내용[],5,FALSE)="","",VLOOKUP(CL432,내용[],5,FALSE)&amp;" : "&amp;VLOOKUP(CL432,내용[],13,FALSE))</f>
        <v xml:space="preserve">프론트앤드 &amp; 백앤드 구현 및 제작 : </v>
      </c>
      <c r="CE438" s="126"/>
      <c r="CF438" s="126"/>
      <c r="CG438" s="126"/>
      <c r="CH438" s="126"/>
      <c r="CI438" s="127"/>
      <c r="CJ438" s="122"/>
      <c r="CK438" s="122"/>
      <c r="CL438" s="123" t="str">
        <f>IF(VLOOKUP(CL432,내용[],21,FALSE)="","",VLOOKUP(CL432,내용[],21,FALSE))</f>
        <v>네트워크 프로그래밍 구현</v>
      </c>
      <c r="CM438" s="123"/>
      <c r="CN438" s="123"/>
      <c r="CO438" s="123"/>
      <c r="CP438" s="123"/>
      <c r="CQ438" s="123"/>
      <c r="CR438" s="123"/>
      <c r="CS438" s="124"/>
      <c r="CT438" s="124"/>
      <c r="CU438" s="124"/>
      <c r="CV438" s="124"/>
    </row>
    <row r="439" spans="1:100" ht="30.75" customHeight="1" x14ac:dyDescent="0.15">
      <c r="A439" s="57" t="str">
        <f>"3교시"&amp;LEFT(자료!$F$8,5)</f>
        <v>3교시11:30</v>
      </c>
      <c r="B439" s="125" t="str">
        <f>IF(VLOOKUP(J432,내용[],6,FALSE)="","",VLOOKUP(J432,내용[],6,FALSE)&amp;" : "&amp;VLOOKUP(J432,내용[],14,FALSE))</f>
        <v xml:space="preserve">프론트앤드 &amp; 백앤드 구현 및 제작 : </v>
      </c>
      <c r="C439" s="126"/>
      <c r="D439" s="126"/>
      <c r="E439" s="126"/>
      <c r="F439" s="126"/>
      <c r="G439" s="127"/>
      <c r="H439" s="122"/>
      <c r="I439" s="122"/>
      <c r="J439" s="123" t="str">
        <f>IF(VLOOKUP(J432,내용[],22,FALSE)="","",VLOOKUP(J432,내용[],22,FALSE))</f>
        <v>SQL활용</v>
      </c>
      <c r="K439" s="123"/>
      <c r="L439" s="123"/>
      <c r="M439" s="123"/>
      <c r="N439" s="123"/>
      <c r="O439" s="123"/>
      <c r="P439" s="123"/>
      <c r="Q439" s="124"/>
      <c r="R439" s="124"/>
      <c r="S439" s="124"/>
      <c r="T439" s="124"/>
      <c r="U439" s="57" t="str">
        <f>"3교시"&amp;LEFT(자료!$F$8,5)</f>
        <v>3교시11:30</v>
      </c>
      <c r="V439" s="125" t="str">
        <f>IF(VLOOKUP(AD432,내용[],6,FALSE)="","",VLOOKUP(AD432,내용[],6,FALSE)&amp;" : "&amp;VLOOKUP(AD432,내용[],14,FALSE))</f>
        <v xml:space="preserve">프론트앤드 &amp; 백앤드 구현 및 제작 : </v>
      </c>
      <c r="W439" s="126"/>
      <c r="X439" s="126"/>
      <c r="Y439" s="126"/>
      <c r="Z439" s="126"/>
      <c r="AA439" s="127"/>
      <c r="AB439" s="122"/>
      <c r="AC439" s="122"/>
      <c r="AD439" s="123" t="str">
        <f>IF(VLOOKUP(AD432,내용[],22,FALSE)="","",VLOOKUP(AD432,내용[],22,FALSE))</f>
        <v>SQL활용</v>
      </c>
      <c r="AE439" s="123"/>
      <c r="AF439" s="123"/>
      <c r="AG439" s="123"/>
      <c r="AH439" s="123"/>
      <c r="AI439" s="123"/>
      <c r="AJ439" s="123"/>
      <c r="AK439" s="124"/>
      <c r="AL439" s="124"/>
      <c r="AM439" s="124"/>
      <c r="AN439" s="124"/>
      <c r="AO439" s="57" t="str">
        <f>"3교시"&amp;LEFT(자료!$F$8,5)</f>
        <v>3교시11:30</v>
      </c>
      <c r="AP439" s="125" t="str">
        <f>IF(VLOOKUP(AX432,내용[],6,FALSE)="","",VLOOKUP(AX432,내용[],6,FALSE)&amp;" : "&amp;VLOOKUP(AX432,내용[],14,FALSE))</f>
        <v xml:space="preserve">프론트앤드 &amp; 백앤드 구현 및 제작 : </v>
      </c>
      <c r="AQ439" s="126"/>
      <c r="AR439" s="126"/>
      <c r="AS439" s="126"/>
      <c r="AT439" s="126"/>
      <c r="AU439" s="127"/>
      <c r="AV439" s="122"/>
      <c r="AW439" s="122"/>
      <c r="AX439" s="123" t="str">
        <f>IF(VLOOKUP(AX432,내용[],22,FALSE)="","",VLOOKUP(AX432,내용[],22,FALSE))</f>
        <v>SQL활용</v>
      </c>
      <c r="AY439" s="123"/>
      <c r="AZ439" s="123"/>
      <c r="BA439" s="123"/>
      <c r="BB439" s="123"/>
      <c r="BC439" s="123"/>
      <c r="BD439" s="123"/>
      <c r="BE439" s="124"/>
      <c r="BF439" s="124"/>
      <c r="BG439" s="124"/>
      <c r="BH439" s="124"/>
      <c r="BI439" s="57" t="str">
        <f>"3교시"&amp;LEFT(자료!$F$8,5)</f>
        <v>3교시11:30</v>
      </c>
      <c r="BJ439" s="125" t="str">
        <f>IF(VLOOKUP(BR432,내용[],6,FALSE)="","",VLOOKUP(BR432,내용[],6,FALSE)&amp;" : "&amp;VLOOKUP(BR432,내용[],14,FALSE))</f>
        <v xml:space="preserve">프론트앤드 &amp; 백앤드 구현 및 제작 : </v>
      </c>
      <c r="BK439" s="126"/>
      <c r="BL439" s="126"/>
      <c r="BM439" s="126"/>
      <c r="BN439" s="126"/>
      <c r="BO439" s="127"/>
      <c r="BP439" s="122"/>
      <c r="BQ439" s="122"/>
      <c r="BR439" s="123" t="str">
        <f>IF(VLOOKUP(BR432,내용[],22,FALSE)="","",VLOOKUP(BR432,내용[],22,FALSE))</f>
        <v>네트워크 프로그래밍 구현</v>
      </c>
      <c r="BS439" s="123"/>
      <c r="BT439" s="123"/>
      <c r="BU439" s="123"/>
      <c r="BV439" s="123"/>
      <c r="BW439" s="123"/>
      <c r="BX439" s="123"/>
      <c r="BY439" s="124"/>
      <c r="BZ439" s="124"/>
      <c r="CA439" s="124"/>
      <c r="CB439" s="124"/>
      <c r="CC439" s="57" t="str">
        <f>"3교시"&amp;LEFT(자료!$F$8,5)</f>
        <v>3교시11:30</v>
      </c>
      <c r="CD439" s="125" t="str">
        <f>IF(VLOOKUP(CL432,내용[],6,FALSE)="","",VLOOKUP(CL432,내용[],6,FALSE)&amp;" : "&amp;VLOOKUP(CL432,내용[],14,FALSE))</f>
        <v xml:space="preserve">프론트앤드 &amp; 백앤드 구현 및 제작 : </v>
      </c>
      <c r="CE439" s="126"/>
      <c r="CF439" s="126"/>
      <c r="CG439" s="126"/>
      <c r="CH439" s="126"/>
      <c r="CI439" s="127"/>
      <c r="CJ439" s="122"/>
      <c r="CK439" s="122"/>
      <c r="CL439" s="123" t="str">
        <f>IF(VLOOKUP(CL432,내용[],22,FALSE)="","",VLOOKUP(CL432,내용[],22,FALSE))</f>
        <v>네트워크 프로그래밍 구현</v>
      </c>
      <c r="CM439" s="123"/>
      <c r="CN439" s="123"/>
      <c r="CO439" s="123"/>
      <c r="CP439" s="123"/>
      <c r="CQ439" s="123"/>
      <c r="CR439" s="123"/>
      <c r="CS439" s="124"/>
      <c r="CT439" s="124"/>
      <c r="CU439" s="124"/>
      <c r="CV439" s="124"/>
    </row>
    <row r="440" spans="1:100" ht="30.75" customHeight="1" x14ac:dyDescent="0.15">
      <c r="A440" s="57" t="str">
        <f>"4교시"&amp;LEFT(자료!$G$8,5)</f>
        <v>4교시12:30</v>
      </c>
      <c r="B440" s="125" t="str">
        <f>IF(VLOOKUP(J432,내용[],7,FALSE)="","",VLOOKUP(J432,내용[],7,FALSE)&amp;" : "&amp;VLOOKUP(J432,내용[],15,FALSE))</f>
        <v xml:space="preserve">프론트앤드 &amp; 백앤드 구현 및 제작 : </v>
      </c>
      <c r="C440" s="126"/>
      <c r="D440" s="126"/>
      <c r="E440" s="126"/>
      <c r="F440" s="126"/>
      <c r="G440" s="127"/>
      <c r="H440" s="122"/>
      <c r="I440" s="122"/>
      <c r="J440" s="123" t="str">
        <f>IF(VLOOKUP(J432,내용[],23,FALSE)="","",VLOOKUP(J432,내용[],23,FALSE))</f>
        <v>SQL활용</v>
      </c>
      <c r="K440" s="123"/>
      <c r="L440" s="123"/>
      <c r="M440" s="123"/>
      <c r="N440" s="123"/>
      <c r="O440" s="123"/>
      <c r="P440" s="123"/>
      <c r="Q440" s="124"/>
      <c r="R440" s="124"/>
      <c r="S440" s="124"/>
      <c r="T440" s="124"/>
      <c r="U440" s="57" t="str">
        <f>"4교시"&amp;LEFT(자료!$G$8,5)</f>
        <v>4교시12:30</v>
      </c>
      <c r="V440" s="125" t="str">
        <f>IF(VLOOKUP(AD432,내용[],7,FALSE)="","",VLOOKUP(AD432,내용[],7,FALSE)&amp;" : "&amp;VLOOKUP(AD432,내용[],15,FALSE))</f>
        <v xml:space="preserve">프론트앤드 &amp; 백앤드 구현 및 제작 : </v>
      </c>
      <c r="W440" s="126"/>
      <c r="X440" s="126"/>
      <c r="Y440" s="126"/>
      <c r="Z440" s="126"/>
      <c r="AA440" s="127"/>
      <c r="AB440" s="122"/>
      <c r="AC440" s="122"/>
      <c r="AD440" s="123" t="str">
        <f>IF(VLOOKUP(AD432,내용[],23,FALSE)="","",VLOOKUP(AD432,내용[],23,FALSE))</f>
        <v>SQL활용</v>
      </c>
      <c r="AE440" s="123"/>
      <c r="AF440" s="123"/>
      <c r="AG440" s="123"/>
      <c r="AH440" s="123"/>
      <c r="AI440" s="123"/>
      <c r="AJ440" s="123"/>
      <c r="AK440" s="124"/>
      <c r="AL440" s="124"/>
      <c r="AM440" s="124"/>
      <c r="AN440" s="124"/>
      <c r="AO440" s="57" t="str">
        <f>"4교시"&amp;LEFT(자료!$G$8,5)</f>
        <v>4교시12:30</v>
      </c>
      <c r="AP440" s="125" t="str">
        <f>IF(VLOOKUP(AX432,내용[],7,FALSE)="","",VLOOKUP(AX432,내용[],7,FALSE)&amp;" : "&amp;VLOOKUP(AX432,내용[],15,FALSE))</f>
        <v xml:space="preserve">프론트앤드 &amp; 백앤드 구현 및 제작 : </v>
      </c>
      <c r="AQ440" s="126"/>
      <c r="AR440" s="126"/>
      <c r="AS440" s="126"/>
      <c r="AT440" s="126"/>
      <c r="AU440" s="127"/>
      <c r="AV440" s="122"/>
      <c r="AW440" s="122"/>
      <c r="AX440" s="123" t="str">
        <f>IF(VLOOKUP(AX432,내용[],23,FALSE)="","",VLOOKUP(AX432,내용[],23,FALSE))</f>
        <v>SQL활용</v>
      </c>
      <c r="AY440" s="123"/>
      <c r="AZ440" s="123"/>
      <c r="BA440" s="123"/>
      <c r="BB440" s="123"/>
      <c r="BC440" s="123"/>
      <c r="BD440" s="123"/>
      <c r="BE440" s="124"/>
      <c r="BF440" s="124"/>
      <c r="BG440" s="124"/>
      <c r="BH440" s="124"/>
      <c r="BI440" s="57" t="str">
        <f>"4교시"&amp;LEFT(자료!$G$8,5)</f>
        <v>4교시12:30</v>
      </c>
      <c r="BJ440" s="125" t="str">
        <f>IF(VLOOKUP(BR432,내용[],7,FALSE)="","",VLOOKUP(BR432,내용[],7,FALSE)&amp;" : "&amp;VLOOKUP(BR432,내용[],15,FALSE))</f>
        <v xml:space="preserve">프론트앤드 &amp; 백앤드 구현 및 제작 : </v>
      </c>
      <c r="BK440" s="126"/>
      <c r="BL440" s="126"/>
      <c r="BM440" s="126"/>
      <c r="BN440" s="126"/>
      <c r="BO440" s="127"/>
      <c r="BP440" s="122"/>
      <c r="BQ440" s="122"/>
      <c r="BR440" s="123" t="str">
        <f>IF(VLOOKUP(BR432,내용[],23,FALSE)="","",VLOOKUP(BR432,내용[],23,FALSE))</f>
        <v>네트워크 프로그래밍 구현</v>
      </c>
      <c r="BS440" s="123"/>
      <c r="BT440" s="123"/>
      <c r="BU440" s="123"/>
      <c r="BV440" s="123"/>
      <c r="BW440" s="123"/>
      <c r="BX440" s="123"/>
      <c r="BY440" s="124"/>
      <c r="BZ440" s="124"/>
      <c r="CA440" s="124"/>
      <c r="CB440" s="124"/>
      <c r="CC440" s="57" t="str">
        <f>"4교시"&amp;LEFT(자료!$G$8,5)</f>
        <v>4교시12:30</v>
      </c>
      <c r="CD440" s="125" t="str">
        <f>IF(VLOOKUP(CL432,내용[],7,FALSE)="","",VLOOKUP(CL432,내용[],7,FALSE)&amp;" : "&amp;VLOOKUP(CL432,내용[],15,FALSE))</f>
        <v xml:space="preserve">프론트앤드 &amp; 백앤드 구현 및 제작 : </v>
      </c>
      <c r="CE440" s="126"/>
      <c r="CF440" s="126"/>
      <c r="CG440" s="126"/>
      <c r="CH440" s="126"/>
      <c r="CI440" s="127"/>
      <c r="CJ440" s="122"/>
      <c r="CK440" s="122"/>
      <c r="CL440" s="123" t="str">
        <f>IF(VLOOKUP(CL432,내용[],23,FALSE)="","",VLOOKUP(CL432,내용[],23,FALSE))</f>
        <v>네트워크 프로그래밍 구현</v>
      </c>
      <c r="CM440" s="123"/>
      <c r="CN440" s="123"/>
      <c r="CO440" s="123"/>
      <c r="CP440" s="123"/>
      <c r="CQ440" s="123"/>
      <c r="CR440" s="123"/>
      <c r="CS440" s="124"/>
      <c r="CT440" s="124"/>
      <c r="CU440" s="124"/>
      <c r="CV440" s="124"/>
    </row>
    <row r="441" spans="1:100" ht="30.75" customHeight="1" x14ac:dyDescent="0.15">
      <c r="A441" s="57" t="str">
        <f>"5교시"&amp;LEFT(자료!$H$8,5)</f>
        <v>5교시14:10</v>
      </c>
      <c r="B441" s="125" t="str">
        <f>IF(VLOOKUP(J432,내용[],8,FALSE)="","",VLOOKUP(J432,내용[],8,FALSE)&amp;" : "&amp;VLOOKUP(J432,내용[],16,FALSE))</f>
        <v xml:space="preserve">프론트앤드 &amp; 백앤드 구현 및 제작 : </v>
      </c>
      <c r="C441" s="126"/>
      <c r="D441" s="126"/>
      <c r="E441" s="126"/>
      <c r="F441" s="126"/>
      <c r="G441" s="127"/>
      <c r="H441" s="122"/>
      <c r="I441" s="122"/>
      <c r="J441" s="123" t="str">
        <f>IF(VLOOKUP(J432,내용[],24,FALSE)="","",VLOOKUP(J432,내용[],24,FALSE))</f>
        <v>SQL활용</v>
      </c>
      <c r="K441" s="123"/>
      <c r="L441" s="123"/>
      <c r="M441" s="123"/>
      <c r="N441" s="123"/>
      <c r="O441" s="123"/>
      <c r="P441" s="123"/>
      <c r="Q441" s="124"/>
      <c r="R441" s="124"/>
      <c r="S441" s="124"/>
      <c r="T441" s="124"/>
      <c r="U441" s="57" t="str">
        <f>"5교시"&amp;LEFT(자료!$H$8,5)</f>
        <v>5교시14:10</v>
      </c>
      <c r="V441" s="125" t="str">
        <f>IF(VLOOKUP(AD432,내용[],8,FALSE)="","",VLOOKUP(AD432,내용[],8,FALSE)&amp;" : "&amp;VLOOKUP(AD432,내용[],16,FALSE))</f>
        <v xml:space="preserve">프론트앤드 &amp; 백앤드 구현 및 제작 : </v>
      </c>
      <c r="W441" s="126"/>
      <c r="X441" s="126"/>
      <c r="Y441" s="126"/>
      <c r="Z441" s="126"/>
      <c r="AA441" s="127"/>
      <c r="AB441" s="122"/>
      <c r="AC441" s="122"/>
      <c r="AD441" s="123" t="str">
        <f>IF(VLOOKUP(AD432,내용[],24,FALSE)="","",VLOOKUP(AD432,내용[],24,FALSE))</f>
        <v>SQL활용</v>
      </c>
      <c r="AE441" s="123"/>
      <c r="AF441" s="123"/>
      <c r="AG441" s="123"/>
      <c r="AH441" s="123"/>
      <c r="AI441" s="123"/>
      <c r="AJ441" s="123"/>
      <c r="AK441" s="124"/>
      <c r="AL441" s="124"/>
      <c r="AM441" s="124"/>
      <c r="AN441" s="124"/>
      <c r="AO441" s="57" t="str">
        <f>"5교시"&amp;LEFT(자료!$H$8,5)</f>
        <v>5교시14:10</v>
      </c>
      <c r="AP441" s="125" t="str">
        <f>IF(VLOOKUP(AX432,내용[],8,FALSE)="","",VLOOKUP(AX432,내용[],8,FALSE)&amp;" : "&amp;VLOOKUP(AX432,내용[],16,FALSE))</f>
        <v xml:space="preserve">프론트앤드 &amp; 백앤드 구현 및 제작 : </v>
      </c>
      <c r="AQ441" s="126"/>
      <c r="AR441" s="126"/>
      <c r="AS441" s="126"/>
      <c r="AT441" s="126"/>
      <c r="AU441" s="127"/>
      <c r="AV441" s="122"/>
      <c r="AW441" s="122"/>
      <c r="AX441" s="123" t="str">
        <f>IF(VLOOKUP(AX432,내용[],24,FALSE)="","",VLOOKUP(AX432,내용[],24,FALSE))</f>
        <v>네트워크 프로그래밍 구현</v>
      </c>
      <c r="AY441" s="123"/>
      <c r="AZ441" s="123"/>
      <c r="BA441" s="123"/>
      <c r="BB441" s="123"/>
      <c r="BC441" s="123"/>
      <c r="BD441" s="123"/>
      <c r="BE441" s="124"/>
      <c r="BF441" s="124"/>
      <c r="BG441" s="124"/>
      <c r="BH441" s="124"/>
      <c r="BI441" s="57" t="str">
        <f>"5교시"&amp;LEFT(자료!$H$8,5)</f>
        <v>5교시14:10</v>
      </c>
      <c r="BJ441" s="125" t="str">
        <f>IF(VLOOKUP(BR432,내용[],8,FALSE)="","",VLOOKUP(BR432,내용[],8,FALSE)&amp;" : "&amp;VLOOKUP(BR432,내용[],16,FALSE))</f>
        <v xml:space="preserve">프론트앤드 &amp; 백앤드 구현 및 제작 : </v>
      </c>
      <c r="BK441" s="126"/>
      <c r="BL441" s="126"/>
      <c r="BM441" s="126"/>
      <c r="BN441" s="126"/>
      <c r="BO441" s="127"/>
      <c r="BP441" s="122"/>
      <c r="BQ441" s="122"/>
      <c r="BR441" s="123" t="str">
        <f>IF(VLOOKUP(BR432,내용[],24,FALSE)="","",VLOOKUP(BR432,내용[],24,FALSE))</f>
        <v>네트워크 프로그래밍 구현</v>
      </c>
      <c r="BS441" s="123"/>
      <c r="BT441" s="123"/>
      <c r="BU441" s="123"/>
      <c r="BV441" s="123"/>
      <c r="BW441" s="123"/>
      <c r="BX441" s="123"/>
      <c r="BY441" s="124"/>
      <c r="BZ441" s="124"/>
      <c r="CA441" s="124"/>
      <c r="CB441" s="124"/>
      <c r="CC441" s="57" t="str">
        <f>"5교시"&amp;LEFT(자료!$H$8,5)</f>
        <v>5교시14:10</v>
      </c>
      <c r="CD441" s="125" t="str">
        <f>IF(VLOOKUP(CL432,내용[],8,FALSE)="","",VLOOKUP(CL432,내용[],8,FALSE)&amp;" : "&amp;VLOOKUP(CL432,내용[],16,FALSE))</f>
        <v xml:space="preserve">프론트앤드 &amp; 백앤드 구현 및 제작 : </v>
      </c>
      <c r="CE441" s="126"/>
      <c r="CF441" s="126"/>
      <c r="CG441" s="126"/>
      <c r="CH441" s="126"/>
      <c r="CI441" s="127"/>
      <c r="CJ441" s="122"/>
      <c r="CK441" s="122"/>
      <c r="CL441" s="123" t="str">
        <f>IF(VLOOKUP(CL432,내용[],24,FALSE)="","",VLOOKUP(CL432,내용[],24,FALSE))</f>
        <v>네트워크 프로그래밍 구현</v>
      </c>
      <c r="CM441" s="123"/>
      <c r="CN441" s="123"/>
      <c r="CO441" s="123"/>
      <c r="CP441" s="123"/>
      <c r="CQ441" s="123"/>
      <c r="CR441" s="123"/>
      <c r="CS441" s="124"/>
      <c r="CT441" s="124"/>
      <c r="CU441" s="124"/>
      <c r="CV441" s="124"/>
    </row>
    <row r="442" spans="1:100" ht="30.75" customHeight="1" x14ac:dyDescent="0.15">
      <c r="A442" s="57" t="str">
        <f>"6교시"&amp;LEFT(자료!$I$8,5)</f>
        <v>6교시15:10</v>
      </c>
      <c r="B442" s="125" t="str">
        <f>IF(VLOOKUP(J432,내용[],9,FALSE)="","",VLOOKUP(J432,내용[],9,FALSE)&amp;" : "&amp;VLOOKUP(J432,내용[],17,FALSE))</f>
        <v xml:space="preserve">프론트앤드 &amp; 백앤드 구현 및 제작 : </v>
      </c>
      <c r="C442" s="126"/>
      <c r="D442" s="126"/>
      <c r="E442" s="126"/>
      <c r="F442" s="126"/>
      <c r="G442" s="127"/>
      <c r="H442" s="122"/>
      <c r="I442" s="122"/>
      <c r="J442" s="123" t="str">
        <f>IF(VLOOKUP(J432,내용[],25,FALSE)="","",VLOOKUP(J432,내용[],25,FALSE))</f>
        <v>SQL활용</v>
      </c>
      <c r="K442" s="123"/>
      <c r="L442" s="123"/>
      <c r="M442" s="123"/>
      <c r="N442" s="123"/>
      <c r="O442" s="123"/>
      <c r="P442" s="123"/>
      <c r="Q442" s="124"/>
      <c r="R442" s="124"/>
      <c r="S442" s="124"/>
      <c r="T442" s="124"/>
      <c r="U442" s="57" t="str">
        <f>"6교시"&amp;LEFT(자료!$I$8,5)</f>
        <v>6교시15:10</v>
      </c>
      <c r="V442" s="125" t="str">
        <f>IF(VLOOKUP(AD432,내용[],9,FALSE)="","",VLOOKUP(AD432,내용[],9,FALSE)&amp;" : "&amp;VLOOKUP(AD432,내용[],17,FALSE))</f>
        <v xml:space="preserve">프론트앤드 &amp; 백앤드 구현 및 제작 : </v>
      </c>
      <c r="W442" s="126"/>
      <c r="X442" s="126"/>
      <c r="Y442" s="126"/>
      <c r="Z442" s="126"/>
      <c r="AA442" s="127"/>
      <c r="AB442" s="122"/>
      <c r="AC442" s="122"/>
      <c r="AD442" s="123" t="str">
        <f>IF(VLOOKUP(AD432,내용[],25,FALSE)="","",VLOOKUP(AD432,내용[],25,FALSE))</f>
        <v>SQL활용</v>
      </c>
      <c r="AE442" s="123"/>
      <c r="AF442" s="123"/>
      <c r="AG442" s="123"/>
      <c r="AH442" s="123"/>
      <c r="AI442" s="123"/>
      <c r="AJ442" s="123"/>
      <c r="AK442" s="124"/>
      <c r="AL442" s="124"/>
      <c r="AM442" s="124"/>
      <c r="AN442" s="124"/>
      <c r="AO442" s="57" t="str">
        <f>"6교시"&amp;LEFT(자료!$I$8,5)</f>
        <v>6교시15:10</v>
      </c>
      <c r="AP442" s="125" t="str">
        <f>IF(VLOOKUP(AX432,내용[],9,FALSE)="","",VLOOKUP(AX432,내용[],9,FALSE)&amp;" : "&amp;VLOOKUP(AX432,내용[],17,FALSE))</f>
        <v xml:space="preserve">프론트앤드 &amp; 백앤드 구현 및 제작 : </v>
      </c>
      <c r="AQ442" s="126"/>
      <c r="AR442" s="126"/>
      <c r="AS442" s="126"/>
      <c r="AT442" s="126"/>
      <c r="AU442" s="127"/>
      <c r="AV442" s="122"/>
      <c r="AW442" s="122"/>
      <c r="AX442" s="123" t="str">
        <f>IF(VLOOKUP(AX432,내용[],25,FALSE)="","",VLOOKUP(AX432,내용[],25,FALSE))</f>
        <v>네트워크 프로그래밍 구현</v>
      </c>
      <c r="AY442" s="123"/>
      <c r="AZ442" s="123"/>
      <c r="BA442" s="123"/>
      <c r="BB442" s="123"/>
      <c r="BC442" s="123"/>
      <c r="BD442" s="123"/>
      <c r="BE442" s="124"/>
      <c r="BF442" s="124"/>
      <c r="BG442" s="124"/>
      <c r="BH442" s="124"/>
      <c r="BI442" s="57" t="str">
        <f>"6교시"&amp;LEFT(자료!$I$8,5)</f>
        <v>6교시15:10</v>
      </c>
      <c r="BJ442" s="125" t="str">
        <f>IF(VLOOKUP(BR432,내용[],9,FALSE)="","",VLOOKUP(BR432,내용[],9,FALSE)&amp;" : "&amp;VLOOKUP(BR432,내용[],17,FALSE))</f>
        <v xml:space="preserve">프론트앤드 &amp; 백앤드 구현 및 제작 : </v>
      </c>
      <c r="BK442" s="126"/>
      <c r="BL442" s="126"/>
      <c r="BM442" s="126"/>
      <c r="BN442" s="126"/>
      <c r="BO442" s="127"/>
      <c r="BP442" s="122"/>
      <c r="BQ442" s="122"/>
      <c r="BR442" s="123" t="str">
        <f>IF(VLOOKUP(BR432,내용[],25,FALSE)="","",VLOOKUP(BR432,내용[],25,FALSE))</f>
        <v>네트워크 프로그래밍 구현</v>
      </c>
      <c r="BS442" s="123"/>
      <c r="BT442" s="123"/>
      <c r="BU442" s="123"/>
      <c r="BV442" s="123"/>
      <c r="BW442" s="123"/>
      <c r="BX442" s="123"/>
      <c r="BY442" s="124"/>
      <c r="BZ442" s="124"/>
      <c r="CA442" s="124"/>
      <c r="CB442" s="124"/>
      <c r="CC442" s="57" t="str">
        <f>"6교시"&amp;LEFT(자료!$I$8,5)</f>
        <v>6교시15:10</v>
      </c>
      <c r="CD442" s="125" t="str">
        <f>IF(VLOOKUP(CL432,내용[],9,FALSE)="","",VLOOKUP(CL432,내용[],9,FALSE)&amp;" : "&amp;VLOOKUP(CL432,내용[],17,FALSE))</f>
        <v xml:space="preserve">프론트앤드 &amp; 백앤드 구현 및 제작 : </v>
      </c>
      <c r="CE442" s="126"/>
      <c r="CF442" s="126"/>
      <c r="CG442" s="126"/>
      <c r="CH442" s="126"/>
      <c r="CI442" s="127"/>
      <c r="CJ442" s="122"/>
      <c r="CK442" s="122"/>
      <c r="CL442" s="123" t="str">
        <f>IF(VLOOKUP(CL432,내용[],25,FALSE)="","",VLOOKUP(CL432,내용[],25,FALSE))</f>
        <v>네트워크 프로그래밍 구현</v>
      </c>
      <c r="CM442" s="123"/>
      <c r="CN442" s="123"/>
      <c r="CO442" s="123"/>
      <c r="CP442" s="123"/>
      <c r="CQ442" s="123"/>
      <c r="CR442" s="123"/>
      <c r="CS442" s="124"/>
      <c r="CT442" s="124"/>
      <c r="CU442" s="124"/>
      <c r="CV442" s="124"/>
    </row>
    <row r="443" spans="1:100" ht="30.75" customHeight="1" x14ac:dyDescent="0.15">
      <c r="A443" s="57" t="str">
        <f>"7교시"&amp;LEFT(자료!$J$8,5)</f>
        <v>7교시16:10</v>
      </c>
      <c r="B443" s="125" t="str">
        <f>IF(VLOOKUP(J432,내용[],10,FALSE)="","",VLOOKUP(J432,내용[],10,FALSE)&amp;" : "&amp;VLOOKUP(J432,내용[],18,FALSE))</f>
        <v xml:space="preserve">프론트앤드 &amp; 백앤드 구현 및 제작 : </v>
      </c>
      <c r="C443" s="126"/>
      <c r="D443" s="126"/>
      <c r="E443" s="126"/>
      <c r="F443" s="126"/>
      <c r="G443" s="127"/>
      <c r="H443" s="122"/>
      <c r="I443" s="122"/>
      <c r="J443" s="123" t="str">
        <f>IF(VLOOKUP(J432,내용[],26,FALSE)="","",VLOOKUP(J432,내용[],26,FALSE))</f>
        <v>SQL활용</v>
      </c>
      <c r="K443" s="123"/>
      <c r="L443" s="123"/>
      <c r="M443" s="123"/>
      <c r="N443" s="123"/>
      <c r="O443" s="123"/>
      <c r="P443" s="123"/>
      <c r="Q443" s="124"/>
      <c r="R443" s="124"/>
      <c r="S443" s="124"/>
      <c r="T443" s="124"/>
      <c r="U443" s="57" t="str">
        <f>"7교시"&amp;LEFT(자료!$J$8,5)</f>
        <v>7교시16:10</v>
      </c>
      <c r="V443" s="125" t="str">
        <f>IF(VLOOKUP(AD432,내용[],10,FALSE)="","",VLOOKUP(AD432,내용[],10,FALSE)&amp;" : "&amp;VLOOKUP(AD432,내용[],18,FALSE))</f>
        <v xml:space="preserve">프론트앤드 &amp; 백앤드 구현 및 제작 : </v>
      </c>
      <c r="W443" s="126"/>
      <c r="X443" s="126"/>
      <c r="Y443" s="126"/>
      <c r="Z443" s="126"/>
      <c r="AA443" s="127"/>
      <c r="AB443" s="122"/>
      <c r="AC443" s="122"/>
      <c r="AD443" s="123" t="str">
        <f>IF(VLOOKUP(AD432,내용[],26,FALSE)="","",VLOOKUP(AD432,내용[],26,FALSE))</f>
        <v>SQL활용</v>
      </c>
      <c r="AE443" s="123"/>
      <c r="AF443" s="123"/>
      <c r="AG443" s="123"/>
      <c r="AH443" s="123"/>
      <c r="AI443" s="123"/>
      <c r="AJ443" s="123"/>
      <c r="AK443" s="124"/>
      <c r="AL443" s="124"/>
      <c r="AM443" s="124"/>
      <c r="AN443" s="124"/>
      <c r="AO443" s="57" t="str">
        <f>"7교시"&amp;LEFT(자료!$J$8,5)</f>
        <v>7교시16:10</v>
      </c>
      <c r="AP443" s="125" t="str">
        <f>IF(VLOOKUP(AX432,내용[],10,FALSE)="","",VLOOKUP(AX432,내용[],10,FALSE)&amp;" : "&amp;VLOOKUP(AX432,내용[],18,FALSE))</f>
        <v xml:space="preserve">프론트앤드 &amp; 백앤드 구현 및 제작 : </v>
      </c>
      <c r="AQ443" s="126"/>
      <c r="AR443" s="126"/>
      <c r="AS443" s="126"/>
      <c r="AT443" s="126"/>
      <c r="AU443" s="127"/>
      <c r="AV443" s="122"/>
      <c r="AW443" s="122"/>
      <c r="AX443" s="123" t="str">
        <f>IF(VLOOKUP(AX432,내용[],26,FALSE)="","",VLOOKUP(AX432,내용[],26,FALSE))</f>
        <v>네트워크 프로그래밍 구현</v>
      </c>
      <c r="AY443" s="123"/>
      <c r="AZ443" s="123"/>
      <c r="BA443" s="123"/>
      <c r="BB443" s="123"/>
      <c r="BC443" s="123"/>
      <c r="BD443" s="123"/>
      <c r="BE443" s="124"/>
      <c r="BF443" s="124"/>
      <c r="BG443" s="124"/>
      <c r="BH443" s="124"/>
      <c r="BI443" s="57" t="str">
        <f>"7교시"&amp;LEFT(자료!$J$8,5)</f>
        <v>7교시16:10</v>
      </c>
      <c r="BJ443" s="125" t="str">
        <f>IF(VLOOKUP(BR432,내용[],10,FALSE)="","",VLOOKUP(BR432,내용[],10,FALSE)&amp;" : "&amp;VLOOKUP(BR432,내용[],18,FALSE))</f>
        <v xml:space="preserve">프론트앤드 &amp; 백앤드 구현 및 제작 : </v>
      </c>
      <c r="BK443" s="126"/>
      <c r="BL443" s="126"/>
      <c r="BM443" s="126"/>
      <c r="BN443" s="126"/>
      <c r="BO443" s="127"/>
      <c r="BP443" s="122"/>
      <c r="BQ443" s="122"/>
      <c r="BR443" s="123" t="str">
        <f>IF(VLOOKUP(BR432,내용[],26,FALSE)="","",VLOOKUP(BR432,내용[],26,FALSE))</f>
        <v>네트워크 프로그래밍 구현</v>
      </c>
      <c r="BS443" s="123"/>
      <c r="BT443" s="123"/>
      <c r="BU443" s="123"/>
      <c r="BV443" s="123"/>
      <c r="BW443" s="123"/>
      <c r="BX443" s="123"/>
      <c r="BY443" s="124"/>
      <c r="BZ443" s="124"/>
      <c r="CA443" s="124"/>
      <c r="CB443" s="124"/>
      <c r="CC443" s="57" t="str">
        <f>"7교시"&amp;LEFT(자료!$J$8,5)</f>
        <v>7교시16:10</v>
      </c>
      <c r="CD443" s="125" t="str">
        <f>IF(VLOOKUP(CL432,내용[],10,FALSE)="","",VLOOKUP(CL432,내용[],10,FALSE)&amp;" : "&amp;VLOOKUP(CL432,내용[],18,FALSE))</f>
        <v xml:space="preserve">프론트앤드 &amp; 백앤드 구현 및 제작 : </v>
      </c>
      <c r="CE443" s="126"/>
      <c r="CF443" s="126"/>
      <c r="CG443" s="126"/>
      <c r="CH443" s="126"/>
      <c r="CI443" s="127"/>
      <c r="CJ443" s="122"/>
      <c r="CK443" s="122"/>
      <c r="CL443" s="123" t="str">
        <f>IF(VLOOKUP(CL432,내용[],26,FALSE)="","",VLOOKUP(CL432,내용[],26,FALSE))</f>
        <v>네트워크 프로그래밍 구현</v>
      </c>
      <c r="CM443" s="123"/>
      <c r="CN443" s="123"/>
      <c r="CO443" s="123"/>
      <c r="CP443" s="123"/>
      <c r="CQ443" s="123"/>
      <c r="CR443" s="123"/>
      <c r="CS443" s="124"/>
      <c r="CT443" s="124"/>
      <c r="CU443" s="124"/>
      <c r="CV443" s="124"/>
    </row>
    <row r="444" spans="1:100" ht="30.75" hidden="1" customHeight="1" x14ac:dyDescent="0.15">
      <c r="A444" s="57" t="str">
        <f>"1교시"&amp;LEFT(자료!$D$8,5)</f>
        <v>1교시09:30</v>
      </c>
      <c r="B444" s="125" t="e">
        <f>VLOOKUP(J433,내용[],10,FALSE)&amp;" : "&amp;VLOOKUP(J433,내용[],18,FALSE)</f>
        <v>#N/A</v>
      </c>
      <c r="C444" s="126"/>
      <c r="D444" s="126"/>
      <c r="E444" s="126"/>
      <c r="F444" s="126"/>
      <c r="G444" s="127"/>
      <c r="H444" s="122"/>
      <c r="I444" s="122"/>
      <c r="J444" s="123" t="str">
        <f>VLOOKUP(J432,내용[],27,FALSE)</f>
        <v>SQL활용</v>
      </c>
      <c r="K444" s="123"/>
      <c r="L444" s="123"/>
      <c r="M444" s="123"/>
      <c r="N444" s="123"/>
      <c r="O444" s="123"/>
      <c r="P444" s="123"/>
      <c r="Q444" s="124"/>
      <c r="R444" s="124"/>
      <c r="S444" s="124"/>
      <c r="T444" s="124"/>
      <c r="U444" s="57" t="str">
        <f>"1교시"&amp;LEFT(자료!$D$8,5)</f>
        <v>1교시09:30</v>
      </c>
      <c r="V444" s="125" t="e">
        <f>VLOOKUP(AD433,내용[],10,FALSE)&amp;" : "&amp;VLOOKUP(AD433,내용[],18,FALSE)</f>
        <v>#N/A</v>
      </c>
      <c r="W444" s="126"/>
      <c r="X444" s="126"/>
      <c r="Y444" s="126"/>
      <c r="Z444" s="126"/>
      <c r="AA444" s="127"/>
      <c r="AB444" s="122"/>
      <c r="AC444" s="122"/>
      <c r="AD444" s="123" t="str">
        <f>VLOOKUP(AD432,내용[],27,FALSE)</f>
        <v>SQL활용</v>
      </c>
      <c r="AE444" s="123"/>
      <c r="AF444" s="123"/>
      <c r="AG444" s="123"/>
      <c r="AH444" s="123"/>
      <c r="AI444" s="123"/>
      <c r="AJ444" s="123"/>
      <c r="AK444" s="124"/>
      <c r="AL444" s="124"/>
      <c r="AM444" s="124"/>
      <c r="AN444" s="124"/>
      <c r="AO444" s="57" t="str">
        <f>"1교시"&amp;LEFT(자료!$D$8,5)</f>
        <v>1교시09:30</v>
      </c>
      <c r="AP444" s="125" t="e">
        <f>VLOOKUP(AX433,내용[],10,FALSE)&amp;" : "&amp;VLOOKUP(AX433,내용[],18,FALSE)</f>
        <v>#N/A</v>
      </c>
      <c r="AQ444" s="126"/>
      <c r="AR444" s="126"/>
      <c r="AS444" s="126"/>
      <c r="AT444" s="126"/>
      <c r="AU444" s="127"/>
      <c r="AV444" s="122"/>
      <c r="AW444" s="122"/>
      <c r="AX444" s="123" t="str">
        <f>VLOOKUP(AX432,내용[],27,FALSE)</f>
        <v>네트워크 프로그래밍 구현</v>
      </c>
      <c r="AY444" s="123"/>
      <c r="AZ444" s="123"/>
      <c r="BA444" s="123"/>
      <c r="BB444" s="123"/>
      <c r="BC444" s="123"/>
      <c r="BD444" s="123"/>
      <c r="BE444" s="124"/>
      <c r="BF444" s="124"/>
      <c r="BG444" s="124"/>
      <c r="BH444" s="124"/>
      <c r="BI444" s="57" t="str">
        <f>"1교시"&amp;LEFT(자료!$D$8,5)</f>
        <v>1교시09:30</v>
      </c>
      <c r="BJ444" s="125" t="e">
        <f>VLOOKUP(BR433,내용[],10,FALSE)&amp;" : "&amp;VLOOKUP(BR433,내용[],18,FALSE)</f>
        <v>#N/A</v>
      </c>
      <c r="BK444" s="126"/>
      <c r="BL444" s="126"/>
      <c r="BM444" s="126"/>
      <c r="BN444" s="126"/>
      <c r="BO444" s="127"/>
      <c r="BP444" s="122"/>
      <c r="BQ444" s="122"/>
      <c r="BR444" s="123" t="str">
        <f>VLOOKUP(BR432,내용[],27,FALSE)</f>
        <v>네트워크 프로그래밍 구현</v>
      </c>
      <c r="BS444" s="123"/>
      <c r="BT444" s="123"/>
      <c r="BU444" s="123"/>
      <c r="BV444" s="123"/>
      <c r="BW444" s="123"/>
      <c r="BX444" s="123"/>
      <c r="BY444" s="124"/>
      <c r="BZ444" s="124"/>
      <c r="CA444" s="124"/>
      <c r="CB444" s="124"/>
      <c r="CC444" s="57" t="str">
        <f>"1교시"&amp;LEFT(자료!$D$8,5)</f>
        <v>1교시09:30</v>
      </c>
      <c r="CD444" s="125" t="e">
        <f>VLOOKUP(CL433,내용[],10,FALSE)&amp;" : "&amp;VLOOKUP(CL433,내용[],18,FALSE)</f>
        <v>#N/A</v>
      </c>
      <c r="CE444" s="126"/>
      <c r="CF444" s="126"/>
      <c r="CG444" s="126"/>
      <c r="CH444" s="126"/>
      <c r="CI444" s="127"/>
      <c r="CJ444" s="122"/>
      <c r="CK444" s="122"/>
      <c r="CL444" s="123" t="str">
        <f>VLOOKUP(CL432,내용[],27,FALSE)</f>
        <v>네트워크 프로그래밍 구현</v>
      </c>
      <c r="CM444" s="123"/>
      <c r="CN444" s="123"/>
      <c r="CO444" s="123"/>
      <c r="CP444" s="123"/>
      <c r="CQ444" s="123"/>
      <c r="CR444" s="123"/>
      <c r="CS444" s="124"/>
      <c r="CT444" s="124"/>
      <c r="CU444" s="124"/>
      <c r="CV444" s="124"/>
    </row>
    <row r="445" spans="1:100" ht="30.75" customHeight="1" x14ac:dyDescent="0.15">
      <c r="A445" s="57" t="str">
        <f>"8교시"&amp;LEFT(자료!$K$8,5)</f>
        <v>8교시17:10</v>
      </c>
      <c r="B445" s="125" t="str">
        <f>IF(VLOOKUP(J432,내용[],11,FALSE)="","",VLOOKUP(J432,내용[],11,FALSE)&amp;" : "&amp;VLOOKUP(J432,내용[],19,FALSE))</f>
        <v xml:space="preserve">프론트앤드 &amp; 백앤드 구현 및 제작 : </v>
      </c>
      <c r="C445" s="126"/>
      <c r="D445" s="126"/>
      <c r="E445" s="126"/>
      <c r="F445" s="126"/>
      <c r="G445" s="127"/>
      <c r="H445" s="122"/>
      <c r="I445" s="122"/>
      <c r="J445" s="123" t="str">
        <f>IF(VLOOKUP(J432,내용[],27,FALSE)="","",VLOOKUP(J432,내용[],27,FALSE))</f>
        <v>SQL활용</v>
      </c>
      <c r="K445" s="123"/>
      <c r="L445" s="123"/>
      <c r="M445" s="123"/>
      <c r="N445" s="123"/>
      <c r="O445" s="123"/>
      <c r="P445" s="123"/>
      <c r="Q445" s="124"/>
      <c r="R445" s="124"/>
      <c r="S445" s="124"/>
      <c r="T445" s="124"/>
      <c r="U445" s="57" t="str">
        <f>"8교시"&amp;LEFT(자료!$K$8,5)</f>
        <v>8교시17:10</v>
      </c>
      <c r="V445" s="125" t="str">
        <f>IF(VLOOKUP(AD432,내용[],11,FALSE)="","",VLOOKUP(AD432,내용[],11,FALSE)&amp;" : "&amp;VLOOKUP(AD432,내용[],19,FALSE))</f>
        <v xml:space="preserve">프론트앤드 &amp; 백앤드 구현 및 제작 : </v>
      </c>
      <c r="W445" s="126"/>
      <c r="X445" s="126"/>
      <c r="Y445" s="126"/>
      <c r="Z445" s="126"/>
      <c r="AA445" s="127"/>
      <c r="AB445" s="122"/>
      <c r="AC445" s="122"/>
      <c r="AD445" s="123" t="str">
        <f>IF(VLOOKUP(AD432,내용[],27,FALSE)="","",VLOOKUP(AD432,내용[],27,FALSE))</f>
        <v>SQL활용</v>
      </c>
      <c r="AE445" s="123"/>
      <c r="AF445" s="123"/>
      <c r="AG445" s="123"/>
      <c r="AH445" s="123"/>
      <c r="AI445" s="123"/>
      <c r="AJ445" s="123"/>
      <c r="AK445" s="124"/>
      <c r="AL445" s="124"/>
      <c r="AM445" s="124"/>
      <c r="AN445" s="124"/>
      <c r="AO445" s="57" t="str">
        <f>"8교시"&amp;LEFT(자료!$K$8,5)</f>
        <v>8교시17:10</v>
      </c>
      <c r="AP445" s="125" t="str">
        <f>IF(VLOOKUP(AX432,내용[],11,FALSE)="","",VLOOKUP(AX432,내용[],11,FALSE)&amp;" : "&amp;VLOOKUP(AX432,내용[],19,FALSE))</f>
        <v xml:space="preserve">프론트앤드 &amp; 백앤드 구현 및 제작 : </v>
      </c>
      <c r="AQ445" s="126"/>
      <c r="AR445" s="126"/>
      <c r="AS445" s="126"/>
      <c r="AT445" s="126"/>
      <c r="AU445" s="127"/>
      <c r="AV445" s="122"/>
      <c r="AW445" s="122"/>
      <c r="AX445" s="123" t="str">
        <f>IF(VLOOKUP(AX432,내용[],27,FALSE)="","",VLOOKUP(AX432,내용[],27,FALSE))</f>
        <v>네트워크 프로그래밍 구현</v>
      </c>
      <c r="AY445" s="123"/>
      <c r="AZ445" s="123"/>
      <c r="BA445" s="123"/>
      <c r="BB445" s="123"/>
      <c r="BC445" s="123"/>
      <c r="BD445" s="123"/>
      <c r="BE445" s="124"/>
      <c r="BF445" s="124"/>
      <c r="BG445" s="124"/>
      <c r="BH445" s="124"/>
      <c r="BI445" s="57" t="str">
        <f>"8교시"&amp;LEFT(자료!$K$8,5)</f>
        <v>8교시17:10</v>
      </c>
      <c r="BJ445" s="125" t="str">
        <f>IF(VLOOKUP(BR432,내용[],11,FALSE)="","",VLOOKUP(BR432,내용[],11,FALSE)&amp;" : "&amp;VLOOKUP(BR432,내용[],19,FALSE))</f>
        <v xml:space="preserve">프론트앤드 &amp; 백앤드 구현 및 제작 : </v>
      </c>
      <c r="BK445" s="126"/>
      <c r="BL445" s="126"/>
      <c r="BM445" s="126"/>
      <c r="BN445" s="126"/>
      <c r="BO445" s="127"/>
      <c r="BP445" s="122"/>
      <c r="BQ445" s="122"/>
      <c r="BR445" s="123" t="str">
        <f>IF(VLOOKUP(BR432,내용[],27,FALSE)="","",VLOOKUP(BR432,내용[],27,FALSE))</f>
        <v>네트워크 프로그래밍 구현</v>
      </c>
      <c r="BS445" s="123"/>
      <c r="BT445" s="123"/>
      <c r="BU445" s="123"/>
      <c r="BV445" s="123"/>
      <c r="BW445" s="123"/>
      <c r="BX445" s="123"/>
      <c r="BY445" s="124"/>
      <c r="BZ445" s="124"/>
      <c r="CA445" s="124"/>
      <c r="CB445" s="124"/>
      <c r="CC445" s="57" t="str">
        <f>"8교시"&amp;LEFT(자료!$K$8,5)</f>
        <v>8교시17:10</v>
      </c>
      <c r="CD445" s="125" t="str">
        <f>IF(VLOOKUP(CL432,내용[],11,FALSE)="","",VLOOKUP(CL432,내용[],11,FALSE)&amp;" : "&amp;VLOOKUP(CL432,내용[],19,FALSE))</f>
        <v xml:space="preserve">프론트앤드 &amp; 백앤드 구현 및 제작 : </v>
      </c>
      <c r="CE445" s="126"/>
      <c r="CF445" s="126"/>
      <c r="CG445" s="126"/>
      <c r="CH445" s="126"/>
      <c r="CI445" s="127"/>
      <c r="CJ445" s="122"/>
      <c r="CK445" s="122"/>
      <c r="CL445" s="123" t="str">
        <f>IF(VLOOKUP(CL432,내용[],27,FALSE)="","",VLOOKUP(CL432,내용[],27,FALSE))</f>
        <v>네트워크 프로그래밍 구현</v>
      </c>
      <c r="CM445" s="123"/>
      <c r="CN445" s="123"/>
      <c r="CO445" s="123"/>
      <c r="CP445" s="123"/>
      <c r="CQ445" s="123"/>
      <c r="CR445" s="123"/>
      <c r="CS445" s="124"/>
      <c r="CT445" s="124"/>
      <c r="CU445" s="124"/>
      <c r="CV445" s="124"/>
    </row>
    <row r="446" spans="1:100" ht="60" customHeight="1" x14ac:dyDescent="0.15">
      <c r="A446" s="120" t="str">
        <f t="shared" ref="A446" si="1410">$A$21</f>
        <v>지시사항</v>
      </c>
      <c r="B446" s="120"/>
      <c r="C446" s="120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120"/>
      <c r="S446" s="120"/>
      <c r="T446" s="120"/>
      <c r="U446" s="120" t="str">
        <f t="shared" ref="U446" si="1411">$A$21</f>
        <v>지시사항</v>
      </c>
      <c r="V446" s="120"/>
      <c r="W446" s="120"/>
      <c r="X446" s="120"/>
      <c r="Y446" s="120"/>
      <c r="Z446" s="120"/>
      <c r="AA446" s="120"/>
      <c r="AB446" s="120"/>
      <c r="AC446" s="120"/>
      <c r="AD446" s="120"/>
      <c r="AE446" s="120"/>
      <c r="AF446" s="120"/>
      <c r="AG446" s="120"/>
      <c r="AH446" s="120"/>
      <c r="AI446" s="120"/>
      <c r="AJ446" s="120"/>
      <c r="AK446" s="120"/>
      <c r="AL446" s="120"/>
      <c r="AM446" s="120"/>
      <c r="AN446" s="120"/>
      <c r="AO446" s="120" t="str">
        <f t="shared" ref="AO446" si="1412">$A$21</f>
        <v>지시사항</v>
      </c>
      <c r="AP446" s="120"/>
      <c r="AQ446" s="120"/>
      <c r="AR446" s="120"/>
      <c r="AS446" s="120"/>
      <c r="AT446" s="120"/>
      <c r="AU446" s="120"/>
      <c r="AV446" s="120"/>
      <c r="AW446" s="120"/>
      <c r="AX446" s="120"/>
      <c r="AY446" s="120"/>
      <c r="AZ446" s="120"/>
      <c r="BA446" s="120"/>
      <c r="BB446" s="120"/>
      <c r="BC446" s="120"/>
      <c r="BD446" s="120"/>
      <c r="BE446" s="120"/>
      <c r="BF446" s="120"/>
      <c r="BG446" s="120"/>
      <c r="BH446" s="120"/>
      <c r="BI446" s="120" t="str">
        <f t="shared" ref="BI446" si="1413">$A$21</f>
        <v>지시사항</v>
      </c>
      <c r="BJ446" s="120"/>
      <c r="BK446" s="120"/>
      <c r="BL446" s="120"/>
      <c r="BM446" s="120"/>
      <c r="BN446" s="120"/>
      <c r="BO446" s="120"/>
      <c r="BP446" s="120"/>
      <c r="BQ446" s="120"/>
      <c r="BR446" s="120"/>
      <c r="BS446" s="120"/>
      <c r="BT446" s="120"/>
      <c r="BU446" s="120"/>
      <c r="BV446" s="120"/>
      <c r="BW446" s="120"/>
      <c r="BX446" s="120"/>
      <c r="BY446" s="120"/>
      <c r="BZ446" s="120"/>
      <c r="CA446" s="120"/>
      <c r="CB446" s="120"/>
      <c r="CC446" s="120" t="str">
        <f t="shared" ref="CC446" si="1414">$A$21</f>
        <v>지시사항</v>
      </c>
      <c r="CD446" s="120"/>
      <c r="CE446" s="120"/>
      <c r="CF446" s="120"/>
      <c r="CG446" s="120"/>
      <c r="CH446" s="120"/>
      <c r="CI446" s="120"/>
      <c r="CJ446" s="120"/>
      <c r="CK446" s="120"/>
      <c r="CL446" s="120"/>
      <c r="CM446" s="120"/>
      <c r="CN446" s="120"/>
      <c r="CO446" s="120"/>
      <c r="CP446" s="120"/>
      <c r="CQ446" s="120"/>
      <c r="CR446" s="120"/>
      <c r="CS446" s="120"/>
      <c r="CT446" s="120"/>
      <c r="CU446" s="120"/>
      <c r="CV446" s="120"/>
    </row>
    <row r="447" spans="1:100" ht="27.95" customHeight="1" x14ac:dyDescent="0.15">
      <c r="A447" s="121" t="str">
        <f t="shared" ref="A447" si="1415">$A$22</f>
        <v>특이
사항</v>
      </c>
      <c r="B447" s="120" t="str">
        <f t="shared" ref="B447" si="1416">$B$22</f>
        <v>지각자</v>
      </c>
      <c r="C447" s="120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120"/>
      <c r="S447" s="120"/>
      <c r="T447" s="120"/>
      <c r="U447" s="121" t="str">
        <f t="shared" ref="U447" si="1417">$A$22</f>
        <v>특이
사항</v>
      </c>
      <c r="V447" s="120" t="str">
        <f t="shared" ref="V447" si="1418">$B$22</f>
        <v>지각자</v>
      </c>
      <c r="W447" s="120"/>
      <c r="X447" s="120"/>
      <c r="Y447" s="120"/>
      <c r="Z447" s="120"/>
      <c r="AA447" s="120"/>
      <c r="AB447" s="120"/>
      <c r="AC447" s="120"/>
      <c r="AD447" s="120"/>
      <c r="AE447" s="120"/>
      <c r="AF447" s="120"/>
      <c r="AG447" s="120"/>
      <c r="AH447" s="120"/>
      <c r="AI447" s="120"/>
      <c r="AJ447" s="120"/>
      <c r="AK447" s="120"/>
      <c r="AL447" s="120"/>
      <c r="AM447" s="120"/>
      <c r="AN447" s="120"/>
      <c r="AO447" s="121" t="str">
        <f t="shared" ref="AO447" si="1419">$A$22</f>
        <v>특이
사항</v>
      </c>
      <c r="AP447" s="120" t="str">
        <f t="shared" ref="AP447" si="1420">$B$22</f>
        <v>지각자</v>
      </c>
      <c r="AQ447" s="120"/>
      <c r="AR447" s="120"/>
      <c r="AS447" s="120"/>
      <c r="AT447" s="120"/>
      <c r="AU447" s="120"/>
      <c r="AV447" s="120"/>
      <c r="AW447" s="120"/>
      <c r="AX447" s="120"/>
      <c r="AY447" s="120"/>
      <c r="AZ447" s="120"/>
      <c r="BA447" s="120"/>
      <c r="BB447" s="120"/>
      <c r="BC447" s="120"/>
      <c r="BD447" s="120"/>
      <c r="BE447" s="120"/>
      <c r="BF447" s="120"/>
      <c r="BG447" s="120"/>
      <c r="BH447" s="120"/>
      <c r="BI447" s="121" t="str">
        <f t="shared" ref="BI447" si="1421">$A$22</f>
        <v>특이
사항</v>
      </c>
      <c r="BJ447" s="120" t="str">
        <f t="shared" ref="BJ447" si="1422">$B$22</f>
        <v>지각자</v>
      </c>
      <c r="BK447" s="120"/>
      <c r="BL447" s="120"/>
      <c r="BM447" s="120"/>
      <c r="BN447" s="120"/>
      <c r="BO447" s="120"/>
      <c r="BP447" s="120"/>
      <c r="BQ447" s="120"/>
      <c r="BR447" s="120"/>
      <c r="BS447" s="120"/>
      <c r="BT447" s="120"/>
      <c r="BU447" s="120"/>
      <c r="BV447" s="120"/>
      <c r="BW447" s="120"/>
      <c r="BX447" s="120"/>
      <c r="BY447" s="120"/>
      <c r="BZ447" s="120"/>
      <c r="CA447" s="120"/>
      <c r="CB447" s="120"/>
      <c r="CC447" s="121" t="str">
        <f t="shared" ref="CC447" si="1423">$A$22</f>
        <v>특이
사항</v>
      </c>
      <c r="CD447" s="120" t="str">
        <f t="shared" ref="CD447" si="1424">$B$22</f>
        <v>지각자</v>
      </c>
      <c r="CE447" s="120"/>
      <c r="CF447" s="120"/>
      <c r="CG447" s="120"/>
      <c r="CH447" s="120"/>
      <c r="CI447" s="120"/>
      <c r="CJ447" s="120"/>
      <c r="CK447" s="120"/>
      <c r="CL447" s="120"/>
      <c r="CM447" s="120"/>
      <c r="CN447" s="120"/>
      <c r="CO447" s="120"/>
      <c r="CP447" s="120"/>
      <c r="CQ447" s="120"/>
      <c r="CR447" s="120"/>
      <c r="CS447" s="120"/>
      <c r="CT447" s="120"/>
      <c r="CU447" s="120"/>
      <c r="CV447" s="120"/>
    </row>
    <row r="448" spans="1:100" ht="27.95" customHeight="1" x14ac:dyDescent="0.15">
      <c r="A448" s="121"/>
      <c r="B448" s="120" t="str">
        <f t="shared" ref="B448" si="1425">$B$23</f>
        <v>결석자</v>
      </c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  <c r="S448" s="120"/>
      <c r="T448" s="120"/>
      <c r="U448" s="121"/>
      <c r="V448" s="120" t="str">
        <f t="shared" ref="V448" si="1426">$B$23</f>
        <v>결석자</v>
      </c>
      <c r="W448" s="120"/>
      <c r="X448" s="120"/>
      <c r="Y448" s="120"/>
      <c r="Z448" s="120"/>
      <c r="AA448" s="120"/>
      <c r="AB448" s="120"/>
      <c r="AC448" s="120"/>
      <c r="AD448" s="120"/>
      <c r="AE448" s="120"/>
      <c r="AF448" s="120"/>
      <c r="AG448" s="120"/>
      <c r="AH448" s="120"/>
      <c r="AI448" s="120"/>
      <c r="AJ448" s="120"/>
      <c r="AK448" s="120"/>
      <c r="AL448" s="120"/>
      <c r="AM448" s="120"/>
      <c r="AN448" s="120"/>
      <c r="AO448" s="121"/>
      <c r="AP448" s="120" t="str">
        <f t="shared" ref="AP448" si="1427">$B$23</f>
        <v>결석자</v>
      </c>
      <c r="AQ448" s="120"/>
      <c r="AR448" s="120"/>
      <c r="AS448" s="120"/>
      <c r="AT448" s="120"/>
      <c r="AU448" s="120"/>
      <c r="AV448" s="120"/>
      <c r="AW448" s="120"/>
      <c r="AX448" s="120"/>
      <c r="AY448" s="120"/>
      <c r="AZ448" s="120"/>
      <c r="BA448" s="120"/>
      <c r="BB448" s="120"/>
      <c r="BC448" s="120"/>
      <c r="BD448" s="120"/>
      <c r="BE448" s="120"/>
      <c r="BF448" s="120"/>
      <c r="BG448" s="120"/>
      <c r="BH448" s="120"/>
      <c r="BI448" s="121"/>
      <c r="BJ448" s="120" t="str">
        <f t="shared" ref="BJ448" si="1428">$B$23</f>
        <v>결석자</v>
      </c>
      <c r="BK448" s="120"/>
      <c r="BL448" s="120"/>
      <c r="BM448" s="120"/>
      <c r="BN448" s="120"/>
      <c r="BO448" s="120"/>
      <c r="BP448" s="120"/>
      <c r="BQ448" s="120"/>
      <c r="BR448" s="120"/>
      <c r="BS448" s="120"/>
      <c r="BT448" s="120"/>
      <c r="BU448" s="120"/>
      <c r="BV448" s="120"/>
      <c r="BW448" s="120"/>
      <c r="BX448" s="120"/>
      <c r="BY448" s="120"/>
      <c r="BZ448" s="120"/>
      <c r="CA448" s="120"/>
      <c r="CB448" s="120"/>
      <c r="CC448" s="121"/>
      <c r="CD448" s="120" t="str">
        <f t="shared" ref="CD448" si="1429">$B$23</f>
        <v>결석자</v>
      </c>
      <c r="CE448" s="120"/>
      <c r="CF448" s="120"/>
      <c r="CG448" s="120"/>
      <c r="CH448" s="120"/>
      <c r="CI448" s="120"/>
      <c r="CJ448" s="120"/>
      <c r="CK448" s="120"/>
      <c r="CL448" s="120"/>
      <c r="CM448" s="120"/>
      <c r="CN448" s="120"/>
      <c r="CO448" s="120"/>
      <c r="CP448" s="120"/>
      <c r="CQ448" s="120"/>
      <c r="CR448" s="120"/>
      <c r="CS448" s="120"/>
      <c r="CT448" s="120"/>
      <c r="CU448" s="120"/>
      <c r="CV448" s="120"/>
    </row>
    <row r="449" spans="1:100" ht="27.95" customHeight="1" x14ac:dyDescent="0.15">
      <c r="A449" s="121"/>
      <c r="B449" s="120" t="str">
        <f t="shared" ref="B449" si="1430">$B$24</f>
        <v>조퇴자</v>
      </c>
      <c r="C449" s="120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120"/>
      <c r="S449" s="120"/>
      <c r="T449" s="120"/>
      <c r="U449" s="121"/>
      <c r="V449" s="120" t="str">
        <f t="shared" ref="V449" si="1431">$B$24</f>
        <v>조퇴자</v>
      </c>
      <c r="W449" s="120"/>
      <c r="X449" s="120"/>
      <c r="Y449" s="120"/>
      <c r="Z449" s="120"/>
      <c r="AA449" s="120"/>
      <c r="AB449" s="120"/>
      <c r="AC449" s="120"/>
      <c r="AD449" s="120"/>
      <c r="AE449" s="120"/>
      <c r="AF449" s="120"/>
      <c r="AG449" s="120"/>
      <c r="AH449" s="120"/>
      <c r="AI449" s="120"/>
      <c r="AJ449" s="120"/>
      <c r="AK449" s="120"/>
      <c r="AL449" s="120"/>
      <c r="AM449" s="120"/>
      <c r="AN449" s="120"/>
      <c r="AO449" s="121"/>
      <c r="AP449" s="120" t="str">
        <f t="shared" ref="AP449" si="1432">$B$24</f>
        <v>조퇴자</v>
      </c>
      <c r="AQ449" s="120"/>
      <c r="AR449" s="120"/>
      <c r="AS449" s="120"/>
      <c r="AT449" s="120"/>
      <c r="AU449" s="120"/>
      <c r="AV449" s="120"/>
      <c r="AW449" s="120"/>
      <c r="AX449" s="120"/>
      <c r="AY449" s="120"/>
      <c r="AZ449" s="120"/>
      <c r="BA449" s="120"/>
      <c r="BB449" s="120"/>
      <c r="BC449" s="120"/>
      <c r="BD449" s="120"/>
      <c r="BE449" s="120"/>
      <c r="BF449" s="120"/>
      <c r="BG449" s="120"/>
      <c r="BH449" s="120"/>
      <c r="BI449" s="121"/>
      <c r="BJ449" s="120" t="str">
        <f t="shared" ref="BJ449" si="1433">$B$24</f>
        <v>조퇴자</v>
      </c>
      <c r="BK449" s="120"/>
      <c r="BL449" s="120"/>
      <c r="BM449" s="120"/>
      <c r="BN449" s="120"/>
      <c r="BO449" s="120"/>
      <c r="BP449" s="120"/>
      <c r="BQ449" s="120"/>
      <c r="BR449" s="120"/>
      <c r="BS449" s="120"/>
      <c r="BT449" s="120"/>
      <c r="BU449" s="120"/>
      <c r="BV449" s="120"/>
      <c r="BW449" s="120"/>
      <c r="BX449" s="120"/>
      <c r="BY449" s="120"/>
      <c r="BZ449" s="120"/>
      <c r="CA449" s="120"/>
      <c r="CB449" s="120"/>
      <c r="CC449" s="121"/>
      <c r="CD449" s="120" t="str">
        <f t="shared" ref="CD449" si="1434">$B$24</f>
        <v>조퇴자</v>
      </c>
      <c r="CE449" s="120"/>
      <c r="CF449" s="120"/>
      <c r="CG449" s="120"/>
      <c r="CH449" s="120"/>
      <c r="CI449" s="120"/>
      <c r="CJ449" s="120"/>
      <c r="CK449" s="120"/>
      <c r="CL449" s="120"/>
      <c r="CM449" s="120"/>
      <c r="CN449" s="120"/>
      <c r="CO449" s="120"/>
      <c r="CP449" s="120"/>
      <c r="CQ449" s="120"/>
      <c r="CR449" s="120"/>
      <c r="CS449" s="120"/>
      <c r="CT449" s="120"/>
      <c r="CU449" s="120"/>
      <c r="CV449" s="120"/>
    </row>
    <row r="450" spans="1:100" ht="45" customHeight="1" x14ac:dyDescent="0.15">
      <c r="A450" s="121"/>
      <c r="B450" s="121" t="str">
        <f t="shared" ref="B450" si="1435">$B$25</f>
        <v>기타사항
(전달사항, 외출자 등)</v>
      </c>
      <c r="C450" s="121"/>
      <c r="D450" s="121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  <c r="S450" s="120"/>
      <c r="T450" s="120"/>
      <c r="U450" s="121"/>
      <c r="V450" s="121" t="str">
        <f t="shared" ref="V450" si="1436">$B$25</f>
        <v>기타사항
(전달사항, 외출자 등)</v>
      </c>
      <c r="W450" s="121"/>
      <c r="X450" s="121"/>
      <c r="Y450" s="120"/>
      <c r="Z450" s="120"/>
      <c r="AA450" s="120"/>
      <c r="AB450" s="120"/>
      <c r="AC450" s="120"/>
      <c r="AD450" s="120"/>
      <c r="AE450" s="120"/>
      <c r="AF450" s="120"/>
      <c r="AG450" s="120"/>
      <c r="AH450" s="120"/>
      <c r="AI450" s="120"/>
      <c r="AJ450" s="120"/>
      <c r="AK450" s="120"/>
      <c r="AL450" s="120"/>
      <c r="AM450" s="120"/>
      <c r="AN450" s="120"/>
      <c r="AO450" s="121"/>
      <c r="AP450" s="121" t="str">
        <f t="shared" ref="AP450" si="1437">$B$25</f>
        <v>기타사항
(전달사항, 외출자 등)</v>
      </c>
      <c r="AQ450" s="121"/>
      <c r="AR450" s="121"/>
      <c r="AS450" s="120"/>
      <c r="AT450" s="120"/>
      <c r="AU450" s="120"/>
      <c r="AV450" s="120"/>
      <c r="AW450" s="120"/>
      <c r="AX450" s="120"/>
      <c r="AY450" s="120"/>
      <c r="AZ450" s="120"/>
      <c r="BA450" s="120"/>
      <c r="BB450" s="120"/>
      <c r="BC450" s="120"/>
      <c r="BD450" s="120"/>
      <c r="BE450" s="120"/>
      <c r="BF450" s="120"/>
      <c r="BG450" s="120"/>
      <c r="BH450" s="120"/>
      <c r="BI450" s="121"/>
      <c r="BJ450" s="121" t="str">
        <f t="shared" ref="BJ450" si="1438">$B$25</f>
        <v>기타사항
(전달사항, 외출자 등)</v>
      </c>
      <c r="BK450" s="121"/>
      <c r="BL450" s="121"/>
      <c r="BM450" s="120"/>
      <c r="BN450" s="120"/>
      <c r="BO450" s="120"/>
      <c r="BP450" s="120"/>
      <c r="BQ450" s="120"/>
      <c r="BR450" s="120"/>
      <c r="BS450" s="120"/>
      <c r="BT450" s="120"/>
      <c r="BU450" s="120"/>
      <c r="BV450" s="120"/>
      <c r="BW450" s="120"/>
      <c r="BX450" s="120"/>
      <c r="BY450" s="120"/>
      <c r="BZ450" s="120"/>
      <c r="CA450" s="120"/>
      <c r="CB450" s="120"/>
      <c r="CC450" s="121"/>
      <c r="CD450" s="121" t="str">
        <f t="shared" ref="CD450" si="1439">$B$25</f>
        <v>기타사항
(전달사항, 외출자 등)</v>
      </c>
      <c r="CE450" s="121"/>
      <c r="CF450" s="121"/>
      <c r="CG450" s="120"/>
      <c r="CH450" s="120"/>
      <c r="CI450" s="120"/>
      <c r="CJ450" s="120"/>
      <c r="CK450" s="120"/>
      <c r="CL450" s="120"/>
      <c r="CM450" s="120"/>
      <c r="CN450" s="120"/>
      <c r="CO450" s="120"/>
      <c r="CP450" s="120"/>
      <c r="CQ450" s="120"/>
      <c r="CR450" s="120"/>
      <c r="CS450" s="120"/>
      <c r="CT450" s="120"/>
      <c r="CU450" s="120"/>
      <c r="CV450" s="120"/>
    </row>
    <row r="451" spans="1:100" s="49" customFormat="1" ht="44.25" customHeight="1" x14ac:dyDescent="0.15">
      <c r="A451" s="148" t="str">
        <f t="shared" ref="A451" si="1440">$A$1</f>
        <v>훈    련    일    지</v>
      </c>
      <c r="B451" s="148"/>
      <c r="C451" s="148"/>
      <c r="D451" s="148"/>
      <c r="E451" s="148"/>
      <c r="F451" s="148"/>
      <c r="G451" s="148"/>
      <c r="H451" s="148"/>
      <c r="I451" s="148"/>
      <c r="J451" s="148"/>
      <c r="K451" s="148"/>
      <c r="L451" s="148"/>
      <c r="M451" s="148"/>
      <c r="N451" s="148"/>
      <c r="O451" s="148"/>
      <c r="P451" s="148"/>
      <c r="Q451" s="148"/>
      <c r="R451" s="148"/>
      <c r="S451" s="148"/>
      <c r="T451" s="148"/>
      <c r="U451" s="148" t="str">
        <f t="shared" ref="U451" si="1441">$A$1</f>
        <v>훈    련    일    지</v>
      </c>
      <c r="V451" s="148"/>
      <c r="W451" s="148"/>
      <c r="X451" s="148"/>
      <c r="Y451" s="148"/>
      <c r="Z451" s="148"/>
      <c r="AA451" s="148"/>
      <c r="AB451" s="148"/>
      <c r="AC451" s="148"/>
      <c r="AD451" s="148"/>
      <c r="AE451" s="148"/>
      <c r="AF451" s="148"/>
      <c r="AG451" s="148"/>
      <c r="AH451" s="148"/>
      <c r="AI451" s="148"/>
      <c r="AJ451" s="148"/>
      <c r="AK451" s="148"/>
      <c r="AL451" s="148"/>
      <c r="AM451" s="148"/>
      <c r="AN451" s="148"/>
      <c r="AO451" s="148" t="str">
        <f t="shared" ref="AO451" si="1442">$A$1</f>
        <v>훈    련    일    지</v>
      </c>
      <c r="AP451" s="148"/>
      <c r="AQ451" s="148"/>
      <c r="AR451" s="148"/>
      <c r="AS451" s="148"/>
      <c r="AT451" s="148"/>
      <c r="AU451" s="148"/>
      <c r="AV451" s="148"/>
      <c r="AW451" s="148"/>
      <c r="AX451" s="148"/>
      <c r="AY451" s="148"/>
      <c r="AZ451" s="148"/>
      <c r="BA451" s="148"/>
      <c r="BB451" s="148"/>
      <c r="BC451" s="148"/>
      <c r="BD451" s="148"/>
      <c r="BE451" s="148"/>
      <c r="BF451" s="148"/>
      <c r="BG451" s="148"/>
      <c r="BH451" s="148"/>
      <c r="BI451" s="148" t="str">
        <f t="shared" ref="BI451" si="1443">$A$1</f>
        <v>훈    련    일    지</v>
      </c>
      <c r="BJ451" s="148"/>
      <c r="BK451" s="148"/>
      <c r="BL451" s="148"/>
      <c r="BM451" s="148"/>
      <c r="BN451" s="148"/>
      <c r="BO451" s="148"/>
      <c r="BP451" s="148"/>
      <c r="BQ451" s="148"/>
      <c r="BR451" s="148"/>
      <c r="BS451" s="148"/>
      <c r="BT451" s="148"/>
      <c r="BU451" s="148"/>
      <c r="BV451" s="148"/>
      <c r="BW451" s="148"/>
      <c r="BX451" s="148"/>
      <c r="BY451" s="148"/>
      <c r="BZ451" s="148"/>
      <c r="CA451" s="148"/>
      <c r="CB451" s="148"/>
      <c r="CC451" s="148" t="str">
        <f t="shared" ref="CC451" si="1444">$A$1</f>
        <v>훈    련    일    지</v>
      </c>
      <c r="CD451" s="148"/>
      <c r="CE451" s="148"/>
      <c r="CF451" s="148"/>
      <c r="CG451" s="148"/>
      <c r="CH451" s="148"/>
      <c r="CI451" s="148"/>
      <c r="CJ451" s="148"/>
      <c r="CK451" s="148"/>
      <c r="CL451" s="148"/>
      <c r="CM451" s="148"/>
      <c r="CN451" s="148"/>
      <c r="CO451" s="148"/>
      <c r="CP451" s="148"/>
      <c r="CQ451" s="148"/>
      <c r="CR451" s="148"/>
      <c r="CS451" s="148"/>
      <c r="CT451" s="148"/>
      <c r="CU451" s="148"/>
      <c r="CV451" s="148"/>
    </row>
    <row r="452" spans="1:100" s="49" customFormat="1" ht="24" customHeight="1" x14ac:dyDescent="0.1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O452" s="50"/>
      <c r="AP452" s="50"/>
      <c r="AQ452" s="50"/>
      <c r="AR452" s="50"/>
      <c r="AS452" s="50"/>
      <c r="AT452" s="50"/>
      <c r="AU452" s="50"/>
      <c r="AV452" s="50"/>
      <c r="AW452" s="50"/>
      <c r="AX452" s="50"/>
      <c r="BI452" s="50"/>
      <c r="BJ452" s="50"/>
      <c r="BK452" s="50"/>
      <c r="BL452" s="50"/>
      <c r="BM452" s="50"/>
      <c r="BN452" s="50"/>
      <c r="BO452" s="50"/>
      <c r="BP452" s="50"/>
      <c r="BQ452" s="50"/>
      <c r="BR452" s="50"/>
      <c r="CC452" s="50"/>
      <c r="CD452" s="50"/>
      <c r="CE452" s="50"/>
      <c r="CF452" s="50"/>
      <c r="CG452" s="50"/>
      <c r="CH452" s="50"/>
      <c r="CI452" s="50"/>
      <c r="CJ452" s="50"/>
      <c r="CK452" s="50"/>
      <c r="CL452" s="50"/>
    </row>
    <row r="453" spans="1:100" ht="20.100000000000001" customHeight="1" x14ac:dyDescent="0.15">
      <c r="A453" s="51" t="s">
        <v>18</v>
      </c>
      <c r="D453" s="81" t="str">
        <f>자료!$D$4</f>
        <v>하이미디어컴퓨터학원 천호점</v>
      </c>
      <c r="F453" s="52"/>
      <c r="G453" s="52"/>
      <c r="H453" s="52"/>
      <c r="N453" s="149" t="s">
        <v>75</v>
      </c>
      <c r="O453" s="152" t="s">
        <v>70</v>
      </c>
      <c r="P453" s="153"/>
      <c r="Q453" s="154"/>
      <c r="R453" s="152" t="s">
        <v>76</v>
      </c>
      <c r="S453" s="153"/>
      <c r="T453" s="154"/>
      <c r="U453" s="51" t="str">
        <f>$A$3</f>
        <v xml:space="preserve">훈련기관명 : </v>
      </c>
      <c r="X453" s="81" t="str">
        <f>$D$3</f>
        <v>하이미디어컴퓨터학원 천호점</v>
      </c>
      <c r="Z453" s="52"/>
      <c r="AA453" s="52"/>
      <c r="AB453" s="52"/>
      <c r="AH453" s="149" t="str">
        <f>$N$3</f>
        <v>결 
재</v>
      </c>
      <c r="AI453" s="152" t="str">
        <f>$O$3</f>
        <v>담  당</v>
      </c>
      <c r="AJ453" s="153"/>
      <c r="AK453" s="154"/>
      <c r="AL453" s="152" t="str">
        <f>$R$3</f>
        <v>최 종</v>
      </c>
      <c r="AM453" s="153"/>
      <c r="AN453" s="154"/>
      <c r="AO453" s="51" t="str">
        <f>$A$3</f>
        <v xml:space="preserve">훈련기관명 : </v>
      </c>
      <c r="AR453" s="81" t="str">
        <f>$D$3</f>
        <v>하이미디어컴퓨터학원 천호점</v>
      </c>
      <c r="AT453" s="52"/>
      <c r="AU453" s="52"/>
      <c r="AV453" s="52"/>
      <c r="BB453" s="149" t="str">
        <f>$N$3</f>
        <v>결 
재</v>
      </c>
      <c r="BC453" s="152" t="str">
        <f>$O$3</f>
        <v>담  당</v>
      </c>
      <c r="BD453" s="153"/>
      <c r="BE453" s="154"/>
      <c r="BF453" s="152" t="str">
        <f>$R$3</f>
        <v>최 종</v>
      </c>
      <c r="BG453" s="153"/>
      <c r="BH453" s="154"/>
      <c r="BI453" s="51" t="str">
        <f>$A$3</f>
        <v xml:space="preserve">훈련기관명 : </v>
      </c>
      <c r="BL453" s="81" t="str">
        <f>$D$3</f>
        <v>하이미디어컴퓨터학원 천호점</v>
      </c>
      <c r="BN453" s="52"/>
      <c r="BO453" s="52"/>
      <c r="BP453" s="52"/>
      <c r="BV453" s="149" t="str">
        <f>$N$3</f>
        <v>결 
재</v>
      </c>
      <c r="BW453" s="152" t="str">
        <f>$O$3</f>
        <v>담  당</v>
      </c>
      <c r="BX453" s="153"/>
      <c r="BY453" s="154"/>
      <c r="BZ453" s="152" t="str">
        <f>$R$3</f>
        <v>최 종</v>
      </c>
      <c r="CA453" s="153"/>
      <c r="CB453" s="154"/>
      <c r="CC453" s="51" t="str">
        <f>$A$3</f>
        <v xml:space="preserve">훈련기관명 : </v>
      </c>
      <c r="CF453" s="81" t="str">
        <f>$D$3</f>
        <v>하이미디어컴퓨터학원 천호점</v>
      </c>
      <c r="CH453" s="52"/>
      <c r="CI453" s="52"/>
      <c r="CJ453" s="52"/>
      <c r="CP453" s="149" t="str">
        <f>$N$3</f>
        <v>결 
재</v>
      </c>
      <c r="CQ453" s="152" t="str">
        <f>$O$3</f>
        <v>담  당</v>
      </c>
      <c r="CR453" s="153"/>
      <c r="CS453" s="154"/>
      <c r="CT453" s="152" t="str">
        <f>$R$3</f>
        <v>최 종</v>
      </c>
      <c r="CU453" s="153"/>
      <c r="CV453" s="154"/>
    </row>
    <row r="454" spans="1:100" ht="20.100000000000001" customHeight="1" x14ac:dyDescent="0.15">
      <c r="A454" s="51" t="s">
        <v>19</v>
      </c>
      <c r="D454" s="136" t="str">
        <f>$D$4</f>
        <v>풀스택 개발자양성과정(프론트앤드&amp;백앤드)(2회차)</v>
      </c>
      <c r="E454" s="136"/>
      <c r="F454" s="136"/>
      <c r="G454" s="136"/>
      <c r="H454" s="136"/>
      <c r="I454" s="136"/>
      <c r="J454" s="136"/>
      <c r="K454" s="136"/>
      <c r="L454" s="136"/>
      <c r="M454" s="137"/>
      <c r="N454" s="150"/>
      <c r="O454" s="138"/>
      <c r="P454" s="139"/>
      <c r="Q454" s="140"/>
      <c r="R454" s="138"/>
      <c r="S454" s="139"/>
      <c r="T454" s="140"/>
      <c r="U454" s="51" t="str">
        <f>$A$4</f>
        <v xml:space="preserve">훈련과정명 : </v>
      </c>
      <c r="X454" s="136" t="str">
        <f>$D$4</f>
        <v>풀스택 개발자양성과정(프론트앤드&amp;백앤드)(2회차)</v>
      </c>
      <c r="Y454" s="136"/>
      <c r="Z454" s="136"/>
      <c r="AA454" s="136"/>
      <c r="AB454" s="136"/>
      <c r="AC454" s="136"/>
      <c r="AD454" s="136"/>
      <c r="AE454" s="136"/>
      <c r="AF454" s="136"/>
      <c r="AG454" s="137"/>
      <c r="AH454" s="150"/>
      <c r="AI454" s="138"/>
      <c r="AJ454" s="139"/>
      <c r="AK454" s="140"/>
      <c r="AL454" s="138"/>
      <c r="AM454" s="139"/>
      <c r="AN454" s="140"/>
      <c r="AO454" s="51" t="str">
        <f>$A$4</f>
        <v xml:space="preserve">훈련과정명 : </v>
      </c>
      <c r="AR454" s="136" t="str">
        <f>$D$4</f>
        <v>풀스택 개발자양성과정(프론트앤드&amp;백앤드)(2회차)</v>
      </c>
      <c r="AS454" s="136"/>
      <c r="AT454" s="136"/>
      <c r="AU454" s="136"/>
      <c r="AV454" s="136"/>
      <c r="AW454" s="136"/>
      <c r="AX454" s="136"/>
      <c r="AY454" s="136"/>
      <c r="AZ454" s="136"/>
      <c r="BA454" s="137"/>
      <c r="BB454" s="150"/>
      <c r="BC454" s="138"/>
      <c r="BD454" s="139"/>
      <c r="BE454" s="140"/>
      <c r="BF454" s="138"/>
      <c r="BG454" s="139"/>
      <c r="BH454" s="140"/>
      <c r="BI454" s="51" t="str">
        <f>$A$4</f>
        <v xml:space="preserve">훈련과정명 : </v>
      </c>
      <c r="BL454" s="136" t="str">
        <f>$D$4</f>
        <v>풀스택 개발자양성과정(프론트앤드&amp;백앤드)(2회차)</v>
      </c>
      <c r="BM454" s="136"/>
      <c r="BN454" s="136"/>
      <c r="BO454" s="136"/>
      <c r="BP454" s="136"/>
      <c r="BQ454" s="136"/>
      <c r="BR454" s="136"/>
      <c r="BS454" s="136"/>
      <c r="BT454" s="136"/>
      <c r="BU454" s="137"/>
      <c r="BV454" s="150"/>
      <c r="BW454" s="138"/>
      <c r="BX454" s="139"/>
      <c r="BY454" s="140"/>
      <c r="BZ454" s="138"/>
      <c r="CA454" s="139"/>
      <c r="CB454" s="140"/>
      <c r="CC454" s="51" t="str">
        <f>$A$4</f>
        <v xml:space="preserve">훈련과정명 : </v>
      </c>
      <c r="CF454" s="136" t="str">
        <f>$D$4</f>
        <v>풀스택 개발자양성과정(프론트앤드&amp;백앤드)(2회차)</v>
      </c>
      <c r="CG454" s="136"/>
      <c r="CH454" s="136"/>
      <c r="CI454" s="136"/>
      <c r="CJ454" s="136"/>
      <c r="CK454" s="136"/>
      <c r="CL454" s="136"/>
      <c r="CM454" s="136"/>
      <c r="CN454" s="136"/>
      <c r="CO454" s="137"/>
      <c r="CP454" s="150"/>
      <c r="CQ454" s="138"/>
      <c r="CR454" s="139"/>
      <c r="CS454" s="140"/>
      <c r="CT454" s="138"/>
      <c r="CU454" s="139"/>
      <c r="CV454" s="140"/>
    </row>
    <row r="455" spans="1:100" ht="20.100000000000001" customHeight="1" x14ac:dyDescent="0.15">
      <c r="A455" s="51" t="s">
        <v>20</v>
      </c>
      <c r="D455" s="81" t="str">
        <f>자료!$D$5</f>
        <v>2020-10-20 ~ 2021-04-01</v>
      </c>
      <c r="F455" s="52"/>
      <c r="N455" s="151"/>
      <c r="O455" s="141"/>
      <c r="P455" s="142"/>
      <c r="Q455" s="143"/>
      <c r="R455" s="141"/>
      <c r="S455" s="142"/>
      <c r="T455" s="143"/>
      <c r="U455" s="51" t="str">
        <f>$A$5</f>
        <v xml:space="preserve">훈 련 기 간 : </v>
      </c>
      <c r="X455" s="81" t="str">
        <f>$D$5</f>
        <v>2020-10-20 ~ 2021-04-01</v>
      </c>
      <c r="Z455" s="52"/>
      <c r="AH455" s="151"/>
      <c r="AI455" s="141"/>
      <c r="AJ455" s="142"/>
      <c r="AK455" s="143"/>
      <c r="AL455" s="141"/>
      <c r="AM455" s="142"/>
      <c r="AN455" s="143"/>
      <c r="AO455" s="51" t="str">
        <f>$A$5</f>
        <v xml:space="preserve">훈 련 기 간 : </v>
      </c>
      <c r="AR455" s="81" t="str">
        <f>$D$5</f>
        <v>2020-10-20 ~ 2021-04-01</v>
      </c>
      <c r="AT455" s="52"/>
      <c r="BB455" s="151"/>
      <c r="BC455" s="141"/>
      <c r="BD455" s="142"/>
      <c r="BE455" s="143"/>
      <c r="BF455" s="141"/>
      <c r="BG455" s="142"/>
      <c r="BH455" s="143"/>
      <c r="BI455" s="51" t="str">
        <f>$A$5</f>
        <v xml:space="preserve">훈 련 기 간 : </v>
      </c>
      <c r="BL455" s="81" t="str">
        <f>$D$5</f>
        <v>2020-10-20 ~ 2021-04-01</v>
      </c>
      <c r="BN455" s="52"/>
      <c r="BV455" s="151"/>
      <c r="BW455" s="141"/>
      <c r="BX455" s="142"/>
      <c r="BY455" s="143"/>
      <c r="BZ455" s="141"/>
      <c r="CA455" s="142"/>
      <c r="CB455" s="143"/>
      <c r="CC455" s="51" t="str">
        <f>$A$5</f>
        <v xml:space="preserve">훈 련 기 간 : </v>
      </c>
      <c r="CF455" s="81" t="str">
        <f>$D$5</f>
        <v>2020-10-20 ~ 2021-04-01</v>
      </c>
      <c r="CH455" s="52"/>
      <c r="CP455" s="151"/>
      <c r="CQ455" s="141"/>
      <c r="CR455" s="142"/>
      <c r="CS455" s="143"/>
      <c r="CT455" s="141"/>
      <c r="CU455" s="142"/>
      <c r="CV455" s="143"/>
    </row>
    <row r="456" spans="1:100" ht="20.100000000000001" customHeight="1" x14ac:dyDescent="0.15">
      <c r="F456" s="52"/>
      <c r="Z456" s="52"/>
      <c r="AT456" s="52"/>
      <c r="BN456" s="52"/>
      <c r="CH456" s="52"/>
    </row>
    <row r="457" spans="1:100" ht="19.5" customHeight="1" x14ac:dyDescent="0.15">
      <c r="A457" s="53" t="s">
        <v>68</v>
      </c>
      <c r="B457" s="53"/>
      <c r="C457" s="53"/>
      <c r="D457" s="144">
        <f>VLOOKUP(J457,내용[],44,FALSE)</f>
        <v>44257</v>
      </c>
      <c r="E457" s="144"/>
      <c r="F457" s="144"/>
      <c r="G457" s="144"/>
      <c r="H457" s="144"/>
      <c r="I457" s="144"/>
      <c r="J457" s="145">
        <f t="shared" ref="J457" si="1445">J432+5</f>
        <v>91</v>
      </c>
      <c r="K457" s="145"/>
      <c r="L457" s="54"/>
      <c r="M457" s="53"/>
      <c r="N457" s="53"/>
      <c r="O457" s="53"/>
      <c r="P457" s="53"/>
      <c r="Q457" s="53"/>
      <c r="R457" s="53"/>
      <c r="U457" s="53" t="s">
        <v>68</v>
      </c>
      <c r="V457" s="53"/>
      <c r="W457" s="53"/>
      <c r="X457" s="146">
        <f>VLOOKUP(AD457,내용[],44,FALSE)</f>
        <v>44258</v>
      </c>
      <c r="Y457" s="146"/>
      <c r="Z457" s="146"/>
      <c r="AA457" s="146"/>
      <c r="AB457" s="146"/>
      <c r="AC457" s="146"/>
      <c r="AD457" s="147">
        <f t="shared" ref="AD457" si="1446">J457+1</f>
        <v>92</v>
      </c>
      <c r="AE457" s="147"/>
      <c r="AF457" s="54"/>
      <c r="AG457" s="53"/>
      <c r="AH457" s="53"/>
      <c r="AI457" s="53"/>
      <c r="AJ457" s="53"/>
      <c r="AK457" s="53"/>
      <c r="AL457" s="53"/>
      <c r="AO457" s="53" t="s">
        <v>68</v>
      </c>
      <c r="AP457" s="53"/>
      <c r="AQ457" s="53"/>
      <c r="AR457" s="146">
        <f>VLOOKUP(AX457,내용[],44,FALSE)</f>
        <v>44259</v>
      </c>
      <c r="AS457" s="146"/>
      <c r="AT457" s="146"/>
      <c r="AU457" s="146"/>
      <c r="AV457" s="146"/>
      <c r="AW457" s="146"/>
      <c r="AX457" s="147">
        <f t="shared" ref="AX457" si="1447">AD457+1</f>
        <v>93</v>
      </c>
      <c r="AY457" s="147"/>
      <c r="AZ457" s="54"/>
      <c r="BA457" s="53"/>
      <c r="BB457" s="53"/>
      <c r="BC457" s="53"/>
      <c r="BD457" s="53"/>
      <c r="BE457" s="53"/>
      <c r="BF457" s="53"/>
      <c r="BI457" s="53" t="s">
        <v>68</v>
      </c>
      <c r="BJ457" s="53"/>
      <c r="BK457" s="53"/>
      <c r="BL457" s="146">
        <f>VLOOKUP(BR457,내용[],44,FALSE)</f>
        <v>44260</v>
      </c>
      <c r="BM457" s="146"/>
      <c r="BN457" s="146"/>
      <c r="BO457" s="146"/>
      <c r="BP457" s="146"/>
      <c r="BQ457" s="146"/>
      <c r="BR457" s="147">
        <f t="shared" ref="BR457" si="1448">AX457+1</f>
        <v>94</v>
      </c>
      <c r="BS457" s="147"/>
      <c r="BT457" s="54"/>
      <c r="BU457" s="53"/>
      <c r="BV457" s="53"/>
      <c r="BW457" s="53"/>
      <c r="BX457" s="53"/>
      <c r="BY457" s="53"/>
      <c r="BZ457" s="53"/>
      <c r="CC457" s="53" t="s">
        <v>68</v>
      </c>
      <c r="CD457" s="53"/>
      <c r="CE457" s="53"/>
      <c r="CF457" s="146">
        <f>VLOOKUP(CL457,내용[],44,FALSE)</f>
        <v>44263</v>
      </c>
      <c r="CG457" s="146"/>
      <c r="CH457" s="146"/>
      <c r="CI457" s="146"/>
      <c r="CJ457" s="146"/>
      <c r="CK457" s="146"/>
      <c r="CL457" s="147">
        <f t="shared" ref="CL457" si="1449">BR457+1</f>
        <v>95</v>
      </c>
      <c r="CM457" s="147"/>
      <c r="CN457" s="54"/>
      <c r="CO457" s="53"/>
      <c r="CP457" s="53"/>
      <c r="CQ457" s="53"/>
      <c r="CR457" s="53"/>
      <c r="CS457" s="53"/>
      <c r="CT457" s="53"/>
    </row>
    <row r="458" spans="1:100" ht="30" customHeight="1" x14ac:dyDescent="0.15">
      <c r="A458" s="130" t="str">
        <f t="shared" ref="A458" si="1450">$A$8</f>
        <v>재적</v>
      </c>
      <c r="B458" s="131"/>
      <c r="C458" s="132" t="s">
        <v>2</v>
      </c>
      <c r="D458" s="135"/>
      <c r="E458" s="130" t="str">
        <f t="shared" ref="E458" si="1451">$E$8</f>
        <v>출석</v>
      </c>
      <c r="F458" s="131"/>
      <c r="G458" s="132" t="s">
        <v>2</v>
      </c>
      <c r="H458" s="133"/>
      <c r="I458" s="134" t="str">
        <f t="shared" ref="I458" si="1452">$I$8</f>
        <v>결석</v>
      </c>
      <c r="J458" s="131"/>
      <c r="K458" s="132" t="s">
        <v>2</v>
      </c>
      <c r="L458" s="135"/>
      <c r="M458" s="130" t="str">
        <f t="shared" ref="M458" si="1453">$M$8</f>
        <v>지각</v>
      </c>
      <c r="N458" s="131"/>
      <c r="O458" s="132" t="s">
        <v>2</v>
      </c>
      <c r="P458" s="133"/>
      <c r="Q458" s="134" t="str">
        <f t="shared" ref="Q458" si="1454">$Q$8</f>
        <v xml:space="preserve">조퇴 </v>
      </c>
      <c r="R458" s="131"/>
      <c r="S458" s="132" t="s">
        <v>2</v>
      </c>
      <c r="T458" s="133"/>
      <c r="U458" s="130" t="str">
        <f t="shared" ref="U458" si="1455">$A$8</f>
        <v>재적</v>
      </c>
      <c r="V458" s="131"/>
      <c r="W458" s="132" t="s">
        <v>2</v>
      </c>
      <c r="X458" s="135"/>
      <c r="Y458" s="130" t="str">
        <f t="shared" ref="Y458" si="1456">$E$8</f>
        <v>출석</v>
      </c>
      <c r="Z458" s="131"/>
      <c r="AA458" s="132" t="s">
        <v>2</v>
      </c>
      <c r="AB458" s="133"/>
      <c r="AC458" s="134" t="str">
        <f t="shared" ref="AC458" si="1457">$I$8</f>
        <v>결석</v>
      </c>
      <c r="AD458" s="131"/>
      <c r="AE458" s="132" t="s">
        <v>2</v>
      </c>
      <c r="AF458" s="135"/>
      <c r="AG458" s="130" t="str">
        <f t="shared" ref="AG458" si="1458">$M$8</f>
        <v>지각</v>
      </c>
      <c r="AH458" s="131"/>
      <c r="AI458" s="132" t="s">
        <v>2</v>
      </c>
      <c r="AJ458" s="133"/>
      <c r="AK458" s="134" t="str">
        <f t="shared" ref="AK458" si="1459">$Q$8</f>
        <v xml:space="preserve">조퇴 </v>
      </c>
      <c r="AL458" s="131"/>
      <c r="AM458" s="132" t="s">
        <v>2</v>
      </c>
      <c r="AN458" s="133"/>
      <c r="AO458" s="130" t="str">
        <f t="shared" ref="AO458" si="1460">$A$8</f>
        <v>재적</v>
      </c>
      <c r="AP458" s="131"/>
      <c r="AQ458" s="132" t="s">
        <v>2</v>
      </c>
      <c r="AR458" s="135"/>
      <c r="AS458" s="130" t="str">
        <f t="shared" ref="AS458" si="1461">$E$8</f>
        <v>출석</v>
      </c>
      <c r="AT458" s="131"/>
      <c r="AU458" s="132" t="s">
        <v>2</v>
      </c>
      <c r="AV458" s="133"/>
      <c r="AW458" s="134" t="str">
        <f t="shared" ref="AW458" si="1462">$I$8</f>
        <v>결석</v>
      </c>
      <c r="AX458" s="131"/>
      <c r="AY458" s="132" t="s">
        <v>2</v>
      </c>
      <c r="AZ458" s="135"/>
      <c r="BA458" s="130" t="str">
        <f t="shared" ref="BA458" si="1463">$M$8</f>
        <v>지각</v>
      </c>
      <c r="BB458" s="131"/>
      <c r="BC458" s="132" t="s">
        <v>2</v>
      </c>
      <c r="BD458" s="133"/>
      <c r="BE458" s="134" t="str">
        <f t="shared" ref="BE458" si="1464">$Q$8</f>
        <v xml:space="preserve">조퇴 </v>
      </c>
      <c r="BF458" s="131"/>
      <c r="BG458" s="132" t="s">
        <v>2</v>
      </c>
      <c r="BH458" s="133"/>
      <c r="BI458" s="130" t="str">
        <f t="shared" ref="BI458" si="1465">$A$8</f>
        <v>재적</v>
      </c>
      <c r="BJ458" s="131"/>
      <c r="BK458" s="132" t="s">
        <v>2</v>
      </c>
      <c r="BL458" s="135"/>
      <c r="BM458" s="130" t="str">
        <f t="shared" ref="BM458" si="1466">$E$8</f>
        <v>출석</v>
      </c>
      <c r="BN458" s="131"/>
      <c r="BO458" s="132" t="s">
        <v>2</v>
      </c>
      <c r="BP458" s="133"/>
      <c r="BQ458" s="134" t="str">
        <f t="shared" ref="BQ458" si="1467">$I$8</f>
        <v>결석</v>
      </c>
      <c r="BR458" s="131"/>
      <c r="BS458" s="132" t="s">
        <v>2</v>
      </c>
      <c r="BT458" s="135"/>
      <c r="BU458" s="130" t="str">
        <f t="shared" ref="BU458" si="1468">$M$8</f>
        <v>지각</v>
      </c>
      <c r="BV458" s="131"/>
      <c r="BW458" s="132" t="s">
        <v>2</v>
      </c>
      <c r="BX458" s="133"/>
      <c r="BY458" s="134" t="str">
        <f t="shared" ref="BY458" si="1469">$Q$8</f>
        <v xml:space="preserve">조퇴 </v>
      </c>
      <c r="BZ458" s="131"/>
      <c r="CA458" s="132" t="s">
        <v>2</v>
      </c>
      <c r="CB458" s="133"/>
      <c r="CC458" s="130" t="str">
        <f t="shared" ref="CC458" si="1470">$A$8</f>
        <v>재적</v>
      </c>
      <c r="CD458" s="131"/>
      <c r="CE458" s="132" t="s">
        <v>2</v>
      </c>
      <c r="CF458" s="135"/>
      <c r="CG458" s="130" t="str">
        <f t="shared" ref="CG458" si="1471">$E$8</f>
        <v>출석</v>
      </c>
      <c r="CH458" s="131"/>
      <c r="CI458" s="132" t="s">
        <v>2</v>
      </c>
      <c r="CJ458" s="133"/>
      <c r="CK458" s="134" t="str">
        <f t="shared" ref="CK458" si="1472">$I$8</f>
        <v>결석</v>
      </c>
      <c r="CL458" s="131"/>
      <c r="CM458" s="132" t="s">
        <v>2</v>
      </c>
      <c r="CN458" s="135"/>
      <c r="CO458" s="130" t="str">
        <f t="shared" ref="CO458" si="1473">$M$8</f>
        <v>지각</v>
      </c>
      <c r="CP458" s="131"/>
      <c r="CQ458" s="132" t="s">
        <v>2</v>
      </c>
      <c r="CR458" s="133"/>
      <c r="CS458" s="134" t="str">
        <f t="shared" ref="CS458" si="1474">$Q$8</f>
        <v xml:space="preserve">조퇴 </v>
      </c>
      <c r="CT458" s="131"/>
      <c r="CU458" s="132" t="s">
        <v>2</v>
      </c>
      <c r="CV458" s="133"/>
    </row>
    <row r="459" spans="1:100" ht="19.5" customHeight="1" x14ac:dyDescent="0.15"/>
    <row r="460" spans="1:100" ht="25.5" customHeight="1" x14ac:dyDescent="0.15">
      <c r="A460" s="120" t="s">
        <v>7</v>
      </c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120"/>
      <c r="S460" s="120"/>
      <c r="T460" s="120"/>
      <c r="U460" s="120" t="s">
        <v>7</v>
      </c>
      <c r="V460" s="120"/>
      <c r="W460" s="120"/>
      <c r="X460" s="120"/>
      <c r="Y460" s="120"/>
      <c r="Z460" s="120"/>
      <c r="AA460" s="120"/>
      <c r="AB460" s="120"/>
      <c r="AC460" s="120"/>
      <c r="AD460" s="120"/>
      <c r="AE460" s="120"/>
      <c r="AF460" s="120"/>
      <c r="AG460" s="120"/>
      <c r="AH460" s="120"/>
      <c r="AI460" s="120"/>
      <c r="AJ460" s="120"/>
      <c r="AK460" s="120"/>
      <c r="AL460" s="120"/>
      <c r="AM460" s="120"/>
      <c r="AN460" s="120"/>
      <c r="AO460" s="120" t="s">
        <v>7</v>
      </c>
      <c r="AP460" s="120"/>
      <c r="AQ460" s="120"/>
      <c r="AR460" s="120"/>
      <c r="AS460" s="120"/>
      <c r="AT460" s="120"/>
      <c r="AU460" s="120"/>
      <c r="AV460" s="120"/>
      <c r="AW460" s="120"/>
      <c r="AX460" s="120"/>
      <c r="AY460" s="120"/>
      <c r="AZ460" s="120"/>
      <c r="BA460" s="120"/>
      <c r="BB460" s="120"/>
      <c r="BC460" s="120"/>
      <c r="BD460" s="120"/>
      <c r="BE460" s="120"/>
      <c r="BF460" s="120"/>
      <c r="BG460" s="120"/>
      <c r="BH460" s="120"/>
      <c r="BI460" s="120" t="s">
        <v>7</v>
      </c>
      <c r="BJ460" s="120"/>
      <c r="BK460" s="120"/>
      <c r="BL460" s="120"/>
      <c r="BM460" s="120"/>
      <c r="BN460" s="120"/>
      <c r="BO460" s="120"/>
      <c r="BP460" s="120"/>
      <c r="BQ460" s="120"/>
      <c r="BR460" s="120"/>
      <c r="BS460" s="120"/>
      <c r="BT460" s="120"/>
      <c r="BU460" s="120"/>
      <c r="BV460" s="120"/>
      <c r="BW460" s="120"/>
      <c r="BX460" s="120"/>
      <c r="BY460" s="120"/>
      <c r="BZ460" s="120"/>
      <c r="CA460" s="120"/>
      <c r="CB460" s="120"/>
      <c r="CC460" s="120" t="s">
        <v>7</v>
      </c>
      <c r="CD460" s="120"/>
      <c r="CE460" s="120"/>
      <c r="CF460" s="120"/>
      <c r="CG460" s="120"/>
      <c r="CH460" s="120"/>
      <c r="CI460" s="120"/>
      <c r="CJ460" s="120"/>
      <c r="CK460" s="120"/>
      <c r="CL460" s="120"/>
      <c r="CM460" s="120"/>
      <c r="CN460" s="120"/>
      <c r="CO460" s="120"/>
      <c r="CP460" s="120"/>
      <c r="CQ460" s="120"/>
      <c r="CR460" s="120"/>
      <c r="CS460" s="120"/>
      <c r="CT460" s="120"/>
      <c r="CU460" s="120"/>
      <c r="CV460" s="120"/>
    </row>
    <row r="461" spans="1:100" s="56" customFormat="1" ht="30" customHeight="1" x14ac:dyDescent="0.15">
      <c r="A461" s="86" t="str">
        <f t="shared" ref="A461" si="1475">$A$11</f>
        <v>교시</v>
      </c>
      <c r="B461" s="128" t="str">
        <f t="shared" ref="B461" si="1476">$B$11</f>
        <v>훈련과목</v>
      </c>
      <c r="C461" s="128"/>
      <c r="D461" s="128"/>
      <c r="E461" s="128"/>
      <c r="F461" s="128"/>
      <c r="G461" s="128"/>
      <c r="H461" s="128" t="str">
        <f t="shared" ref="H461" si="1477">$H$11</f>
        <v>담당교사</v>
      </c>
      <c r="I461" s="128"/>
      <c r="J461" s="128" t="str">
        <f t="shared" ref="J461" si="1478">$J$11</f>
        <v>훈련내용</v>
      </c>
      <c r="K461" s="128"/>
      <c r="L461" s="128"/>
      <c r="M461" s="128"/>
      <c r="N461" s="128"/>
      <c r="O461" s="128"/>
      <c r="P461" s="128"/>
      <c r="Q461" s="129" t="str">
        <f t="shared" ref="Q461" si="1479">$Q$11</f>
        <v>비고
(불참자 등)</v>
      </c>
      <c r="R461" s="129"/>
      <c r="S461" s="129"/>
      <c r="T461" s="129"/>
      <c r="U461" s="86" t="str">
        <f t="shared" ref="U461" si="1480">$A$11</f>
        <v>교시</v>
      </c>
      <c r="V461" s="128" t="str">
        <f t="shared" ref="V461" si="1481">$B$11</f>
        <v>훈련과목</v>
      </c>
      <c r="W461" s="128"/>
      <c r="X461" s="128"/>
      <c r="Y461" s="128"/>
      <c r="Z461" s="128"/>
      <c r="AA461" s="128"/>
      <c r="AB461" s="128" t="str">
        <f t="shared" ref="AB461" si="1482">$H$11</f>
        <v>담당교사</v>
      </c>
      <c r="AC461" s="128"/>
      <c r="AD461" s="128" t="str">
        <f t="shared" ref="AD461" si="1483">$J$11</f>
        <v>훈련내용</v>
      </c>
      <c r="AE461" s="128"/>
      <c r="AF461" s="128"/>
      <c r="AG461" s="128"/>
      <c r="AH461" s="128"/>
      <c r="AI461" s="128"/>
      <c r="AJ461" s="128"/>
      <c r="AK461" s="129" t="str">
        <f t="shared" ref="AK461" si="1484">$Q$11</f>
        <v>비고
(불참자 등)</v>
      </c>
      <c r="AL461" s="129"/>
      <c r="AM461" s="129"/>
      <c r="AN461" s="129"/>
      <c r="AO461" s="86" t="str">
        <f t="shared" ref="AO461" si="1485">$A$11</f>
        <v>교시</v>
      </c>
      <c r="AP461" s="128" t="str">
        <f t="shared" ref="AP461" si="1486">$B$11</f>
        <v>훈련과목</v>
      </c>
      <c r="AQ461" s="128"/>
      <c r="AR461" s="128"/>
      <c r="AS461" s="128"/>
      <c r="AT461" s="128"/>
      <c r="AU461" s="128"/>
      <c r="AV461" s="128" t="str">
        <f t="shared" ref="AV461" si="1487">$H$11</f>
        <v>담당교사</v>
      </c>
      <c r="AW461" s="128"/>
      <c r="AX461" s="128" t="str">
        <f t="shared" ref="AX461" si="1488">$J$11</f>
        <v>훈련내용</v>
      </c>
      <c r="AY461" s="128"/>
      <c r="AZ461" s="128"/>
      <c r="BA461" s="128"/>
      <c r="BB461" s="128"/>
      <c r="BC461" s="128"/>
      <c r="BD461" s="128"/>
      <c r="BE461" s="129" t="str">
        <f t="shared" ref="BE461" si="1489">$Q$11</f>
        <v>비고
(불참자 등)</v>
      </c>
      <c r="BF461" s="129"/>
      <c r="BG461" s="129"/>
      <c r="BH461" s="129"/>
      <c r="BI461" s="86" t="str">
        <f t="shared" ref="BI461" si="1490">$A$11</f>
        <v>교시</v>
      </c>
      <c r="BJ461" s="128" t="str">
        <f t="shared" ref="BJ461" si="1491">$B$11</f>
        <v>훈련과목</v>
      </c>
      <c r="BK461" s="128"/>
      <c r="BL461" s="128"/>
      <c r="BM461" s="128"/>
      <c r="BN461" s="128"/>
      <c r="BO461" s="128"/>
      <c r="BP461" s="128" t="str">
        <f t="shared" ref="BP461" si="1492">$H$11</f>
        <v>담당교사</v>
      </c>
      <c r="BQ461" s="128"/>
      <c r="BR461" s="128" t="str">
        <f t="shared" ref="BR461" si="1493">$J$11</f>
        <v>훈련내용</v>
      </c>
      <c r="BS461" s="128"/>
      <c r="BT461" s="128"/>
      <c r="BU461" s="128"/>
      <c r="BV461" s="128"/>
      <c r="BW461" s="128"/>
      <c r="BX461" s="128"/>
      <c r="BY461" s="129" t="str">
        <f t="shared" ref="BY461" si="1494">$Q$11</f>
        <v>비고
(불참자 등)</v>
      </c>
      <c r="BZ461" s="129"/>
      <c r="CA461" s="129"/>
      <c r="CB461" s="129"/>
      <c r="CC461" s="86" t="str">
        <f t="shared" ref="CC461" si="1495">$A$11</f>
        <v>교시</v>
      </c>
      <c r="CD461" s="128" t="str">
        <f t="shared" ref="CD461" si="1496">$B$11</f>
        <v>훈련과목</v>
      </c>
      <c r="CE461" s="128"/>
      <c r="CF461" s="128"/>
      <c r="CG461" s="128"/>
      <c r="CH461" s="128"/>
      <c r="CI461" s="128"/>
      <c r="CJ461" s="128" t="str">
        <f t="shared" ref="CJ461" si="1497">$H$11</f>
        <v>담당교사</v>
      </c>
      <c r="CK461" s="128"/>
      <c r="CL461" s="128" t="str">
        <f t="shared" ref="CL461" si="1498">$J$11</f>
        <v>훈련내용</v>
      </c>
      <c r="CM461" s="128"/>
      <c r="CN461" s="128"/>
      <c r="CO461" s="128"/>
      <c r="CP461" s="128"/>
      <c r="CQ461" s="128"/>
      <c r="CR461" s="128"/>
      <c r="CS461" s="129" t="str">
        <f t="shared" ref="CS461" si="1499">$Q$11</f>
        <v>비고
(불참자 등)</v>
      </c>
      <c r="CT461" s="129"/>
      <c r="CU461" s="129"/>
      <c r="CV461" s="129"/>
    </row>
    <row r="462" spans="1:100" ht="30.75" customHeight="1" x14ac:dyDescent="0.15">
      <c r="A462" s="57" t="str">
        <f>"1교시"&amp;LEFT(자료!$D$8,5)</f>
        <v>1교시09:30</v>
      </c>
      <c r="B462" s="121" t="str">
        <f>IF(VLOOKUP(J457,내용[],4,FALSE)="","",VLOOKUP(J457,내용[],4,FALSE)&amp;" : "&amp;VLOOKUP(J457,내용[],12,FALSE))</f>
        <v xml:space="preserve">프론트앤드 &amp; 백앤드 구현 및 제작 : </v>
      </c>
      <c r="C462" s="121"/>
      <c r="D462" s="121"/>
      <c r="E462" s="121"/>
      <c r="F462" s="121"/>
      <c r="G462" s="121"/>
      <c r="H462" s="122"/>
      <c r="I462" s="122"/>
      <c r="J462" s="123" t="str">
        <f>IF(VLOOKUP(J457,내용[],20,FALSE)="","",VLOOKUP(J457,내용[],20,FALSE))</f>
        <v>네트워크 프로그래밍 구현</v>
      </c>
      <c r="K462" s="123"/>
      <c r="L462" s="123"/>
      <c r="M462" s="123"/>
      <c r="N462" s="123"/>
      <c r="O462" s="123"/>
      <c r="P462" s="123"/>
      <c r="Q462" s="124"/>
      <c r="R462" s="124"/>
      <c r="S462" s="124"/>
      <c r="T462" s="124"/>
      <c r="U462" s="57" t="str">
        <f>"1교시"&amp;LEFT(자료!$D$8,5)</f>
        <v>1교시09:30</v>
      </c>
      <c r="V462" s="121" t="str">
        <f>IF(VLOOKUP(AD457,내용[],4,FALSE)="","",VLOOKUP(AD457,내용[],4,FALSE)&amp;" : "&amp;VLOOKUP(AD457,내용[],12,FALSE))</f>
        <v xml:space="preserve">프론트앤드 &amp; 백앤드 구현 및 제작 : </v>
      </c>
      <c r="W462" s="121"/>
      <c r="X462" s="121"/>
      <c r="Y462" s="121"/>
      <c r="Z462" s="121"/>
      <c r="AA462" s="121"/>
      <c r="AB462" s="122"/>
      <c r="AC462" s="122"/>
      <c r="AD462" s="123" t="str">
        <f>IF(VLOOKUP(AD457,내용[],20,FALSE)="","",VLOOKUP(AD457,내용[],20,FALSE))</f>
        <v>네트워크 프로그래밍 구현</v>
      </c>
      <c r="AE462" s="123"/>
      <c r="AF462" s="123"/>
      <c r="AG462" s="123"/>
      <c r="AH462" s="123"/>
      <c r="AI462" s="123"/>
      <c r="AJ462" s="123"/>
      <c r="AK462" s="124"/>
      <c r="AL462" s="124"/>
      <c r="AM462" s="124"/>
      <c r="AN462" s="124"/>
      <c r="AO462" s="57" t="str">
        <f>"1교시"&amp;LEFT(자료!$D$8,5)</f>
        <v>1교시09:30</v>
      </c>
      <c r="AP462" s="121" t="str">
        <f>IF(VLOOKUP(AX457,내용[],4,FALSE)="","",VLOOKUP(AX457,내용[],4,FALSE)&amp;" : "&amp;VLOOKUP(AX457,내용[],12,FALSE))</f>
        <v xml:space="preserve">프론트앤드 &amp; 백앤드 구현 및 제작 : </v>
      </c>
      <c r="AQ462" s="121"/>
      <c r="AR462" s="121"/>
      <c r="AS462" s="121"/>
      <c r="AT462" s="121"/>
      <c r="AU462" s="121"/>
      <c r="AV462" s="122"/>
      <c r="AW462" s="122"/>
      <c r="AX462" s="123" t="str">
        <f>IF(VLOOKUP(AX457,내용[],20,FALSE)="","",VLOOKUP(AX457,내용[],20,FALSE))</f>
        <v>네트워크 프로그래밍 구현</v>
      </c>
      <c r="AY462" s="123"/>
      <c r="AZ462" s="123"/>
      <c r="BA462" s="123"/>
      <c r="BB462" s="123"/>
      <c r="BC462" s="123"/>
      <c r="BD462" s="123"/>
      <c r="BE462" s="124"/>
      <c r="BF462" s="124"/>
      <c r="BG462" s="124"/>
      <c r="BH462" s="124"/>
      <c r="BI462" s="57" t="str">
        <f>"1교시"&amp;LEFT(자료!$D$8,5)</f>
        <v>1교시09:30</v>
      </c>
      <c r="BJ462" s="121" t="str">
        <f>IF(VLOOKUP(BR457,내용[],4,FALSE)="","",VLOOKUP(BR457,내용[],4,FALSE)&amp;" : "&amp;VLOOKUP(BR457,내용[],12,FALSE))</f>
        <v xml:space="preserve">프론트앤드 &amp; 백앤드 구현 및 제작 : </v>
      </c>
      <c r="BK462" s="121"/>
      <c r="BL462" s="121"/>
      <c r="BM462" s="121"/>
      <c r="BN462" s="121"/>
      <c r="BO462" s="121"/>
      <c r="BP462" s="122"/>
      <c r="BQ462" s="122"/>
      <c r="BR462" s="123" t="str">
        <f>IF(VLOOKUP(BR457,내용[],20,FALSE)="","",VLOOKUP(BR457,내용[],20,FALSE))</f>
        <v>애플리케이션 테스트 수행</v>
      </c>
      <c r="BS462" s="123"/>
      <c r="BT462" s="123"/>
      <c r="BU462" s="123"/>
      <c r="BV462" s="123"/>
      <c r="BW462" s="123"/>
      <c r="BX462" s="123"/>
      <c r="BY462" s="124"/>
      <c r="BZ462" s="124"/>
      <c r="CA462" s="124"/>
      <c r="CB462" s="124"/>
      <c r="CC462" s="57" t="str">
        <f>"1교시"&amp;LEFT(자료!$D$8,5)</f>
        <v>1교시09:30</v>
      </c>
      <c r="CD462" s="121" t="str">
        <f>IF(VLOOKUP(CL457,내용[],4,FALSE)="","",VLOOKUP(CL457,내용[],4,FALSE)&amp;" : "&amp;VLOOKUP(CL457,내용[],12,FALSE))</f>
        <v xml:space="preserve">프론트앤드 &amp; 백앤드 구현 및 제작 : </v>
      </c>
      <c r="CE462" s="121"/>
      <c r="CF462" s="121"/>
      <c r="CG462" s="121"/>
      <c r="CH462" s="121"/>
      <c r="CI462" s="121"/>
      <c r="CJ462" s="122"/>
      <c r="CK462" s="122"/>
      <c r="CL462" s="123" t="str">
        <f>IF(VLOOKUP(CL457,내용[],20,FALSE)="","",VLOOKUP(CL457,내용[],20,FALSE))</f>
        <v>애플리케이션 테스트 수행</v>
      </c>
      <c r="CM462" s="123"/>
      <c r="CN462" s="123"/>
      <c r="CO462" s="123"/>
      <c r="CP462" s="123"/>
      <c r="CQ462" s="123"/>
      <c r="CR462" s="123"/>
      <c r="CS462" s="124"/>
      <c r="CT462" s="124"/>
      <c r="CU462" s="124"/>
      <c r="CV462" s="124"/>
    </row>
    <row r="463" spans="1:100" ht="30.75" customHeight="1" x14ac:dyDescent="0.15">
      <c r="A463" s="57" t="str">
        <f>"2교시"&amp;LEFT(자료!$E$8,5)</f>
        <v>2교시10:30</v>
      </c>
      <c r="B463" s="125" t="str">
        <f>IF(VLOOKUP(J457,내용[],5,FALSE)="","",VLOOKUP(J457,내용[],5,FALSE)&amp;" : "&amp;VLOOKUP(J457,내용[],13,FALSE))</f>
        <v xml:space="preserve">프론트앤드 &amp; 백앤드 구현 및 제작 : </v>
      </c>
      <c r="C463" s="126"/>
      <c r="D463" s="126"/>
      <c r="E463" s="126"/>
      <c r="F463" s="126"/>
      <c r="G463" s="127"/>
      <c r="H463" s="122"/>
      <c r="I463" s="122"/>
      <c r="J463" s="123" t="str">
        <f>IF(VLOOKUP(J457,내용[],21,FALSE)="","",VLOOKUP(J457,내용[],21,FALSE))</f>
        <v>네트워크 프로그래밍 구현</v>
      </c>
      <c r="K463" s="123"/>
      <c r="L463" s="123"/>
      <c r="M463" s="123"/>
      <c r="N463" s="123"/>
      <c r="O463" s="123"/>
      <c r="P463" s="123"/>
      <c r="Q463" s="124"/>
      <c r="R463" s="124"/>
      <c r="S463" s="124"/>
      <c r="T463" s="124"/>
      <c r="U463" s="57" t="str">
        <f>"2교시"&amp;LEFT(자료!$E$8,5)</f>
        <v>2교시10:30</v>
      </c>
      <c r="V463" s="125" t="str">
        <f>IF(VLOOKUP(AD457,내용[],5,FALSE)="","",VLOOKUP(AD457,내용[],5,FALSE)&amp;" : "&amp;VLOOKUP(AD457,내용[],13,FALSE))</f>
        <v xml:space="preserve">프론트앤드 &amp; 백앤드 구현 및 제작 : </v>
      </c>
      <c r="W463" s="126"/>
      <c r="X463" s="126"/>
      <c r="Y463" s="126"/>
      <c r="Z463" s="126"/>
      <c r="AA463" s="127"/>
      <c r="AB463" s="122"/>
      <c r="AC463" s="122"/>
      <c r="AD463" s="123" t="str">
        <f>IF(VLOOKUP(AD457,내용[],21,FALSE)="","",VLOOKUP(AD457,내용[],21,FALSE))</f>
        <v>네트워크 프로그래밍 구현</v>
      </c>
      <c r="AE463" s="123"/>
      <c r="AF463" s="123"/>
      <c r="AG463" s="123"/>
      <c r="AH463" s="123"/>
      <c r="AI463" s="123"/>
      <c r="AJ463" s="123"/>
      <c r="AK463" s="124"/>
      <c r="AL463" s="124"/>
      <c r="AM463" s="124"/>
      <c r="AN463" s="124"/>
      <c r="AO463" s="57" t="str">
        <f>"2교시"&amp;LEFT(자료!$E$8,5)</f>
        <v>2교시10:30</v>
      </c>
      <c r="AP463" s="125" t="str">
        <f>IF(VLOOKUP(AX457,내용[],5,FALSE)="","",VLOOKUP(AX457,내용[],5,FALSE)&amp;" : "&amp;VLOOKUP(AX457,내용[],13,FALSE))</f>
        <v xml:space="preserve">프론트앤드 &amp; 백앤드 구현 및 제작 : </v>
      </c>
      <c r="AQ463" s="126"/>
      <c r="AR463" s="126"/>
      <c r="AS463" s="126"/>
      <c r="AT463" s="126"/>
      <c r="AU463" s="127"/>
      <c r="AV463" s="122"/>
      <c r="AW463" s="122"/>
      <c r="AX463" s="123" t="str">
        <f>IF(VLOOKUP(AX457,내용[],21,FALSE)="","",VLOOKUP(AX457,내용[],21,FALSE))</f>
        <v>네트워크 프로그래밍 구현</v>
      </c>
      <c r="AY463" s="123"/>
      <c r="AZ463" s="123"/>
      <c r="BA463" s="123"/>
      <c r="BB463" s="123"/>
      <c r="BC463" s="123"/>
      <c r="BD463" s="123"/>
      <c r="BE463" s="124"/>
      <c r="BF463" s="124"/>
      <c r="BG463" s="124"/>
      <c r="BH463" s="124"/>
      <c r="BI463" s="57" t="str">
        <f>"2교시"&amp;LEFT(자료!$E$8,5)</f>
        <v>2교시10:30</v>
      </c>
      <c r="BJ463" s="125" t="str">
        <f>IF(VLOOKUP(BR457,내용[],5,FALSE)="","",VLOOKUP(BR457,내용[],5,FALSE)&amp;" : "&amp;VLOOKUP(BR457,내용[],13,FALSE))</f>
        <v xml:space="preserve">프론트앤드 &amp; 백앤드 구현 및 제작 : </v>
      </c>
      <c r="BK463" s="126"/>
      <c r="BL463" s="126"/>
      <c r="BM463" s="126"/>
      <c r="BN463" s="126"/>
      <c r="BO463" s="127"/>
      <c r="BP463" s="122"/>
      <c r="BQ463" s="122"/>
      <c r="BR463" s="123" t="str">
        <f>IF(VLOOKUP(BR457,내용[],21,FALSE)="","",VLOOKUP(BR457,내용[],21,FALSE))</f>
        <v>애플리케이션 테스트 수행</v>
      </c>
      <c r="BS463" s="123"/>
      <c r="BT463" s="123"/>
      <c r="BU463" s="123"/>
      <c r="BV463" s="123"/>
      <c r="BW463" s="123"/>
      <c r="BX463" s="123"/>
      <c r="BY463" s="124"/>
      <c r="BZ463" s="124"/>
      <c r="CA463" s="124"/>
      <c r="CB463" s="124"/>
      <c r="CC463" s="57" t="str">
        <f>"2교시"&amp;LEFT(자료!$E$8,5)</f>
        <v>2교시10:30</v>
      </c>
      <c r="CD463" s="125" t="str">
        <f>IF(VLOOKUP(CL457,내용[],5,FALSE)="","",VLOOKUP(CL457,내용[],5,FALSE)&amp;" : "&amp;VLOOKUP(CL457,내용[],13,FALSE))</f>
        <v xml:space="preserve">프론트앤드 &amp; 백앤드 구현 및 제작 : </v>
      </c>
      <c r="CE463" s="126"/>
      <c r="CF463" s="126"/>
      <c r="CG463" s="126"/>
      <c r="CH463" s="126"/>
      <c r="CI463" s="127"/>
      <c r="CJ463" s="122"/>
      <c r="CK463" s="122"/>
      <c r="CL463" s="123" t="str">
        <f>IF(VLOOKUP(CL457,내용[],21,FALSE)="","",VLOOKUP(CL457,내용[],21,FALSE))</f>
        <v>애플리케이션 테스트 수행</v>
      </c>
      <c r="CM463" s="123"/>
      <c r="CN463" s="123"/>
      <c r="CO463" s="123"/>
      <c r="CP463" s="123"/>
      <c r="CQ463" s="123"/>
      <c r="CR463" s="123"/>
      <c r="CS463" s="124"/>
      <c r="CT463" s="124"/>
      <c r="CU463" s="124"/>
      <c r="CV463" s="124"/>
    </row>
    <row r="464" spans="1:100" ht="30.75" customHeight="1" x14ac:dyDescent="0.15">
      <c r="A464" s="57" t="str">
        <f>"3교시"&amp;LEFT(자료!$F$8,5)</f>
        <v>3교시11:30</v>
      </c>
      <c r="B464" s="125" t="str">
        <f>IF(VLOOKUP(J457,내용[],6,FALSE)="","",VLOOKUP(J457,내용[],6,FALSE)&amp;" : "&amp;VLOOKUP(J457,내용[],14,FALSE))</f>
        <v xml:space="preserve">프론트앤드 &amp; 백앤드 구현 및 제작 : </v>
      </c>
      <c r="C464" s="126"/>
      <c r="D464" s="126"/>
      <c r="E464" s="126"/>
      <c r="F464" s="126"/>
      <c r="G464" s="127"/>
      <c r="H464" s="122"/>
      <c r="I464" s="122"/>
      <c r="J464" s="123" t="str">
        <f>IF(VLOOKUP(J457,내용[],22,FALSE)="","",VLOOKUP(J457,내용[],22,FALSE))</f>
        <v>네트워크 프로그래밍 구현</v>
      </c>
      <c r="K464" s="123"/>
      <c r="L464" s="123"/>
      <c r="M464" s="123"/>
      <c r="N464" s="123"/>
      <c r="O464" s="123"/>
      <c r="P464" s="123"/>
      <c r="Q464" s="124"/>
      <c r="R464" s="124"/>
      <c r="S464" s="124"/>
      <c r="T464" s="124"/>
      <c r="U464" s="57" t="str">
        <f>"3교시"&amp;LEFT(자료!$F$8,5)</f>
        <v>3교시11:30</v>
      </c>
      <c r="V464" s="125" t="str">
        <f>IF(VLOOKUP(AD457,내용[],6,FALSE)="","",VLOOKUP(AD457,내용[],6,FALSE)&amp;" : "&amp;VLOOKUP(AD457,내용[],14,FALSE))</f>
        <v xml:space="preserve">프론트앤드 &amp; 백앤드 구현 및 제작 : </v>
      </c>
      <c r="W464" s="126"/>
      <c r="X464" s="126"/>
      <c r="Y464" s="126"/>
      <c r="Z464" s="126"/>
      <c r="AA464" s="127"/>
      <c r="AB464" s="122"/>
      <c r="AC464" s="122"/>
      <c r="AD464" s="123" t="str">
        <f>IF(VLOOKUP(AD457,내용[],22,FALSE)="","",VLOOKUP(AD457,내용[],22,FALSE))</f>
        <v>네트워크 프로그래밍 구현</v>
      </c>
      <c r="AE464" s="123"/>
      <c r="AF464" s="123"/>
      <c r="AG464" s="123"/>
      <c r="AH464" s="123"/>
      <c r="AI464" s="123"/>
      <c r="AJ464" s="123"/>
      <c r="AK464" s="124"/>
      <c r="AL464" s="124"/>
      <c r="AM464" s="124"/>
      <c r="AN464" s="124"/>
      <c r="AO464" s="57" t="str">
        <f>"3교시"&amp;LEFT(자료!$F$8,5)</f>
        <v>3교시11:30</v>
      </c>
      <c r="AP464" s="125" t="str">
        <f>IF(VLOOKUP(AX457,내용[],6,FALSE)="","",VLOOKUP(AX457,내용[],6,FALSE)&amp;" : "&amp;VLOOKUP(AX457,내용[],14,FALSE))</f>
        <v xml:space="preserve">프론트앤드 &amp; 백앤드 구현 및 제작 : </v>
      </c>
      <c r="AQ464" s="126"/>
      <c r="AR464" s="126"/>
      <c r="AS464" s="126"/>
      <c r="AT464" s="126"/>
      <c r="AU464" s="127"/>
      <c r="AV464" s="122"/>
      <c r="AW464" s="122"/>
      <c r="AX464" s="123" t="str">
        <f>IF(VLOOKUP(AX457,내용[],22,FALSE)="","",VLOOKUP(AX457,내용[],22,FALSE))</f>
        <v>네트워크 프로그래밍 구현</v>
      </c>
      <c r="AY464" s="123"/>
      <c r="AZ464" s="123"/>
      <c r="BA464" s="123"/>
      <c r="BB464" s="123"/>
      <c r="BC464" s="123"/>
      <c r="BD464" s="123"/>
      <c r="BE464" s="124"/>
      <c r="BF464" s="124"/>
      <c r="BG464" s="124"/>
      <c r="BH464" s="124"/>
      <c r="BI464" s="57" t="str">
        <f>"3교시"&amp;LEFT(자료!$F$8,5)</f>
        <v>3교시11:30</v>
      </c>
      <c r="BJ464" s="125" t="str">
        <f>IF(VLOOKUP(BR457,내용[],6,FALSE)="","",VLOOKUP(BR457,내용[],6,FALSE)&amp;" : "&amp;VLOOKUP(BR457,내용[],14,FALSE))</f>
        <v xml:space="preserve">프론트앤드 &amp; 백앤드 구현 및 제작 : </v>
      </c>
      <c r="BK464" s="126"/>
      <c r="BL464" s="126"/>
      <c r="BM464" s="126"/>
      <c r="BN464" s="126"/>
      <c r="BO464" s="127"/>
      <c r="BP464" s="122"/>
      <c r="BQ464" s="122"/>
      <c r="BR464" s="123" t="str">
        <f>IF(VLOOKUP(BR457,내용[],22,FALSE)="","",VLOOKUP(BR457,내용[],22,FALSE))</f>
        <v>애플리케이션 테스트 수행</v>
      </c>
      <c r="BS464" s="123"/>
      <c r="BT464" s="123"/>
      <c r="BU464" s="123"/>
      <c r="BV464" s="123"/>
      <c r="BW464" s="123"/>
      <c r="BX464" s="123"/>
      <c r="BY464" s="124"/>
      <c r="BZ464" s="124"/>
      <c r="CA464" s="124"/>
      <c r="CB464" s="124"/>
      <c r="CC464" s="57" t="str">
        <f>"3교시"&amp;LEFT(자료!$F$8,5)</f>
        <v>3교시11:30</v>
      </c>
      <c r="CD464" s="125" t="str">
        <f>IF(VLOOKUP(CL457,내용[],6,FALSE)="","",VLOOKUP(CL457,내용[],6,FALSE)&amp;" : "&amp;VLOOKUP(CL457,내용[],14,FALSE))</f>
        <v xml:space="preserve">프론트앤드 &amp; 백앤드 구현 및 제작 : </v>
      </c>
      <c r="CE464" s="126"/>
      <c r="CF464" s="126"/>
      <c r="CG464" s="126"/>
      <c r="CH464" s="126"/>
      <c r="CI464" s="127"/>
      <c r="CJ464" s="122"/>
      <c r="CK464" s="122"/>
      <c r="CL464" s="123" t="str">
        <f>IF(VLOOKUP(CL457,내용[],22,FALSE)="","",VLOOKUP(CL457,내용[],22,FALSE))</f>
        <v>애플리케이션 테스트 수행</v>
      </c>
      <c r="CM464" s="123"/>
      <c r="CN464" s="123"/>
      <c r="CO464" s="123"/>
      <c r="CP464" s="123"/>
      <c r="CQ464" s="123"/>
      <c r="CR464" s="123"/>
      <c r="CS464" s="124"/>
      <c r="CT464" s="124"/>
      <c r="CU464" s="124"/>
      <c r="CV464" s="124"/>
    </row>
    <row r="465" spans="1:100" ht="30.75" customHeight="1" x14ac:dyDescent="0.15">
      <c r="A465" s="57" t="str">
        <f>"4교시"&amp;LEFT(자료!$G$8,5)</f>
        <v>4교시12:30</v>
      </c>
      <c r="B465" s="125" t="str">
        <f>IF(VLOOKUP(J457,내용[],7,FALSE)="","",VLOOKUP(J457,내용[],7,FALSE)&amp;" : "&amp;VLOOKUP(J457,내용[],15,FALSE))</f>
        <v xml:space="preserve">프론트앤드 &amp; 백앤드 구현 및 제작 : </v>
      </c>
      <c r="C465" s="126"/>
      <c r="D465" s="126"/>
      <c r="E465" s="126"/>
      <c r="F465" s="126"/>
      <c r="G465" s="127"/>
      <c r="H465" s="122"/>
      <c r="I465" s="122"/>
      <c r="J465" s="123" t="str">
        <f>IF(VLOOKUP(J457,내용[],23,FALSE)="","",VLOOKUP(J457,내용[],23,FALSE))</f>
        <v>네트워크 프로그래밍 구현</v>
      </c>
      <c r="K465" s="123"/>
      <c r="L465" s="123"/>
      <c r="M465" s="123"/>
      <c r="N465" s="123"/>
      <c r="O465" s="123"/>
      <c r="P465" s="123"/>
      <c r="Q465" s="124"/>
      <c r="R465" s="124"/>
      <c r="S465" s="124"/>
      <c r="T465" s="124"/>
      <c r="U465" s="57" t="str">
        <f>"4교시"&amp;LEFT(자료!$G$8,5)</f>
        <v>4교시12:30</v>
      </c>
      <c r="V465" s="125" t="str">
        <f>IF(VLOOKUP(AD457,내용[],7,FALSE)="","",VLOOKUP(AD457,내용[],7,FALSE)&amp;" : "&amp;VLOOKUP(AD457,내용[],15,FALSE))</f>
        <v xml:space="preserve">프론트앤드 &amp; 백앤드 구현 및 제작 : </v>
      </c>
      <c r="W465" s="126"/>
      <c r="X465" s="126"/>
      <c r="Y465" s="126"/>
      <c r="Z465" s="126"/>
      <c r="AA465" s="127"/>
      <c r="AB465" s="122"/>
      <c r="AC465" s="122"/>
      <c r="AD465" s="123" t="str">
        <f>IF(VLOOKUP(AD457,내용[],23,FALSE)="","",VLOOKUP(AD457,내용[],23,FALSE))</f>
        <v>네트워크 프로그래밍 구현</v>
      </c>
      <c r="AE465" s="123"/>
      <c r="AF465" s="123"/>
      <c r="AG465" s="123"/>
      <c r="AH465" s="123"/>
      <c r="AI465" s="123"/>
      <c r="AJ465" s="123"/>
      <c r="AK465" s="124"/>
      <c r="AL465" s="124"/>
      <c r="AM465" s="124"/>
      <c r="AN465" s="124"/>
      <c r="AO465" s="57" t="str">
        <f>"4교시"&amp;LEFT(자료!$G$8,5)</f>
        <v>4교시12:30</v>
      </c>
      <c r="AP465" s="125" t="str">
        <f>IF(VLOOKUP(AX457,내용[],7,FALSE)="","",VLOOKUP(AX457,내용[],7,FALSE)&amp;" : "&amp;VLOOKUP(AX457,내용[],15,FALSE))</f>
        <v xml:space="preserve">프론트앤드 &amp; 백앤드 구현 및 제작 : </v>
      </c>
      <c r="AQ465" s="126"/>
      <c r="AR465" s="126"/>
      <c r="AS465" s="126"/>
      <c r="AT465" s="126"/>
      <c r="AU465" s="127"/>
      <c r="AV465" s="122"/>
      <c r="AW465" s="122"/>
      <c r="AX465" s="123" t="str">
        <f>IF(VLOOKUP(AX457,내용[],23,FALSE)="","",VLOOKUP(AX457,내용[],23,FALSE))</f>
        <v>네트워크 프로그래밍 구현</v>
      </c>
      <c r="AY465" s="123"/>
      <c r="AZ465" s="123"/>
      <c r="BA465" s="123"/>
      <c r="BB465" s="123"/>
      <c r="BC465" s="123"/>
      <c r="BD465" s="123"/>
      <c r="BE465" s="124"/>
      <c r="BF465" s="124"/>
      <c r="BG465" s="124"/>
      <c r="BH465" s="124"/>
      <c r="BI465" s="57" t="str">
        <f>"4교시"&amp;LEFT(자료!$G$8,5)</f>
        <v>4교시12:30</v>
      </c>
      <c r="BJ465" s="125" t="str">
        <f>IF(VLOOKUP(BR457,내용[],7,FALSE)="","",VLOOKUP(BR457,내용[],7,FALSE)&amp;" : "&amp;VLOOKUP(BR457,내용[],15,FALSE))</f>
        <v xml:space="preserve">프론트앤드 &amp; 백앤드 구현 및 제작 : </v>
      </c>
      <c r="BK465" s="126"/>
      <c r="BL465" s="126"/>
      <c r="BM465" s="126"/>
      <c r="BN465" s="126"/>
      <c r="BO465" s="127"/>
      <c r="BP465" s="122"/>
      <c r="BQ465" s="122"/>
      <c r="BR465" s="123" t="str">
        <f>IF(VLOOKUP(BR457,내용[],23,FALSE)="","",VLOOKUP(BR457,내용[],23,FALSE))</f>
        <v>애플리케이션 테스트 수행</v>
      </c>
      <c r="BS465" s="123"/>
      <c r="BT465" s="123"/>
      <c r="BU465" s="123"/>
      <c r="BV465" s="123"/>
      <c r="BW465" s="123"/>
      <c r="BX465" s="123"/>
      <c r="BY465" s="124"/>
      <c r="BZ465" s="124"/>
      <c r="CA465" s="124"/>
      <c r="CB465" s="124"/>
      <c r="CC465" s="57" t="str">
        <f>"4교시"&amp;LEFT(자료!$G$8,5)</f>
        <v>4교시12:30</v>
      </c>
      <c r="CD465" s="125" t="str">
        <f>IF(VLOOKUP(CL457,내용[],7,FALSE)="","",VLOOKUP(CL457,내용[],7,FALSE)&amp;" : "&amp;VLOOKUP(CL457,내용[],15,FALSE))</f>
        <v xml:space="preserve">프론트앤드 &amp; 백앤드 구현 및 제작 : </v>
      </c>
      <c r="CE465" s="126"/>
      <c r="CF465" s="126"/>
      <c r="CG465" s="126"/>
      <c r="CH465" s="126"/>
      <c r="CI465" s="127"/>
      <c r="CJ465" s="122"/>
      <c r="CK465" s="122"/>
      <c r="CL465" s="123" t="str">
        <f>IF(VLOOKUP(CL457,내용[],23,FALSE)="","",VLOOKUP(CL457,내용[],23,FALSE))</f>
        <v>애플리케이션 테스트 수행</v>
      </c>
      <c r="CM465" s="123"/>
      <c r="CN465" s="123"/>
      <c r="CO465" s="123"/>
      <c r="CP465" s="123"/>
      <c r="CQ465" s="123"/>
      <c r="CR465" s="123"/>
      <c r="CS465" s="124"/>
      <c r="CT465" s="124"/>
      <c r="CU465" s="124"/>
      <c r="CV465" s="124"/>
    </row>
    <row r="466" spans="1:100" ht="30.75" customHeight="1" x14ac:dyDescent="0.15">
      <c r="A466" s="57" t="str">
        <f>"5교시"&amp;LEFT(자료!$H$8,5)</f>
        <v>5교시14:10</v>
      </c>
      <c r="B466" s="125" t="str">
        <f>IF(VLOOKUP(J457,내용[],8,FALSE)="","",VLOOKUP(J457,내용[],8,FALSE)&amp;" : "&amp;VLOOKUP(J457,내용[],16,FALSE))</f>
        <v xml:space="preserve">프론트앤드 &amp; 백앤드 구현 및 제작 : </v>
      </c>
      <c r="C466" s="126"/>
      <c r="D466" s="126"/>
      <c r="E466" s="126"/>
      <c r="F466" s="126"/>
      <c r="G466" s="127"/>
      <c r="H466" s="122"/>
      <c r="I466" s="122"/>
      <c r="J466" s="123" t="str">
        <f>IF(VLOOKUP(J457,내용[],24,FALSE)="","",VLOOKUP(J457,내용[],24,FALSE))</f>
        <v>네트워크 프로그래밍 구현</v>
      </c>
      <c r="K466" s="123"/>
      <c r="L466" s="123"/>
      <c r="M466" s="123"/>
      <c r="N466" s="123"/>
      <c r="O466" s="123"/>
      <c r="P466" s="123"/>
      <c r="Q466" s="124"/>
      <c r="R466" s="124"/>
      <c r="S466" s="124"/>
      <c r="T466" s="124"/>
      <c r="U466" s="57" t="str">
        <f>"5교시"&amp;LEFT(자료!$H$8,5)</f>
        <v>5교시14:10</v>
      </c>
      <c r="V466" s="125" t="str">
        <f>IF(VLOOKUP(AD457,내용[],8,FALSE)="","",VLOOKUP(AD457,내용[],8,FALSE)&amp;" : "&amp;VLOOKUP(AD457,내용[],16,FALSE))</f>
        <v xml:space="preserve">프론트앤드 &amp; 백앤드 구현 및 제작 : </v>
      </c>
      <c r="W466" s="126"/>
      <c r="X466" s="126"/>
      <c r="Y466" s="126"/>
      <c r="Z466" s="126"/>
      <c r="AA466" s="127"/>
      <c r="AB466" s="122"/>
      <c r="AC466" s="122"/>
      <c r="AD466" s="123" t="str">
        <f>IF(VLOOKUP(AD457,내용[],24,FALSE)="","",VLOOKUP(AD457,내용[],24,FALSE))</f>
        <v>네트워크 프로그래밍 구현</v>
      </c>
      <c r="AE466" s="123"/>
      <c r="AF466" s="123"/>
      <c r="AG466" s="123"/>
      <c r="AH466" s="123"/>
      <c r="AI466" s="123"/>
      <c r="AJ466" s="123"/>
      <c r="AK466" s="124"/>
      <c r="AL466" s="124"/>
      <c r="AM466" s="124"/>
      <c r="AN466" s="124"/>
      <c r="AO466" s="57" t="str">
        <f>"5교시"&amp;LEFT(자료!$H$8,5)</f>
        <v>5교시14:10</v>
      </c>
      <c r="AP466" s="125" t="str">
        <f>IF(VLOOKUP(AX457,내용[],8,FALSE)="","",VLOOKUP(AX457,내용[],8,FALSE)&amp;" : "&amp;VLOOKUP(AX457,내용[],16,FALSE))</f>
        <v xml:space="preserve">프론트앤드 &amp; 백앤드 구현 및 제작 : </v>
      </c>
      <c r="AQ466" s="126"/>
      <c r="AR466" s="126"/>
      <c r="AS466" s="126"/>
      <c r="AT466" s="126"/>
      <c r="AU466" s="127"/>
      <c r="AV466" s="122"/>
      <c r="AW466" s="122"/>
      <c r="AX466" s="123" t="str">
        <f>IF(VLOOKUP(AX457,내용[],24,FALSE)="","",VLOOKUP(AX457,내용[],24,FALSE))</f>
        <v>애플리케이션 테스트 수행</v>
      </c>
      <c r="AY466" s="123"/>
      <c r="AZ466" s="123"/>
      <c r="BA466" s="123"/>
      <c r="BB466" s="123"/>
      <c r="BC466" s="123"/>
      <c r="BD466" s="123"/>
      <c r="BE466" s="124"/>
      <c r="BF466" s="124"/>
      <c r="BG466" s="124"/>
      <c r="BH466" s="124"/>
      <c r="BI466" s="57" t="str">
        <f>"5교시"&amp;LEFT(자료!$H$8,5)</f>
        <v>5교시14:10</v>
      </c>
      <c r="BJ466" s="125" t="str">
        <f>IF(VLOOKUP(BR457,내용[],8,FALSE)="","",VLOOKUP(BR457,내용[],8,FALSE)&amp;" : "&amp;VLOOKUP(BR457,내용[],16,FALSE))</f>
        <v xml:space="preserve">프론트앤드 &amp; 백앤드 구현 및 제작 : </v>
      </c>
      <c r="BK466" s="126"/>
      <c r="BL466" s="126"/>
      <c r="BM466" s="126"/>
      <c r="BN466" s="126"/>
      <c r="BO466" s="127"/>
      <c r="BP466" s="122"/>
      <c r="BQ466" s="122"/>
      <c r="BR466" s="123" t="str">
        <f>IF(VLOOKUP(BR457,내용[],24,FALSE)="","",VLOOKUP(BR457,내용[],24,FALSE))</f>
        <v>애플리케이션 테스트 수행</v>
      </c>
      <c r="BS466" s="123"/>
      <c r="BT466" s="123"/>
      <c r="BU466" s="123"/>
      <c r="BV466" s="123"/>
      <c r="BW466" s="123"/>
      <c r="BX466" s="123"/>
      <c r="BY466" s="124"/>
      <c r="BZ466" s="124"/>
      <c r="CA466" s="124"/>
      <c r="CB466" s="124"/>
      <c r="CC466" s="57" t="str">
        <f>"5교시"&amp;LEFT(자료!$H$8,5)</f>
        <v>5교시14:10</v>
      </c>
      <c r="CD466" s="125" t="str">
        <f>IF(VLOOKUP(CL457,내용[],8,FALSE)="","",VLOOKUP(CL457,내용[],8,FALSE)&amp;" : "&amp;VLOOKUP(CL457,내용[],16,FALSE))</f>
        <v xml:space="preserve">프론트앤드 &amp; 백앤드 구현 및 제작 : </v>
      </c>
      <c r="CE466" s="126"/>
      <c r="CF466" s="126"/>
      <c r="CG466" s="126"/>
      <c r="CH466" s="126"/>
      <c r="CI466" s="127"/>
      <c r="CJ466" s="122"/>
      <c r="CK466" s="122"/>
      <c r="CL466" s="123" t="str">
        <f>IF(VLOOKUP(CL457,내용[],24,FALSE)="","",VLOOKUP(CL457,내용[],24,FALSE))</f>
        <v>애플리케이션 테스트 수행</v>
      </c>
      <c r="CM466" s="123"/>
      <c r="CN466" s="123"/>
      <c r="CO466" s="123"/>
      <c r="CP466" s="123"/>
      <c r="CQ466" s="123"/>
      <c r="CR466" s="123"/>
      <c r="CS466" s="124"/>
      <c r="CT466" s="124"/>
      <c r="CU466" s="124"/>
      <c r="CV466" s="124"/>
    </row>
    <row r="467" spans="1:100" ht="30.75" customHeight="1" x14ac:dyDescent="0.15">
      <c r="A467" s="57" t="str">
        <f>"6교시"&amp;LEFT(자료!$I$8,5)</f>
        <v>6교시15:10</v>
      </c>
      <c r="B467" s="125" t="str">
        <f>IF(VLOOKUP(J457,내용[],9,FALSE)="","",VLOOKUP(J457,내용[],9,FALSE)&amp;" : "&amp;VLOOKUP(J457,내용[],17,FALSE))</f>
        <v xml:space="preserve">프론트앤드 &amp; 백앤드 구현 및 제작 : </v>
      </c>
      <c r="C467" s="126"/>
      <c r="D467" s="126"/>
      <c r="E467" s="126"/>
      <c r="F467" s="126"/>
      <c r="G467" s="127"/>
      <c r="H467" s="122"/>
      <c r="I467" s="122"/>
      <c r="J467" s="123" t="str">
        <f>IF(VLOOKUP(J457,내용[],25,FALSE)="","",VLOOKUP(J457,내용[],25,FALSE))</f>
        <v>네트워크 프로그래밍 구현</v>
      </c>
      <c r="K467" s="123"/>
      <c r="L467" s="123"/>
      <c r="M467" s="123"/>
      <c r="N467" s="123"/>
      <c r="O467" s="123"/>
      <c r="P467" s="123"/>
      <c r="Q467" s="124"/>
      <c r="R467" s="124"/>
      <c r="S467" s="124"/>
      <c r="T467" s="124"/>
      <c r="U467" s="57" t="str">
        <f>"6교시"&amp;LEFT(자료!$I$8,5)</f>
        <v>6교시15:10</v>
      </c>
      <c r="V467" s="125" t="str">
        <f>IF(VLOOKUP(AD457,내용[],9,FALSE)="","",VLOOKUP(AD457,내용[],9,FALSE)&amp;" : "&amp;VLOOKUP(AD457,내용[],17,FALSE))</f>
        <v xml:space="preserve">프론트앤드 &amp; 백앤드 구현 및 제작 : </v>
      </c>
      <c r="W467" s="126"/>
      <c r="X467" s="126"/>
      <c r="Y467" s="126"/>
      <c r="Z467" s="126"/>
      <c r="AA467" s="127"/>
      <c r="AB467" s="122"/>
      <c r="AC467" s="122"/>
      <c r="AD467" s="123" t="str">
        <f>IF(VLOOKUP(AD457,내용[],25,FALSE)="","",VLOOKUP(AD457,내용[],25,FALSE))</f>
        <v>네트워크 프로그래밍 구현</v>
      </c>
      <c r="AE467" s="123"/>
      <c r="AF467" s="123"/>
      <c r="AG467" s="123"/>
      <c r="AH467" s="123"/>
      <c r="AI467" s="123"/>
      <c r="AJ467" s="123"/>
      <c r="AK467" s="124"/>
      <c r="AL467" s="124"/>
      <c r="AM467" s="124"/>
      <c r="AN467" s="124"/>
      <c r="AO467" s="57" t="str">
        <f>"6교시"&amp;LEFT(자료!$I$8,5)</f>
        <v>6교시15:10</v>
      </c>
      <c r="AP467" s="125" t="str">
        <f>IF(VLOOKUP(AX457,내용[],9,FALSE)="","",VLOOKUP(AX457,내용[],9,FALSE)&amp;" : "&amp;VLOOKUP(AX457,내용[],17,FALSE))</f>
        <v xml:space="preserve">프론트앤드 &amp; 백앤드 구현 및 제작 : </v>
      </c>
      <c r="AQ467" s="126"/>
      <c r="AR467" s="126"/>
      <c r="AS467" s="126"/>
      <c r="AT467" s="126"/>
      <c r="AU467" s="127"/>
      <c r="AV467" s="122"/>
      <c r="AW467" s="122"/>
      <c r="AX467" s="123" t="str">
        <f>IF(VLOOKUP(AX457,내용[],25,FALSE)="","",VLOOKUP(AX457,내용[],25,FALSE))</f>
        <v>애플리케이션 테스트 수행</v>
      </c>
      <c r="AY467" s="123"/>
      <c r="AZ467" s="123"/>
      <c r="BA467" s="123"/>
      <c r="BB467" s="123"/>
      <c r="BC467" s="123"/>
      <c r="BD467" s="123"/>
      <c r="BE467" s="124"/>
      <c r="BF467" s="124"/>
      <c r="BG467" s="124"/>
      <c r="BH467" s="124"/>
      <c r="BI467" s="57" t="str">
        <f>"6교시"&amp;LEFT(자료!$I$8,5)</f>
        <v>6교시15:10</v>
      </c>
      <c r="BJ467" s="125" t="str">
        <f>IF(VLOOKUP(BR457,내용[],9,FALSE)="","",VLOOKUP(BR457,내용[],9,FALSE)&amp;" : "&amp;VLOOKUP(BR457,내용[],17,FALSE))</f>
        <v xml:space="preserve">프론트앤드 &amp; 백앤드 구현 및 제작 : </v>
      </c>
      <c r="BK467" s="126"/>
      <c r="BL467" s="126"/>
      <c r="BM467" s="126"/>
      <c r="BN467" s="126"/>
      <c r="BO467" s="127"/>
      <c r="BP467" s="122"/>
      <c r="BQ467" s="122"/>
      <c r="BR467" s="123" t="str">
        <f>IF(VLOOKUP(BR457,내용[],25,FALSE)="","",VLOOKUP(BR457,내용[],25,FALSE))</f>
        <v>애플리케이션 테스트 수행</v>
      </c>
      <c r="BS467" s="123"/>
      <c r="BT467" s="123"/>
      <c r="BU467" s="123"/>
      <c r="BV467" s="123"/>
      <c r="BW467" s="123"/>
      <c r="BX467" s="123"/>
      <c r="BY467" s="124"/>
      <c r="BZ467" s="124"/>
      <c r="CA467" s="124"/>
      <c r="CB467" s="124"/>
      <c r="CC467" s="57" t="str">
        <f>"6교시"&amp;LEFT(자료!$I$8,5)</f>
        <v>6교시15:10</v>
      </c>
      <c r="CD467" s="125" t="str">
        <f>IF(VLOOKUP(CL457,내용[],9,FALSE)="","",VLOOKUP(CL457,내용[],9,FALSE)&amp;" : "&amp;VLOOKUP(CL457,내용[],17,FALSE))</f>
        <v xml:space="preserve">프론트앤드 &amp; 백앤드 구현 및 제작 : </v>
      </c>
      <c r="CE467" s="126"/>
      <c r="CF467" s="126"/>
      <c r="CG467" s="126"/>
      <c r="CH467" s="126"/>
      <c r="CI467" s="127"/>
      <c r="CJ467" s="122"/>
      <c r="CK467" s="122"/>
      <c r="CL467" s="123" t="str">
        <f>IF(VLOOKUP(CL457,내용[],25,FALSE)="","",VLOOKUP(CL457,내용[],25,FALSE))</f>
        <v>애플리케이션 테스트 수행</v>
      </c>
      <c r="CM467" s="123"/>
      <c r="CN467" s="123"/>
      <c r="CO467" s="123"/>
      <c r="CP467" s="123"/>
      <c r="CQ467" s="123"/>
      <c r="CR467" s="123"/>
      <c r="CS467" s="124"/>
      <c r="CT467" s="124"/>
      <c r="CU467" s="124"/>
      <c r="CV467" s="124"/>
    </row>
    <row r="468" spans="1:100" ht="30.75" customHeight="1" x14ac:dyDescent="0.15">
      <c r="A468" s="57" t="str">
        <f>"7교시"&amp;LEFT(자료!$J$8,5)</f>
        <v>7교시16:10</v>
      </c>
      <c r="B468" s="125" t="str">
        <f>IF(VLOOKUP(J457,내용[],10,FALSE)="","",VLOOKUP(J457,내용[],10,FALSE)&amp;" : "&amp;VLOOKUP(J457,내용[],18,FALSE))</f>
        <v xml:space="preserve">프론트앤드 &amp; 백앤드 구현 및 제작 : </v>
      </c>
      <c r="C468" s="126"/>
      <c r="D468" s="126"/>
      <c r="E468" s="126"/>
      <c r="F468" s="126"/>
      <c r="G468" s="127"/>
      <c r="H468" s="122"/>
      <c r="I468" s="122"/>
      <c r="J468" s="123" t="str">
        <f>IF(VLOOKUP(J457,내용[],26,FALSE)="","",VLOOKUP(J457,내용[],26,FALSE))</f>
        <v>네트워크 프로그래밍 구현</v>
      </c>
      <c r="K468" s="123"/>
      <c r="L468" s="123"/>
      <c r="M468" s="123"/>
      <c r="N468" s="123"/>
      <c r="O468" s="123"/>
      <c r="P468" s="123"/>
      <c r="Q468" s="124"/>
      <c r="R468" s="124"/>
      <c r="S468" s="124"/>
      <c r="T468" s="124"/>
      <c r="U468" s="57" t="str">
        <f>"7교시"&amp;LEFT(자료!$J$8,5)</f>
        <v>7교시16:10</v>
      </c>
      <c r="V468" s="125" t="str">
        <f>IF(VLOOKUP(AD457,내용[],10,FALSE)="","",VLOOKUP(AD457,내용[],10,FALSE)&amp;" : "&amp;VLOOKUP(AD457,내용[],18,FALSE))</f>
        <v xml:space="preserve">프론트앤드 &amp; 백앤드 구현 및 제작 : </v>
      </c>
      <c r="W468" s="126"/>
      <c r="X468" s="126"/>
      <c r="Y468" s="126"/>
      <c r="Z468" s="126"/>
      <c r="AA468" s="127"/>
      <c r="AB468" s="122"/>
      <c r="AC468" s="122"/>
      <c r="AD468" s="123" t="str">
        <f>IF(VLOOKUP(AD457,내용[],26,FALSE)="","",VLOOKUP(AD457,내용[],26,FALSE))</f>
        <v>네트워크 프로그래밍 구현</v>
      </c>
      <c r="AE468" s="123"/>
      <c r="AF468" s="123"/>
      <c r="AG468" s="123"/>
      <c r="AH468" s="123"/>
      <c r="AI468" s="123"/>
      <c r="AJ468" s="123"/>
      <c r="AK468" s="124"/>
      <c r="AL468" s="124"/>
      <c r="AM468" s="124"/>
      <c r="AN468" s="124"/>
      <c r="AO468" s="57" t="str">
        <f>"7교시"&amp;LEFT(자료!$J$8,5)</f>
        <v>7교시16:10</v>
      </c>
      <c r="AP468" s="125" t="str">
        <f>IF(VLOOKUP(AX457,내용[],10,FALSE)="","",VLOOKUP(AX457,내용[],10,FALSE)&amp;" : "&amp;VLOOKUP(AX457,내용[],18,FALSE))</f>
        <v xml:space="preserve">프론트앤드 &amp; 백앤드 구현 및 제작 : </v>
      </c>
      <c r="AQ468" s="126"/>
      <c r="AR468" s="126"/>
      <c r="AS468" s="126"/>
      <c r="AT468" s="126"/>
      <c r="AU468" s="127"/>
      <c r="AV468" s="122"/>
      <c r="AW468" s="122"/>
      <c r="AX468" s="123" t="str">
        <f>IF(VLOOKUP(AX457,내용[],26,FALSE)="","",VLOOKUP(AX457,내용[],26,FALSE))</f>
        <v>애플리케이션 테스트 수행</v>
      </c>
      <c r="AY468" s="123"/>
      <c r="AZ468" s="123"/>
      <c r="BA468" s="123"/>
      <c r="BB468" s="123"/>
      <c r="BC468" s="123"/>
      <c r="BD468" s="123"/>
      <c r="BE468" s="124"/>
      <c r="BF468" s="124"/>
      <c r="BG468" s="124"/>
      <c r="BH468" s="124"/>
      <c r="BI468" s="57" t="str">
        <f>"7교시"&amp;LEFT(자료!$J$8,5)</f>
        <v>7교시16:10</v>
      </c>
      <c r="BJ468" s="125" t="str">
        <f>IF(VLOOKUP(BR457,내용[],10,FALSE)="","",VLOOKUP(BR457,내용[],10,FALSE)&amp;" : "&amp;VLOOKUP(BR457,내용[],18,FALSE))</f>
        <v xml:space="preserve">프론트앤드 &amp; 백앤드 구현 및 제작 : </v>
      </c>
      <c r="BK468" s="126"/>
      <c r="BL468" s="126"/>
      <c r="BM468" s="126"/>
      <c r="BN468" s="126"/>
      <c r="BO468" s="127"/>
      <c r="BP468" s="122"/>
      <c r="BQ468" s="122"/>
      <c r="BR468" s="123" t="str">
        <f>IF(VLOOKUP(BR457,내용[],26,FALSE)="","",VLOOKUP(BR457,내용[],26,FALSE))</f>
        <v>애플리케이션 테스트 수행</v>
      </c>
      <c r="BS468" s="123"/>
      <c r="BT468" s="123"/>
      <c r="BU468" s="123"/>
      <c r="BV468" s="123"/>
      <c r="BW468" s="123"/>
      <c r="BX468" s="123"/>
      <c r="BY468" s="124"/>
      <c r="BZ468" s="124"/>
      <c r="CA468" s="124"/>
      <c r="CB468" s="124"/>
      <c r="CC468" s="57" t="str">
        <f>"7교시"&amp;LEFT(자료!$J$8,5)</f>
        <v>7교시16:10</v>
      </c>
      <c r="CD468" s="125" t="str">
        <f>IF(VLOOKUP(CL457,내용[],10,FALSE)="","",VLOOKUP(CL457,내용[],10,FALSE)&amp;" : "&amp;VLOOKUP(CL457,내용[],18,FALSE))</f>
        <v xml:space="preserve">프론트앤드 &amp; 백앤드 구현 및 제작 : </v>
      </c>
      <c r="CE468" s="126"/>
      <c r="CF468" s="126"/>
      <c r="CG468" s="126"/>
      <c r="CH468" s="126"/>
      <c r="CI468" s="127"/>
      <c r="CJ468" s="122"/>
      <c r="CK468" s="122"/>
      <c r="CL468" s="123" t="str">
        <f>IF(VLOOKUP(CL457,내용[],26,FALSE)="","",VLOOKUP(CL457,내용[],26,FALSE))</f>
        <v>애플리케이션 테스트 수행</v>
      </c>
      <c r="CM468" s="123"/>
      <c r="CN468" s="123"/>
      <c r="CO468" s="123"/>
      <c r="CP468" s="123"/>
      <c r="CQ468" s="123"/>
      <c r="CR468" s="123"/>
      <c r="CS468" s="124"/>
      <c r="CT468" s="124"/>
      <c r="CU468" s="124"/>
      <c r="CV468" s="124"/>
    </row>
    <row r="469" spans="1:100" ht="30.75" hidden="1" customHeight="1" x14ac:dyDescent="0.15">
      <c r="A469" s="57" t="str">
        <f>"1교시"&amp;LEFT(자료!$D$8,5)</f>
        <v>1교시09:30</v>
      </c>
      <c r="B469" s="125" t="e">
        <f>VLOOKUP(J458,내용[],10,FALSE)&amp;" : "&amp;VLOOKUP(J458,내용[],18,FALSE)</f>
        <v>#N/A</v>
      </c>
      <c r="C469" s="126"/>
      <c r="D469" s="126"/>
      <c r="E469" s="126"/>
      <c r="F469" s="126"/>
      <c r="G469" s="127"/>
      <c r="H469" s="122"/>
      <c r="I469" s="122"/>
      <c r="J469" s="123" t="str">
        <f>VLOOKUP(J457,내용[],27,FALSE)</f>
        <v>네트워크 프로그래밍 구현</v>
      </c>
      <c r="K469" s="123"/>
      <c r="L469" s="123"/>
      <c r="M469" s="123"/>
      <c r="N469" s="123"/>
      <c r="O469" s="123"/>
      <c r="P469" s="123"/>
      <c r="Q469" s="124"/>
      <c r="R469" s="124"/>
      <c r="S469" s="124"/>
      <c r="T469" s="124"/>
      <c r="U469" s="57" t="str">
        <f>"1교시"&amp;LEFT(자료!$D$8,5)</f>
        <v>1교시09:30</v>
      </c>
      <c r="V469" s="125" t="e">
        <f>VLOOKUP(AD458,내용[],10,FALSE)&amp;" : "&amp;VLOOKUP(AD458,내용[],18,FALSE)</f>
        <v>#N/A</v>
      </c>
      <c r="W469" s="126"/>
      <c r="X469" s="126"/>
      <c r="Y469" s="126"/>
      <c r="Z469" s="126"/>
      <c r="AA469" s="127"/>
      <c r="AB469" s="122"/>
      <c r="AC469" s="122"/>
      <c r="AD469" s="123" t="str">
        <f>VLOOKUP(AD457,내용[],27,FALSE)</f>
        <v>네트워크 프로그래밍 구현</v>
      </c>
      <c r="AE469" s="123"/>
      <c r="AF469" s="123"/>
      <c r="AG469" s="123"/>
      <c r="AH469" s="123"/>
      <c r="AI469" s="123"/>
      <c r="AJ469" s="123"/>
      <c r="AK469" s="124"/>
      <c r="AL469" s="124"/>
      <c r="AM469" s="124"/>
      <c r="AN469" s="124"/>
      <c r="AO469" s="57" t="str">
        <f>"1교시"&amp;LEFT(자료!$D$8,5)</f>
        <v>1교시09:30</v>
      </c>
      <c r="AP469" s="125" t="e">
        <f>VLOOKUP(AX458,내용[],10,FALSE)&amp;" : "&amp;VLOOKUP(AX458,내용[],18,FALSE)</f>
        <v>#N/A</v>
      </c>
      <c r="AQ469" s="126"/>
      <c r="AR469" s="126"/>
      <c r="AS469" s="126"/>
      <c r="AT469" s="126"/>
      <c r="AU469" s="127"/>
      <c r="AV469" s="122"/>
      <c r="AW469" s="122"/>
      <c r="AX469" s="123" t="str">
        <f>VLOOKUP(AX457,내용[],27,FALSE)</f>
        <v>애플리케이션 테스트 수행</v>
      </c>
      <c r="AY469" s="123"/>
      <c r="AZ469" s="123"/>
      <c r="BA469" s="123"/>
      <c r="BB469" s="123"/>
      <c r="BC469" s="123"/>
      <c r="BD469" s="123"/>
      <c r="BE469" s="124"/>
      <c r="BF469" s="124"/>
      <c r="BG469" s="124"/>
      <c r="BH469" s="124"/>
      <c r="BI469" s="57" t="str">
        <f>"1교시"&amp;LEFT(자료!$D$8,5)</f>
        <v>1교시09:30</v>
      </c>
      <c r="BJ469" s="125" t="e">
        <f>VLOOKUP(BR458,내용[],10,FALSE)&amp;" : "&amp;VLOOKUP(BR458,내용[],18,FALSE)</f>
        <v>#N/A</v>
      </c>
      <c r="BK469" s="126"/>
      <c r="BL469" s="126"/>
      <c r="BM469" s="126"/>
      <c r="BN469" s="126"/>
      <c r="BO469" s="127"/>
      <c r="BP469" s="122"/>
      <c r="BQ469" s="122"/>
      <c r="BR469" s="123" t="str">
        <f>VLOOKUP(BR457,내용[],27,FALSE)</f>
        <v>애플리케이션 테스트 수행</v>
      </c>
      <c r="BS469" s="123"/>
      <c r="BT469" s="123"/>
      <c r="BU469" s="123"/>
      <c r="BV469" s="123"/>
      <c r="BW469" s="123"/>
      <c r="BX469" s="123"/>
      <c r="BY469" s="124"/>
      <c r="BZ469" s="124"/>
      <c r="CA469" s="124"/>
      <c r="CB469" s="124"/>
      <c r="CC469" s="57" t="str">
        <f>"1교시"&amp;LEFT(자료!$D$8,5)</f>
        <v>1교시09:30</v>
      </c>
      <c r="CD469" s="125" t="e">
        <f>VLOOKUP(CL458,내용[],10,FALSE)&amp;" : "&amp;VLOOKUP(CL458,내용[],18,FALSE)</f>
        <v>#N/A</v>
      </c>
      <c r="CE469" s="126"/>
      <c r="CF469" s="126"/>
      <c r="CG469" s="126"/>
      <c r="CH469" s="126"/>
      <c r="CI469" s="127"/>
      <c r="CJ469" s="122"/>
      <c r="CK469" s="122"/>
      <c r="CL469" s="123" t="str">
        <f>VLOOKUP(CL457,내용[],27,FALSE)</f>
        <v>애플리케이션 테스트 수행</v>
      </c>
      <c r="CM469" s="123"/>
      <c r="CN469" s="123"/>
      <c r="CO469" s="123"/>
      <c r="CP469" s="123"/>
      <c r="CQ469" s="123"/>
      <c r="CR469" s="123"/>
      <c r="CS469" s="124"/>
      <c r="CT469" s="124"/>
      <c r="CU469" s="124"/>
      <c r="CV469" s="124"/>
    </row>
    <row r="470" spans="1:100" ht="30.75" customHeight="1" x14ac:dyDescent="0.15">
      <c r="A470" s="57" t="str">
        <f>"8교시"&amp;LEFT(자료!$K$8,5)</f>
        <v>8교시17:10</v>
      </c>
      <c r="B470" s="125" t="str">
        <f>IF(VLOOKUP(J457,내용[],11,FALSE)="","",VLOOKUP(J457,내용[],11,FALSE)&amp;" : "&amp;VLOOKUP(J457,내용[],19,FALSE))</f>
        <v xml:space="preserve">프론트앤드 &amp; 백앤드 구현 및 제작 : </v>
      </c>
      <c r="C470" s="126"/>
      <c r="D470" s="126"/>
      <c r="E470" s="126"/>
      <c r="F470" s="126"/>
      <c r="G470" s="127"/>
      <c r="H470" s="122"/>
      <c r="I470" s="122"/>
      <c r="J470" s="123" t="str">
        <f>IF(VLOOKUP(J457,내용[],27,FALSE)="","",VLOOKUP(J457,내용[],27,FALSE))</f>
        <v>네트워크 프로그래밍 구현</v>
      </c>
      <c r="K470" s="123"/>
      <c r="L470" s="123"/>
      <c r="M470" s="123"/>
      <c r="N470" s="123"/>
      <c r="O470" s="123"/>
      <c r="P470" s="123"/>
      <c r="Q470" s="124"/>
      <c r="R470" s="124"/>
      <c r="S470" s="124"/>
      <c r="T470" s="124"/>
      <c r="U470" s="57" t="str">
        <f>"8교시"&amp;LEFT(자료!$K$8,5)</f>
        <v>8교시17:10</v>
      </c>
      <c r="V470" s="125" t="str">
        <f>IF(VLOOKUP(AD457,내용[],11,FALSE)="","",VLOOKUP(AD457,내용[],11,FALSE)&amp;" : "&amp;VLOOKUP(AD457,내용[],19,FALSE))</f>
        <v xml:space="preserve">프론트앤드 &amp; 백앤드 구현 및 제작 : </v>
      </c>
      <c r="W470" s="126"/>
      <c r="X470" s="126"/>
      <c r="Y470" s="126"/>
      <c r="Z470" s="126"/>
      <c r="AA470" s="127"/>
      <c r="AB470" s="122"/>
      <c r="AC470" s="122"/>
      <c r="AD470" s="123" t="str">
        <f>IF(VLOOKUP(AD457,내용[],27,FALSE)="","",VLOOKUP(AD457,내용[],27,FALSE))</f>
        <v>네트워크 프로그래밍 구현</v>
      </c>
      <c r="AE470" s="123"/>
      <c r="AF470" s="123"/>
      <c r="AG470" s="123"/>
      <c r="AH470" s="123"/>
      <c r="AI470" s="123"/>
      <c r="AJ470" s="123"/>
      <c r="AK470" s="124"/>
      <c r="AL470" s="124"/>
      <c r="AM470" s="124"/>
      <c r="AN470" s="124"/>
      <c r="AO470" s="57" t="str">
        <f>"8교시"&amp;LEFT(자료!$K$8,5)</f>
        <v>8교시17:10</v>
      </c>
      <c r="AP470" s="125" t="str">
        <f>IF(VLOOKUP(AX457,내용[],11,FALSE)="","",VLOOKUP(AX457,내용[],11,FALSE)&amp;" : "&amp;VLOOKUP(AX457,내용[],19,FALSE))</f>
        <v xml:space="preserve">프론트앤드 &amp; 백앤드 구현 및 제작 : </v>
      </c>
      <c r="AQ470" s="126"/>
      <c r="AR470" s="126"/>
      <c r="AS470" s="126"/>
      <c r="AT470" s="126"/>
      <c r="AU470" s="127"/>
      <c r="AV470" s="122"/>
      <c r="AW470" s="122"/>
      <c r="AX470" s="123" t="str">
        <f>IF(VLOOKUP(AX457,내용[],27,FALSE)="","",VLOOKUP(AX457,내용[],27,FALSE))</f>
        <v>애플리케이션 테스트 수행</v>
      </c>
      <c r="AY470" s="123"/>
      <c r="AZ470" s="123"/>
      <c r="BA470" s="123"/>
      <c r="BB470" s="123"/>
      <c r="BC470" s="123"/>
      <c r="BD470" s="123"/>
      <c r="BE470" s="124"/>
      <c r="BF470" s="124"/>
      <c r="BG470" s="124"/>
      <c r="BH470" s="124"/>
      <c r="BI470" s="57" t="str">
        <f>"8교시"&amp;LEFT(자료!$K$8,5)</f>
        <v>8교시17:10</v>
      </c>
      <c r="BJ470" s="125" t="str">
        <f>IF(VLOOKUP(BR457,내용[],11,FALSE)="","",VLOOKUP(BR457,내용[],11,FALSE)&amp;" : "&amp;VLOOKUP(BR457,내용[],19,FALSE))</f>
        <v xml:space="preserve">프론트앤드 &amp; 백앤드 구현 및 제작 : </v>
      </c>
      <c r="BK470" s="126"/>
      <c r="BL470" s="126"/>
      <c r="BM470" s="126"/>
      <c r="BN470" s="126"/>
      <c r="BO470" s="127"/>
      <c r="BP470" s="122"/>
      <c r="BQ470" s="122"/>
      <c r="BR470" s="123" t="str">
        <f>IF(VLOOKUP(BR457,내용[],27,FALSE)="","",VLOOKUP(BR457,내용[],27,FALSE))</f>
        <v>애플리케이션 테스트 수행</v>
      </c>
      <c r="BS470" s="123"/>
      <c r="BT470" s="123"/>
      <c r="BU470" s="123"/>
      <c r="BV470" s="123"/>
      <c r="BW470" s="123"/>
      <c r="BX470" s="123"/>
      <c r="BY470" s="124"/>
      <c r="BZ470" s="124"/>
      <c r="CA470" s="124"/>
      <c r="CB470" s="124"/>
      <c r="CC470" s="57" t="str">
        <f>"8교시"&amp;LEFT(자료!$K$8,5)</f>
        <v>8교시17:10</v>
      </c>
      <c r="CD470" s="125" t="str">
        <f>IF(VLOOKUP(CL457,내용[],11,FALSE)="","",VLOOKUP(CL457,내용[],11,FALSE)&amp;" : "&amp;VLOOKUP(CL457,내용[],19,FALSE))</f>
        <v xml:space="preserve">프론트앤드 &amp; 백앤드 구현 및 제작 : </v>
      </c>
      <c r="CE470" s="126"/>
      <c r="CF470" s="126"/>
      <c r="CG470" s="126"/>
      <c r="CH470" s="126"/>
      <c r="CI470" s="127"/>
      <c r="CJ470" s="122"/>
      <c r="CK470" s="122"/>
      <c r="CL470" s="123" t="str">
        <f>IF(VLOOKUP(CL457,내용[],27,FALSE)="","",VLOOKUP(CL457,내용[],27,FALSE))</f>
        <v>애플리케이션 테스트 수행</v>
      </c>
      <c r="CM470" s="123"/>
      <c r="CN470" s="123"/>
      <c r="CO470" s="123"/>
      <c r="CP470" s="123"/>
      <c r="CQ470" s="123"/>
      <c r="CR470" s="123"/>
      <c r="CS470" s="124"/>
      <c r="CT470" s="124"/>
      <c r="CU470" s="124"/>
      <c r="CV470" s="124"/>
    </row>
    <row r="471" spans="1:100" ht="60" customHeight="1" x14ac:dyDescent="0.15">
      <c r="A471" s="120" t="str">
        <f t="shared" ref="A471" si="1500">$A$21</f>
        <v>지시사항</v>
      </c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120"/>
      <c r="S471" s="120"/>
      <c r="T471" s="120"/>
      <c r="U471" s="120" t="str">
        <f t="shared" ref="U471" si="1501">$A$21</f>
        <v>지시사항</v>
      </c>
      <c r="V471" s="120"/>
      <c r="W471" s="120"/>
      <c r="X471" s="120"/>
      <c r="Y471" s="120"/>
      <c r="Z471" s="120"/>
      <c r="AA471" s="120"/>
      <c r="AB471" s="120"/>
      <c r="AC471" s="120"/>
      <c r="AD471" s="120"/>
      <c r="AE471" s="120"/>
      <c r="AF471" s="120"/>
      <c r="AG471" s="120"/>
      <c r="AH471" s="120"/>
      <c r="AI471" s="120"/>
      <c r="AJ471" s="120"/>
      <c r="AK471" s="120"/>
      <c r="AL471" s="120"/>
      <c r="AM471" s="120"/>
      <c r="AN471" s="120"/>
      <c r="AO471" s="120" t="str">
        <f t="shared" ref="AO471" si="1502">$A$21</f>
        <v>지시사항</v>
      </c>
      <c r="AP471" s="120"/>
      <c r="AQ471" s="120"/>
      <c r="AR471" s="120"/>
      <c r="AS471" s="120"/>
      <c r="AT471" s="120"/>
      <c r="AU471" s="120"/>
      <c r="AV471" s="120"/>
      <c r="AW471" s="120"/>
      <c r="AX471" s="120"/>
      <c r="AY471" s="120"/>
      <c r="AZ471" s="120"/>
      <c r="BA471" s="120"/>
      <c r="BB471" s="120"/>
      <c r="BC471" s="120"/>
      <c r="BD471" s="120"/>
      <c r="BE471" s="120"/>
      <c r="BF471" s="120"/>
      <c r="BG471" s="120"/>
      <c r="BH471" s="120"/>
      <c r="BI471" s="120" t="str">
        <f t="shared" ref="BI471" si="1503">$A$21</f>
        <v>지시사항</v>
      </c>
      <c r="BJ471" s="120"/>
      <c r="BK471" s="120"/>
      <c r="BL471" s="120"/>
      <c r="BM471" s="120"/>
      <c r="BN471" s="120"/>
      <c r="BO471" s="120"/>
      <c r="BP471" s="120"/>
      <c r="BQ471" s="120"/>
      <c r="BR471" s="120"/>
      <c r="BS471" s="120"/>
      <c r="BT471" s="120"/>
      <c r="BU471" s="120"/>
      <c r="BV471" s="120"/>
      <c r="BW471" s="120"/>
      <c r="BX471" s="120"/>
      <c r="BY471" s="120"/>
      <c r="BZ471" s="120"/>
      <c r="CA471" s="120"/>
      <c r="CB471" s="120"/>
      <c r="CC471" s="120" t="str">
        <f t="shared" ref="CC471" si="1504">$A$21</f>
        <v>지시사항</v>
      </c>
      <c r="CD471" s="120"/>
      <c r="CE471" s="120"/>
      <c r="CF471" s="120"/>
      <c r="CG471" s="120"/>
      <c r="CH471" s="120"/>
      <c r="CI471" s="120"/>
      <c r="CJ471" s="120"/>
      <c r="CK471" s="120"/>
      <c r="CL471" s="120"/>
      <c r="CM471" s="120"/>
      <c r="CN471" s="120"/>
      <c r="CO471" s="120"/>
      <c r="CP471" s="120"/>
      <c r="CQ471" s="120"/>
      <c r="CR471" s="120"/>
      <c r="CS471" s="120"/>
      <c r="CT471" s="120"/>
      <c r="CU471" s="120"/>
      <c r="CV471" s="120"/>
    </row>
    <row r="472" spans="1:100" ht="27.95" customHeight="1" x14ac:dyDescent="0.15">
      <c r="A472" s="121" t="str">
        <f t="shared" ref="A472" si="1505">$A$22</f>
        <v>특이
사항</v>
      </c>
      <c r="B472" s="120" t="str">
        <f t="shared" ref="B472" si="1506">$B$22</f>
        <v>지각자</v>
      </c>
      <c r="C472" s="120"/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120"/>
      <c r="S472" s="120"/>
      <c r="T472" s="120"/>
      <c r="U472" s="121" t="str">
        <f t="shared" ref="U472" si="1507">$A$22</f>
        <v>특이
사항</v>
      </c>
      <c r="V472" s="120" t="str">
        <f t="shared" ref="V472" si="1508">$B$22</f>
        <v>지각자</v>
      </c>
      <c r="W472" s="120"/>
      <c r="X472" s="120"/>
      <c r="Y472" s="120"/>
      <c r="Z472" s="120"/>
      <c r="AA472" s="120"/>
      <c r="AB472" s="120"/>
      <c r="AC472" s="120"/>
      <c r="AD472" s="120"/>
      <c r="AE472" s="120"/>
      <c r="AF472" s="120"/>
      <c r="AG472" s="120"/>
      <c r="AH472" s="120"/>
      <c r="AI472" s="120"/>
      <c r="AJ472" s="120"/>
      <c r="AK472" s="120"/>
      <c r="AL472" s="120"/>
      <c r="AM472" s="120"/>
      <c r="AN472" s="120"/>
      <c r="AO472" s="121" t="str">
        <f t="shared" ref="AO472" si="1509">$A$22</f>
        <v>특이
사항</v>
      </c>
      <c r="AP472" s="120" t="str">
        <f t="shared" ref="AP472" si="1510">$B$22</f>
        <v>지각자</v>
      </c>
      <c r="AQ472" s="120"/>
      <c r="AR472" s="120"/>
      <c r="AS472" s="120"/>
      <c r="AT472" s="120"/>
      <c r="AU472" s="120"/>
      <c r="AV472" s="120"/>
      <c r="AW472" s="120"/>
      <c r="AX472" s="120"/>
      <c r="AY472" s="120"/>
      <c r="AZ472" s="120"/>
      <c r="BA472" s="120"/>
      <c r="BB472" s="120"/>
      <c r="BC472" s="120"/>
      <c r="BD472" s="120"/>
      <c r="BE472" s="120"/>
      <c r="BF472" s="120"/>
      <c r="BG472" s="120"/>
      <c r="BH472" s="120"/>
      <c r="BI472" s="121" t="str">
        <f t="shared" ref="BI472" si="1511">$A$22</f>
        <v>특이
사항</v>
      </c>
      <c r="BJ472" s="120" t="str">
        <f t="shared" ref="BJ472" si="1512">$B$22</f>
        <v>지각자</v>
      </c>
      <c r="BK472" s="120"/>
      <c r="BL472" s="120"/>
      <c r="BM472" s="120"/>
      <c r="BN472" s="120"/>
      <c r="BO472" s="120"/>
      <c r="BP472" s="120"/>
      <c r="BQ472" s="120"/>
      <c r="BR472" s="120"/>
      <c r="BS472" s="120"/>
      <c r="BT472" s="120"/>
      <c r="BU472" s="120"/>
      <c r="BV472" s="120"/>
      <c r="BW472" s="120"/>
      <c r="BX472" s="120"/>
      <c r="BY472" s="120"/>
      <c r="BZ472" s="120"/>
      <c r="CA472" s="120"/>
      <c r="CB472" s="120"/>
      <c r="CC472" s="121" t="str">
        <f t="shared" ref="CC472" si="1513">$A$22</f>
        <v>특이
사항</v>
      </c>
      <c r="CD472" s="120" t="str">
        <f t="shared" ref="CD472" si="1514">$B$22</f>
        <v>지각자</v>
      </c>
      <c r="CE472" s="120"/>
      <c r="CF472" s="120"/>
      <c r="CG472" s="120"/>
      <c r="CH472" s="120"/>
      <c r="CI472" s="120"/>
      <c r="CJ472" s="120"/>
      <c r="CK472" s="120"/>
      <c r="CL472" s="120"/>
      <c r="CM472" s="120"/>
      <c r="CN472" s="120"/>
      <c r="CO472" s="120"/>
      <c r="CP472" s="120"/>
      <c r="CQ472" s="120"/>
      <c r="CR472" s="120"/>
      <c r="CS472" s="120"/>
      <c r="CT472" s="120"/>
      <c r="CU472" s="120"/>
      <c r="CV472" s="120"/>
    </row>
    <row r="473" spans="1:100" ht="27.95" customHeight="1" x14ac:dyDescent="0.15">
      <c r="A473" s="121"/>
      <c r="B473" s="120" t="str">
        <f t="shared" ref="B473" si="1515">$B$23</f>
        <v>결석자</v>
      </c>
      <c r="C473" s="120"/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120"/>
      <c r="S473" s="120"/>
      <c r="T473" s="120"/>
      <c r="U473" s="121"/>
      <c r="V473" s="120" t="str">
        <f t="shared" ref="V473" si="1516">$B$23</f>
        <v>결석자</v>
      </c>
      <c r="W473" s="120"/>
      <c r="X473" s="120"/>
      <c r="Y473" s="120"/>
      <c r="Z473" s="120"/>
      <c r="AA473" s="120"/>
      <c r="AB473" s="120"/>
      <c r="AC473" s="120"/>
      <c r="AD473" s="120"/>
      <c r="AE473" s="120"/>
      <c r="AF473" s="120"/>
      <c r="AG473" s="120"/>
      <c r="AH473" s="120"/>
      <c r="AI473" s="120"/>
      <c r="AJ473" s="120"/>
      <c r="AK473" s="120"/>
      <c r="AL473" s="120"/>
      <c r="AM473" s="120"/>
      <c r="AN473" s="120"/>
      <c r="AO473" s="121"/>
      <c r="AP473" s="120" t="str">
        <f t="shared" ref="AP473" si="1517">$B$23</f>
        <v>결석자</v>
      </c>
      <c r="AQ473" s="120"/>
      <c r="AR473" s="120"/>
      <c r="AS473" s="120"/>
      <c r="AT473" s="120"/>
      <c r="AU473" s="120"/>
      <c r="AV473" s="120"/>
      <c r="AW473" s="120"/>
      <c r="AX473" s="120"/>
      <c r="AY473" s="120"/>
      <c r="AZ473" s="120"/>
      <c r="BA473" s="120"/>
      <c r="BB473" s="120"/>
      <c r="BC473" s="120"/>
      <c r="BD473" s="120"/>
      <c r="BE473" s="120"/>
      <c r="BF473" s="120"/>
      <c r="BG473" s="120"/>
      <c r="BH473" s="120"/>
      <c r="BI473" s="121"/>
      <c r="BJ473" s="120" t="str">
        <f t="shared" ref="BJ473" si="1518">$B$23</f>
        <v>결석자</v>
      </c>
      <c r="BK473" s="120"/>
      <c r="BL473" s="120"/>
      <c r="BM473" s="120"/>
      <c r="BN473" s="120"/>
      <c r="BO473" s="120"/>
      <c r="BP473" s="120"/>
      <c r="BQ473" s="120"/>
      <c r="BR473" s="120"/>
      <c r="BS473" s="120"/>
      <c r="BT473" s="120"/>
      <c r="BU473" s="120"/>
      <c r="BV473" s="120"/>
      <c r="BW473" s="120"/>
      <c r="BX473" s="120"/>
      <c r="BY473" s="120"/>
      <c r="BZ473" s="120"/>
      <c r="CA473" s="120"/>
      <c r="CB473" s="120"/>
      <c r="CC473" s="121"/>
      <c r="CD473" s="120" t="str">
        <f t="shared" ref="CD473" si="1519">$B$23</f>
        <v>결석자</v>
      </c>
      <c r="CE473" s="120"/>
      <c r="CF473" s="120"/>
      <c r="CG473" s="120"/>
      <c r="CH473" s="120"/>
      <c r="CI473" s="120"/>
      <c r="CJ473" s="120"/>
      <c r="CK473" s="120"/>
      <c r="CL473" s="120"/>
      <c r="CM473" s="120"/>
      <c r="CN473" s="120"/>
      <c r="CO473" s="120"/>
      <c r="CP473" s="120"/>
      <c r="CQ473" s="120"/>
      <c r="CR473" s="120"/>
      <c r="CS473" s="120"/>
      <c r="CT473" s="120"/>
      <c r="CU473" s="120"/>
      <c r="CV473" s="120"/>
    </row>
    <row r="474" spans="1:100" ht="27.95" customHeight="1" x14ac:dyDescent="0.15">
      <c r="A474" s="121"/>
      <c r="B474" s="120" t="str">
        <f t="shared" ref="B474" si="1520">$B$24</f>
        <v>조퇴자</v>
      </c>
      <c r="C474" s="120"/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120"/>
      <c r="S474" s="120"/>
      <c r="T474" s="120"/>
      <c r="U474" s="121"/>
      <c r="V474" s="120" t="str">
        <f t="shared" ref="V474" si="1521">$B$24</f>
        <v>조퇴자</v>
      </c>
      <c r="W474" s="120"/>
      <c r="X474" s="120"/>
      <c r="Y474" s="120"/>
      <c r="Z474" s="120"/>
      <c r="AA474" s="120"/>
      <c r="AB474" s="120"/>
      <c r="AC474" s="120"/>
      <c r="AD474" s="120"/>
      <c r="AE474" s="120"/>
      <c r="AF474" s="120"/>
      <c r="AG474" s="120"/>
      <c r="AH474" s="120"/>
      <c r="AI474" s="120"/>
      <c r="AJ474" s="120"/>
      <c r="AK474" s="120"/>
      <c r="AL474" s="120"/>
      <c r="AM474" s="120"/>
      <c r="AN474" s="120"/>
      <c r="AO474" s="121"/>
      <c r="AP474" s="120" t="str">
        <f t="shared" ref="AP474" si="1522">$B$24</f>
        <v>조퇴자</v>
      </c>
      <c r="AQ474" s="120"/>
      <c r="AR474" s="120"/>
      <c r="AS474" s="120"/>
      <c r="AT474" s="120"/>
      <c r="AU474" s="120"/>
      <c r="AV474" s="120"/>
      <c r="AW474" s="120"/>
      <c r="AX474" s="120"/>
      <c r="AY474" s="120"/>
      <c r="AZ474" s="120"/>
      <c r="BA474" s="120"/>
      <c r="BB474" s="120"/>
      <c r="BC474" s="120"/>
      <c r="BD474" s="120"/>
      <c r="BE474" s="120"/>
      <c r="BF474" s="120"/>
      <c r="BG474" s="120"/>
      <c r="BH474" s="120"/>
      <c r="BI474" s="121"/>
      <c r="BJ474" s="120" t="str">
        <f t="shared" ref="BJ474" si="1523">$B$24</f>
        <v>조퇴자</v>
      </c>
      <c r="BK474" s="120"/>
      <c r="BL474" s="120"/>
      <c r="BM474" s="120"/>
      <c r="BN474" s="120"/>
      <c r="BO474" s="120"/>
      <c r="BP474" s="120"/>
      <c r="BQ474" s="120"/>
      <c r="BR474" s="120"/>
      <c r="BS474" s="120"/>
      <c r="BT474" s="120"/>
      <c r="BU474" s="120"/>
      <c r="BV474" s="120"/>
      <c r="BW474" s="120"/>
      <c r="BX474" s="120"/>
      <c r="BY474" s="120"/>
      <c r="BZ474" s="120"/>
      <c r="CA474" s="120"/>
      <c r="CB474" s="120"/>
      <c r="CC474" s="121"/>
      <c r="CD474" s="120" t="str">
        <f t="shared" ref="CD474" si="1524">$B$24</f>
        <v>조퇴자</v>
      </c>
      <c r="CE474" s="120"/>
      <c r="CF474" s="120"/>
      <c r="CG474" s="120"/>
      <c r="CH474" s="120"/>
      <c r="CI474" s="120"/>
      <c r="CJ474" s="120"/>
      <c r="CK474" s="120"/>
      <c r="CL474" s="120"/>
      <c r="CM474" s="120"/>
      <c r="CN474" s="120"/>
      <c r="CO474" s="120"/>
      <c r="CP474" s="120"/>
      <c r="CQ474" s="120"/>
      <c r="CR474" s="120"/>
      <c r="CS474" s="120"/>
      <c r="CT474" s="120"/>
      <c r="CU474" s="120"/>
      <c r="CV474" s="120"/>
    </row>
    <row r="475" spans="1:100" ht="45" customHeight="1" x14ac:dyDescent="0.15">
      <c r="A475" s="121"/>
      <c r="B475" s="121" t="str">
        <f t="shared" ref="B475" si="1525">$B$25</f>
        <v>기타사항
(전달사항, 외출자 등)</v>
      </c>
      <c r="C475" s="121"/>
      <c r="D475" s="121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120"/>
      <c r="S475" s="120"/>
      <c r="T475" s="120"/>
      <c r="U475" s="121"/>
      <c r="V475" s="121" t="str">
        <f t="shared" ref="V475" si="1526">$B$25</f>
        <v>기타사항
(전달사항, 외출자 등)</v>
      </c>
      <c r="W475" s="121"/>
      <c r="X475" s="121"/>
      <c r="Y475" s="120"/>
      <c r="Z475" s="120"/>
      <c r="AA475" s="120"/>
      <c r="AB475" s="120"/>
      <c r="AC475" s="120"/>
      <c r="AD475" s="120"/>
      <c r="AE475" s="120"/>
      <c r="AF475" s="120"/>
      <c r="AG475" s="120"/>
      <c r="AH475" s="120"/>
      <c r="AI475" s="120"/>
      <c r="AJ475" s="120"/>
      <c r="AK475" s="120"/>
      <c r="AL475" s="120"/>
      <c r="AM475" s="120"/>
      <c r="AN475" s="120"/>
      <c r="AO475" s="121"/>
      <c r="AP475" s="121" t="str">
        <f t="shared" ref="AP475" si="1527">$B$25</f>
        <v>기타사항
(전달사항, 외출자 등)</v>
      </c>
      <c r="AQ475" s="121"/>
      <c r="AR475" s="121"/>
      <c r="AS475" s="120"/>
      <c r="AT475" s="120"/>
      <c r="AU475" s="120"/>
      <c r="AV475" s="120"/>
      <c r="AW475" s="120"/>
      <c r="AX475" s="120"/>
      <c r="AY475" s="120"/>
      <c r="AZ475" s="120"/>
      <c r="BA475" s="120"/>
      <c r="BB475" s="120"/>
      <c r="BC475" s="120"/>
      <c r="BD475" s="120"/>
      <c r="BE475" s="120"/>
      <c r="BF475" s="120"/>
      <c r="BG475" s="120"/>
      <c r="BH475" s="120"/>
      <c r="BI475" s="121"/>
      <c r="BJ475" s="121" t="str">
        <f t="shared" ref="BJ475" si="1528">$B$25</f>
        <v>기타사항
(전달사항, 외출자 등)</v>
      </c>
      <c r="BK475" s="121"/>
      <c r="BL475" s="121"/>
      <c r="BM475" s="120"/>
      <c r="BN475" s="120"/>
      <c r="BO475" s="120"/>
      <c r="BP475" s="120"/>
      <c r="BQ475" s="120"/>
      <c r="BR475" s="120"/>
      <c r="BS475" s="120"/>
      <c r="BT475" s="120"/>
      <c r="BU475" s="120"/>
      <c r="BV475" s="120"/>
      <c r="BW475" s="120"/>
      <c r="BX475" s="120"/>
      <c r="BY475" s="120"/>
      <c r="BZ475" s="120"/>
      <c r="CA475" s="120"/>
      <c r="CB475" s="120"/>
      <c r="CC475" s="121"/>
      <c r="CD475" s="121" t="str">
        <f t="shared" ref="CD475" si="1529">$B$25</f>
        <v>기타사항
(전달사항, 외출자 등)</v>
      </c>
      <c r="CE475" s="121"/>
      <c r="CF475" s="121"/>
      <c r="CG475" s="120"/>
      <c r="CH475" s="120"/>
      <c r="CI475" s="120"/>
      <c r="CJ475" s="120"/>
      <c r="CK475" s="120"/>
      <c r="CL475" s="120"/>
      <c r="CM475" s="120"/>
      <c r="CN475" s="120"/>
      <c r="CO475" s="120"/>
      <c r="CP475" s="120"/>
      <c r="CQ475" s="120"/>
      <c r="CR475" s="120"/>
      <c r="CS475" s="120"/>
      <c r="CT475" s="120"/>
      <c r="CU475" s="120"/>
      <c r="CV475" s="120"/>
    </row>
    <row r="476" spans="1:100" s="49" customFormat="1" ht="44.25" customHeight="1" x14ac:dyDescent="0.15">
      <c r="A476" s="148" t="str">
        <f t="shared" ref="A476" si="1530">$A$1</f>
        <v>훈    련    일    지</v>
      </c>
      <c r="B476" s="148"/>
      <c r="C476" s="148"/>
      <c r="D476" s="148"/>
      <c r="E476" s="148"/>
      <c r="F476" s="148"/>
      <c r="G476" s="148"/>
      <c r="H476" s="148"/>
      <c r="I476" s="148"/>
      <c r="J476" s="148"/>
      <c r="K476" s="148"/>
      <c r="L476" s="148"/>
      <c r="M476" s="148"/>
      <c r="N476" s="148"/>
      <c r="O476" s="148"/>
      <c r="P476" s="148"/>
      <c r="Q476" s="148"/>
      <c r="R476" s="148"/>
      <c r="S476" s="148"/>
      <c r="T476" s="148"/>
      <c r="U476" s="148" t="str">
        <f t="shared" ref="U476" si="1531">$A$1</f>
        <v>훈    련    일    지</v>
      </c>
      <c r="V476" s="148"/>
      <c r="W476" s="148"/>
      <c r="X476" s="148"/>
      <c r="Y476" s="148"/>
      <c r="Z476" s="148"/>
      <c r="AA476" s="148"/>
      <c r="AB476" s="148"/>
      <c r="AC476" s="148"/>
      <c r="AD476" s="148"/>
      <c r="AE476" s="148"/>
      <c r="AF476" s="148"/>
      <c r="AG476" s="148"/>
      <c r="AH476" s="148"/>
      <c r="AI476" s="148"/>
      <c r="AJ476" s="148"/>
      <c r="AK476" s="148"/>
      <c r="AL476" s="148"/>
      <c r="AM476" s="148"/>
      <c r="AN476" s="148"/>
      <c r="AO476" s="148" t="str">
        <f t="shared" ref="AO476" si="1532">$A$1</f>
        <v>훈    련    일    지</v>
      </c>
      <c r="AP476" s="148"/>
      <c r="AQ476" s="148"/>
      <c r="AR476" s="148"/>
      <c r="AS476" s="148"/>
      <c r="AT476" s="148"/>
      <c r="AU476" s="148"/>
      <c r="AV476" s="148"/>
      <c r="AW476" s="148"/>
      <c r="AX476" s="148"/>
      <c r="AY476" s="148"/>
      <c r="AZ476" s="148"/>
      <c r="BA476" s="148"/>
      <c r="BB476" s="148"/>
      <c r="BC476" s="148"/>
      <c r="BD476" s="148"/>
      <c r="BE476" s="148"/>
      <c r="BF476" s="148"/>
      <c r="BG476" s="148"/>
      <c r="BH476" s="148"/>
      <c r="BI476" s="148" t="str">
        <f t="shared" ref="BI476" si="1533">$A$1</f>
        <v>훈    련    일    지</v>
      </c>
      <c r="BJ476" s="148"/>
      <c r="BK476" s="148"/>
      <c r="BL476" s="148"/>
      <c r="BM476" s="148"/>
      <c r="BN476" s="148"/>
      <c r="BO476" s="148"/>
      <c r="BP476" s="148"/>
      <c r="BQ476" s="148"/>
      <c r="BR476" s="148"/>
      <c r="BS476" s="148"/>
      <c r="BT476" s="148"/>
      <c r="BU476" s="148"/>
      <c r="BV476" s="148"/>
      <c r="BW476" s="148"/>
      <c r="BX476" s="148"/>
      <c r="BY476" s="148"/>
      <c r="BZ476" s="148"/>
      <c r="CA476" s="148"/>
      <c r="CB476" s="148"/>
      <c r="CC476" s="148" t="str">
        <f t="shared" ref="CC476" si="1534">$A$1</f>
        <v>훈    련    일    지</v>
      </c>
      <c r="CD476" s="148"/>
      <c r="CE476" s="148"/>
      <c r="CF476" s="148"/>
      <c r="CG476" s="148"/>
      <c r="CH476" s="148"/>
      <c r="CI476" s="148"/>
      <c r="CJ476" s="148"/>
      <c r="CK476" s="148"/>
      <c r="CL476" s="148"/>
      <c r="CM476" s="148"/>
      <c r="CN476" s="148"/>
      <c r="CO476" s="148"/>
      <c r="CP476" s="148"/>
      <c r="CQ476" s="148"/>
      <c r="CR476" s="148"/>
      <c r="CS476" s="148"/>
      <c r="CT476" s="148"/>
      <c r="CU476" s="148"/>
      <c r="CV476" s="148"/>
    </row>
    <row r="477" spans="1:100" s="49" customFormat="1" ht="24" customHeight="1" x14ac:dyDescent="0.1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O477" s="50"/>
      <c r="AP477" s="50"/>
      <c r="AQ477" s="50"/>
      <c r="AR477" s="50"/>
      <c r="AS477" s="50"/>
      <c r="AT477" s="50"/>
      <c r="AU477" s="50"/>
      <c r="AV477" s="50"/>
      <c r="AW477" s="50"/>
      <c r="AX477" s="50"/>
      <c r="BI477" s="50"/>
      <c r="BJ477" s="50"/>
      <c r="BK477" s="50"/>
      <c r="BL477" s="50"/>
      <c r="BM477" s="50"/>
      <c r="BN477" s="50"/>
      <c r="BO477" s="50"/>
      <c r="BP477" s="50"/>
      <c r="BQ477" s="50"/>
      <c r="BR477" s="50"/>
      <c r="CC477" s="50"/>
      <c r="CD477" s="50"/>
      <c r="CE477" s="50"/>
      <c r="CF477" s="50"/>
      <c r="CG477" s="50"/>
      <c r="CH477" s="50"/>
      <c r="CI477" s="50"/>
      <c r="CJ477" s="50"/>
      <c r="CK477" s="50"/>
      <c r="CL477" s="50"/>
    </row>
    <row r="478" spans="1:100" ht="20.100000000000001" customHeight="1" x14ac:dyDescent="0.15">
      <c r="A478" s="51" t="s">
        <v>18</v>
      </c>
      <c r="D478" s="81" t="str">
        <f>자료!$D$4</f>
        <v>하이미디어컴퓨터학원 천호점</v>
      </c>
      <c r="F478" s="52"/>
      <c r="G478" s="52"/>
      <c r="H478" s="52"/>
      <c r="N478" s="149" t="s">
        <v>75</v>
      </c>
      <c r="O478" s="152" t="s">
        <v>70</v>
      </c>
      <c r="P478" s="153"/>
      <c r="Q478" s="154"/>
      <c r="R478" s="152" t="s">
        <v>76</v>
      </c>
      <c r="S478" s="153"/>
      <c r="T478" s="154"/>
      <c r="U478" s="51" t="str">
        <f>$A$3</f>
        <v xml:space="preserve">훈련기관명 : </v>
      </c>
      <c r="X478" s="81" t="str">
        <f>$D$3</f>
        <v>하이미디어컴퓨터학원 천호점</v>
      </c>
      <c r="Z478" s="52"/>
      <c r="AA478" s="52"/>
      <c r="AB478" s="52"/>
      <c r="AH478" s="149" t="str">
        <f>$N$3</f>
        <v>결 
재</v>
      </c>
      <c r="AI478" s="152" t="str">
        <f>$O$3</f>
        <v>담  당</v>
      </c>
      <c r="AJ478" s="153"/>
      <c r="AK478" s="154"/>
      <c r="AL478" s="152" t="str">
        <f>$R$3</f>
        <v>최 종</v>
      </c>
      <c r="AM478" s="153"/>
      <c r="AN478" s="154"/>
      <c r="AO478" s="51" t="str">
        <f>$A$3</f>
        <v xml:space="preserve">훈련기관명 : </v>
      </c>
      <c r="AR478" s="81" t="str">
        <f>$D$3</f>
        <v>하이미디어컴퓨터학원 천호점</v>
      </c>
      <c r="AT478" s="52"/>
      <c r="AU478" s="52"/>
      <c r="AV478" s="52"/>
      <c r="BB478" s="149" t="str">
        <f>$N$3</f>
        <v>결 
재</v>
      </c>
      <c r="BC478" s="152" t="str">
        <f>$O$3</f>
        <v>담  당</v>
      </c>
      <c r="BD478" s="153"/>
      <c r="BE478" s="154"/>
      <c r="BF478" s="152" t="str">
        <f>$R$3</f>
        <v>최 종</v>
      </c>
      <c r="BG478" s="153"/>
      <c r="BH478" s="154"/>
      <c r="BI478" s="51" t="str">
        <f>$A$3</f>
        <v xml:space="preserve">훈련기관명 : </v>
      </c>
      <c r="BL478" s="81" t="str">
        <f>$D$3</f>
        <v>하이미디어컴퓨터학원 천호점</v>
      </c>
      <c r="BN478" s="52"/>
      <c r="BO478" s="52"/>
      <c r="BP478" s="52"/>
      <c r="BV478" s="149" t="str">
        <f>$N$3</f>
        <v>결 
재</v>
      </c>
      <c r="BW478" s="152" t="str">
        <f>$O$3</f>
        <v>담  당</v>
      </c>
      <c r="BX478" s="153"/>
      <c r="BY478" s="154"/>
      <c r="BZ478" s="152" t="str">
        <f>$R$3</f>
        <v>최 종</v>
      </c>
      <c r="CA478" s="153"/>
      <c r="CB478" s="154"/>
      <c r="CC478" s="51" t="str">
        <f>$A$3</f>
        <v xml:space="preserve">훈련기관명 : </v>
      </c>
      <c r="CF478" s="81" t="str">
        <f>$D$3</f>
        <v>하이미디어컴퓨터학원 천호점</v>
      </c>
      <c r="CH478" s="52"/>
      <c r="CI478" s="52"/>
      <c r="CJ478" s="52"/>
      <c r="CP478" s="149" t="str">
        <f>$N$3</f>
        <v>결 
재</v>
      </c>
      <c r="CQ478" s="152" t="str">
        <f>$O$3</f>
        <v>담  당</v>
      </c>
      <c r="CR478" s="153"/>
      <c r="CS478" s="154"/>
      <c r="CT478" s="152" t="str">
        <f>$R$3</f>
        <v>최 종</v>
      </c>
      <c r="CU478" s="153"/>
      <c r="CV478" s="154"/>
    </row>
    <row r="479" spans="1:100" ht="20.100000000000001" customHeight="1" x14ac:dyDescent="0.15">
      <c r="A479" s="51" t="s">
        <v>19</v>
      </c>
      <c r="D479" s="136" t="str">
        <f>$D$4</f>
        <v>풀스택 개발자양성과정(프론트앤드&amp;백앤드)(2회차)</v>
      </c>
      <c r="E479" s="136"/>
      <c r="F479" s="136"/>
      <c r="G479" s="136"/>
      <c r="H479" s="136"/>
      <c r="I479" s="136"/>
      <c r="J479" s="136"/>
      <c r="K479" s="136"/>
      <c r="L479" s="136"/>
      <c r="M479" s="137"/>
      <c r="N479" s="150"/>
      <c r="O479" s="138"/>
      <c r="P479" s="139"/>
      <c r="Q479" s="140"/>
      <c r="R479" s="138"/>
      <c r="S479" s="139"/>
      <c r="T479" s="140"/>
      <c r="U479" s="51" t="str">
        <f>$A$4</f>
        <v xml:space="preserve">훈련과정명 : </v>
      </c>
      <c r="X479" s="136" t="str">
        <f>$D$4</f>
        <v>풀스택 개발자양성과정(프론트앤드&amp;백앤드)(2회차)</v>
      </c>
      <c r="Y479" s="136"/>
      <c r="Z479" s="136"/>
      <c r="AA479" s="136"/>
      <c r="AB479" s="136"/>
      <c r="AC479" s="136"/>
      <c r="AD479" s="136"/>
      <c r="AE479" s="136"/>
      <c r="AF479" s="136"/>
      <c r="AG479" s="137"/>
      <c r="AH479" s="150"/>
      <c r="AI479" s="138"/>
      <c r="AJ479" s="139"/>
      <c r="AK479" s="140"/>
      <c r="AL479" s="138"/>
      <c r="AM479" s="139"/>
      <c r="AN479" s="140"/>
      <c r="AO479" s="51" t="str">
        <f>$A$4</f>
        <v xml:space="preserve">훈련과정명 : </v>
      </c>
      <c r="AR479" s="136" t="str">
        <f>$D$4</f>
        <v>풀스택 개발자양성과정(프론트앤드&amp;백앤드)(2회차)</v>
      </c>
      <c r="AS479" s="136"/>
      <c r="AT479" s="136"/>
      <c r="AU479" s="136"/>
      <c r="AV479" s="136"/>
      <c r="AW479" s="136"/>
      <c r="AX479" s="136"/>
      <c r="AY479" s="136"/>
      <c r="AZ479" s="136"/>
      <c r="BA479" s="137"/>
      <c r="BB479" s="150"/>
      <c r="BC479" s="138"/>
      <c r="BD479" s="139"/>
      <c r="BE479" s="140"/>
      <c r="BF479" s="138"/>
      <c r="BG479" s="139"/>
      <c r="BH479" s="140"/>
      <c r="BI479" s="51" t="str">
        <f>$A$4</f>
        <v xml:space="preserve">훈련과정명 : </v>
      </c>
      <c r="BL479" s="136" t="str">
        <f>$D$4</f>
        <v>풀스택 개발자양성과정(프론트앤드&amp;백앤드)(2회차)</v>
      </c>
      <c r="BM479" s="136"/>
      <c r="BN479" s="136"/>
      <c r="BO479" s="136"/>
      <c r="BP479" s="136"/>
      <c r="BQ479" s="136"/>
      <c r="BR479" s="136"/>
      <c r="BS479" s="136"/>
      <c r="BT479" s="136"/>
      <c r="BU479" s="137"/>
      <c r="BV479" s="150"/>
      <c r="BW479" s="138"/>
      <c r="BX479" s="139"/>
      <c r="BY479" s="140"/>
      <c r="BZ479" s="138"/>
      <c r="CA479" s="139"/>
      <c r="CB479" s="140"/>
      <c r="CC479" s="51" t="str">
        <f>$A$4</f>
        <v xml:space="preserve">훈련과정명 : </v>
      </c>
      <c r="CF479" s="136" t="str">
        <f>$D$4</f>
        <v>풀스택 개발자양성과정(프론트앤드&amp;백앤드)(2회차)</v>
      </c>
      <c r="CG479" s="136"/>
      <c r="CH479" s="136"/>
      <c r="CI479" s="136"/>
      <c r="CJ479" s="136"/>
      <c r="CK479" s="136"/>
      <c r="CL479" s="136"/>
      <c r="CM479" s="136"/>
      <c r="CN479" s="136"/>
      <c r="CO479" s="137"/>
      <c r="CP479" s="150"/>
      <c r="CQ479" s="138"/>
      <c r="CR479" s="139"/>
      <c r="CS479" s="140"/>
      <c r="CT479" s="138"/>
      <c r="CU479" s="139"/>
      <c r="CV479" s="140"/>
    </row>
    <row r="480" spans="1:100" ht="20.100000000000001" customHeight="1" x14ac:dyDescent="0.15">
      <c r="A480" s="51" t="s">
        <v>20</v>
      </c>
      <c r="D480" s="81" t="str">
        <f>자료!$D$5</f>
        <v>2020-10-20 ~ 2021-04-01</v>
      </c>
      <c r="F480" s="52"/>
      <c r="N480" s="151"/>
      <c r="O480" s="141"/>
      <c r="P480" s="142"/>
      <c r="Q480" s="143"/>
      <c r="R480" s="141"/>
      <c r="S480" s="142"/>
      <c r="T480" s="143"/>
      <c r="U480" s="51" t="str">
        <f>$A$5</f>
        <v xml:space="preserve">훈 련 기 간 : </v>
      </c>
      <c r="X480" s="81" t="str">
        <f>$D$5</f>
        <v>2020-10-20 ~ 2021-04-01</v>
      </c>
      <c r="Z480" s="52"/>
      <c r="AH480" s="151"/>
      <c r="AI480" s="141"/>
      <c r="AJ480" s="142"/>
      <c r="AK480" s="143"/>
      <c r="AL480" s="141"/>
      <c r="AM480" s="142"/>
      <c r="AN480" s="143"/>
      <c r="AO480" s="51" t="str">
        <f>$A$5</f>
        <v xml:space="preserve">훈 련 기 간 : </v>
      </c>
      <c r="AR480" s="81" t="str">
        <f>$D$5</f>
        <v>2020-10-20 ~ 2021-04-01</v>
      </c>
      <c r="AT480" s="52"/>
      <c r="BB480" s="151"/>
      <c r="BC480" s="141"/>
      <c r="BD480" s="142"/>
      <c r="BE480" s="143"/>
      <c r="BF480" s="141"/>
      <c r="BG480" s="142"/>
      <c r="BH480" s="143"/>
      <c r="BI480" s="51" t="str">
        <f>$A$5</f>
        <v xml:space="preserve">훈 련 기 간 : </v>
      </c>
      <c r="BL480" s="81" t="str">
        <f>$D$5</f>
        <v>2020-10-20 ~ 2021-04-01</v>
      </c>
      <c r="BN480" s="52"/>
      <c r="BV480" s="151"/>
      <c r="BW480" s="141"/>
      <c r="BX480" s="142"/>
      <c r="BY480" s="143"/>
      <c r="BZ480" s="141"/>
      <c r="CA480" s="142"/>
      <c r="CB480" s="143"/>
      <c r="CC480" s="51" t="str">
        <f>$A$5</f>
        <v xml:space="preserve">훈 련 기 간 : </v>
      </c>
      <c r="CF480" s="81" t="str">
        <f>$D$5</f>
        <v>2020-10-20 ~ 2021-04-01</v>
      </c>
      <c r="CH480" s="52"/>
      <c r="CP480" s="151"/>
      <c r="CQ480" s="141"/>
      <c r="CR480" s="142"/>
      <c r="CS480" s="143"/>
      <c r="CT480" s="141"/>
      <c r="CU480" s="142"/>
      <c r="CV480" s="143"/>
    </row>
    <row r="481" spans="1:100" ht="20.100000000000001" customHeight="1" x14ac:dyDescent="0.15">
      <c r="F481" s="52"/>
      <c r="Z481" s="52"/>
      <c r="AT481" s="52"/>
      <c r="BN481" s="52"/>
      <c r="CH481" s="52"/>
    </row>
    <row r="482" spans="1:100" ht="19.5" customHeight="1" x14ac:dyDescent="0.15">
      <c r="A482" s="53" t="s">
        <v>68</v>
      </c>
      <c r="B482" s="53"/>
      <c r="C482" s="53"/>
      <c r="D482" s="144">
        <f>VLOOKUP(J482,내용[],44,FALSE)</f>
        <v>44264</v>
      </c>
      <c r="E482" s="144"/>
      <c r="F482" s="144"/>
      <c r="G482" s="144"/>
      <c r="H482" s="144"/>
      <c r="I482" s="144"/>
      <c r="J482" s="145">
        <f t="shared" ref="J482" si="1535">J457+5</f>
        <v>96</v>
      </c>
      <c r="K482" s="145"/>
      <c r="L482" s="54"/>
      <c r="M482" s="53"/>
      <c r="N482" s="53"/>
      <c r="O482" s="53"/>
      <c r="P482" s="53"/>
      <c r="Q482" s="53"/>
      <c r="R482" s="53"/>
      <c r="U482" s="53" t="s">
        <v>68</v>
      </c>
      <c r="V482" s="53"/>
      <c r="W482" s="53"/>
      <c r="X482" s="146">
        <f>VLOOKUP(AD482,내용[],44,FALSE)</f>
        <v>44265</v>
      </c>
      <c r="Y482" s="146"/>
      <c r="Z482" s="146"/>
      <c r="AA482" s="146"/>
      <c r="AB482" s="146"/>
      <c r="AC482" s="146"/>
      <c r="AD482" s="147">
        <f t="shared" ref="AD482" si="1536">J482+1</f>
        <v>97</v>
      </c>
      <c r="AE482" s="147"/>
      <c r="AF482" s="54"/>
      <c r="AG482" s="53"/>
      <c r="AH482" s="53"/>
      <c r="AI482" s="53"/>
      <c r="AJ482" s="53"/>
      <c r="AK482" s="53"/>
      <c r="AL482" s="53"/>
      <c r="AO482" s="53" t="s">
        <v>68</v>
      </c>
      <c r="AP482" s="53"/>
      <c r="AQ482" s="53"/>
      <c r="AR482" s="146">
        <f>VLOOKUP(AX482,내용[],44,FALSE)</f>
        <v>44266</v>
      </c>
      <c r="AS482" s="146"/>
      <c r="AT482" s="146"/>
      <c r="AU482" s="146"/>
      <c r="AV482" s="146"/>
      <c r="AW482" s="146"/>
      <c r="AX482" s="147">
        <f t="shared" ref="AX482" si="1537">AD482+1</f>
        <v>98</v>
      </c>
      <c r="AY482" s="147"/>
      <c r="AZ482" s="54"/>
      <c r="BA482" s="53"/>
      <c r="BB482" s="53"/>
      <c r="BC482" s="53"/>
      <c r="BD482" s="53"/>
      <c r="BE482" s="53"/>
      <c r="BF482" s="53"/>
      <c r="BI482" s="53" t="s">
        <v>68</v>
      </c>
      <c r="BJ482" s="53"/>
      <c r="BK482" s="53"/>
      <c r="BL482" s="146">
        <f>VLOOKUP(BR482,내용[],44,FALSE)</f>
        <v>44267</v>
      </c>
      <c r="BM482" s="146"/>
      <c r="BN482" s="146"/>
      <c r="BO482" s="146"/>
      <c r="BP482" s="146"/>
      <c r="BQ482" s="146"/>
      <c r="BR482" s="147">
        <f t="shared" ref="BR482" si="1538">AX482+1</f>
        <v>99</v>
      </c>
      <c r="BS482" s="147"/>
      <c r="BT482" s="54"/>
      <c r="BU482" s="53"/>
      <c r="BV482" s="53"/>
      <c r="BW482" s="53"/>
      <c r="BX482" s="53"/>
      <c r="BY482" s="53"/>
      <c r="BZ482" s="53"/>
      <c r="CC482" s="53" t="s">
        <v>68</v>
      </c>
      <c r="CD482" s="53"/>
      <c r="CE482" s="53"/>
      <c r="CF482" s="146">
        <f>VLOOKUP(CL482,내용[],44,FALSE)</f>
        <v>44270</v>
      </c>
      <c r="CG482" s="146"/>
      <c r="CH482" s="146"/>
      <c r="CI482" s="146"/>
      <c r="CJ482" s="146"/>
      <c r="CK482" s="146"/>
      <c r="CL482" s="147">
        <f t="shared" ref="CL482" si="1539">BR482+1</f>
        <v>100</v>
      </c>
      <c r="CM482" s="147"/>
      <c r="CN482" s="54"/>
      <c r="CO482" s="53"/>
      <c r="CP482" s="53"/>
      <c r="CQ482" s="53"/>
      <c r="CR482" s="53"/>
      <c r="CS482" s="53"/>
      <c r="CT482" s="53"/>
    </row>
    <row r="483" spans="1:100" ht="30" customHeight="1" x14ac:dyDescent="0.15">
      <c r="A483" s="130" t="str">
        <f t="shared" ref="A483" si="1540">$A$8</f>
        <v>재적</v>
      </c>
      <c r="B483" s="131"/>
      <c r="C483" s="132" t="s">
        <v>2</v>
      </c>
      <c r="D483" s="135"/>
      <c r="E483" s="130" t="str">
        <f t="shared" ref="E483" si="1541">$E$8</f>
        <v>출석</v>
      </c>
      <c r="F483" s="131"/>
      <c r="G483" s="132" t="s">
        <v>2</v>
      </c>
      <c r="H483" s="133"/>
      <c r="I483" s="134" t="str">
        <f t="shared" ref="I483" si="1542">$I$8</f>
        <v>결석</v>
      </c>
      <c r="J483" s="131"/>
      <c r="K483" s="132" t="s">
        <v>2</v>
      </c>
      <c r="L483" s="135"/>
      <c r="M483" s="130" t="str">
        <f t="shared" ref="M483" si="1543">$M$8</f>
        <v>지각</v>
      </c>
      <c r="N483" s="131"/>
      <c r="O483" s="132" t="s">
        <v>2</v>
      </c>
      <c r="P483" s="133"/>
      <c r="Q483" s="134" t="str">
        <f t="shared" ref="Q483" si="1544">$Q$8</f>
        <v xml:space="preserve">조퇴 </v>
      </c>
      <c r="R483" s="131"/>
      <c r="S483" s="132" t="s">
        <v>2</v>
      </c>
      <c r="T483" s="133"/>
      <c r="U483" s="130" t="str">
        <f t="shared" ref="U483" si="1545">$A$8</f>
        <v>재적</v>
      </c>
      <c r="V483" s="131"/>
      <c r="W483" s="132" t="s">
        <v>2</v>
      </c>
      <c r="X483" s="135"/>
      <c r="Y483" s="130" t="str">
        <f t="shared" ref="Y483" si="1546">$E$8</f>
        <v>출석</v>
      </c>
      <c r="Z483" s="131"/>
      <c r="AA483" s="132" t="s">
        <v>2</v>
      </c>
      <c r="AB483" s="133"/>
      <c r="AC483" s="134" t="str">
        <f t="shared" ref="AC483" si="1547">$I$8</f>
        <v>결석</v>
      </c>
      <c r="AD483" s="131"/>
      <c r="AE483" s="132" t="s">
        <v>2</v>
      </c>
      <c r="AF483" s="135"/>
      <c r="AG483" s="130" t="str">
        <f t="shared" ref="AG483" si="1548">$M$8</f>
        <v>지각</v>
      </c>
      <c r="AH483" s="131"/>
      <c r="AI483" s="132" t="s">
        <v>2</v>
      </c>
      <c r="AJ483" s="133"/>
      <c r="AK483" s="134" t="str">
        <f t="shared" ref="AK483" si="1549">$Q$8</f>
        <v xml:space="preserve">조퇴 </v>
      </c>
      <c r="AL483" s="131"/>
      <c r="AM483" s="132" t="s">
        <v>2</v>
      </c>
      <c r="AN483" s="133"/>
      <c r="AO483" s="130" t="str">
        <f t="shared" ref="AO483" si="1550">$A$8</f>
        <v>재적</v>
      </c>
      <c r="AP483" s="131"/>
      <c r="AQ483" s="132" t="s">
        <v>2</v>
      </c>
      <c r="AR483" s="135"/>
      <c r="AS483" s="130" t="str">
        <f t="shared" ref="AS483" si="1551">$E$8</f>
        <v>출석</v>
      </c>
      <c r="AT483" s="131"/>
      <c r="AU483" s="132" t="s">
        <v>2</v>
      </c>
      <c r="AV483" s="133"/>
      <c r="AW483" s="134" t="str">
        <f t="shared" ref="AW483" si="1552">$I$8</f>
        <v>결석</v>
      </c>
      <c r="AX483" s="131"/>
      <c r="AY483" s="132" t="s">
        <v>2</v>
      </c>
      <c r="AZ483" s="135"/>
      <c r="BA483" s="130" t="str">
        <f t="shared" ref="BA483" si="1553">$M$8</f>
        <v>지각</v>
      </c>
      <c r="BB483" s="131"/>
      <c r="BC483" s="132" t="s">
        <v>2</v>
      </c>
      <c r="BD483" s="133"/>
      <c r="BE483" s="134" t="str">
        <f t="shared" ref="BE483" si="1554">$Q$8</f>
        <v xml:space="preserve">조퇴 </v>
      </c>
      <c r="BF483" s="131"/>
      <c r="BG483" s="132" t="s">
        <v>2</v>
      </c>
      <c r="BH483" s="133"/>
      <c r="BI483" s="130" t="str">
        <f t="shared" ref="BI483" si="1555">$A$8</f>
        <v>재적</v>
      </c>
      <c r="BJ483" s="131"/>
      <c r="BK483" s="132" t="s">
        <v>2</v>
      </c>
      <c r="BL483" s="135"/>
      <c r="BM483" s="130" t="str">
        <f t="shared" ref="BM483" si="1556">$E$8</f>
        <v>출석</v>
      </c>
      <c r="BN483" s="131"/>
      <c r="BO483" s="132" t="s">
        <v>2</v>
      </c>
      <c r="BP483" s="133"/>
      <c r="BQ483" s="134" t="str">
        <f t="shared" ref="BQ483" si="1557">$I$8</f>
        <v>결석</v>
      </c>
      <c r="BR483" s="131"/>
      <c r="BS483" s="132" t="s">
        <v>2</v>
      </c>
      <c r="BT483" s="135"/>
      <c r="BU483" s="130" t="str">
        <f t="shared" ref="BU483" si="1558">$M$8</f>
        <v>지각</v>
      </c>
      <c r="BV483" s="131"/>
      <c r="BW483" s="132" t="s">
        <v>2</v>
      </c>
      <c r="BX483" s="133"/>
      <c r="BY483" s="134" t="str">
        <f t="shared" ref="BY483" si="1559">$Q$8</f>
        <v xml:space="preserve">조퇴 </v>
      </c>
      <c r="BZ483" s="131"/>
      <c r="CA483" s="132" t="s">
        <v>2</v>
      </c>
      <c r="CB483" s="133"/>
      <c r="CC483" s="130" t="str">
        <f t="shared" ref="CC483" si="1560">$A$8</f>
        <v>재적</v>
      </c>
      <c r="CD483" s="131"/>
      <c r="CE483" s="132" t="s">
        <v>2</v>
      </c>
      <c r="CF483" s="135"/>
      <c r="CG483" s="130" t="str">
        <f t="shared" ref="CG483" si="1561">$E$8</f>
        <v>출석</v>
      </c>
      <c r="CH483" s="131"/>
      <c r="CI483" s="132" t="s">
        <v>2</v>
      </c>
      <c r="CJ483" s="133"/>
      <c r="CK483" s="134" t="str">
        <f t="shared" ref="CK483" si="1562">$I$8</f>
        <v>결석</v>
      </c>
      <c r="CL483" s="131"/>
      <c r="CM483" s="132" t="s">
        <v>2</v>
      </c>
      <c r="CN483" s="135"/>
      <c r="CO483" s="130" t="str">
        <f t="shared" ref="CO483" si="1563">$M$8</f>
        <v>지각</v>
      </c>
      <c r="CP483" s="131"/>
      <c r="CQ483" s="132" t="s">
        <v>2</v>
      </c>
      <c r="CR483" s="133"/>
      <c r="CS483" s="134" t="str">
        <f t="shared" ref="CS483" si="1564">$Q$8</f>
        <v xml:space="preserve">조퇴 </v>
      </c>
      <c r="CT483" s="131"/>
      <c r="CU483" s="132" t="s">
        <v>2</v>
      </c>
      <c r="CV483" s="133"/>
    </row>
    <row r="484" spans="1:100" ht="19.5" customHeight="1" x14ac:dyDescent="0.15"/>
    <row r="485" spans="1:100" ht="25.5" customHeight="1" x14ac:dyDescent="0.15">
      <c r="A485" s="120" t="s">
        <v>7</v>
      </c>
      <c r="B485" s="120"/>
      <c r="C485" s="120"/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120"/>
      <c r="S485" s="120"/>
      <c r="T485" s="120"/>
      <c r="U485" s="120" t="s">
        <v>7</v>
      </c>
      <c r="V485" s="120"/>
      <c r="W485" s="120"/>
      <c r="X485" s="120"/>
      <c r="Y485" s="120"/>
      <c r="Z485" s="120"/>
      <c r="AA485" s="120"/>
      <c r="AB485" s="120"/>
      <c r="AC485" s="120"/>
      <c r="AD485" s="120"/>
      <c r="AE485" s="120"/>
      <c r="AF485" s="120"/>
      <c r="AG485" s="120"/>
      <c r="AH485" s="120"/>
      <c r="AI485" s="120"/>
      <c r="AJ485" s="120"/>
      <c r="AK485" s="120"/>
      <c r="AL485" s="120"/>
      <c r="AM485" s="120"/>
      <c r="AN485" s="120"/>
      <c r="AO485" s="120" t="s">
        <v>7</v>
      </c>
      <c r="AP485" s="120"/>
      <c r="AQ485" s="120"/>
      <c r="AR485" s="120"/>
      <c r="AS485" s="120"/>
      <c r="AT485" s="120"/>
      <c r="AU485" s="120"/>
      <c r="AV485" s="120"/>
      <c r="AW485" s="120"/>
      <c r="AX485" s="120"/>
      <c r="AY485" s="120"/>
      <c r="AZ485" s="120"/>
      <c r="BA485" s="120"/>
      <c r="BB485" s="120"/>
      <c r="BC485" s="120"/>
      <c r="BD485" s="120"/>
      <c r="BE485" s="120"/>
      <c r="BF485" s="120"/>
      <c r="BG485" s="120"/>
      <c r="BH485" s="120"/>
      <c r="BI485" s="120" t="s">
        <v>7</v>
      </c>
      <c r="BJ485" s="120"/>
      <c r="BK485" s="120"/>
      <c r="BL485" s="120"/>
      <c r="BM485" s="120"/>
      <c r="BN485" s="120"/>
      <c r="BO485" s="120"/>
      <c r="BP485" s="120"/>
      <c r="BQ485" s="120"/>
      <c r="BR485" s="120"/>
      <c r="BS485" s="120"/>
      <c r="BT485" s="120"/>
      <c r="BU485" s="120"/>
      <c r="BV485" s="120"/>
      <c r="BW485" s="120"/>
      <c r="BX485" s="120"/>
      <c r="BY485" s="120"/>
      <c r="BZ485" s="120"/>
      <c r="CA485" s="120"/>
      <c r="CB485" s="120"/>
      <c r="CC485" s="120" t="s">
        <v>7</v>
      </c>
      <c r="CD485" s="120"/>
      <c r="CE485" s="120"/>
      <c r="CF485" s="120"/>
      <c r="CG485" s="120"/>
      <c r="CH485" s="120"/>
      <c r="CI485" s="120"/>
      <c r="CJ485" s="120"/>
      <c r="CK485" s="120"/>
      <c r="CL485" s="120"/>
      <c r="CM485" s="120"/>
      <c r="CN485" s="120"/>
      <c r="CO485" s="120"/>
      <c r="CP485" s="120"/>
      <c r="CQ485" s="120"/>
      <c r="CR485" s="120"/>
      <c r="CS485" s="120"/>
      <c r="CT485" s="120"/>
      <c r="CU485" s="120"/>
      <c r="CV485" s="120"/>
    </row>
    <row r="486" spans="1:100" s="56" customFormat="1" ht="30" customHeight="1" x14ac:dyDescent="0.15">
      <c r="A486" s="86" t="str">
        <f t="shared" ref="A486" si="1565">$A$11</f>
        <v>교시</v>
      </c>
      <c r="B486" s="128" t="str">
        <f t="shared" ref="B486" si="1566">$B$11</f>
        <v>훈련과목</v>
      </c>
      <c r="C486" s="128"/>
      <c r="D486" s="128"/>
      <c r="E486" s="128"/>
      <c r="F486" s="128"/>
      <c r="G486" s="128"/>
      <c r="H486" s="128" t="str">
        <f t="shared" ref="H486" si="1567">$H$11</f>
        <v>담당교사</v>
      </c>
      <c r="I486" s="128"/>
      <c r="J486" s="128" t="str">
        <f t="shared" ref="J486" si="1568">$J$11</f>
        <v>훈련내용</v>
      </c>
      <c r="K486" s="128"/>
      <c r="L486" s="128"/>
      <c r="M486" s="128"/>
      <c r="N486" s="128"/>
      <c r="O486" s="128"/>
      <c r="P486" s="128"/>
      <c r="Q486" s="129" t="str">
        <f t="shared" ref="Q486" si="1569">$Q$11</f>
        <v>비고
(불참자 등)</v>
      </c>
      <c r="R486" s="129"/>
      <c r="S486" s="129"/>
      <c r="T486" s="129"/>
      <c r="U486" s="86" t="str">
        <f t="shared" ref="U486" si="1570">$A$11</f>
        <v>교시</v>
      </c>
      <c r="V486" s="128" t="str">
        <f t="shared" ref="V486" si="1571">$B$11</f>
        <v>훈련과목</v>
      </c>
      <c r="W486" s="128"/>
      <c r="X486" s="128"/>
      <c r="Y486" s="128"/>
      <c r="Z486" s="128"/>
      <c r="AA486" s="128"/>
      <c r="AB486" s="128" t="str">
        <f t="shared" ref="AB486" si="1572">$H$11</f>
        <v>담당교사</v>
      </c>
      <c r="AC486" s="128"/>
      <c r="AD486" s="128" t="str">
        <f t="shared" ref="AD486" si="1573">$J$11</f>
        <v>훈련내용</v>
      </c>
      <c r="AE486" s="128"/>
      <c r="AF486" s="128"/>
      <c r="AG486" s="128"/>
      <c r="AH486" s="128"/>
      <c r="AI486" s="128"/>
      <c r="AJ486" s="128"/>
      <c r="AK486" s="129" t="str">
        <f t="shared" ref="AK486" si="1574">$Q$11</f>
        <v>비고
(불참자 등)</v>
      </c>
      <c r="AL486" s="129"/>
      <c r="AM486" s="129"/>
      <c r="AN486" s="129"/>
      <c r="AO486" s="86" t="str">
        <f t="shared" ref="AO486" si="1575">$A$11</f>
        <v>교시</v>
      </c>
      <c r="AP486" s="128" t="str">
        <f t="shared" ref="AP486" si="1576">$B$11</f>
        <v>훈련과목</v>
      </c>
      <c r="AQ486" s="128"/>
      <c r="AR486" s="128"/>
      <c r="AS486" s="128"/>
      <c r="AT486" s="128"/>
      <c r="AU486" s="128"/>
      <c r="AV486" s="128" t="str">
        <f t="shared" ref="AV486" si="1577">$H$11</f>
        <v>담당교사</v>
      </c>
      <c r="AW486" s="128"/>
      <c r="AX486" s="128" t="str">
        <f t="shared" ref="AX486" si="1578">$J$11</f>
        <v>훈련내용</v>
      </c>
      <c r="AY486" s="128"/>
      <c r="AZ486" s="128"/>
      <c r="BA486" s="128"/>
      <c r="BB486" s="128"/>
      <c r="BC486" s="128"/>
      <c r="BD486" s="128"/>
      <c r="BE486" s="129" t="str">
        <f t="shared" ref="BE486" si="1579">$Q$11</f>
        <v>비고
(불참자 등)</v>
      </c>
      <c r="BF486" s="129"/>
      <c r="BG486" s="129"/>
      <c r="BH486" s="129"/>
      <c r="BI486" s="86" t="str">
        <f t="shared" ref="BI486" si="1580">$A$11</f>
        <v>교시</v>
      </c>
      <c r="BJ486" s="128" t="str">
        <f t="shared" ref="BJ486" si="1581">$B$11</f>
        <v>훈련과목</v>
      </c>
      <c r="BK486" s="128"/>
      <c r="BL486" s="128"/>
      <c r="BM486" s="128"/>
      <c r="BN486" s="128"/>
      <c r="BO486" s="128"/>
      <c r="BP486" s="128" t="str">
        <f t="shared" ref="BP486" si="1582">$H$11</f>
        <v>담당교사</v>
      </c>
      <c r="BQ486" s="128"/>
      <c r="BR486" s="128" t="str">
        <f t="shared" ref="BR486" si="1583">$J$11</f>
        <v>훈련내용</v>
      </c>
      <c r="BS486" s="128"/>
      <c r="BT486" s="128"/>
      <c r="BU486" s="128"/>
      <c r="BV486" s="128"/>
      <c r="BW486" s="128"/>
      <c r="BX486" s="128"/>
      <c r="BY486" s="129" t="str">
        <f t="shared" ref="BY486" si="1584">$Q$11</f>
        <v>비고
(불참자 등)</v>
      </c>
      <c r="BZ486" s="129"/>
      <c r="CA486" s="129"/>
      <c r="CB486" s="129"/>
      <c r="CC486" s="86" t="str">
        <f t="shared" ref="CC486" si="1585">$A$11</f>
        <v>교시</v>
      </c>
      <c r="CD486" s="128" t="str">
        <f t="shared" ref="CD486" si="1586">$B$11</f>
        <v>훈련과목</v>
      </c>
      <c r="CE486" s="128"/>
      <c r="CF486" s="128"/>
      <c r="CG486" s="128"/>
      <c r="CH486" s="128"/>
      <c r="CI486" s="128"/>
      <c r="CJ486" s="128" t="str">
        <f t="shared" ref="CJ486" si="1587">$H$11</f>
        <v>담당교사</v>
      </c>
      <c r="CK486" s="128"/>
      <c r="CL486" s="128" t="str">
        <f t="shared" ref="CL486" si="1588">$J$11</f>
        <v>훈련내용</v>
      </c>
      <c r="CM486" s="128"/>
      <c r="CN486" s="128"/>
      <c r="CO486" s="128"/>
      <c r="CP486" s="128"/>
      <c r="CQ486" s="128"/>
      <c r="CR486" s="128"/>
      <c r="CS486" s="129" t="str">
        <f t="shared" ref="CS486" si="1589">$Q$11</f>
        <v>비고
(불참자 등)</v>
      </c>
      <c r="CT486" s="129"/>
      <c r="CU486" s="129"/>
      <c r="CV486" s="129"/>
    </row>
    <row r="487" spans="1:100" ht="30.75" customHeight="1" x14ac:dyDescent="0.15">
      <c r="A487" s="57" t="str">
        <f>"1교시"&amp;LEFT(자료!$D$8,5)</f>
        <v>1교시09:30</v>
      </c>
      <c r="B487" s="121" t="str">
        <f>IF(VLOOKUP(J482,내용[],4,FALSE)="","",VLOOKUP(J482,내용[],4,FALSE)&amp;" : "&amp;VLOOKUP(J482,내용[],12,FALSE))</f>
        <v xml:space="preserve">프론트앤드 &amp; 백앤드 구현 및 제작 : </v>
      </c>
      <c r="C487" s="121"/>
      <c r="D487" s="121"/>
      <c r="E487" s="121"/>
      <c r="F487" s="121"/>
      <c r="G487" s="121"/>
      <c r="H487" s="122"/>
      <c r="I487" s="122"/>
      <c r="J487" s="123" t="str">
        <f>IF(VLOOKUP(J482,내용[],20,FALSE)="","",VLOOKUP(J482,내용[],20,FALSE))</f>
        <v>애플리케이션 테스트 수행</v>
      </c>
      <c r="K487" s="123"/>
      <c r="L487" s="123"/>
      <c r="M487" s="123"/>
      <c r="N487" s="123"/>
      <c r="O487" s="123"/>
      <c r="P487" s="123"/>
      <c r="Q487" s="124"/>
      <c r="R487" s="124"/>
      <c r="S487" s="124"/>
      <c r="T487" s="124"/>
      <c r="U487" s="57" t="str">
        <f>"1교시"&amp;LEFT(자료!$D$8,5)</f>
        <v>1교시09:30</v>
      </c>
      <c r="V487" s="121" t="str">
        <f>IF(VLOOKUP(AD482,내용[],4,FALSE)="","",VLOOKUP(AD482,내용[],4,FALSE)&amp;" : "&amp;VLOOKUP(AD482,내용[],12,FALSE))</f>
        <v xml:space="preserve">프론트앤드 &amp; 백앤드 구현 및 제작 : </v>
      </c>
      <c r="W487" s="121"/>
      <c r="X487" s="121"/>
      <c r="Y487" s="121"/>
      <c r="Z487" s="121"/>
      <c r="AA487" s="121"/>
      <c r="AB487" s="122"/>
      <c r="AC487" s="122"/>
      <c r="AD487" s="123" t="str">
        <f>IF(VLOOKUP(AD482,내용[],20,FALSE)="","",VLOOKUP(AD482,내용[],20,FALSE))</f>
        <v>애플리케이션 테스트 수행</v>
      </c>
      <c r="AE487" s="123"/>
      <c r="AF487" s="123"/>
      <c r="AG487" s="123"/>
      <c r="AH487" s="123"/>
      <c r="AI487" s="123"/>
      <c r="AJ487" s="123"/>
      <c r="AK487" s="124"/>
      <c r="AL487" s="124"/>
      <c r="AM487" s="124"/>
      <c r="AN487" s="124"/>
      <c r="AO487" s="57" t="str">
        <f>"1교시"&amp;LEFT(자료!$D$8,5)</f>
        <v>1교시09:30</v>
      </c>
      <c r="AP487" s="121" t="str">
        <f>IF(VLOOKUP(AX482,내용[],4,FALSE)="","",VLOOKUP(AX482,내용[],4,FALSE)&amp;" : "&amp;VLOOKUP(AX482,내용[],12,FALSE))</f>
        <v xml:space="preserve">프론트앤드 &amp; 백앤드 구현 및 제작 : </v>
      </c>
      <c r="AQ487" s="121"/>
      <c r="AR487" s="121"/>
      <c r="AS487" s="121"/>
      <c r="AT487" s="121"/>
      <c r="AU487" s="121"/>
      <c r="AV487" s="122"/>
      <c r="AW487" s="122"/>
      <c r="AX487" s="123" t="str">
        <f>IF(VLOOKUP(AX482,내용[],20,FALSE)="","",VLOOKUP(AX482,내용[],20,FALSE))</f>
        <v>애플리케이션 테스트 수행</v>
      </c>
      <c r="AY487" s="123"/>
      <c r="AZ487" s="123"/>
      <c r="BA487" s="123"/>
      <c r="BB487" s="123"/>
      <c r="BC487" s="123"/>
      <c r="BD487" s="123"/>
      <c r="BE487" s="124"/>
      <c r="BF487" s="124"/>
      <c r="BG487" s="124"/>
      <c r="BH487" s="124"/>
      <c r="BI487" s="57" t="str">
        <f>"1교시"&amp;LEFT(자료!$D$8,5)</f>
        <v>1교시09:30</v>
      </c>
      <c r="BJ487" s="121" t="str">
        <f>IF(VLOOKUP(BR482,내용[],4,FALSE)="","",VLOOKUP(BR482,내용[],4,FALSE)&amp;" : "&amp;VLOOKUP(BR482,내용[],12,FALSE))</f>
        <v xml:space="preserve">프론트앤드 &amp; 백앤드 구현 및 제작 : </v>
      </c>
      <c r="BK487" s="121"/>
      <c r="BL487" s="121"/>
      <c r="BM487" s="121"/>
      <c r="BN487" s="121"/>
      <c r="BO487" s="121"/>
      <c r="BP487" s="122"/>
      <c r="BQ487" s="122"/>
      <c r="BR487" s="123" t="str">
        <f>IF(VLOOKUP(BR482,내용[],20,FALSE)="","",VLOOKUP(BR482,내용[],20,FALSE))</f>
        <v>임베디드 애플리케이션 구현</v>
      </c>
      <c r="BS487" s="123"/>
      <c r="BT487" s="123"/>
      <c r="BU487" s="123"/>
      <c r="BV487" s="123"/>
      <c r="BW487" s="123"/>
      <c r="BX487" s="123"/>
      <c r="BY487" s="124"/>
      <c r="BZ487" s="124"/>
      <c r="CA487" s="124"/>
      <c r="CB487" s="124"/>
      <c r="CC487" s="57" t="str">
        <f>"1교시"&amp;LEFT(자료!$D$8,5)</f>
        <v>1교시09:30</v>
      </c>
      <c r="CD487" s="121" t="str">
        <f>IF(VLOOKUP(CL482,내용[],4,FALSE)="","",VLOOKUP(CL482,내용[],4,FALSE)&amp;" : "&amp;VLOOKUP(CL482,내용[],12,FALSE))</f>
        <v xml:space="preserve">프론트앤드 &amp; 백앤드 구현 및 제작 : </v>
      </c>
      <c r="CE487" s="121"/>
      <c r="CF487" s="121"/>
      <c r="CG487" s="121"/>
      <c r="CH487" s="121"/>
      <c r="CI487" s="121"/>
      <c r="CJ487" s="122"/>
      <c r="CK487" s="122"/>
      <c r="CL487" s="123" t="str">
        <f>IF(VLOOKUP(CL482,내용[],20,FALSE)="","",VLOOKUP(CL482,내용[],20,FALSE))</f>
        <v>임베디드 애플리케이션 구현</v>
      </c>
      <c r="CM487" s="123"/>
      <c r="CN487" s="123"/>
      <c r="CO487" s="123"/>
      <c r="CP487" s="123"/>
      <c r="CQ487" s="123"/>
      <c r="CR487" s="123"/>
      <c r="CS487" s="124"/>
      <c r="CT487" s="124"/>
      <c r="CU487" s="124"/>
      <c r="CV487" s="124"/>
    </row>
    <row r="488" spans="1:100" ht="30.75" customHeight="1" x14ac:dyDescent="0.15">
      <c r="A488" s="57" t="str">
        <f>"2교시"&amp;LEFT(자료!$E$8,5)</f>
        <v>2교시10:30</v>
      </c>
      <c r="B488" s="125" t="str">
        <f>IF(VLOOKUP(J482,내용[],5,FALSE)="","",VLOOKUP(J482,내용[],5,FALSE)&amp;" : "&amp;VLOOKUP(J482,내용[],13,FALSE))</f>
        <v xml:space="preserve">프론트앤드 &amp; 백앤드 구현 및 제작 : </v>
      </c>
      <c r="C488" s="126"/>
      <c r="D488" s="126"/>
      <c r="E488" s="126"/>
      <c r="F488" s="126"/>
      <c r="G488" s="127"/>
      <c r="H488" s="122"/>
      <c r="I488" s="122"/>
      <c r="J488" s="123" t="str">
        <f>IF(VLOOKUP(J482,내용[],21,FALSE)="","",VLOOKUP(J482,내용[],21,FALSE))</f>
        <v>애플리케이션 테스트 수행</v>
      </c>
      <c r="K488" s="123"/>
      <c r="L488" s="123"/>
      <c r="M488" s="123"/>
      <c r="N488" s="123"/>
      <c r="O488" s="123"/>
      <c r="P488" s="123"/>
      <c r="Q488" s="124"/>
      <c r="R488" s="124"/>
      <c r="S488" s="124"/>
      <c r="T488" s="124"/>
      <c r="U488" s="57" t="str">
        <f>"2교시"&amp;LEFT(자료!$E$8,5)</f>
        <v>2교시10:30</v>
      </c>
      <c r="V488" s="125" t="str">
        <f>IF(VLOOKUP(AD482,내용[],5,FALSE)="","",VLOOKUP(AD482,내용[],5,FALSE)&amp;" : "&amp;VLOOKUP(AD482,내용[],13,FALSE))</f>
        <v xml:space="preserve">프론트앤드 &amp; 백앤드 구현 및 제작 : </v>
      </c>
      <c r="W488" s="126"/>
      <c r="X488" s="126"/>
      <c r="Y488" s="126"/>
      <c r="Z488" s="126"/>
      <c r="AA488" s="127"/>
      <c r="AB488" s="122"/>
      <c r="AC488" s="122"/>
      <c r="AD488" s="123" t="str">
        <f>IF(VLOOKUP(AD482,내용[],21,FALSE)="","",VLOOKUP(AD482,내용[],21,FALSE))</f>
        <v>애플리케이션 테스트 수행</v>
      </c>
      <c r="AE488" s="123"/>
      <c r="AF488" s="123"/>
      <c r="AG488" s="123"/>
      <c r="AH488" s="123"/>
      <c r="AI488" s="123"/>
      <c r="AJ488" s="123"/>
      <c r="AK488" s="124"/>
      <c r="AL488" s="124"/>
      <c r="AM488" s="124"/>
      <c r="AN488" s="124"/>
      <c r="AO488" s="57" t="str">
        <f>"2교시"&amp;LEFT(자료!$E$8,5)</f>
        <v>2교시10:30</v>
      </c>
      <c r="AP488" s="125" t="str">
        <f>IF(VLOOKUP(AX482,내용[],5,FALSE)="","",VLOOKUP(AX482,내용[],5,FALSE)&amp;" : "&amp;VLOOKUP(AX482,내용[],13,FALSE))</f>
        <v xml:space="preserve">프론트앤드 &amp; 백앤드 구현 및 제작 : </v>
      </c>
      <c r="AQ488" s="126"/>
      <c r="AR488" s="126"/>
      <c r="AS488" s="126"/>
      <c r="AT488" s="126"/>
      <c r="AU488" s="127"/>
      <c r="AV488" s="122"/>
      <c r="AW488" s="122"/>
      <c r="AX488" s="123" t="str">
        <f>IF(VLOOKUP(AX482,내용[],21,FALSE)="","",VLOOKUP(AX482,내용[],21,FALSE))</f>
        <v>애플리케이션 테스트 수행</v>
      </c>
      <c r="AY488" s="123"/>
      <c r="AZ488" s="123"/>
      <c r="BA488" s="123"/>
      <c r="BB488" s="123"/>
      <c r="BC488" s="123"/>
      <c r="BD488" s="123"/>
      <c r="BE488" s="124"/>
      <c r="BF488" s="124"/>
      <c r="BG488" s="124"/>
      <c r="BH488" s="124"/>
      <c r="BI488" s="57" t="str">
        <f>"2교시"&amp;LEFT(자료!$E$8,5)</f>
        <v>2교시10:30</v>
      </c>
      <c r="BJ488" s="125" t="str">
        <f>IF(VLOOKUP(BR482,내용[],5,FALSE)="","",VLOOKUP(BR482,내용[],5,FALSE)&amp;" : "&amp;VLOOKUP(BR482,내용[],13,FALSE))</f>
        <v xml:space="preserve">프론트앤드 &amp; 백앤드 구현 및 제작 : </v>
      </c>
      <c r="BK488" s="126"/>
      <c r="BL488" s="126"/>
      <c r="BM488" s="126"/>
      <c r="BN488" s="126"/>
      <c r="BO488" s="127"/>
      <c r="BP488" s="122"/>
      <c r="BQ488" s="122"/>
      <c r="BR488" s="123" t="str">
        <f>IF(VLOOKUP(BR482,내용[],21,FALSE)="","",VLOOKUP(BR482,내용[],21,FALSE))</f>
        <v>임베디드 애플리케이션 구현</v>
      </c>
      <c r="BS488" s="123"/>
      <c r="BT488" s="123"/>
      <c r="BU488" s="123"/>
      <c r="BV488" s="123"/>
      <c r="BW488" s="123"/>
      <c r="BX488" s="123"/>
      <c r="BY488" s="124"/>
      <c r="BZ488" s="124"/>
      <c r="CA488" s="124"/>
      <c r="CB488" s="124"/>
      <c r="CC488" s="57" t="str">
        <f>"2교시"&amp;LEFT(자료!$E$8,5)</f>
        <v>2교시10:30</v>
      </c>
      <c r="CD488" s="125" t="str">
        <f>IF(VLOOKUP(CL482,내용[],5,FALSE)="","",VLOOKUP(CL482,내용[],5,FALSE)&amp;" : "&amp;VLOOKUP(CL482,내용[],13,FALSE))</f>
        <v xml:space="preserve">프론트앤드 &amp; 백앤드 구현 및 제작 : </v>
      </c>
      <c r="CE488" s="126"/>
      <c r="CF488" s="126"/>
      <c r="CG488" s="126"/>
      <c r="CH488" s="126"/>
      <c r="CI488" s="127"/>
      <c r="CJ488" s="122"/>
      <c r="CK488" s="122"/>
      <c r="CL488" s="123" t="str">
        <f>IF(VLOOKUP(CL482,내용[],21,FALSE)="","",VLOOKUP(CL482,내용[],21,FALSE))</f>
        <v>임베디드 애플리케이션 구현</v>
      </c>
      <c r="CM488" s="123"/>
      <c r="CN488" s="123"/>
      <c r="CO488" s="123"/>
      <c r="CP488" s="123"/>
      <c r="CQ488" s="123"/>
      <c r="CR488" s="123"/>
      <c r="CS488" s="124"/>
      <c r="CT488" s="124"/>
      <c r="CU488" s="124"/>
      <c r="CV488" s="124"/>
    </row>
    <row r="489" spans="1:100" ht="30.75" customHeight="1" x14ac:dyDescent="0.15">
      <c r="A489" s="57" t="str">
        <f>"3교시"&amp;LEFT(자료!$F$8,5)</f>
        <v>3교시11:30</v>
      </c>
      <c r="B489" s="125" t="str">
        <f>IF(VLOOKUP(J482,내용[],6,FALSE)="","",VLOOKUP(J482,내용[],6,FALSE)&amp;" : "&amp;VLOOKUP(J482,내용[],14,FALSE))</f>
        <v xml:space="preserve">프론트앤드 &amp; 백앤드 구현 및 제작 : </v>
      </c>
      <c r="C489" s="126"/>
      <c r="D489" s="126"/>
      <c r="E489" s="126"/>
      <c r="F489" s="126"/>
      <c r="G489" s="127"/>
      <c r="H489" s="122"/>
      <c r="I489" s="122"/>
      <c r="J489" s="123" t="str">
        <f>IF(VLOOKUP(J482,내용[],22,FALSE)="","",VLOOKUP(J482,내용[],22,FALSE))</f>
        <v>애플리케이션 테스트 수행</v>
      </c>
      <c r="K489" s="123"/>
      <c r="L489" s="123"/>
      <c r="M489" s="123"/>
      <c r="N489" s="123"/>
      <c r="O489" s="123"/>
      <c r="P489" s="123"/>
      <c r="Q489" s="124"/>
      <c r="R489" s="124"/>
      <c r="S489" s="124"/>
      <c r="T489" s="124"/>
      <c r="U489" s="57" t="str">
        <f>"3교시"&amp;LEFT(자료!$F$8,5)</f>
        <v>3교시11:30</v>
      </c>
      <c r="V489" s="125" t="str">
        <f>IF(VLOOKUP(AD482,내용[],6,FALSE)="","",VLOOKUP(AD482,내용[],6,FALSE)&amp;" : "&amp;VLOOKUP(AD482,내용[],14,FALSE))</f>
        <v xml:space="preserve">프론트앤드 &amp; 백앤드 구현 및 제작 : </v>
      </c>
      <c r="W489" s="126"/>
      <c r="X489" s="126"/>
      <c r="Y489" s="126"/>
      <c r="Z489" s="126"/>
      <c r="AA489" s="127"/>
      <c r="AB489" s="122"/>
      <c r="AC489" s="122"/>
      <c r="AD489" s="123" t="str">
        <f>IF(VLOOKUP(AD482,내용[],22,FALSE)="","",VLOOKUP(AD482,내용[],22,FALSE))</f>
        <v>애플리케이션 테스트 수행</v>
      </c>
      <c r="AE489" s="123"/>
      <c r="AF489" s="123"/>
      <c r="AG489" s="123"/>
      <c r="AH489" s="123"/>
      <c r="AI489" s="123"/>
      <c r="AJ489" s="123"/>
      <c r="AK489" s="124"/>
      <c r="AL489" s="124"/>
      <c r="AM489" s="124"/>
      <c r="AN489" s="124"/>
      <c r="AO489" s="57" t="str">
        <f>"3교시"&amp;LEFT(자료!$F$8,5)</f>
        <v>3교시11:30</v>
      </c>
      <c r="AP489" s="125" t="str">
        <f>IF(VLOOKUP(AX482,내용[],6,FALSE)="","",VLOOKUP(AX482,내용[],6,FALSE)&amp;" : "&amp;VLOOKUP(AX482,내용[],14,FALSE))</f>
        <v xml:space="preserve">프론트앤드 &amp; 백앤드 구현 및 제작 : </v>
      </c>
      <c r="AQ489" s="126"/>
      <c r="AR489" s="126"/>
      <c r="AS489" s="126"/>
      <c r="AT489" s="126"/>
      <c r="AU489" s="127"/>
      <c r="AV489" s="122"/>
      <c r="AW489" s="122"/>
      <c r="AX489" s="123" t="str">
        <f>IF(VLOOKUP(AX482,내용[],22,FALSE)="","",VLOOKUP(AX482,내용[],22,FALSE))</f>
        <v>애플리케이션 테스트 수행</v>
      </c>
      <c r="AY489" s="123"/>
      <c r="AZ489" s="123"/>
      <c r="BA489" s="123"/>
      <c r="BB489" s="123"/>
      <c r="BC489" s="123"/>
      <c r="BD489" s="123"/>
      <c r="BE489" s="124"/>
      <c r="BF489" s="124"/>
      <c r="BG489" s="124"/>
      <c r="BH489" s="124"/>
      <c r="BI489" s="57" t="str">
        <f>"3교시"&amp;LEFT(자료!$F$8,5)</f>
        <v>3교시11:30</v>
      </c>
      <c r="BJ489" s="125" t="str">
        <f>IF(VLOOKUP(BR482,내용[],6,FALSE)="","",VLOOKUP(BR482,내용[],6,FALSE)&amp;" : "&amp;VLOOKUP(BR482,내용[],14,FALSE))</f>
        <v xml:space="preserve">프론트앤드 &amp; 백앤드 구현 및 제작 : </v>
      </c>
      <c r="BK489" s="126"/>
      <c r="BL489" s="126"/>
      <c r="BM489" s="126"/>
      <c r="BN489" s="126"/>
      <c r="BO489" s="127"/>
      <c r="BP489" s="122"/>
      <c r="BQ489" s="122"/>
      <c r="BR489" s="123" t="str">
        <f>IF(VLOOKUP(BR482,내용[],22,FALSE)="","",VLOOKUP(BR482,내용[],22,FALSE))</f>
        <v>임베디드 애플리케이션 구현</v>
      </c>
      <c r="BS489" s="123"/>
      <c r="BT489" s="123"/>
      <c r="BU489" s="123"/>
      <c r="BV489" s="123"/>
      <c r="BW489" s="123"/>
      <c r="BX489" s="123"/>
      <c r="BY489" s="124"/>
      <c r="BZ489" s="124"/>
      <c r="CA489" s="124"/>
      <c r="CB489" s="124"/>
      <c r="CC489" s="57" t="str">
        <f>"3교시"&amp;LEFT(자료!$F$8,5)</f>
        <v>3교시11:30</v>
      </c>
      <c r="CD489" s="125" t="str">
        <f>IF(VLOOKUP(CL482,내용[],6,FALSE)="","",VLOOKUP(CL482,내용[],6,FALSE)&amp;" : "&amp;VLOOKUP(CL482,내용[],14,FALSE))</f>
        <v xml:space="preserve">프론트앤드 &amp; 백앤드 구현 및 제작 : </v>
      </c>
      <c r="CE489" s="126"/>
      <c r="CF489" s="126"/>
      <c r="CG489" s="126"/>
      <c r="CH489" s="126"/>
      <c r="CI489" s="127"/>
      <c r="CJ489" s="122"/>
      <c r="CK489" s="122"/>
      <c r="CL489" s="123" t="str">
        <f>IF(VLOOKUP(CL482,내용[],22,FALSE)="","",VLOOKUP(CL482,내용[],22,FALSE))</f>
        <v>임베디드 애플리케이션 구현</v>
      </c>
      <c r="CM489" s="123"/>
      <c r="CN489" s="123"/>
      <c r="CO489" s="123"/>
      <c r="CP489" s="123"/>
      <c r="CQ489" s="123"/>
      <c r="CR489" s="123"/>
      <c r="CS489" s="124"/>
      <c r="CT489" s="124"/>
      <c r="CU489" s="124"/>
      <c r="CV489" s="124"/>
    </row>
    <row r="490" spans="1:100" ht="30.75" customHeight="1" x14ac:dyDescent="0.15">
      <c r="A490" s="57" t="str">
        <f>"4교시"&amp;LEFT(자료!$G$8,5)</f>
        <v>4교시12:30</v>
      </c>
      <c r="B490" s="125" t="str">
        <f>IF(VLOOKUP(J482,내용[],7,FALSE)="","",VLOOKUP(J482,내용[],7,FALSE)&amp;" : "&amp;VLOOKUP(J482,내용[],15,FALSE))</f>
        <v xml:space="preserve">프론트앤드 &amp; 백앤드 구현 및 제작 : </v>
      </c>
      <c r="C490" s="126"/>
      <c r="D490" s="126"/>
      <c r="E490" s="126"/>
      <c r="F490" s="126"/>
      <c r="G490" s="127"/>
      <c r="H490" s="122"/>
      <c r="I490" s="122"/>
      <c r="J490" s="123" t="str">
        <f>IF(VLOOKUP(J482,내용[],23,FALSE)="","",VLOOKUP(J482,내용[],23,FALSE))</f>
        <v>애플리케이션 테스트 수행</v>
      </c>
      <c r="K490" s="123"/>
      <c r="L490" s="123"/>
      <c r="M490" s="123"/>
      <c r="N490" s="123"/>
      <c r="O490" s="123"/>
      <c r="P490" s="123"/>
      <c r="Q490" s="124"/>
      <c r="R490" s="124"/>
      <c r="S490" s="124"/>
      <c r="T490" s="124"/>
      <c r="U490" s="57" t="str">
        <f>"4교시"&amp;LEFT(자료!$G$8,5)</f>
        <v>4교시12:30</v>
      </c>
      <c r="V490" s="125" t="str">
        <f>IF(VLOOKUP(AD482,내용[],7,FALSE)="","",VLOOKUP(AD482,내용[],7,FALSE)&amp;" : "&amp;VLOOKUP(AD482,내용[],15,FALSE))</f>
        <v xml:space="preserve">프론트앤드 &amp; 백앤드 구현 및 제작 : </v>
      </c>
      <c r="W490" s="126"/>
      <c r="X490" s="126"/>
      <c r="Y490" s="126"/>
      <c r="Z490" s="126"/>
      <c r="AA490" s="127"/>
      <c r="AB490" s="122"/>
      <c r="AC490" s="122"/>
      <c r="AD490" s="123" t="str">
        <f>IF(VLOOKUP(AD482,내용[],23,FALSE)="","",VLOOKUP(AD482,내용[],23,FALSE))</f>
        <v>애플리케이션 테스트 수행</v>
      </c>
      <c r="AE490" s="123"/>
      <c r="AF490" s="123"/>
      <c r="AG490" s="123"/>
      <c r="AH490" s="123"/>
      <c r="AI490" s="123"/>
      <c r="AJ490" s="123"/>
      <c r="AK490" s="124"/>
      <c r="AL490" s="124"/>
      <c r="AM490" s="124"/>
      <c r="AN490" s="124"/>
      <c r="AO490" s="57" t="str">
        <f>"4교시"&amp;LEFT(자료!$G$8,5)</f>
        <v>4교시12:30</v>
      </c>
      <c r="AP490" s="125" t="str">
        <f>IF(VLOOKUP(AX482,내용[],7,FALSE)="","",VLOOKUP(AX482,내용[],7,FALSE)&amp;" : "&amp;VLOOKUP(AX482,내용[],15,FALSE))</f>
        <v xml:space="preserve">프론트앤드 &amp; 백앤드 구현 및 제작 : </v>
      </c>
      <c r="AQ490" s="126"/>
      <c r="AR490" s="126"/>
      <c r="AS490" s="126"/>
      <c r="AT490" s="126"/>
      <c r="AU490" s="127"/>
      <c r="AV490" s="122"/>
      <c r="AW490" s="122"/>
      <c r="AX490" s="123" t="str">
        <f>IF(VLOOKUP(AX482,내용[],23,FALSE)="","",VLOOKUP(AX482,내용[],23,FALSE))</f>
        <v>애플리케이션 테스트 수행</v>
      </c>
      <c r="AY490" s="123"/>
      <c r="AZ490" s="123"/>
      <c r="BA490" s="123"/>
      <c r="BB490" s="123"/>
      <c r="BC490" s="123"/>
      <c r="BD490" s="123"/>
      <c r="BE490" s="124"/>
      <c r="BF490" s="124"/>
      <c r="BG490" s="124"/>
      <c r="BH490" s="124"/>
      <c r="BI490" s="57" t="str">
        <f>"4교시"&amp;LEFT(자료!$G$8,5)</f>
        <v>4교시12:30</v>
      </c>
      <c r="BJ490" s="125" t="str">
        <f>IF(VLOOKUP(BR482,내용[],7,FALSE)="","",VLOOKUP(BR482,내용[],7,FALSE)&amp;" : "&amp;VLOOKUP(BR482,내용[],15,FALSE))</f>
        <v xml:space="preserve">프론트앤드 &amp; 백앤드 구현 및 제작 : </v>
      </c>
      <c r="BK490" s="126"/>
      <c r="BL490" s="126"/>
      <c r="BM490" s="126"/>
      <c r="BN490" s="126"/>
      <c r="BO490" s="127"/>
      <c r="BP490" s="122"/>
      <c r="BQ490" s="122"/>
      <c r="BR490" s="123" t="str">
        <f>IF(VLOOKUP(BR482,내용[],23,FALSE)="","",VLOOKUP(BR482,내용[],23,FALSE))</f>
        <v>임베디드 애플리케이션 구현</v>
      </c>
      <c r="BS490" s="123"/>
      <c r="BT490" s="123"/>
      <c r="BU490" s="123"/>
      <c r="BV490" s="123"/>
      <c r="BW490" s="123"/>
      <c r="BX490" s="123"/>
      <c r="BY490" s="124"/>
      <c r="BZ490" s="124"/>
      <c r="CA490" s="124"/>
      <c r="CB490" s="124"/>
      <c r="CC490" s="57" t="str">
        <f>"4교시"&amp;LEFT(자료!$G$8,5)</f>
        <v>4교시12:30</v>
      </c>
      <c r="CD490" s="125" t="str">
        <f>IF(VLOOKUP(CL482,내용[],7,FALSE)="","",VLOOKUP(CL482,내용[],7,FALSE)&amp;" : "&amp;VLOOKUP(CL482,내용[],15,FALSE))</f>
        <v xml:space="preserve">프론트앤드 &amp; 백앤드 구현 및 제작 : </v>
      </c>
      <c r="CE490" s="126"/>
      <c r="CF490" s="126"/>
      <c r="CG490" s="126"/>
      <c r="CH490" s="126"/>
      <c r="CI490" s="127"/>
      <c r="CJ490" s="122"/>
      <c r="CK490" s="122"/>
      <c r="CL490" s="123" t="str">
        <f>IF(VLOOKUP(CL482,내용[],23,FALSE)="","",VLOOKUP(CL482,내용[],23,FALSE))</f>
        <v>임베디드 애플리케이션 구현</v>
      </c>
      <c r="CM490" s="123"/>
      <c r="CN490" s="123"/>
      <c r="CO490" s="123"/>
      <c r="CP490" s="123"/>
      <c r="CQ490" s="123"/>
      <c r="CR490" s="123"/>
      <c r="CS490" s="124"/>
      <c r="CT490" s="124"/>
      <c r="CU490" s="124"/>
      <c r="CV490" s="124"/>
    </row>
    <row r="491" spans="1:100" ht="30.75" customHeight="1" x14ac:dyDescent="0.15">
      <c r="A491" s="57" t="str">
        <f>"5교시"&amp;LEFT(자료!$H$8,5)</f>
        <v>5교시14:10</v>
      </c>
      <c r="B491" s="125" t="str">
        <f>IF(VLOOKUP(J482,내용[],8,FALSE)="","",VLOOKUP(J482,내용[],8,FALSE)&amp;" : "&amp;VLOOKUP(J482,내용[],16,FALSE))</f>
        <v xml:space="preserve">프론트앤드 &amp; 백앤드 구현 및 제작 : </v>
      </c>
      <c r="C491" s="126"/>
      <c r="D491" s="126"/>
      <c r="E491" s="126"/>
      <c r="F491" s="126"/>
      <c r="G491" s="127"/>
      <c r="H491" s="122"/>
      <c r="I491" s="122"/>
      <c r="J491" s="123" t="str">
        <f>IF(VLOOKUP(J482,내용[],24,FALSE)="","",VLOOKUP(J482,내용[],24,FALSE))</f>
        <v>애플리케이션 테스트 수행</v>
      </c>
      <c r="K491" s="123"/>
      <c r="L491" s="123"/>
      <c r="M491" s="123"/>
      <c r="N491" s="123"/>
      <c r="O491" s="123"/>
      <c r="P491" s="123"/>
      <c r="Q491" s="124"/>
      <c r="R491" s="124"/>
      <c r="S491" s="124"/>
      <c r="T491" s="124"/>
      <c r="U491" s="57" t="str">
        <f>"5교시"&amp;LEFT(자료!$H$8,5)</f>
        <v>5교시14:10</v>
      </c>
      <c r="V491" s="125" t="str">
        <f>IF(VLOOKUP(AD482,내용[],8,FALSE)="","",VLOOKUP(AD482,내용[],8,FALSE)&amp;" : "&amp;VLOOKUP(AD482,내용[],16,FALSE))</f>
        <v xml:space="preserve">프론트앤드 &amp; 백앤드 구현 및 제작 : </v>
      </c>
      <c r="W491" s="126"/>
      <c r="X491" s="126"/>
      <c r="Y491" s="126"/>
      <c r="Z491" s="126"/>
      <c r="AA491" s="127"/>
      <c r="AB491" s="122"/>
      <c r="AC491" s="122"/>
      <c r="AD491" s="123" t="str">
        <f>IF(VLOOKUP(AD482,내용[],24,FALSE)="","",VLOOKUP(AD482,내용[],24,FALSE))</f>
        <v>애플리케이션 테스트 수행</v>
      </c>
      <c r="AE491" s="123"/>
      <c r="AF491" s="123"/>
      <c r="AG491" s="123"/>
      <c r="AH491" s="123"/>
      <c r="AI491" s="123"/>
      <c r="AJ491" s="123"/>
      <c r="AK491" s="124"/>
      <c r="AL491" s="124"/>
      <c r="AM491" s="124"/>
      <c r="AN491" s="124"/>
      <c r="AO491" s="57" t="str">
        <f>"5교시"&amp;LEFT(자료!$H$8,5)</f>
        <v>5교시14:10</v>
      </c>
      <c r="AP491" s="125" t="str">
        <f>IF(VLOOKUP(AX482,내용[],8,FALSE)="","",VLOOKUP(AX482,내용[],8,FALSE)&amp;" : "&amp;VLOOKUP(AX482,내용[],16,FALSE))</f>
        <v xml:space="preserve">프론트앤드 &amp; 백앤드 구현 및 제작 : </v>
      </c>
      <c r="AQ491" s="126"/>
      <c r="AR491" s="126"/>
      <c r="AS491" s="126"/>
      <c r="AT491" s="126"/>
      <c r="AU491" s="127"/>
      <c r="AV491" s="122"/>
      <c r="AW491" s="122"/>
      <c r="AX491" s="123" t="str">
        <f>IF(VLOOKUP(AX482,내용[],24,FALSE)="","",VLOOKUP(AX482,내용[],24,FALSE))</f>
        <v>임베디드 애플리케이션 구현</v>
      </c>
      <c r="AY491" s="123"/>
      <c r="AZ491" s="123"/>
      <c r="BA491" s="123"/>
      <c r="BB491" s="123"/>
      <c r="BC491" s="123"/>
      <c r="BD491" s="123"/>
      <c r="BE491" s="124"/>
      <c r="BF491" s="124"/>
      <c r="BG491" s="124"/>
      <c r="BH491" s="124"/>
      <c r="BI491" s="57" t="str">
        <f>"5교시"&amp;LEFT(자료!$H$8,5)</f>
        <v>5교시14:10</v>
      </c>
      <c r="BJ491" s="125" t="str">
        <f>IF(VLOOKUP(BR482,내용[],8,FALSE)="","",VLOOKUP(BR482,내용[],8,FALSE)&amp;" : "&amp;VLOOKUP(BR482,내용[],16,FALSE))</f>
        <v xml:space="preserve">프론트앤드 &amp; 백앤드 구현 및 제작 : </v>
      </c>
      <c r="BK491" s="126"/>
      <c r="BL491" s="126"/>
      <c r="BM491" s="126"/>
      <c r="BN491" s="126"/>
      <c r="BO491" s="127"/>
      <c r="BP491" s="122"/>
      <c r="BQ491" s="122"/>
      <c r="BR491" s="123" t="str">
        <f>IF(VLOOKUP(BR482,내용[],24,FALSE)="","",VLOOKUP(BR482,내용[],24,FALSE))</f>
        <v>임베디드 애플리케이션 구현</v>
      </c>
      <c r="BS491" s="123"/>
      <c r="BT491" s="123"/>
      <c r="BU491" s="123"/>
      <c r="BV491" s="123"/>
      <c r="BW491" s="123"/>
      <c r="BX491" s="123"/>
      <c r="BY491" s="124"/>
      <c r="BZ491" s="124"/>
      <c r="CA491" s="124"/>
      <c r="CB491" s="124"/>
      <c r="CC491" s="57" t="str">
        <f>"5교시"&amp;LEFT(자료!$H$8,5)</f>
        <v>5교시14:10</v>
      </c>
      <c r="CD491" s="125" t="str">
        <f>IF(VLOOKUP(CL482,내용[],8,FALSE)="","",VLOOKUP(CL482,내용[],8,FALSE)&amp;" : "&amp;VLOOKUP(CL482,내용[],16,FALSE))</f>
        <v xml:space="preserve">프론트앤드 &amp; 백앤드 구현 및 제작 : </v>
      </c>
      <c r="CE491" s="126"/>
      <c r="CF491" s="126"/>
      <c r="CG491" s="126"/>
      <c r="CH491" s="126"/>
      <c r="CI491" s="127"/>
      <c r="CJ491" s="122"/>
      <c r="CK491" s="122"/>
      <c r="CL491" s="123" t="str">
        <f>IF(VLOOKUP(CL482,내용[],24,FALSE)="","",VLOOKUP(CL482,내용[],24,FALSE))</f>
        <v>임베디드 애플리케이션 구현</v>
      </c>
      <c r="CM491" s="123"/>
      <c r="CN491" s="123"/>
      <c r="CO491" s="123"/>
      <c r="CP491" s="123"/>
      <c r="CQ491" s="123"/>
      <c r="CR491" s="123"/>
      <c r="CS491" s="124"/>
      <c r="CT491" s="124"/>
      <c r="CU491" s="124"/>
      <c r="CV491" s="124"/>
    </row>
    <row r="492" spans="1:100" ht="30.75" customHeight="1" x14ac:dyDescent="0.15">
      <c r="A492" s="57" t="str">
        <f>"6교시"&amp;LEFT(자료!$I$8,5)</f>
        <v>6교시15:10</v>
      </c>
      <c r="B492" s="125" t="str">
        <f>IF(VLOOKUP(J482,내용[],9,FALSE)="","",VLOOKUP(J482,내용[],9,FALSE)&amp;" : "&amp;VLOOKUP(J482,내용[],17,FALSE))</f>
        <v xml:space="preserve">프론트앤드 &amp; 백앤드 구현 및 제작 : </v>
      </c>
      <c r="C492" s="126"/>
      <c r="D492" s="126"/>
      <c r="E492" s="126"/>
      <c r="F492" s="126"/>
      <c r="G492" s="127"/>
      <c r="H492" s="122"/>
      <c r="I492" s="122"/>
      <c r="J492" s="123" t="str">
        <f>IF(VLOOKUP(J482,내용[],25,FALSE)="","",VLOOKUP(J482,내용[],25,FALSE))</f>
        <v>애플리케이션 테스트 수행</v>
      </c>
      <c r="K492" s="123"/>
      <c r="L492" s="123"/>
      <c r="M492" s="123"/>
      <c r="N492" s="123"/>
      <c r="O492" s="123"/>
      <c r="P492" s="123"/>
      <c r="Q492" s="124"/>
      <c r="R492" s="124"/>
      <c r="S492" s="124"/>
      <c r="T492" s="124"/>
      <c r="U492" s="57" t="str">
        <f>"6교시"&amp;LEFT(자료!$I$8,5)</f>
        <v>6교시15:10</v>
      </c>
      <c r="V492" s="125" t="str">
        <f>IF(VLOOKUP(AD482,내용[],9,FALSE)="","",VLOOKUP(AD482,내용[],9,FALSE)&amp;" : "&amp;VLOOKUP(AD482,내용[],17,FALSE))</f>
        <v xml:space="preserve">프론트앤드 &amp; 백앤드 구현 및 제작 : </v>
      </c>
      <c r="W492" s="126"/>
      <c r="X492" s="126"/>
      <c r="Y492" s="126"/>
      <c r="Z492" s="126"/>
      <c r="AA492" s="127"/>
      <c r="AB492" s="122"/>
      <c r="AC492" s="122"/>
      <c r="AD492" s="123" t="str">
        <f>IF(VLOOKUP(AD482,내용[],25,FALSE)="","",VLOOKUP(AD482,내용[],25,FALSE))</f>
        <v>애플리케이션 테스트 수행</v>
      </c>
      <c r="AE492" s="123"/>
      <c r="AF492" s="123"/>
      <c r="AG492" s="123"/>
      <c r="AH492" s="123"/>
      <c r="AI492" s="123"/>
      <c r="AJ492" s="123"/>
      <c r="AK492" s="124"/>
      <c r="AL492" s="124"/>
      <c r="AM492" s="124"/>
      <c r="AN492" s="124"/>
      <c r="AO492" s="57" t="str">
        <f>"6교시"&amp;LEFT(자료!$I$8,5)</f>
        <v>6교시15:10</v>
      </c>
      <c r="AP492" s="125" t="str">
        <f>IF(VLOOKUP(AX482,내용[],9,FALSE)="","",VLOOKUP(AX482,내용[],9,FALSE)&amp;" : "&amp;VLOOKUP(AX482,내용[],17,FALSE))</f>
        <v xml:space="preserve">프론트앤드 &amp; 백앤드 구현 및 제작 : </v>
      </c>
      <c r="AQ492" s="126"/>
      <c r="AR492" s="126"/>
      <c r="AS492" s="126"/>
      <c r="AT492" s="126"/>
      <c r="AU492" s="127"/>
      <c r="AV492" s="122"/>
      <c r="AW492" s="122"/>
      <c r="AX492" s="123" t="str">
        <f>IF(VLOOKUP(AX482,내용[],25,FALSE)="","",VLOOKUP(AX482,내용[],25,FALSE))</f>
        <v>임베디드 애플리케이션 구현</v>
      </c>
      <c r="AY492" s="123"/>
      <c r="AZ492" s="123"/>
      <c r="BA492" s="123"/>
      <c r="BB492" s="123"/>
      <c r="BC492" s="123"/>
      <c r="BD492" s="123"/>
      <c r="BE492" s="124"/>
      <c r="BF492" s="124"/>
      <c r="BG492" s="124"/>
      <c r="BH492" s="124"/>
      <c r="BI492" s="57" t="str">
        <f>"6교시"&amp;LEFT(자료!$I$8,5)</f>
        <v>6교시15:10</v>
      </c>
      <c r="BJ492" s="125" t="str">
        <f>IF(VLOOKUP(BR482,내용[],9,FALSE)="","",VLOOKUP(BR482,내용[],9,FALSE)&amp;" : "&amp;VLOOKUP(BR482,내용[],17,FALSE))</f>
        <v xml:space="preserve">프론트앤드 &amp; 백앤드 구현 및 제작 : </v>
      </c>
      <c r="BK492" s="126"/>
      <c r="BL492" s="126"/>
      <c r="BM492" s="126"/>
      <c r="BN492" s="126"/>
      <c r="BO492" s="127"/>
      <c r="BP492" s="122"/>
      <c r="BQ492" s="122"/>
      <c r="BR492" s="123" t="str">
        <f>IF(VLOOKUP(BR482,내용[],25,FALSE)="","",VLOOKUP(BR482,내용[],25,FALSE))</f>
        <v>임베디드 애플리케이션 구현</v>
      </c>
      <c r="BS492" s="123"/>
      <c r="BT492" s="123"/>
      <c r="BU492" s="123"/>
      <c r="BV492" s="123"/>
      <c r="BW492" s="123"/>
      <c r="BX492" s="123"/>
      <c r="BY492" s="124"/>
      <c r="BZ492" s="124"/>
      <c r="CA492" s="124"/>
      <c r="CB492" s="124"/>
      <c r="CC492" s="57" t="str">
        <f>"6교시"&amp;LEFT(자료!$I$8,5)</f>
        <v>6교시15:10</v>
      </c>
      <c r="CD492" s="125" t="str">
        <f>IF(VLOOKUP(CL482,내용[],9,FALSE)="","",VLOOKUP(CL482,내용[],9,FALSE)&amp;" : "&amp;VLOOKUP(CL482,내용[],17,FALSE))</f>
        <v xml:space="preserve">프론트앤드 &amp; 백앤드 구현 및 제작 : </v>
      </c>
      <c r="CE492" s="126"/>
      <c r="CF492" s="126"/>
      <c r="CG492" s="126"/>
      <c r="CH492" s="126"/>
      <c r="CI492" s="127"/>
      <c r="CJ492" s="122"/>
      <c r="CK492" s="122"/>
      <c r="CL492" s="123" t="str">
        <f>IF(VLOOKUP(CL482,내용[],25,FALSE)="","",VLOOKUP(CL482,내용[],25,FALSE))</f>
        <v>임베디드 애플리케이션 구현</v>
      </c>
      <c r="CM492" s="123"/>
      <c r="CN492" s="123"/>
      <c r="CO492" s="123"/>
      <c r="CP492" s="123"/>
      <c r="CQ492" s="123"/>
      <c r="CR492" s="123"/>
      <c r="CS492" s="124"/>
      <c r="CT492" s="124"/>
      <c r="CU492" s="124"/>
      <c r="CV492" s="124"/>
    </row>
    <row r="493" spans="1:100" ht="30.75" customHeight="1" x14ac:dyDescent="0.15">
      <c r="A493" s="57" t="str">
        <f>"7교시"&amp;LEFT(자료!$J$8,5)</f>
        <v>7교시16:10</v>
      </c>
      <c r="B493" s="125" t="str">
        <f>IF(VLOOKUP(J482,내용[],10,FALSE)="","",VLOOKUP(J482,내용[],10,FALSE)&amp;" : "&amp;VLOOKUP(J482,내용[],18,FALSE))</f>
        <v xml:space="preserve">프론트앤드 &amp; 백앤드 구현 및 제작 : </v>
      </c>
      <c r="C493" s="126"/>
      <c r="D493" s="126"/>
      <c r="E493" s="126"/>
      <c r="F493" s="126"/>
      <c r="G493" s="127"/>
      <c r="H493" s="122"/>
      <c r="I493" s="122"/>
      <c r="J493" s="123" t="str">
        <f>IF(VLOOKUP(J482,내용[],26,FALSE)="","",VLOOKUP(J482,내용[],26,FALSE))</f>
        <v>애플리케이션 테스트 수행</v>
      </c>
      <c r="K493" s="123"/>
      <c r="L493" s="123"/>
      <c r="M493" s="123"/>
      <c r="N493" s="123"/>
      <c r="O493" s="123"/>
      <c r="P493" s="123"/>
      <c r="Q493" s="124"/>
      <c r="R493" s="124"/>
      <c r="S493" s="124"/>
      <c r="T493" s="124"/>
      <c r="U493" s="57" t="str">
        <f>"7교시"&amp;LEFT(자료!$J$8,5)</f>
        <v>7교시16:10</v>
      </c>
      <c r="V493" s="125" t="str">
        <f>IF(VLOOKUP(AD482,내용[],10,FALSE)="","",VLOOKUP(AD482,내용[],10,FALSE)&amp;" : "&amp;VLOOKUP(AD482,내용[],18,FALSE))</f>
        <v xml:space="preserve">프론트앤드 &amp; 백앤드 구현 및 제작 : </v>
      </c>
      <c r="W493" s="126"/>
      <c r="X493" s="126"/>
      <c r="Y493" s="126"/>
      <c r="Z493" s="126"/>
      <c r="AA493" s="127"/>
      <c r="AB493" s="122"/>
      <c r="AC493" s="122"/>
      <c r="AD493" s="123" t="str">
        <f>IF(VLOOKUP(AD482,내용[],26,FALSE)="","",VLOOKUP(AD482,내용[],26,FALSE))</f>
        <v>애플리케이션 테스트 수행</v>
      </c>
      <c r="AE493" s="123"/>
      <c r="AF493" s="123"/>
      <c r="AG493" s="123"/>
      <c r="AH493" s="123"/>
      <c r="AI493" s="123"/>
      <c r="AJ493" s="123"/>
      <c r="AK493" s="124"/>
      <c r="AL493" s="124"/>
      <c r="AM493" s="124"/>
      <c r="AN493" s="124"/>
      <c r="AO493" s="57" t="str">
        <f>"7교시"&amp;LEFT(자료!$J$8,5)</f>
        <v>7교시16:10</v>
      </c>
      <c r="AP493" s="125" t="str">
        <f>IF(VLOOKUP(AX482,내용[],10,FALSE)="","",VLOOKUP(AX482,내용[],10,FALSE)&amp;" : "&amp;VLOOKUP(AX482,내용[],18,FALSE))</f>
        <v xml:space="preserve">프론트앤드 &amp; 백앤드 구현 및 제작 : </v>
      </c>
      <c r="AQ493" s="126"/>
      <c r="AR493" s="126"/>
      <c r="AS493" s="126"/>
      <c r="AT493" s="126"/>
      <c r="AU493" s="127"/>
      <c r="AV493" s="122"/>
      <c r="AW493" s="122"/>
      <c r="AX493" s="123" t="str">
        <f>IF(VLOOKUP(AX482,내용[],26,FALSE)="","",VLOOKUP(AX482,내용[],26,FALSE))</f>
        <v>임베디드 애플리케이션 구현</v>
      </c>
      <c r="AY493" s="123"/>
      <c r="AZ493" s="123"/>
      <c r="BA493" s="123"/>
      <c r="BB493" s="123"/>
      <c r="BC493" s="123"/>
      <c r="BD493" s="123"/>
      <c r="BE493" s="124"/>
      <c r="BF493" s="124"/>
      <c r="BG493" s="124"/>
      <c r="BH493" s="124"/>
      <c r="BI493" s="57" t="str">
        <f>"7교시"&amp;LEFT(자료!$J$8,5)</f>
        <v>7교시16:10</v>
      </c>
      <c r="BJ493" s="125" t="str">
        <f>IF(VLOOKUP(BR482,내용[],10,FALSE)="","",VLOOKUP(BR482,내용[],10,FALSE)&amp;" : "&amp;VLOOKUP(BR482,내용[],18,FALSE))</f>
        <v xml:space="preserve">프론트앤드 &amp; 백앤드 구현 및 제작 : </v>
      </c>
      <c r="BK493" s="126"/>
      <c r="BL493" s="126"/>
      <c r="BM493" s="126"/>
      <c r="BN493" s="126"/>
      <c r="BO493" s="127"/>
      <c r="BP493" s="122"/>
      <c r="BQ493" s="122"/>
      <c r="BR493" s="123" t="str">
        <f>IF(VLOOKUP(BR482,내용[],26,FALSE)="","",VLOOKUP(BR482,내용[],26,FALSE))</f>
        <v>임베디드 애플리케이션 구현</v>
      </c>
      <c r="BS493" s="123"/>
      <c r="BT493" s="123"/>
      <c r="BU493" s="123"/>
      <c r="BV493" s="123"/>
      <c r="BW493" s="123"/>
      <c r="BX493" s="123"/>
      <c r="BY493" s="124"/>
      <c r="BZ493" s="124"/>
      <c r="CA493" s="124"/>
      <c r="CB493" s="124"/>
      <c r="CC493" s="57" t="str">
        <f>"7교시"&amp;LEFT(자료!$J$8,5)</f>
        <v>7교시16:10</v>
      </c>
      <c r="CD493" s="125" t="str">
        <f>IF(VLOOKUP(CL482,내용[],10,FALSE)="","",VLOOKUP(CL482,내용[],10,FALSE)&amp;" : "&amp;VLOOKUP(CL482,내용[],18,FALSE))</f>
        <v xml:space="preserve">프론트앤드 &amp; 백앤드 구현 및 제작 : </v>
      </c>
      <c r="CE493" s="126"/>
      <c r="CF493" s="126"/>
      <c r="CG493" s="126"/>
      <c r="CH493" s="126"/>
      <c r="CI493" s="127"/>
      <c r="CJ493" s="122"/>
      <c r="CK493" s="122"/>
      <c r="CL493" s="123" t="str">
        <f>IF(VLOOKUP(CL482,내용[],26,FALSE)="","",VLOOKUP(CL482,내용[],26,FALSE))</f>
        <v>임베디드 애플리케이션 구현</v>
      </c>
      <c r="CM493" s="123"/>
      <c r="CN493" s="123"/>
      <c r="CO493" s="123"/>
      <c r="CP493" s="123"/>
      <c r="CQ493" s="123"/>
      <c r="CR493" s="123"/>
      <c r="CS493" s="124"/>
      <c r="CT493" s="124"/>
      <c r="CU493" s="124"/>
      <c r="CV493" s="124"/>
    </row>
    <row r="494" spans="1:100" ht="30.75" hidden="1" customHeight="1" x14ac:dyDescent="0.15">
      <c r="A494" s="57" t="str">
        <f>"1교시"&amp;LEFT(자료!$D$8,5)</f>
        <v>1교시09:30</v>
      </c>
      <c r="B494" s="125" t="e">
        <f>VLOOKUP(J483,내용[],10,FALSE)&amp;" : "&amp;VLOOKUP(J483,내용[],18,FALSE)</f>
        <v>#N/A</v>
      </c>
      <c r="C494" s="126"/>
      <c r="D494" s="126"/>
      <c r="E494" s="126"/>
      <c r="F494" s="126"/>
      <c r="G494" s="127"/>
      <c r="H494" s="122"/>
      <c r="I494" s="122"/>
      <c r="J494" s="123" t="str">
        <f>VLOOKUP(J482,내용[],27,FALSE)</f>
        <v>애플리케이션 테스트 수행</v>
      </c>
      <c r="K494" s="123"/>
      <c r="L494" s="123"/>
      <c r="M494" s="123"/>
      <c r="N494" s="123"/>
      <c r="O494" s="123"/>
      <c r="P494" s="123"/>
      <c r="Q494" s="124"/>
      <c r="R494" s="124"/>
      <c r="S494" s="124"/>
      <c r="T494" s="124"/>
      <c r="U494" s="57" t="str">
        <f>"1교시"&amp;LEFT(자료!$D$8,5)</f>
        <v>1교시09:30</v>
      </c>
      <c r="V494" s="125" t="e">
        <f>VLOOKUP(AD483,내용[],10,FALSE)&amp;" : "&amp;VLOOKUP(AD483,내용[],18,FALSE)</f>
        <v>#N/A</v>
      </c>
      <c r="W494" s="126"/>
      <c r="X494" s="126"/>
      <c r="Y494" s="126"/>
      <c r="Z494" s="126"/>
      <c r="AA494" s="127"/>
      <c r="AB494" s="122"/>
      <c r="AC494" s="122"/>
      <c r="AD494" s="123" t="str">
        <f>VLOOKUP(AD482,내용[],27,FALSE)</f>
        <v>애플리케이션 테스트 수행</v>
      </c>
      <c r="AE494" s="123"/>
      <c r="AF494" s="123"/>
      <c r="AG494" s="123"/>
      <c r="AH494" s="123"/>
      <c r="AI494" s="123"/>
      <c r="AJ494" s="123"/>
      <c r="AK494" s="124"/>
      <c r="AL494" s="124"/>
      <c r="AM494" s="124"/>
      <c r="AN494" s="124"/>
      <c r="AO494" s="57" t="str">
        <f>"1교시"&amp;LEFT(자료!$D$8,5)</f>
        <v>1교시09:30</v>
      </c>
      <c r="AP494" s="125" t="e">
        <f>VLOOKUP(AX483,내용[],10,FALSE)&amp;" : "&amp;VLOOKUP(AX483,내용[],18,FALSE)</f>
        <v>#N/A</v>
      </c>
      <c r="AQ494" s="126"/>
      <c r="AR494" s="126"/>
      <c r="AS494" s="126"/>
      <c r="AT494" s="126"/>
      <c r="AU494" s="127"/>
      <c r="AV494" s="122"/>
      <c r="AW494" s="122"/>
      <c r="AX494" s="123" t="str">
        <f>VLOOKUP(AX482,내용[],27,FALSE)</f>
        <v>임베디드 애플리케이션 구현</v>
      </c>
      <c r="AY494" s="123"/>
      <c r="AZ494" s="123"/>
      <c r="BA494" s="123"/>
      <c r="BB494" s="123"/>
      <c r="BC494" s="123"/>
      <c r="BD494" s="123"/>
      <c r="BE494" s="124"/>
      <c r="BF494" s="124"/>
      <c r="BG494" s="124"/>
      <c r="BH494" s="124"/>
      <c r="BI494" s="57" t="str">
        <f>"1교시"&amp;LEFT(자료!$D$8,5)</f>
        <v>1교시09:30</v>
      </c>
      <c r="BJ494" s="125" t="e">
        <f>VLOOKUP(BR483,내용[],10,FALSE)&amp;" : "&amp;VLOOKUP(BR483,내용[],18,FALSE)</f>
        <v>#N/A</v>
      </c>
      <c r="BK494" s="126"/>
      <c r="BL494" s="126"/>
      <c r="BM494" s="126"/>
      <c r="BN494" s="126"/>
      <c r="BO494" s="127"/>
      <c r="BP494" s="122"/>
      <c r="BQ494" s="122"/>
      <c r="BR494" s="123" t="str">
        <f>VLOOKUP(BR482,내용[],27,FALSE)</f>
        <v>임베디드 애플리케이션 구현</v>
      </c>
      <c r="BS494" s="123"/>
      <c r="BT494" s="123"/>
      <c r="BU494" s="123"/>
      <c r="BV494" s="123"/>
      <c r="BW494" s="123"/>
      <c r="BX494" s="123"/>
      <c r="BY494" s="124"/>
      <c r="BZ494" s="124"/>
      <c r="CA494" s="124"/>
      <c r="CB494" s="124"/>
      <c r="CC494" s="57" t="str">
        <f>"1교시"&amp;LEFT(자료!$D$8,5)</f>
        <v>1교시09:30</v>
      </c>
      <c r="CD494" s="125" t="e">
        <f>VLOOKUP(CL483,내용[],10,FALSE)&amp;" : "&amp;VLOOKUP(CL483,내용[],18,FALSE)</f>
        <v>#N/A</v>
      </c>
      <c r="CE494" s="126"/>
      <c r="CF494" s="126"/>
      <c r="CG494" s="126"/>
      <c r="CH494" s="126"/>
      <c r="CI494" s="127"/>
      <c r="CJ494" s="122"/>
      <c r="CK494" s="122"/>
      <c r="CL494" s="123" t="str">
        <f>VLOOKUP(CL482,내용[],27,FALSE)</f>
        <v>임베디드 애플리케이션 구현</v>
      </c>
      <c r="CM494" s="123"/>
      <c r="CN494" s="123"/>
      <c r="CO494" s="123"/>
      <c r="CP494" s="123"/>
      <c r="CQ494" s="123"/>
      <c r="CR494" s="123"/>
      <c r="CS494" s="124"/>
      <c r="CT494" s="124"/>
      <c r="CU494" s="124"/>
      <c r="CV494" s="124"/>
    </row>
    <row r="495" spans="1:100" ht="30.75" customHeight="1" x14ac:dyDescent="0.15">
      <c r="A495" s="57" t="str">
        <f>"8교시"&amp;LEFT(자료!$K$8,5)</f>
        <v>8교시17:10</v>
      </c>
      <c r="B495" s="125" t="str">
        <f>IF(VLOOKUP(J482,내용[],11,FALSE)="","",VLOOKUP(J482,내용[],11,FALSE)&amp;" : "&amp;VLOOKUP(J482,내용[],19,FALSE))</f>
        <v xml:space="preserve">프론트앤드 &amp; 백앤드 구현 및 제작 : </v>
      </c>
      <c r="C495" s="126"/>
      <c r="D495" s="126"/>
      <c r="E495" s="126"/>
      <c r="F495" s="126"/>
      <c r="G495" s="127"/>
      <c r="H495" s="122"/>
      <c r="I495" s="122"/>
      <c r="J495" s="123" t="str">
        <f>IF(VLOOKUP(J482,내용[],27,FALSE)="","",VLOOKUP(J482,내용[],27,FALSE))</f>
        <v>애플리케이션 테스트 수행</v>
      </c>
      <c r="K495" s="123"/>
      <c r="L495" s="123"/>
      <c r="M495" s="123"/>
      <c r="N495" s="123"/>
      <c r="O495" s="123"/>
      <c r="P495" s="123"/>
      <c r="Q495" s="124"/>
      <c r="R495" s="124"/>
      <c r="S495" s="124"/>
      <c r="T495" s="124"/>
      <c r="U495" s="57" t="str">
        <f>"8교시"&amp;LEFT(자료!$K$8,5)</f>
        <v>8교시17:10</v>
      </c>
      <c r="V495" s="125" t="str">
        <f>IF(VLOOKUP(AD482,내용[],11,FALSE)="","",VLOOKUP(AD482,내용[],11,FALSE)&amp;" : "&amp;VLOOKUP(AD482,내용[],19,FALSE))</f>
        <v xml:space="preserve">프론트앤드 &amp; 백앤드 구현 및 제작 : </v>
      </c>
      <c r="W495" s="126"/>
      <c r="X495" s="126"/>
      <c r="Y495" s="126"/>
      <c r="Z495" s="126"/>
      <c r="AA495" s="127"/>
      <c r="AB495" s="122"/>
      <c r="AC495" s="122"/>
      <c r="AD495" s="123" t="str">
        <f>IF(VLOOKUP(AD482,내용[],27,FALSE)="","",VLOOKUP(AD482,내용[],27,FALSE))</f>
        <v>애플리케이션 테스트 수행</v>
      </c>
      <c r="AE495" s="123"/>
      <c r="AF495" s="123"/>
      <c r="AG495" s="123"/>
      <c r="AH495" s="123"/>
      <c r="AI495" s="123"/>
      <c r="AJ495" s="123"/>
      <c r="AK495" s="124"/>
      <c r="AL495" s="124"/>
      <c r="AM495" s="124"/>
      <c r="AN495" s="124"/>
      <c r="AO495" s="57" t="str">
        <f>"8교시"&amp;LEFT(자료!$K$8,5)</f>
        <v>8교시17:10</v>
      </c>
      <c r="AP495" s="125" t="str">
        <f>IF(VLOOKUP(AX482,내용[],11,FALSE)="","",VLOOKUP(AX482,내용[],11,FALSE)&amp;" : "&amp;VLOOKUP(AX482,내용[],19,FALSE))</f>
        <v xml:space="preserve">프론트앤드 &amp; 백앤드 구현 및 제작 : </v>
      </c>
      <c r="AQ495" s="126"/>
      <c r="AR495" s="126"/>
      <c r="AS495" s="126"/>
      <c r="AT495" s="126"/>
      <c r="AU495" s="127"/>
      <c r="AV495" s="122"/>
      <c r="AW495" s="122"/>
      <c r="AX495" s="123" t="str">
        <f>IF(VLOOKUP(AX482,내용[],27,FALSE)="","",VLOOKUP(AX482,내용[],27,FALSE))</f>
        <v>임베디드 애플리케이션 구현</v>
      </c>
      <c r="AY495" s="123"/>
      <c r="AZ495" s="123"/>
      <c r="BA495" s="123"/>
      <c r="BB495" s="123"/>
      <c r="BC495" s="123"/>
      <c r="BD495" s="123"/>
      <c r="BE495" s="124"/>
      <c r="BF495" s="124"/>
      <c r="BG495" s="124"/>
      <c r="BH495" s="124"/>
      <c r="BI495" s="57" t="str">
        <f>"8교시"&amp;LEFT(자료!$K$8,5)</f>
        <v>8교시17:10</v>
      </c>
      <c r="BJ495" s="125" t="str">
        <f>IF(VLOOKUP(BR482,내용[],11,FALSE)="","",VLOOKUP(BR482,내용[],11,FALSE)&amp;" : "&amp;VLOOKUP(BR482,내용[],19,FALSE))</f>
        <v xml:space="preserve">프론트앤드 &amp; 백앤드 구현 및 제작 : </v>
      </c>
      <c r="BK495" s="126"/>
      <c r="BL495" s="126"/>
      <c r="BM495" s="126"/>
      <c r="BN495" s="126"/>
      <c r="BO495" s="127"/>
      <c r="BP495" s="122"/>
      <c r="BQ495" s="122"/>
      <c r="BR495" s="123" t="str">
        <f>IF(VLOOKUP(BR482,내용[],27,FALSE)="","",VLOOKUP(BR482,내용[],27,FALSE))</f>
        <v>임베디드 애플리케이션 구현</v>
      </c>
      <c r="BS495" s="123"/>
      <c r="BT495" s="123"/>
      <c r="BU495" s="123"/>
      <c r="BV495" s="123"/>
      <c r="BW495" s="123"/>
      <c r="BX495" s="123"/>
      <c r="BY495" s="124"/>
      <c r="BZ495" s="124"/>
      <c r="CA495" s="124"/>
      <c r="CB495" s="124"/>
      <c r="CC495" s="57" t="str">
        <f>"8교시"&amp;LEFT(자료!$K$8,5)</f>
        <v>8교시17:10</v>
      </c>
      <c r="CD495" s="125" t="str">
        <f>IF(VLOOKUP(CL482,내용[],11,FALSE)="","",VLOOKUP(CL482,내용[],11,FALSE)&amp;" : "&amp;VLOOKUP(CL482,내용[],19,FALSE))</f>
        <v xml:space="preserve">프론트앤드 &amp; 백앤드 구현 및 제작 : </v>
      </c>
      <c r="CE495" s="126"/>
      <c r="CF495" s="126"/>
      <c r="CG495" s="126"/>
      <c r="CH495" s="126"/>
      <c r="CI495" s="127"/>
      <c r="CJ495" s="122"/>
      <c r="CK495" s="122"/>
      <c r="CL495" s="123" t="str">
        <f>IF(VLOOKUP(CL482,내용[],27,FALSE)="","",VLOOKUP(CL482,내용[],27,FALSE))</f>
        <v>임베디드 애플리케이션 구현</v>
      </c>
      <c r="CM495" s="123"/>
      <c r="CN495" s="123"/>
      <c r="CO495" s="123"/>
      <c r="CP495" s="123"/>
      <c r="CQ495" s="123"/>
      <c r="CR495" s="123"/>
      <c r="CS495" s="124"/>
      <c r="CT495" s="124"/>
      <c r="CU495" s="124"/>
      <c r="CV495" s="124"/>
    </row>
    <row r="496" spans="1:100" ht="60" customHeight="1" x14ac:dyDescent="0.15">
      <c r="A496" s="120" t="str">
        <f t="shared" ref="A496" si="1590">$A$21</f>
        <v>지시사항</v>
      </c>
      <c r="B496" s="120"/>
      <c r="C496" s="120"/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120"/>
      <c r="S496" s="120"/>
      <c r="T496" s="120"/>
      <c r="U496" s="120" t="str">
        <f t="shared" ref="U496" si="1591">$A$21</f>
        <v>지시사항</v>
      </c>
      <c r="V496" s="120"/>
      <c r="W496" s="120"/>
      <c r="X496" s="120"/>
      <c r="Y496" s="120"/>
      <c r="Z496" s="120"/>
      <c r="AA496" s="120"/>
      <c r="AB496" s="120"/>
      <c r="AC496" s="120"/>
      <c r="AD496" s="120"/>
      <c r="AE496" s="120"/>
      <c r="AF496" s="120"/>
      <c r="AG496" s="120"/>
      <c r="AH496" s="120"/>
      <c r="AI496" s="120"/>
      <c r="AJ496" s="120"/>
      <c r="AK496" s="120"/>
      <c r="AL496" s="120"/>
      <c r="AM496" s="120"/>
      <c r="AN496" s="120"/>
      <c r="AO496" s="120" t="str">
        <f t="shared" ref="AO496" si="1592">$A$21</f>
        <v>지시사항</v>
      </c>
      <c r="AP496" s="120"/>
      <c r="AQ496" s="120"/>
      <c r="AR496" s="120"/>
      <c r="AS496" s="120"/>
      <c r="AT496" s="120"/>
      <c r="AU496" s="120"/>
      <c r="AV496" s="120"/>
      <c r="AW496" s="120"/>
      <c r="AX496" s="120"/>
      <c r="AY496" s="120"/>
      <c r="AZ496" s="120"/>
      <c r="BA496" s="120"/>
      <c r="BB496" s="120"/>
      <c r="BC496" s="120"/>
      <c r="BD496" s="120"/>
      <c r="BE496" s="120"/>
      <c r="BF496" s="120"/>
      <c r="BG496" s="120"/>
      <c r="BH496" s="120"/>
      <c r="BI496" s="120" t="str">
        <f t="shared" ref="BI496" si="1593">$A$21</f>
        <v>지시사항</v>
      </c>
      <c r="BJ496" s="120"/>
      <c r="BK496" s="120"/>
      <c r="BL496" s="120"/>
      <c r="BM496" s="120"/>
      <c r="BN496" s="120"/>
      <c r="BO496" s="120"/>
      <c r="BP496" s="120"/>
      <c r="BQ496" s="120"/>
      <c r="BR496" s="120"/>
      <c r="BS496" s="120"/>
      <c r="BT496" s="120"/>
      <c r="BU496" s="120"/>
      <c r="BV496" s="120"/>
      <c r="BW496" s="120"/>
      <c r="BX496" s="120"/>
      <c r="BY496" s="120"/>
      <c r="BZ496" s="120"/>
      <c r="CA496" s="120"/>
      <c r="CB496" s="120"/>
      <c r="CC496" s="120" t="str">
        <f t="shared" ref="CC496" si="1594">$A$21</f>
        <v>지시사항</v>
      </c>
      <c r="CD496" s="120"/>
      <c r="CE496" s="120"/>
      <c r="CF496" s="120"/>
      <c r="CG496" s="120"/>
      <c r="CH496" s="120"/>
      <c r="CI496" s="120"/>
      <c r="CJ496" s="120"/>
      <c r="CK496" s="120"/>
      <c r="CL496" s="120"/>
      <c r="CM496" s="120"/>
      <c r="CN496" s="120"/>
      <c r="CO496" s="120"/>
      <c r="CP496" s="120"/>
      <c r="CQ496" s="120"/>
      <c r="CR496" s="120"/>
      <c r="CS496" s="120"/>
      <c r="CT496" s="120"/>
      <c r="CU496" s="120"/>
      <c r="CV496" s="120"/>
    </row>
    <row r="497" spans="1:100" ht="27.95" customHeight="1" x14ac:dyDescent="0.15">
      <c r="A497" s="121" t="str">
        <f t="shared" ref="A497" si="1595">$A$22</f>
        <v>특이
사항</v>
      </c>
      <c r="B497" s="120" t="str">
        <f t="shared" ref="B497" si="1596">$B$22</f>
        <v>지각자</v>
      </c>
      <c r="C497" s="120"/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120"/>
      <c r="S497" s="120"/>
      <c r="T497" s="120"/>
      <c r="U497" s="121" t="str">
        <f t="shared" ref="U497" si="1597">$A$22</f>
        <v>특이
사항</v>
      </c>
      <c r="V497" s="120" t="str">
        <f t="shared" ref="V497" si="1598">$B$22</f>
        <v>지각자</v>
      </c>
      <c r="W497" s="120"/>
      <c r="X497" s="120"/>
      <c r="Y497" s="120"/>
      <c r="Z497" s="120"/>
      <c r="AA497" s="120"/>
      <c r="AB497" s="120"/>
      <c r="AC497" s="120"/>
      <c r="AD497" s="120"/>
      <c r="AE497" s="120"/>
      <c r="AF497" s="120"/>
      <c r="AG497" s="120"/>
      <c r="AH497" s="120"/>
      <c r="AI497" s="120"/>
      <c r="AJ497" s="120"/>
      <c r="AK497" s="120"/>
      <c r="AL497" s="120"/>
      <c r="AM497" s="120"/>
      <c r="AN497" s="120"/>
      <c r="AO497" s="121" t="str">
        <f t="shared" ref="AO497" si="1599">$A$22</f>
        <v>특이
사항</v>
      </c>
      <c r="AP497" s="120" t="str">
        <f t="shared" ref="AP497" si="1600">$B$22</f>
        <v>지각자</v>
      </c>
      <c r="AQ497" s="120"/>
      <c r="AR497" s="120"/>
      <c r="AS497" s="120"/>
      <c r="AT497" s="120"/>
      <c r="AU497" s="120"/>
      <c r="AV497" s="120"/>
      <c r="AW497" s="120"/>
      <c r="AX497" s="120"/>
      <c r="AY497" s="120"/>
      <c r="AZ497" s="120"/>
      <c r="BA497" s="120"/>
      <c r="BB497" s="120"/>
      <c r="BC497" s="120"/>
      <c r="BD497" s="120"/>
      <c r="BE497" s="120"/>
      <c r="BF497" s="120"/>
      <c r="BG497" s="120"/>
      <c r="BH497" s="120"/>
      <c r="BI497" s="121" t="str">
        <f t="shared" ref="BI497" si="1601">$A$22</f>
        <v>특이
사항</v>
      </c>
      <c r="BJ497" s="120" t="str">
        <f t="shared" ref="BJ497" si="1602">$B$22</f>
        <v>지각자</v>
      </c>
      <c r="BK497" s="120"/>
      <c r="BL497" s="120"/>
      <c r="BM497" s="120"/>
      <c r="BN497" s="120"/>
      <c r="BO497" s="120"/>
      <c r="BP497" s="120"/>
      <c r="BQ497" s="120"/>
      <c r="BR497" s="120"/>
      <c r="BS497" s="120"/>
      <c r="BT497" s="120"/>
      <c r="BU497" s="120"/>
      <c r="BV497" s="120"/>
      <c r="BW497" s="120"/>
      <c r="BX497" s="120"/>
      <c r="BY497" s="120"/>
      <c r="BZ497" s="120"/>
      <c r="CA497" s="120"/>
      <c r="CB497" s="120"/>
      <c r="CC497" s="121" t="str">
        <f t="shared" ref="CC497" si="1603">$A$22</f>
        <v>특이
사항</v>
      </c>
      <c r="CD497" s="120" t="str">
        <f t="shared" ref="CD497" si="1604">$B$22</f>
        <v>지각자</v>
      </c>
      <c r="CE497" s="120"/>
      <c r="CF497" s="120"/>
      <c r="CG497" s="120"/>
      <c r="CH497" s="120"/>
      <c r="CI497" s="120"/>
      <c r="CJ497" s="120"/>
      <c r="CK497" s="120"/>
      <c r="CL497" s="120"/>
      <c r="CM497" s="120"/>
      <c r="CN497" s="120"/>
      <c r="CO497" s="120"/>
      <c r="CP497" s="120"/>
      <c r="CQ497" s="120"/>
      <c r="CR497" s="120"/>
      <c r="CS497" s="120"/>
      <c r="CT497" s="120"/>
      <c r="CU497" s="120"/>
      <c r="CV497" s="120"/>
    </row>
    <row r="498" spans="1:100" ht="27.95" customHeight="1" x14ac:dyDescent="0.15">
      <c r="A498" s="121"/>
      <c r="B498" s="120" t="str">
        <f t="shared" ref="B498" si="1605">$B$23</f>
        <v>결석자</v>
      </c>
      <c r="C498" s="120"/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120"/>
      <c r="S498" s="120"/>
      <c r="T498" s="120"/>
      <c r="U498" s="121"/>
      <c r="V498" s="120" t="str">
        <f t="shared" ref="V498" si="1606">$B$23</f>
        <v>결석자</v>
      </c>
      <c r="W498" s="120"/>
      <c r="X498" s="120"/>
      <c r="Y498" s="120"/>
      <c r="Z498" s="120"/>
      <c r="AA498" s="120"/>
      <c r="AB498" s="120"/>
      <c r="AC498" s="120"/>
      <c r="AD498" s="120"/>
      <c r="AE498" s="120"/>
      <c r="AF498" s="120"/>
      <c r="AG498" s="120"/>
      <c r="AH498" s="120"/>
      <c r="AI498" s="120"/>
      <c r="AJ498" s="120"/>
      <c r="AK498" s="120"/>
      <c r="AL498" s="120"/>
      <c r="AM498" s="120"/>
      <c r="AN498" s="120"/>
      <c r="AO498" s="121"/>
      <c r="AP498" s="120" t="str">
        <f t="shared" ref="AP498" si="1607">$B$23</f>
        <v>결석자</v>
      </c>
      <c r="AQ498" s="120"/>
      <c r="AR498" s="120"/>
      <c r="AS498" s="120"/>
      <c r="AT498" s="120"/>
      <c r="AU498" s="120"/>
      <c r="AV498" s="120"/>
      <c r="AW498" s="120"/>
      <c r="AX498" s="120"/>
      <c r="AY498" s="120"/>
      <c r="AZ498" s="120"/>
      <c r="BA498" s="120"/>
      <c r="BB498" s="120"/>
      <c r="BC498" s="120"/>
      <c r="BD498" s="120"/>
      <c r="BE498" s="120"/>
      <c r="BF498" s="120"/>
      <c r="BG498" s="120"/>
      <c r="BH498" s="120"/>
      <c r="BI498" s="121"/>
      <c r="BJ498" s="120" t="str">
        <f t="shared" ref="BJ498" si="1608">$B$23</f>
        <v>결석자</v>
      </c>
      <c r="BK498" s="120"/>
      <c r="BL498" s="120"/>
      <c r="BM498" s="120"/>
      <c r="BN498" s="120"/>
      <c r="BO498" s="120"/>
      <c r="BP498" s="120"/>
      <c r="BQ498" s="120"/>
      <c r="BR498" s="120"/>
      <c r="BS498" s="120"/>
      <c r="BT498" s="120"/>
      <c r="BU498" s="120"/>
      <c r="BV498" s="120"/>
      <c r="BW498" s="120"/>
      <c r="BX498" s="120"/>
      <c r="BY498" s="120"/>
      <c r="BZ498" s="120"/>
      <c r="CA498" s="120"/>
      <c r="CB498" s="120"/>
      <c r="CC498" s="121"/>
      <c r="CD498" s="120" t="str">
        <f t="shared" ref="CD498" si="1609">$B$23</f>
        <v>결석자</v>
      </c>
      <c r="CE498" s="120"/>
      <c r="CF498" s="120"/>
      <c r="CG498" s="120"/>
      <c r="CH498" s="120"/>
      <c r="CI498" s="120"/>
      <c r="CJ498" s="120"/>
      <c r="CK498" s="120"/>
      <c r="CL498" s="120"/>
      <c r="CM498" s="120"/>
      <c r="CN498" s="120"/>
      <c r="CO498" s="120"/>
      <c r="CP498" s="120"/>
      <c r="CQ498" s="120"/>
      <c r="CR498" s="120"/>
      <c r="CS498" s="120"/>
      <c r="CT498" s="120"/>
      <c r="CU498" s="120"/>
      <c r="CV498" s="120"/>
    </row>
    <row r="499" spans="1:100" ht="27.95" customHeight="1" x14ac:dyDescent="0.15">
      <c r="A499" s="121"/>
      <c r="B499" s="120" t="str">
        <f t="shared" ref="B499" si="1610">$B$24</f>
        <v>조퇴자</v>
      </c>
      <c r="C499" s="120"/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120"/>
      <c r="S499" s="120"/>
      <c r="T499" s="120"/>
      <c r="U499" s="121"/>
      <c r="V499" s="120" t="str">
        <f t="shared" ref="V499" si="1611">$B$24</f>
        <v>조퇴자</v>
      </c>
      <c r="W499" s="120"/>
      <c r="X499" s="120"/>
      <c r="Y499" s="120"/>
      <c r="Z499" s="120"/>
      <c r="AA499" s="120"/>
      <c r="AB499" s="120"/>
      <c r="AC499" s="120"/>
      <c r="AD499" s="120"/>
      <c r="AE499" s="120"/>
      <c r="AF499" s="120"/>
      <c r="AG499" s="120"/>
      <c r="AH499" s="120"/>
      <c r="AI499" s="120"/>
      <c r="AJ499" s="120"/>
      <c r="AK499" s="120"/>
      <c r="AL499" s="120"/>
      <c r="AM499" s="120"/>
      <c r="AN499" s="120"/>
      <c r="AO499" s="121"/>
      <c r="AP499" s="120" t="str">
        <f t="shared" ref="AP499" si="1612">$B$24</f>
        <v>조퇴자</v>
      </c>
      <c r="AQ499" s="120"/>
      <c r="AR499" s="120"/>
      <c r="AS499" s="120"/>
      <c r="AT499" s="120"/>
      <c r="AU499" s="120"/>
      <c r="AV499" s="120"/>
      <c r="AW499" s="120"/>
      <c r="AX499" s="120"/>
      <c r="AY499" s="120"/>
      <c r="AZ499" s="120"/>
      <c r="BA499" s="120"/>
      <c r="BB499" s="120"/>
      <c r="BC499" s="120"/>
      <c r="BD499" s="120"/>
      <c r="BE499" s="120"/>
      <c r="BF499" s="120"/>
      <c r="BG499" s="120"/>
      <c r="BH499" s="120"/>
      <c r="BI499" s="121"/>
      <c r="BJ499" s="120" t="str">
        <f t="shared" ref="BJ499" si="1613">$B$24</f>
        <v>조퇴자</v>
      </c>
      <c r="BK499" s="120"/>
      <c r="BL499" s="120"/>
      <c r="BM499" s="120"/>
      <c r="BN499" s="120"/>
      <c r="BO499" s="120"/>
      <c r="BP499" s="120"/>
      <c r="BQ499" s="120"/>
      <c r="BR499" s="120"/>
      <c r="BS499" s="120"/>
      <c r="BT499" s="120"/>
      <c r="BU499" s="120"/>
      <c r="BV499" s="120"/>
      <c r="BW499" s="120"/>
      <c r="BX499" s="120"/>
      <c r="BY499" s="120"/>
      <c r="BZ499" s="120"/>
      <c r="CA499" s="120"/>
      <c r="CB499" s="120"/>
      <c r="CC499" s="121"/>
      <c r="CD499" s="120" t="str">
        <f t="shared" ref="CD499" si="1614">$B$24</f>
        <v>조퇴자</v>
      </c>
      <c r="CE499" s="120"/>
      <c r="CF499" s="120"/>
      <c r="CG499" s="120"/>
      <c r="CH499" s="120"/>
      <c r="CI499" s="120"/>
      <c r="CJ499" s="120"/>
      <c r="CK499" s="120"/>
      <c r="CL499" s="120"/>
      <c r="CM499" s="120"/>
      <c r="CN499" s="120"/>
      <c r="CO499" s="120"/>
      <c r="CP499" s="120"/>
      <c r="CQ499" s="120"/>
      <c r="CR499" s="120"/>
      <c r="CS499" s="120"/>
      <c r="CT499" s="120"/>
      <c r="CU499" s="120"/>
      <c r="CV499" s="120"/>
    </row>
    <row r="500" spans="1:100" ht="45" customHeight="1" x14ac:dyDescent="0.15">
      <c r="A500" s="121"/>
      <c r="B500" s="121" t="str">
        <f t="shared" ref="B500" si="1615">$B$25</f>
        <v>기타사항
(전달사항, 외출자 등)</v>
      </c>
      <c r="C500" s="121"/>
      <c r="D500" s="121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120"/>
      <c r="S500" s="120"/>
      <c r="T500" s="120"/>
      <c r="U500" s="121"/>
      <c r="V500" s="121" t="str">
        <f t="shared" ref="V500" si="1616">$B$25</f>
        <v>기타사항
(전달사항, 외출자 등)</v>
      </c>
      <c r="W500" s="121"/>
      <c r="X500" s="121"/>
      <c r="Y500" s="120"/>
      <c r="Z500" s="120"/>
      <c r="AA500" s="120"/>
      <c r="AB500" s="120"/>
      <c r="AC500" s="120"/>
      <c r="AD500" s="120"/>
      <c r="AE500" s="120"/>
      <c r="AF500" s="120"/>
      <c r="AG500" s="120"/>
      <c r="AH500" s="120"/>
      <c r="AI500" s="120"/>
      <c r="AJ500" s="120"/>
      <c r="AK500" s="120"/>
      <c r="AL500" s="120"/>
      <c r="AM500" s="120"/>
      <c r="AN500" s="120"/>
      <c r="AO500" s="121"/>
      <c r="AP500" s="121" t="str">
        <f t="shared" ref="AP500" si="1617">$B$25</f>
        <v>기타사항
(전달사항, 외출자 등)</v>
      </c>
      <c r="AQ500" s="121"/>
      <c r="AR500" s="121"/>
      <c r="AS500" s="120"/>
      <c r="AT500" s="120"/>
      <c r="AU500" s="120"/>
      <c r="AV500" s="120"/>
      <c r="AW500" s="120"/>
      <c r="AX500" s="120"/>
      <c r="AY500" s="120"/>
      <c r="AZ500" s="120"/>
      <c r="BA500" s="120"/>
      <c r="BB500" s="120"/>
      <c r="BC500" s="120"/>
      <c r="BD500" s="120"/>
      <c r="BE500" s="120"/>
      <c r="BF500" s="120"/>
      <c r="BG500" s="120"/>
      <c r="BH500" s="120"/>
      <c r="BI500" s="121"/>
      <c r="BJ500" s="121" t="str">
        <f t="shared" ref="BJ500" si="1618">$B$25</f>
        <v>기타사항
(전달사항, 외출자 등)</v>
      </c>
      <c r="BK500" s="121"/>
      <c r="BL500" s="121"/>
      <c r="BM500" s="120"/>
      <c r="BN500" s="120"/>
      <c r="BO500" s="120"/>
      <c r="BP500" s="120"/>
      <c r="BQ500" s="120"/>
      <c r="BR500" s="120"/>
      <c r="BS500" s="120"/>
      <c r="BT500" s="120"/>
      <c r="BU500" s="120"/>
      <c r="BV500" s="120"/>
      <c r="BW500" s="120"/>
      <c r="BX500" s="120"/>
      <c r="BY500" s="120"/>
      <c r="BZ500" s="120"/>
      <c r="CA500" s="120"/>
      <c r="CB500" s="120"/>
      <c r="CC500" s="121"/>
      <c r="CD500" s="121" t="str">
        <f t="shared" ref="CD500" si="1619">$B$25</f>
        <v>기타사항
(전달사항, 외출자 등)</v>
      </c>
      <c r="CE500" s="121"/>
      <c r="CF500" s="121"/>
      <c r="CG500" s="120"/>
      <c r="CH500" s="120"/>
      <c r="CI500" s="120"/>
      <c r="CJ500" s="120"/>
      <c r="CK500" s="120"/>
      <c r="CL500" s="120"/>
      <c r="CM500" s="120"/>
      <c r="CN500" s="120"/>
      <c r="CO500" s="120"/>
      <c r="CP500" s="120"/>
      <c r="CQ500" s="120"/>
      <c r="CR500" s="120"/>
      <c r="CS500" s="120"/>
      <c r="CT500" s="120"/>
      <c r="CU500" s="120"/>
      <c r="CV500" s="120"/>
    </row>
    <row r="501" spans="1:100" s="49" customFormat="1" ht="44.25" customHeight="1" x14ac:dyDescent="0.15">
      <c r="A501" s="148" t="str">
        <f t="shared" ref="A501" si="1620">$A$1</f>
        <v>훈    련    일    지</v>
      </c>
      <c r="B501" s="148"/>
      <c r="C501" s="148"/>
      <c r="D501" s="148"/>
      <c r="E501" s="148"/>
      <c r="F501" s="148"/>
      <c r="G501" s="148"/>
      <c r="H501" s="148"/>
      <c r="I501" s="148"/>
      <c r="J501" s="148"/>
      <c r="K501" s="148"/>
      <c r="L501" s="148"/>
      <c r="M501" s="148"/>
      <c r="N501" s="148"/>
      <c r="O501" s="148"/>
      <c r="P501" s="148"/>
      <c r="Q501" s="148"/>
      <c r="R501" s="148"/>
      <c r="S501" s="148"/>
      <c r="T501" s="148"/>
      <c r="U501" s="148" t="str">
        <f t="shared" ref="U501" si="1621">$A$1</f>
        <v>훈    련    일    지</v>
      </c>
      <c r="V501" s="148"/>
      <c r="W501" s="148"/>
      <c r="X501" s="148"/>
      <c r="Y501" s="148"/>
      <c r="Z501" s="148"/>
      <c r="AA501" s="148"/>
      <c r="AB501" s="148"/>
      <c r="AC501" s="148"/>
      <c r="AD501" s="148"/>
      <c r="AE501" s="148"/>
      <c r="AF501" s="148"/>
      <c r="AG501" s="148"/>
      <c r="AH501" s="148"/>
      <c r="AI501" s="148"/>
      <c r="AJ501" s="148"/>
      <c r="AK501" s="148"/>
      <c r="AL501" s="148"/>
      <c r="AM501" s="148"/>
      <c r="AN501" s="148"/>
      <c r="AO501" s="148" t="str">
        <f t="shared" ref="AO501" si="1622">$A$1</f>
        <v>훈    련    일    지</v>
      </c>
      <c r="AP501" s="148"/>
      <c r="AQ501" s="148"/>
      <c r="AR501" s="148"/>
      <c r="AS501" s="148"/>
      <c r="AT501" s="148"/>
      <c r="AU501" s="148"/>
      <c r="AV501" s="148"/>
      <c r="AW501" s="148"/>
      <c r="AX501" s="148"/>
      <c r="AY501" s="148"/>
      <c r="AZ501" s="148"/>
      <c r="BA501" s="148"/>
      <c r="BB501" s="148"/>
      <c r="BC501" s="148"/>
      <c r="BD501" s="148"/>
      <c r="BE501" s="148"/>
      <c r="BF501" s="148"/>
      <c r="BG501" s="148"/>
      <c r="BH501" s="148"/>
      <c r="BI501" s="148" t="str">
        <f t="shared" ref="BI501" si="1623">$A$1</f>
        <v>훈    련    일    지</v>
      </c>
      <c r="BJ501" s="148"/>
      <c r="BK501" s="148"/>
      <c r="BL501" s="148"/>
      <c r="BM501" s="148"/>
      <c r="BN501" s="148"/>
      <c r="BO501" s="148"/>
      <c r="BP501" s="148"/>
      <c r="BQ501" s="148"/>
      <c r="BR501" s="148"/>
      <c r="BS501" s="148"/>
      <c r="BT501" s="148"/>
      <c r="BU501" s="148"/>
      <c r="BV501" s="148"/>
      <c r="BW501" s="148"/>
      <c r="BX501" s="148"/>
      <c r="BY501" s="148"/>
      <c r="BZ501" s="148"/>
      <c r="CA501" s="148"/>
      <c r="CB501" s="148"/>
      <c r="CC501" s="148" t="str">
        <f t="shared" ref="CC501" si="1624">$A$1</f>
        <v>훈    련    일    지</v>
      </c>
      <c r="CD501" s="148"/>
      <c r="CE501" s="148"/>
      <c r="CF501" s="148"/>
      <c r="CG501" s="148"/>
      <c r="CH501" s="148"/>
      <c r="CI501" s="148"/>
      <c r="CJ501" s="148"/>
      <c r="CK501" s="148"/>
      <c r="CL501" s="148"/>
      <c r="CM501" s="148"/>
      <c r="CN501" s="148"/>
      <c r="CO501" s="148"/>
      <c r="CP501" s="148"/>
      <c r="CQ501" s="148"/>
      <c r="CR501" s="148"/>
      <c r="CS501" s="148"/>
      <c r="CT501" s="148"/>
      <c r="CU501" s="148"/>
      <c r="CV501" s="148"/>
    </row>
    <row r="502" spans="1:100" s="49" customFormat="1" ht="24" customHeight="1" x14ac:dyDescent="0.1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O502" s="50"/>
      <c r="AP502" s="50"/>
      <c r="AQ502" s="50"/>
      <c r="AR502" s="50"/>
      <c r="AS502" s="50"/>
      <c r="AT502" s="50"/>
      <c r="AU502" s="50"/>
      <c r="AV502" s="50"/>
      <c r="AW502" s="50"/>
      <c r="AX502" s="50"/>
      <c r="BI502" s="50"/>
      <c r="BJ502" s="50"/>
      <c r="BK502" s="50"/>
      <c r="BL502" s="50"/>
      <c r="BM502" s="50"/>
      <c r="BN502" s="50"/>
      <c r="BO502" s="50"/>
      <c r="BP502" s="50"/>
      <c r="BQ502" s="50"/>
      <c r="BR502" s="50"/>
      <c r="CC502" s="50"/>
      <c r="CD502" s="50"/>
      <c r="CE502" s="50"/>
      <c r="CF502" s="50"/>
      <c r="CG502" s="50"/>
      <c r="CH502" s="50"/>
      <c r="CI502" s="50"/>
      <c r="CJ502" s="50"/>
      <c r="CK502" s="50"/>
      <c r="CL502" s="50"/>
    </row>
    <row r="503" spans="1:100" ht="20.100000000000001" customHeight="1" x14ac:dyDescent="0.15">
      <c r="A503" s="51" t="s">
        <v>18</v>
      </c>
      <c r="D503" s="81" t="str">
        <f>자료!$D$4</f>
        <v>하이미디어컴퓨터학원 천호점</v>
      </c>
      <c r="F503" s="52"/>
      <c r="G503" s="52"/>
      <c r="H503" s="52"/>
      <c r="N503" s="149" t="s">
        <v>75</v>
      </c>
      <c r="O503" s="152" t="s">
        <v>70</v>
      </c>
      <c r="P503" s="153"/>
      <c r="Q503" s="154"/>
      <c r="R503" s="152" t="s">
        <v>76</v>
      </c>
      <c r="S503" s="153"/>
      <c r="T503" s="154"/>
      <c r="U503" s="51" t="str">
        <f>$A$3</f>
        <v xml:space="preserve">훈련기관명 : </v>
      </c>
      <c r="X503" s="81" t="str">
        <f>$D$3</f>
        <v>하이미디어컴퓨터학원 천호점</v>
      </c>
      <c r="Z503" s="52"/>
      <c r="AA503" s="52"/>
      <c r="AB503" s="52"/>
      <c r="AH503" s="149" t="str">
        <f>$N$3</f>
        <v>결 
재</v>
      </c>
      <c r="AI503" s="152" t="str">
        <f>$O$3</f>
        <v>담  당</v>
      </c>
      <c r="AJ503" s="153"/>
      <c r="AK503" s="154"/>
      <c r="AL503" s="152" t="str">
        <f>$R$3</f>
        <v>최 종</v>
      </c>
      <c r="AM503" s="153"/>
      <c r="AN503" s="154"/>
      <c r="AO503" s="51" t="str">
        <f>$A$3</f>
        <v xml:space="preserve">훈련기관명 : </v>
      </c>
      <c r="AR503" s="81" t="str">
        <f>$D$3</f>
        <v>하이미디어컴퓨터학원 천호점</v>
      </c>
      <c r="AT503" s="52"/>
      <c r="AU503" s="52"/>
      <c r="AV503" s="52"/>
      <c r="BB503" s="149" t="str">
        <f>$N$3</f>
        <v>결 
재</v>
      </c>
      <c r="BC503" s="152" t="str">
        <f>$O$3</f>
        <v>담  당</v>
      </c>
      <c r="BD503" s="153"/>
      <c r="BE503" s="154"/>
      <c r="BF503" s="152" t="str">
        <f>$R$3</f>
        <v>최 종</v>
      </c>
      <c r="BG503" s="153"/>
      <c r="BH503" s="154"/>
      <c r="BI503" s="51" t="str">
        <f>$A$3</f>
        <v xml:space="preserve">훈련기관명 : </v>
      </c>
      <c r="BL503" s="81" t="str">
        <f>$D$3</f>
        <v>하이미디어컴퓨터학원 천호점</v>
      </c>
      <c r="BN503" s="52"/>
      <c r="BO503" s="52"/>
      <c r="BP503" s="52"/>
      <c r="BV503" s="149" t="str">
        <f>$N$3</f>
        <v>결 
재</v>
      </c>
      <c r="BW503" s="152" t="str">
        <f>$O$3</f>
        <v>담  당</v>
      </c>
      <c r="BX503" s="153"/>
      <c r="BY503" s="154"/>
      <c r="BZ503" s="152" t="str">
        <f>$R$3</f>
        <v>최 종</v>
      </c>
      <c r="CA503" s="153"/>
      <c r="CB503" s="154"/>
      <c r="CC503" s="51" t="str">
        <f>$A$3</f>
        <v xml:space="preserve">훈련기관명 : </v>
      </c>
      <c r="CF503" s="81" t="str">
        <f>$D$3</f>
        <v>하이미디어컴퓨터학원 천호점</v>
      </c>
      <c r="CH503" s="52"/>
      <c r="CI503" s="52"/>
      <c r="CJ503" s="52"/>
      <c r="CP503" s="149" t="str">
        <f>$N$3</f>
        <v>결 
재</v>
      </c>
      <c r="CQ503" s="152" t="str">
        <f>$O$3</f>
        <v>담  당</v>
      </c>
      <c r="CR503" s="153"/>
      <c r="CS503" s="154"/>
      <c r="CT503" s="152" t="str">
        <f>$R$3</f>
        <v>최 종</v>
      </c>
      <c r="CU503" s="153"/>
      <c r="CV503" s="154"/>
    </row>
    <row r="504" spans="1:100" ht="20.100000000000001" customHeight="1" x14ac:dyDescent="0.15">
      <c r="A504" s="51" t="s">
        <v>19</v>
      </c>
      <c r="D504" s="136" t="str">
        <f>$D$4</f>
        <v>풀스택 개발자양성과정(프론트앤드&amp;백앤드)(2회차)</v>
      </c>
      <c r="E504" s="136"/>
      <c r="F504" s="136"/>
      <c r="G504" s="136"/>
      <c r="H504" s="136"/>
      <c r="I504" s="136"/>
      <c r="J504" s="136"/>
      <c r="K504" s="136"/>
      <c r="L504" s="136"/>
      <c r="M504" s="137"/>
      <c r="N504" s="150"/>
      <c r="O504" s="138"/>
      <c r="P504" s="139"/>
      <c r="Q504" s="140"/>
      <c r="R504" s="138"/>
      <c r="S504" s="139"/>
      <c r="T504" s="140"/>
      <c r="U504" s="51" t="str">
        <f>$A$4</f>
        <v xml:space="preserve">훈련과정명 : </v>
      </c>
      <c r="X504" s="136" t="str">
        <f>$D$4</f>
        <v>풀스택 개발자양성과정(프론트앤드&amp;백앤드)(2회차)</v>
      </c>
      <c r="Y504" s="136"/>
      <c r="Z504" s="136"/>
      <c r="AA504" s="136"/>
      <c r="AB504" s="136"/>
      <c r="AC504" s="136"/>
      <c r="AD504" s="136"/>
      <c r="AE504" s="136"/>
      <c r="AF504" s="136"/>
      <c r="AG504" s="137"/>
      <c r="AH504" s="150"/>
      <c r="AI504" s="138"/>
      <c r="AJ504" s="139"/>
      <c r="AK504" s="140"/>
      <c r="AL504" s="138"/>
      <c r="AM504" s="139"/>
      <c r="AN504" s="140"/>
      <c r="AO504" s="51" t="str">
        <f>$A$4</f>
        <v xml:space="preserve">훈련과정명 : </v>
      </c>
      <c r="AR504" s="136" t="str">
        <f>$D$4</f>
        <v>풀스택 개발자양성과정(프론트앤드&amp;백앤드)(2회차)</v>
      </c>
      <c r="AS504" s="136"/>
      <c r="AT504" s="136"/>
      <c r="AU504" s="136"/>
      <c r="AV504" s="136"/>
      <c r="AW504" s="136"/>
      <c r="AX504" s="136"/>
      <c r="AY504" s="136"/>
      <c r="AZ504" s="136"/>
      <c r="BA504" s="137"/>
      <c r="BB504" s="150"/>
      <c r="BC504" s="138"/>
      <c r="BD504" s="139"/>
      <c r="BE504" s="140"/>
      <c r="BF504" s="138"/>
      <c r="BG504" s="139"/>
      <c r="BH504" s="140"/>
      <c r="BI504" s="51" t="str">
        <f>$A$4</f>
        <v xml:space="preserve">훈련과정명 : </v>
      </c>
      <c r="BL504" s="136" t="str">
        <f>$D$4</f>
        <v>풀스택 개발자양성과정(프론트앤드&amp;백앤드)(2회차)</v>
      </c>
      <c r="BM504" s="136"/>
      <c r="BN504" s="136"/>
      <c r="BO504" s="136"/>
      <c r="BP504" s="136"/>
      <c r="BQ504" s="136"/>
      <c r="BR504" s="136"/>
      <c r="BS504" s="136"/>
      <c r="BT504" s="136"/>
      <c r="BU504" s="137"/>
      <c r="BV504" s="150"/>
      <c r="BW504" s="138"/>
      <c r="BX504" s="139"/>
      <c r="BY504" s="140"/>
      <c r="BZ504" s="138"/>
      <c r="CA504" s="139"/>
      <c r="CB504" s="140"/>
      <c r="CC504" s="51" t="str">
        <f>$A$4</f>
        <v xml:space="preserve">훈련과정명 : </v>
      </c>
      <c r="CF504" s="136" t="str">
        <f>$D$4</f>
        <v>풀스택 개발자양성과정(프론트앤드&amp;백앤드)(2회차)</v>
      </c>
      <c r="CG504" s="136"/>
      <c r="CH504" s="136"/>
      <c r="CI504" s="136"/>
      <c r="CJ504" s="136"/>
      <c r="CK504" s="136"/>
      <c r="CL504" s="136"/>
      <c r="CM504" s="136"/>
      <c r="CN504" s="136"/>
      <c r="CO504" s="137"/>
      <c r="CP504" s="150"/>
      <c r="CQ504" s="138"/>
      <c r="CR504" s="139"/>
      <c r="CS504" s="140"/>
      <c r="CT504" s="138"/>
      <c r="CU504" s="139"/>
      <c r="CV504" s="140"/>
    </row>
    <row r="505" spans="1:100" ht="20.100000000000001" customHeight="1" x14ac:dyDescent="0.15">
      <c r="A505" s="51" t="s">
        <v>20</v>
      </c>
      <c r="D505" s="81" t="str">
        <f>자료!$D$5</f>
        <v>2020-10-20 ~ 2021-04-01</v>
      </c>
      <c r="F505" s="52"/>
      <c r="N505" s="151"/>
      <c r="O505" s="141"/>
      <c r="P505" s="142"/>
      <c r="Q505" s="143"/>
      <c r="R505" s="141"/>
      <c r="S505" s="142"/>
      <c r="T505" s="143"/>
      <c r="U505" s="51" t="str">
        <f>$A$5</f>
        <v xml:space="preserve">훈 련 기 간 : </v>
      </c>
      <c r="X505" s="81" t="str">
        <f>$D$5</f>
        <v>2020-10-20 ~ 2021-04-01</v>
      </c>
      <c r="Z505" s="52"/>
      <c r="AH505" s="151"/>
      <c r="AI505" s="141"/>
      <c r="AJ505" s="142"/>
      <c r="AK505" s="143"/>
      <c r="AL505" s="141"/>
      <c r="AM505" s="142"/>
      <c r="AN505" s="143"/>
      <c r="AO505" s="51" t="str">
        <f>$A$5</f>
        <v xml:space="preserve">훈 련 기 간 : </v>
      </c>
      <c r="AR505" s="81" t="str">
        <f>$D$5</f>
        <v>2020-10-20 ~ 2021-04-01</v>
      </c>
      <c r="AT505" s="52"/>
      <c r="BB505" s="151"/>
      <c r="BC505" s="141"/>
      <c r="BD505" s="142"/>
      <c r="BE505" s="143"/>
      <c r="BF505" s="141"/>
      <c r="BG505" s="142"/>
      <c r="BH505" s="143"/>
      <c r="BI505" s="51" t="str">
        <f>$A$5</f>
        <v xml:space="preserve">훈 련 기 간 : </v>
      </c>
      <c r="BL505" s="81" t="str">
        <f>$D$5</f>
        <v>2020-10-20 ~ 2021-04-01</v>
      </c>
      <c r="BN505" s="52"/>
      <c r="BV505" s="151"/>
      <c r="BW505" s="141"/>
      <c r="BX505" s="142"/>
      <c r="BY505" s="143"/>
      <c r="BZ505" s="141"/>
      <c r="CA505" s="142"/>
      <c r="CB505" s="143"/>
      <c r="CC505" s="51" t="str">
        <f>$A$5</f>
        <v xml:space="preserve">훈 련 기 간 : </v>
      </c>
      <c r="CF505" s="81" t="str">
        <f>$D$5</f>
        <v>2020-10-20 ~ 2021-04-01</v>
      </c>
      <c r="CH505" s="52"/>
      <c r="CP505" s="151"/>
      <c r="CQ505" s="141"/>
      <c r="CR505" s="142"/>
      <c r="CS505" s="143"/>
      <c r="CT505" s="141"/>
      <c r="CU505" s="142"/>
      <c r="CV505" s="143"/>
    </row>
    <row r="506" spans="1:100" ht="20.100000000000001" customHeight="1" x14ac:dyDescent="0.15">
      <c r="F506" s="52"/>
      <c r="Z506" s="52"/>
      <c r="AT506" s="52"/>
      <c r="BN506" s="52"/>
      <c r="CH506" s="52"/>
    </row>
    <row r="507" spans="1:100" ht="19.5" customHeight="1" x14ac:dyDescent="0.15">
      <c r="A507" s="53" t="s">
        <v>68</v>
      </c>
      <c r="B507" s="53"/>
      <c r="C507" s="53"/>
      <c r="D507" s="144">
        <f>VLOOKUP(J507,내용[],44,FALSE)</f>
        <v>44271</v>
      </c>
      <c r="E507" s="144"/>
      <c r="F507" s="144"/>
      <c r="G507" s="144"/>
      <c r="H507" s="144"/>
      <c r="I507" s="144"/>
      <c r="J507" s="145">
        <f t="shared" ref="J507" si="1625">J482+5</f>
        <v>101</v>
      </c>
      <c r="K507" s="145"/>
      <c r="L507" s="54"/>
      <c r="M507" s="53"/>
      <c r="N507" s="53"/>
      <c r="O507" s="53"/>
      <c r="P507" s="53"/>
      <c r="Q507" s="53"/>
      <c r="R507" s="53"/>
      <c r="U507" s="53" t="s">
        <v>68</v>
      </c>
      <c r="V507" s="53"/>
      <c r="W507" s="53"/>
      <c r="X507" s="146">
        <f>VLOOKUP(AD507,내용[],44,FALSE)</f>
        <v>44272</v>
      </c>
      <c r="Y507" s="146"/>
      <c r="Z507" s="146"/>
      <c r="AA507" s="146"/>
      <c r="AB507" s="146"/>
      <c r="AC507" s="146"/>
      <c r="AD507" s="147">
        <f t="shared" ref="AD507" si="1626">J507+1</f>
        <v>102</v>
      </c>
      <c r="AE507" s="147"/>
      <c r="AF507" s="54"/>
      <c r="AG507" s="53"/>
      <c r="AH507" s="53"/>
      <c r="AI507" s="53"/>
      <c r="AJ507" s="53"/>
      <c r="AK507" s="53"/>
      <c r="AL507" s="53"/>
      <c r="AO507" s="53" t="s">
        <v>68</v>
      </c>
      <c r="AP507" s="53"/>
      <c r="AQ507" s="53"/>
      <c r="AR507" s="146">
        <f>VLOOKUP(AX507,내용[],44,FALSE)</f>
        <v>44273</v>
      </c>
      <c r="AS507" s="146"/>
      <c r="AT507" s="146"/>
      <c r="AU507" s="146"/>
      <c r="AV507" s="146"/>
      <c r="AW507" s="146"/>
      <c r="AX507" s="147">
        <f t="shared" ref="AX507" si="1627">AD507+1</f>
        <v>103</v>
      </c>
      <c r="AY507" s="147"/>
      <c r="AZ507" s="54"/>
      <c r="BA507" s="53"/>
      <c r="BB507" s="53"/>
      <c r="BC507" s="53"/>
      <c r="BD507" s="53"/>
      <c r="BE507" s="53"/>
      <c r="BF507" s="53"/>
      <c r="BI507" s="53" t="s">
        <v>68</v>
      </c>
      <c r="BJ507" s="53"/>
      <c r="BK507" s="53"/>
      <c r="BL507" s="146">
        <f>VLOOKUP(BR507,내용[],44,FALSE)</f>
        <v>44274</v>
      </c>
      <c r="BM507" s="146"/>
      <c r="BN507" s="146"/>
      <c r="BO507" s="146"/>
      <c r="BP507" s="146"/>
      <c r="BQ507" s="146"/>
      <c r="BR507" s="147">
        <f t="shared" ref="BR507" si="1628">AX507+1</f>
        <v>104</v>
      </c>
      <c r="BS507" s="147"/>
      <c r="BT507" s="54"/>
      <c r="BU507" s="53"/>
      <c r="BV507" s="53"/>
      <c r="BW507" s="53"/>
      <c r="BX507" s="53"/>
      <c r="BY507" s="53"/>
      <c r="BZ507" s="53"/>
      <c r="CC507" s="53" t="s">
        <v>68</v>
      </c>
      <c r="CD507" s="53"/>
      <c r="CE507" s="53"/>
      <c r="CF507" s="146">
        <f>VLOOKUP(CL507,내용[],44,FALSE)</f>
        <v>44277</v>
      </c>
      <c r="CG507" s="146"/>
      <c r="CH507" s="146"/>
      <c r="CI507" s="146"/>
      <c r="CJ507" s="146"/>
      <c r="CK507" s="146"/>
      <c r="CL507" s="147">
        <f t="shared" ref="CL507" si="1629">BR507+1</f>
        <v>105</v>
      </c>
      <c r="CM507" s="147"/>
      <c r="CN507" s="54"/>
      <c r="CO507" s="53"/>
      <c r="CP507" s="53"/>
      <c r="CQ507" s="53"/>
      <c r="CR507" s="53"/>
      <c r="CS507" s="53"/>
      <c r="CT507" s="53"/>
    </row>
    <row r="508" spans="1:100" ht="30" customHeight="1" x14ac:dyDescent="0.15">
      <c r="A508" s="130" t="str">
        <f t="shared" ref="A508" si="1630">$A$8</f>
        <v>재적</v>
      </c>
      <c r="B508" s="131"/>
      <c r="C508" s="132" t="s">
        <v>2</v>
      </c>
      <c r="D508" s="135"/>
      <c r="E508" s="130" t="str">
        <f t="shared" ref="E508" si="1631">$E$8</f>
        <v>출석</v>
      </c>
      <c r="F508" s="131"/>
      <c r="G508" s="132" t="s">
        <v>2</v>
      </c>
      <c r="H508" s="133"/>
      <c r="I508" s="134" t="str">
        <f t="shared" ref="I508" si="1632">$I$8</f>
        <v>결석</v>
      </c>
      <c r="J508" s="131"/>
      <c r="K508" s="132" t="s">
        <v>2</v>
      </c>
      <c r="L508" s="135"/>
      <c r="M508" s="130" t="str">
        <f t="shared" ref="M508" si="1633">$M$8</f>
        <v>지각</v>
      </c>
      <c r="N508" s="131"/>
      <c r="O508" s="132" t="s">
        <v>2</v>
      </c>
      <c r="P508" s="133"/>
      <c r="Q508" s="134" t="str">
        <f t="shared" ref="Q508" si="1634">$Q$8</f>
        <v xml:space="preserve">조퇴 </v>
      </c>
      <c r="R508" s="131"/>
      <c r="S508" s="132" t="s">
        <v>2</v>
      </c>
      <c r="T508" s="133"/>
      <c r="U508" s="130" t="str">
        <f t="shared" ref="U508" si="1635">$A$8</f>
        <v>재적</v>
      </c>
      <c r="V508" s="131"/>
      <c r="W508" s="132" t="s">
        <v>2</v>
      </c>
      <c r="X508" s="135"/>
      <c r="Y508" s="130" t="str">
        <f t="shared" ref="Y508" si="1636">$E$8</f>
        <v>출석</v>
      </c>
      <c r="Z508" s="131"/>
      <c r="AA508" s="132" t="s">
        <v>2</v>
      </c>
      <c r="AB508" s="133"/>
      <c r="AC508" s="134" t="str">
        <f t="shared" ref="AC508" si="1637">$I$8</f>
        <v>결석</v>
      </c>
      <c r="AD508" s="131"/>
      <c r="AE508" s="132" t="s">
        <v>2</v>
      </c>
      <c r="AF508" s="135"/>
      <c r="AG508" s="130" t="str">
        <f t="shared" ref="AG508" si="1638">$M$8</f>
        <v>지각</v>
      </c>
      <c r="AH508" s="131"/>
      <c r="AI508" s="132" t="s">
        <v>2</v>
      </c>
      <c r="AJ508" s="133"/>
      <c r="AK508" s="134" t="str">
        <f t="shared" ref="AK508" si="1639">$Q$8</f>
        <v xml:space="preserve">조퇴 </v>
      </c>
      <c r="AL508" s="131"/>
      <c r="AM508" s="132" t="s">
        <v>2</v>
      </c>
      <c r="AN508" s="133"/>
      <c r="AO508" s="130" t="str">
        <f t="shared" ref="AO508" si="1640">$A$8</f>
        <v>재적</v>
      </c>
      <c r="AP508" s="131"/>
      <c r="AQ508" s="132" t="s">
        <v>2</v>
      </c>
      <c r="AR508" s="135"/>
      <c r="AS508" s="130" t="str">
        <f t="shared" ref="AS508" si="1641">$E$8</f>
        <v>출석</v>
      </c>
      <c r="AT508" s="131"/>
      <c r="AU508" s="132" t="s">
        <v>2</v>
      </c>
      <c r="AV508" s="133"/>
      <c r="AW508" s="134" t="str">
        <f t="shared" ref="AW508" si="1642">$I$8</f>
        <v>결석</v>
      </c>
      <c r="AX508" s="131"/>
      <c r="AY508" s="132" t="s">
        <v>2</v>
      </c>
      <c r="AZ508" s="135"/>
      <c r="BA508" s="130" t="str">
        <f t="shared" ref="BA508" si="1643">$M$8</f>
        <v>지각</v>
      </c>
      <c r="BB508" s="131"/>
      <c r="BC508" s="132" t="s">
        <v>2</v>
      </c>
      <c r="BD508" s="133"/>
      <c r="BE508" s="134" t="str">
        <f t="shared" ref="BE508" si="1644">$Q$8</f>
        <v xml:space="preserve">조퇴 </v>
      </c>
      <c r="BF508" s="131"/>
      <c r="BG508" s="132" t="s">
        <v>2</v>
      </c>
      <c r="BH508" s="133"/>
      <c r="BI508" s="130" t="str">
        <f t="shared" ref="BI508" si="1645">$A$8</f>
        <v>재적</v>
      </c>
      <c r="BJ508" s="131"/>
      <c r="BK508" s="132" t="s">
        <v>2</v>
      </c>
      <c r="BL508" s="135"/>
      <c r="BM508" s="130" t="str">
        <f t="shared" ref="BM508" si="1646">$E$8</f>
        <v>출석</v>
      </c>
      <c r="BN508" s="131"/>
      <c r="BO508" s="132" t="s">
        <v>2</v>
      </c>
      <c r="BP508" s="133"/>
      <c r="BQ508" s="134" t="str">
        <f t="shared" ref="BQ508" si="1647">$I$8</f>
        <v>결석</v>
      </c>
      <c r="BR508" s="131"/>
      <c r="BS508" s="132" t="s">
        <v>2</v>
      </c>
      <c r="BT508" s="135"/>
      <c r="BU508" s="130" t="str">
        <f t="shared" ref="BU508" si="1648">$M$8</f>
        <v>지각</v>
      </c>
      <c r="BV508" s="131"/>
      <c r="BW508" s="132" t="s">
        <v>2</v>
      </c>
      <c r="BX508" s="133"/>
      <c r="BY508" s="134" t="str">
        <f t="shared" ref="BY508" si="1649">$Q$8</f>
        <v xml:space="preserve">조퇴 </v>
      </c>
      <c r="BZ508" s="131"/>
      <c r="CA508" s="132" t="s">
        <v>2</v>
      </c>
      <c r="CB508" s="133"/>
      <c r="CC508" s="130" t="str">
        <f t="shared" ref="CC508" si="1650">$A$8</f>
        <v>재적</v>
      </c>
      <c r="CD508" s="131"/>
      <c r="CE508" s="132" t="s">
        <v>2</v>
      </c>
      <c r="CF508" s="135"/>
      <c r="CG508" s="130" t="str">
        <f t="shared" ref="CG508" si="1651">$E$8</f>
        <v>출석</v>
      </c>
      <c r="CH508" s="131"/>
      <c r="CI508" s="132" t="s">
        <v>2</v>
      </c>
      <c r="CJ508" s="133"/>
      <c r="CK508" s="134" t="str">
        <f t="shared" ref="CK508" si="1652">$I$8</f>
        <v>결석</v>
      </c>
      <c r="CL508" s="131"/>
      <c r="CM508" s="132" t="s">
        <v>2</v>
      </c>
      <c r="CN508" s="135"/>
      <c r="CO508" s="130" t="str">
        <f t="shared" ref="CO508" si="1653">$M$8</f>
        <v>지각</v>
      </c>
      <c r="CP508" s="131"/>
      <c r="CQ508" s="132" t="s">
        <v>2</v>
      </c>
      <c r="CR508" s="133"/>
      <c r="CS508" s="134" t="str">
        <f t="shared" ref="CS508" si="1654">$Q$8</f>
        <v xml:space="preserve">조퇴 </v>
      </c>
      <c r="CT508" s="131"/>
      <c r="CU508" s="132" t="s">
        <v>2</v>
      </c>
      <c r="CV508" s="133"/>
    </row>
    <row r="509" spans="1:100" ht="19.5" customHeight="1" x14ac:dyDescent="0.15"/>
    <row r="510" spans="1:100" ht="25.5" customHeight="1" x14ac:dyDescent="0.15">
      <c r="A510" s="120" t="s">
        <v>7</v>
      </c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  <c r="S510" s="120"/>
      <c r="T510" s="120"/>
      <c r="U510" s="120" t="s">
        <v>7</v>
      </c>
      <c r="V510" s="120"/>
      <c r="W510" s="120"/>
      <c r="X510" s="120"/>
      <c r="Y510" s="120"/>
      <c r="Z510" s="120"/>
      <c r="AA510" s="120"/>
      <c r="AB510" s="120"/>
      <c r="AC510" s="120"/>
      <c r="AD510" s="120"/>
      <c r="AE510" s="120"/>
      <c r="AF510" s="120"/>
      <c r="AG510" s="120"/>
      <c r="AH510" s="120"/>
      <c r="AI510" s="120"/>
      <c r="AJ510" s="120"/>
      <c r="AK510" s="120"/>
      <c r="AL510" s="120"/>
      <c r="AM510" s="120"/>
      <c r="AN510" s="120"/>
      <c r="AO510" s="120" t="s">
        <v>7</v>
      </c>
      <c r="AP510" s="120"/>
      <c r="AQ510" s="120"/>
      <c r="AR510" s="120"/>
      <c r="AS510" s="120"/>
      <c r="AT510" s="120"/>
      <c r="AU510" s="120"/>
      <c r="AV510" s="120"/>
      <c r="AW510" s="120"/>
      <c r="AX510" s="120"/>
      <c r="AY510" s="120"/>
      <c r="AZ510" s="120"/>
      <c r="BA510" s="120"/>
      <c r="BB510" s="120"/>
      <c r="BC510" s="120"/>
      <c r="BD510" s="120"/>
      <c r="BE510" s="120"/>
      <c r="BF510" s="120"/>
      <c r="BG510" s="120"/>
      <c r="BH510" s="120"/>
      <c r="BI510" s="120" t="s">
        <v>7</v>
      </c>
      <c r="BJ510" s="120"/>
      <c r="BK510" s="120"/>
      <c r="BL510" s="120"/>
      <c r="BM510" s="120"/>
      <c r="BN510" s="120"/>
      <c r="BO510" s="120"/>
      <c r="BP510" s="120"/>
      <c r="BQ510" s="120"/>
      <c r="BR510" s="120"/>
      <c r="BS510" s="120"/>
      <c r="BT510" s="120"/>
      <c r="BU510" s="120"/>
      <c r="BV510" s="120"/>
      <c r="BW510" s="120"/>
      <c r="BX510" s="120"/>
      <c r="BY510" s="120"/>
      <c r="BZ510" s="120"/>
      <c r="CA510" s="120"/>
      <c r="CB510" s="120"/>
      <c r="CC510" s="120" t="s">
        <v>7</v>
      </c>
      <c r="CD510" s="120"/>
      <c r="CE510" s="120"/>
      <c r="CF510" s="120"/>
      <c r="CG510" s="120"/>
      <c r="CH510" s="120"/>
      <c r="CI510" s="120"/>
      <c r="CJ510" s="120"/>
      <c r="CK510" s="120"/>
      <c r="CL510" s="120"/>
      <c r="CM510" s="120"/>
      <c r="CN510" s="120"/>
      <c r="CO510" s="120"/>
      <c r="CP510" s="120"/>
      <c r="CQ510" s="120"/>
      <c r="CR510" s="120"/>
      <c r="CS510" s="120"/>
      <c r="CT510" s="120"/>
      <c r="CU510" s="120"/>
      <c r="CV510" s="120"/>
    </row>
    <row r="511" spans="1:100" s="56" customFormat="1" ht="30" customHeight="1" x14ac:dyDescent="0.15">
      <c r="A511" s="86" t="str">
        <f t="shared" ref="A511" si="1655">$A$11</f>
        <v>교시</v>
      </c>
      <c r="B511" s="128" t="str">
        <f t="shared" ref="B511" si="1656">$B$11</f>
        <v>훈련과목</v>
      </c>
      <c r="C511" s="128"/>
      <c r="D511" s="128"/>
      <c r="E511" s="128"/>
      <c r="F511" s="128"/>
      <c r="G511" s="128"/>
      <c r="H511" s="128" t="str">
        <f t="shared" ref="H511" si="1657">$H$11</f>
        <v>담당교사</v>
      </c>
      <c r="I511" s="128"/>
      <c r="J511" s="128" t="str">
        <f t="shared" ref="J511" si="1658">$J$11</f>
        <v>훈련내용</v>
      </c>
      <c r="K511" s="128"/>
      <c r="L511" s="128"/>
      <c r="M511" s="128"/>
      <c r="N511" s="128"/>
      <c r="O511" s="128"/>
      <c r="P511" s="128"/>
      <c r="Q511" s="129" t="str">
        <f t="shared" ref="Q511" si="1659">$Q$11</f>
        <v>비고
(불참자 등)</v>
      </c>
      <c r="R511" s="129"/>
      <c r="S511" s="129"/>
      <c r="T511" s="129"/>
      <c r="U511" s="86" t="str">
        <f t="shared" ref="U511" si="1660">$A$11</f>
        <v>교시</v>
      </c>
      <c r="V511" s="128" t="str">
        <f t="shared" ref="V511" si="1661">$B$11</f>
        <v>훈련과목</v>
      </c>
      <c r="W511" s="128"/>
      <c r="X511" s="128"/>
      <c r="Y511" s="128"/>
      <c r="Z511" s="128"/>
      <c r="AA511" s="128"/>
      <c r="AB511" s="128" t="str">
        <f t="shared" ref="AB511" si="1662">$H$11</f>
        <v>담당교사</v>
      </c>
      <c r="AC511" s="128"/>
      <c r="AD511" s="128" t="str">
        <f t="shared" ref="AD511" si="1663">$J$11</f>
        <v>훈련내용</v>
      </c>
      <c r="AE511" s="128"/>
      <c r="AF511" s="128"/>
      <c r="AG511" s="128"/>
      <c r="AH511" s="128"/>
      <c r="AI511" s="128"/>
      <c r="AJ511" s="128"/>
      <c r="AK511" s="129" t="str">
        <f t="shared" ref="AK511" si="1664">$Q$11</f>
        <v>비고
(불참자 등)</v>
      </c>
      <c r="AL511" s="129"/>
      <c r="AM511" s="129"/>
      <c r="AN511" s="129"/>
      <c r="AO511" s="86" t="str">
        <f t="shared" ref="AO511" si="1665">$A$11</f>
        <v>교시</v>
      </c>
      <c r="AP511" s="128" t="str">
        <f t="shared" ref="AP511" si="1666">$B$11</f>
        <v>훈련과목</v>
      </c>
      <c r="AQ511" s="128"/>
      <c r="AR511" s="128"/>
      <c r="AS511" s="128"/>
      <c r="AT511" s="128"/>
      <c r="AU511" s="128"/>
      <c r="AV511" s="128" t="str">
        <f t="shared" ref="AV511" si="1667">$H$11</f>
        <v>담당교사</v>
      </c>
      <c r="AW511" s="128"/>
      <c r="AX511" s="128" t="str">
        <f t="shared" ref="AX511" si="1668">$J$11</f>
        <v>훈련내용</v>
      </c>
      <c r="AY511" s="128"/>
      <c r="AZ511" s="128"/>
      <c r="BA511" s="128"/>
      <c r="BB511" s="128"/>
      <c r="BC511" s="128"/>
      <c r="BD511" s="128"/>
      <c r="BE511" s="129" t="str">
        <f t="shared" ref="BE511" si="1669">$Q$11</f>
        <v>비고
(불참자 등)</v>
      </c>
      <c r="BF511" s="129"/>
      <c r="BG511" s="129"/>
      <c r="BH511" s="129"/>
      <c r="BI511" s="86" t="str">
        <f t="shared" ref="BI511" si="1670">$A$11</f>
        <v>교시</v>
      </c>
      <c r="BJ511" s="128" t="str">
        <f t="shared" ref="BJ511" si="1671">$B$11</f>
        <v>훈련과목</v>
      </c>
      <c r="BK511" s="128"/>
      <c r="BL511" s="128"/>
      <c r="BM511" s="128"/>
      <c r="BN511" s="128"/>
      <c r="BO511" s="128"/>
      <c r="BP511" s="128" t="str">
        <f t="shared" ref="BP511" si="1672">$H$11</f>
        <v>담당교사</v>
      </c>
      <c r="BQ511" s="128"/>
      <c r="BR511" s="128" t="str">
        <f t="shared" ref="BR511" si="1673">$J$11</f>
        <v>훈련내용</v>
      </c>
      <c r="BS511" s="128"/>
      <c r="BT511" s="128"/>
      <c r="BU511" s="128"/>
      <c r="BV511" s="128"/>
      <c r="BW511" s="128"/>
      <c r="BX511" s="128"/>
      <c r="BY511" s="129" t="str">
        <f t="shared" ref="BY511" si="1674">$Q$11</f>
        <v>비고
(불참자 등)</v>
      </c>
      <c r="BZ511" s="129"/>
      <c r="CA511" s="129"/>
      <c r="CB511" s="129"/>
      <c r="CC511" s="86" t="str">
        <f t="shared" ref="CC511" si="1675">$A$11</f>
        <v>교시</v>
      </c>
      <c r="CD511" s="128" t="str">
        <f t="shared" ref="CD511" si="1676">$B$11</f>
        <v>훈련과목</v>
      </c>
      <c r="CE511" s="128"/>
      <c r="CF511" s="128"/>
      <c r="CG511" s="128"/>
      <c r="CH511" s="128"/>
      <c r="CI511" s="128"/>
      <c r="CJ511" s="128" t="str">
        <f t="shared" ref="CJ511" si="1677">$H$11</f>
        <v>담당교사</v>
      </c>
      <c r="CK511" s="128"/>
      <c r="CL511" s="128" t="str">
        <f t="shared" ref="CL511" si="1678">$J$11</f>
        <v>훈련내용</v>
      </c>
      <c r="CM511" s="128"/>
      <c r="CN511" s="128"/>
      <c r="CO511" s="128"/>
      <c r="CP511" s="128"/>
      <c r="CQ511" s="128"/>
      <c r="CR511" s="128"/>
      <c r="CS511" s="129" t="str">
        <f t="shared" ref="CS511" si="1679">$Q$11</f>
        <v>비고
(불참자 등)</v>
      </c>
      <c r="CT511" s="129"/>
      <c r="CU511" s="129"/>
      <c r="CV511" s="129"/>
    </row>
    <row r="512" spans="1:100" ht="30.75" customHeight="1" x14ac:dyDescent="0.15">
      <c r="A512" s="57" t="str">
        <f>"1교시"&amp;LEFT(자료!$D$8,5)</f>
        <v>1교시09:30</v>
      </c>
      <c r="B512" s="121" t="str">
        <f>IF(VLOOKUP(J507,내용[],4,FALSE)="","",VLOOKUP(J507,내용[],4,FALSE)&amp;" : "&amp;VLOOKUP(J507,내용[],12,FALSE))</f>
        <v xml:space="preserve">프론트앤드 &amp; 백앤드 구현 및 제작 : </v>
      </c>
      <c r="C512" s="121"/>
      <c r="D512" s="121"/>
      <c r="E512" s="121"/>
      <c r="F512" s="121"/>
      <c r="G512" s="121"/>
      <c r="H512" s="122"/>
      <c r="I512" s="122"/>
      <c r="J512" s="123" t="str">
        <f>IF(VLOOKUP(J507,내용[],20,FALSE)="","",VLOOKUP(J507,내용[],20,FALSE))</f>
        <v>임베디드 애플리케이션 구현</v>
      </c>
      <c r="K512" s="123"/>
      <c r="L512" s="123"/>
      <c r="M512" s="123"/>
      <c r="N512" s="123"/>
      <c r="O512" s="123"/>
      <c r="P512" s="123"/>
      <c r="Q512" s="124"/>
      <c r="R512" s="124"/>
      <c r="S512" s="124"/>
      <c r="T512" s="124"/>
      <c r="U512" s="57" t="str">
        <f>"1교시"&amp;LEFT(자료!$D$8,5)</f>
        <v>1교시09:30</v>
      </c>
      <c r="V512" s="121" t="str">
        <f>IF(VLOOKUP(AD507,내용[],4,FALSE)="","",VLOOKUP(AD507,내용[],4,FALSE)&amp;" : "&amp;VLOOKUP(AD507,내용[],12,FALSE))</f>
        <v xml:space="preserve">프론트앤드 &amp; 백앤드 구현 및 제작 : </v>
      </c>
      <c r="W512" s="121"/>
      <c r="X512" s="121"/>
      <c r="Y512" s="121"/>
      <c r="Z512" s="121"/>
      <c r="AA512" s="121"/>
      <c r="AB512" s="122"/>
      <c r="AC512" s="122"/>
      <c r="AD512" s="123" t="str">
        <f>IF(VLOOKUP(AD507,내용[],20,FALSE)="","",VLOOKUP(AD507,내용[],20,FALSE))</f>
        <v>임베디드 애플리케이션 구현</v>
      </c>
      <c r="AE512" s="123"/>
      <c r="AF512" s="123"/>
      <c r="AG512" s="123"/>
      <c r="AH512" s="123"/>
      <c r="AI512" s="123"/>
      <c r="AJ512" s="123"/>
      <c r="AK512" s="124"/>
      <c r="AL512" s="124"/>
      <c r="AM512" s="124"/>
      <c r="AN512" s="124"/>
      <c r="AO512" s="57" t="str">
        <f>"1교시"&amp;LEFT(자료!$D$8,5)</f>
        <v>1교시09:30</v>
      </c>
      <c r="AP512" s="121" t="str">
        <f>IF(VLOOKUP(AX507,내용[],4,FALSE)="","",VLOOKUP(AX507,내용[],4,FALSE)&amp;" : "&amp;VLOOKUP(AX507,내용[],12,FALSE))</f>
        <v xml:space="preserve">프론트앤드 &amp; 백앤드 구현 및 제작 : </v>
      </c>
      <c r="AQ512" s="121"/>
      <c r="AR512" s="121"/>
      <c r="AS512" s="121"/>
      <c r="AT512" s="121"/>
      <c r="AU512" s="121"/>
      <c r="AV512" s="122"/>
      <c r="AW512" s="122"/>
      <c r="AX512" s="123" t="str">
        <f>IF(VLOOKUP(AX507,내용[],20,FALSE)="","",VLOOKUP(AX507,내용[],20,FALSE))</f>
        <v>임베디드 애플리케이션 구현</v>
      </c>
      <c r="AY512" s="123"/>
      <c r="AZ512" s="123"/>
      <c r="BA512" s="123"/>
      <c r="BB512" s="123"/>
      <c r="BC512" s="123"/>
      <c r="BD512" s="123"/>
      <c r="BE512" s="124"/>
      <c r="BF512" s="124"/>
      <c r="BG512" s="124"/>
      <c r="BH512" s="124"/>
      <c r="BI512" s="57" t="str">
        <f>"1교시"&amp;LEFT(자료!$D$8,5)</f>
        <v>1교시09:30</v>
      </c>
      <c r="BJ512" s="121" t="str">
        <f>IF(VLOOKUP(BR507,내용[],4,FALSE)="","",VLOOKUP(BR507,내용[],4,FALSE)&amp;" : "&amp;VLOOKUP(BR507,내용[],12,FALSE))</f>
        <v xml:space="preserve">프론트앤드 &amp; 백앤드 구현 및 제작 : </v>
      </c>
      <c r="BK512" s="121"/>
      <c r="BL512" s="121"/>
      <c r="BM512" s="121"/>
      <c r="BN512" s="121"/>
      <c r="BO512" s="121"/>
      <c r="BP512" s="122"/>
      <c r="BQ512" s="122"/>
      <c r="BR512" s="123" t="str">
        <f>IF(VLOOKUP(BR507,내용[],20,FALSE)="","",VLOOKUP(BR507,내용[],20,FALSE))</f>
        <v>디바이스 드라이버 구현</v>
      </c>
      <c r="BS512" s="123"/>
      <c r="BT512" s="123"/>
      <c r="BU512" s="123"/>
      <c r="BV512" s="123"/>
      <c r="BW512" s="123"/>
      <c r="BX512" s="123"/>
      <c r="BY512" s="124"/>
      <c r="BZ512" s="124"/>
      <c r="CA512" s="124"/>
      <c r="CB512" s="124"/>
      <c r="CC512" s="57" t="str">
        <f>"1교시"&amp;LEFT(자료!$D$8,5)</f>
        <v>1교시09:30</v>
      </c>
      <c r="CD512" s="121" t="str">
        <f>IF(VLOOKUP(CL507,내용[],4,FALSE)="","",VLOOKUP(CL507,내용[],4,FALSE)&amp;" : "&amp;VLOOKUP(CL507,내용[],12,FALSE))</f>
        <v xml:space="preserve">프론트앤드 &amp; 백앤드 구현 및 제작 : </v>
      </c>
      <c r="CE512" s="121"/>
      <c r="CF512" s="121"/>
      <c r="CG512" s="121"/>
      <c r="CH512" s="121"/>
      <c r="CI512" s="121"/>
      <c r="CJ512" s="122"/>
      <c r="CK512" s="122"/>
      <c r="CL512" s="123" t="str">
        <f>IF(VLOOKUP(CL507,내용[],20,FALSE)="","",VLOOKUP(CL507,내용[],20,FALSE))</f>
        <v>디바이스 드라이버 구현</v>
      </c>
      <c r="CM512" s="123"/>
      <c r="CN512" s="123"/>
      <c r="CO512" s="123"/>
      <c r="CP512" s="123"/>
      <c r="CQ512" s="123"/>
      <c r="CR512" s="123"/>
      <c r="CS512" s="124"/>
      <c r="CT512" s="124"/>
      <c r="CU512" s="124"/>
      <c r="CV512" s="124"/>
    </row>
    <row r="513" spans="1:100" ht="30.75" customHeight="1" x14ac:dyDescent="0.15">
      <c r="A513" s="57" t="str">
        <f>"2교시"&amp;LEFT(자료!$E$8,5)</f>
        <v>2교시10:30</v>
      </c>
      <c r="B513" s="125" t="str">
        <f>IF(VLOOKUP(J507,내용[],5,FALSE)="","",VLOOKUP(J507,내용[],5,FALSE)&amp;" : "&amp;VLOOKUP(J507,내용[],13,FALSE))</f>
        <v xml:space="preserve">프론트앤드 &amp; 백앤드 구현 및 제작 : </v>
      </c>
      <c r="C513" s="126"/>
      <c r="D513" s="126"/>
      <c r="E513" s="126"/>
      <c r="F513" s="126"/>
      <c r="G513" s="127"/>
      <c r="H513" s="122"/>
      <c r="I513" s="122"/>
      <c r="J513" s="123" t="str">
        <f>IF(VLOOKUP(J507,내용[],21,FALSE)="","",VLOOKUP(J507,내용[],21,FALSE))</f>
        <v>임베디드 애플리케이션 구현</v>
      </c>
      <c r="K513" s="123"/>
      <c r="L513" s="123"/>
      <c r="M513" s="123"/>
      <c r="N513" s="123"/>
      <c r="O513" s="123"/>
      <c r="P513" s="123"/>
      <c r="Q513" s="124"/>
      <c r="R513" s="124"/>
      <c r="S513" s="124"/>
      <c r="T513" s="124"/>
      <c r="U513" s="57" t="str">
        <f>"2교시"&amp;LEFT(자료!$E$8,5)</f>
        <v>2교시10:30</v>
      </c>
      <c r="V513" s="125" t="str">
        <f>IF(VLOOKUP(AD507,내용[],5,FALSE)="","",VLOOKUP(AD507,내용[],5,FALSE)&amp;" : "&amp;VLOOKUP(AD507,내용[],13,FALSE))</f>
        <v xml:space="preserve">프론트앤드 &amp; 백앤드 구현 및 제작 : </v>
      </c>
      <c r="W513" s="126"/>
      <c r="X513" s="126"/>
      <c r="Y513" s="126"/>
      <c r="Z513" s="126"/>
      <c r="AA513" s="127"/>
      <c r="AB513" s="122"/>
      <c r="AC513" s="122"/>
      <c r="AD513" s="123" t="str">
        <f>IF(VLOOKUP(AD507,내용[],21,FALSE)="","",VLOOKUP(AD507,내용[],21,FALSE))</f>
        <v>임베디드 애플리케이션 구현</v>
      </c>
      <c r="AE513" s="123"/>
      <c r="AF513" s="123"/>
      <c r="AG513" s="123"/>
      <c r="AH513" s="123"/>
      <c r="AI513" s="123"/>
      <c r="AJ513" s="123"/>
      <c r="AK513" s="124"/>
      <c r="AL513" s="124"/>
      <c r="AM513" s="124"/>
      <c r="AN513" s="124"/>
      <c r="AO513" s="57" t="str">
        <f>"2교시"&amp;LEFT(자료!$E$8,5)</f>
        <v>2교시10:30</v>
      </c>
      <c r="AP513" s="125" t="str">
        <f>IF(VLOOKUP(AX507,내용[],5,FALSE)="","",VLOOKUP(AX507,내용[],5,FALSE)&amp;" : "&amp;VLOOKUP(AX507,내용[],13,FALSE))</f>
        <v xml:space="preserve">프론트앤드 &amp; 백앤드 구현 및 제작 : </v>
      </c>
      <c r="AQ513" s="126"/>
      <c r="AR513" s="126"/>
      <c r="AS513" s="126"/>
      <c r="AT513" s="126"/>
      <c r="AU513" s="127"/>
      <c r="AV513" s="122"/>
      <c r="AW513" s="122"/>
      <c r="AX513" s="123" t="str">
        <f>IF(VLOOKUP(AX507,내용[],21,FALSE)="","",VLOOKUP(AX507,내용[],21,FALSE))</f>
        <v>임베디드 애플리케이션 구현</v>
      </c>
      <c r="AY513" s="123"/>
      <c r="AZ513" s="123"/>
      <c r="BA513" s="123"/>
      <c r="BB513" s="123"/>
      <c r="BC513" s="123"/>
      <c r="BD513" s="123"/>
      <c r="BE513" s="124"/>
      <c r="BF513" s="124"/>
      <c r="BG513" s="124"/>
      <c r="BH513" s="124"/>
      <c r="BI513" s="57" t="str">
        <f>"2교시"&amp;LEFT(자료!$E$8,5)</f>
        <v>2교시10:30</v>
      </c>
      <c r="BJ513" s="125" t="str">
        <f>IF(VLOOKUP(BR507,내용[],5,FALSE)="","",VLOOKUP(BR507,내용[],5,FALSE)&amp;" : "&amp;VLOOKUP(BR507,내용[],13,FALSE))</f>
        <v xml:space="preserve">프론트앤드 &amp; 백앤드 구현 및 제작 : </v>
      </c>
      <c r="BK513" s="126"/>
      <c r="BL513" s="126"/>
      <c r="BM513" s="126"/>
      <c r="BN513" s="126"/>
      <c r="BO513" s="127"/>
      <c r="BP513" s="122"/>
      <c r="BQ513" s="122"/>
      <c r="BR513" s="123" t="str">
        <f>IF(VLOOKUP(BR507,내용[],21,FALSE)="","",VLOOKUP(BR507,내용[],21,FALSE))</f>
        <v>디바이스 드라이버 구현</v>
      </c>
      <c r="BS513" s="123"/>
      <c r="BT513" s="123"/>
      <c r="BU513" s="123"/>
      <c r="BV513" s="123"/>
      <c r="BW513" s="123"/>
      <c r="BX513" s="123"/>
      <c r="BY513" s="124"/>
      <c r="BZ513" s="124"/>
      <c r="CA513" s="124"/>
      <c r="CB513" s="124"/>
      <c r="CC513" s="57" t="str">
        <f>"2교시"&amp;LEFT(자료!$E$8,5)</f>
        <v>2교시10:30</v>
      </c>
      <c r="CD513" s="125" t="str">
        <f>IF(VLOOKUP(CL507,내용[],5,FALSE)="","",VLOOKUP(CL507,내용[],5,FALSE)&amp;" : "&amp;VLOOKUP(CL507,내용[],13,FALSE))</f>
        <v xml:space="preserve">프론트앤드 &amp; 백앤드 구현 및 제작 : </v>
      </c>
      <c r="CE513" s="126"/>
      <c r="CF513" s="126"/>
      <c r="CG513" s="126"/>
      <c r="CH513" s="126"/>
      <c r="CI513" s="127"/>
      <c r="CJ513" s="122"/>
      <c r="CK513" s="122"/>
      <c r="CL513" s="123" t="str">
        <f>IF(VLOOKUP(CL507,내용[],21,FALSE)="","",VLOOKUP(CL507,내용[],21,FALSE))</f>
        <v>디바이스 드라이버 구현</v>
      </c>
      <c r="CM513" s="123"/>
      <c r="CN513" s="123"/>
      <c r="CO513" s="123"/>
      <c r="CP513" s="123"/>
      <c r="CQ513" s="123"/>
      <c r="CR513" s="123"/>
      <c r="CS513" s="124"/>
      <c r="CT513" s="124"/>
      <c r="CU513" s="124"/>
      <c r="CV513" s="124"/>
    </row>
    <row r="514" spans="1:100" ht="30.75" customHeight="1" x14ac:dyDescent="0.15">
      <c r="A514" s="57" t="str">
        <f>"3교시"&amp;LEFT(자료!$F$8,5)</f>
        <v>3교시11:30</v>
      </c>
      <c r="B514" s="125" t="str">
        <f>IF(VLOOKUP(J507,내용[],6,FALSE)="","",VLOOKUP(J507,내용[],6,FALSE)&amp;" : "&amp;VLOOKUP(J507,내용[],14,FALSE))</f>
        <v xml:space="preserve">프론트앤드 &amp; 백앤드 구현 및 제작 : </v>
      </c>
      <c r="C514" s="126"/>
      <c r="D514" s="126"/>
      <c r="E514" s="126"/>
      <c r="F514" s="126"/>
      <c r="G514" s="127"/>
      <c r="H514" s="122"/>
      <c r="I514" s="122"/>
      <c r="J514" s="123" t="str">
        <f>IF(VLOOKUP(J507,내용[],22,FALSE)="","",VLOOKUP(J507,내용[],22,FALSE))</f>
        <v>임베디드 애플리케이션 구현</v>
      </c>
      <c r="K514" s="123"/>
      <c r="L514" s="123"/>
      <c r="M514" s="123"/>
      <c r="N514" s="123"/>
      <c r="O514" s="123"/>
      <c r="P514" s="123"/>
      <c r="Q514" s="124"/>
      <c r="R514" s="124"/>
      <c r="S514" s="124"/>
      <c r="T514" s="124"/>
      <c r="U514" s="57" t="str">
        <f>"3교시"&amp;LEFT(자료!$F$8,5)</f>
        <v>3교시11:30</v>
      </c>
      <c r="V514" s="125" t="str">
        <f>IF(VLOOKUP(AD507,내용[],6,FALSE)="","",VLOOKUP(AD507,내용[],6,FALSE)&amp;" : "&amp;VLOOKUP(AD507,내용[],14,FALSE))</f>
        <v xml:space="preserve">프론트앤드 &amp; 백앤드 구현 및 제작 : </v>
      </c>
      <c r="W514" s="126"/>
      <c r="X514" s="126"/>
      <c r="Y514" s="126"/>
      <c r="Z514" s="126"/>
      <c r="AA514" s="127"/>
      <c r="AB514" s="122"/>
      <c r="AC514" s="122"/>
      <c r="AD514" s="123" t="str">
        <f>IF(VLOOKUP(AD507,내용[],22,FALSE)="","",VLOOKUP(AD507,내용[],22,FALSE))</f>
        <v>임베디드 애플리케이션 구현</v>
      </c>
      <c r="AE514" s="123"/>
      <c r="AF514" s="123"/>
      <c r="AG514" s="123"/>
      <c r="AH514" s="123"/>
      <c r="AI514" s="123"/>
      <c r="AJ514" s="123"/>
      <c r="AK514" s="124"/>
      <c r="AL514" s="124"/>
      <c r="AM514" s="124"/>
      <c r="AN514" s="124"/>
      <c r="AO514" s="57" t="str">
        <f>"3교시"&amp;LEFT(자료!$F$8,5)</f>
        <v>3교시11:30</v>
      </c>
      <c r="AP514" s="125" t="str">
        <f>IF(VLOOKUP(AX507,내용[],6,FALSE)="","",VLOOKUP(AX507,내용[],6,FALSE)&amp;" : "&amp;VLOOKUP(AX507,내용[],14,FALSE))</f>
        <v xml:space="preserve">프론트앤드 &amp; 백앤드 구현 및 제작 : </v>
      </c>
      <c r="AQ514" s="126"/>
      <c r="AR514" s="126"/>
      <c r="AS514" s="126"/>
      <c r="AT514" s="126"/>
      <c r="AU514" s="127"/>
      <c r="AV514" s="122"/>
      <c r="AW514" s="122"/>
      <c r="AX514" s="123" t="str">
        <f>IF(VLOOKUP(AX507,내용[],22,FALSE)="","",VLOOKUP(AX507,내용[],22,FALSE))</f>
        <v>임베디드 애플리케이션 구현</v>
      </c>
      <c r="AY514" s="123"/>
      <c r="AZ514" s="123"/>
      <c r="BA514" s="123"/>
      <c r="BB514" s="123"/>
      <c r="BC514" s="123"/>
      <c r="BD514" s="123"/>
      <c r="BE514" s="124"/>
      <c r="BF514" s="124"/>
      <c r="BG514" s="124"/>
      <c r="BH514" s="124"/>
      <c r="BI514" s="57" t="str">
        <f>"3교시"&amp;LEFT(자료!$F$8,5)</f>
        <v>3교시11:30</v>
      </c>
      <c r="BJ514" s="125" t="str">
        <f>IF(VLOOKUP(BR507,내용[],6,FALSE)="","",VLOOKUP(BR507,내용[],6,FALSE)&amp;" : "&amp;VLOOKUP(BR507,내용[],14,FALSE))</f>
        <v xml:space="preserve">프론트앤드 &amp; 백앤드 구현 및 제작 : </v>
      </c>
      <c r="BK514" s="126"/>
      <c r="BL514" s="126"/>
      <c r="BM514" s="126"/>
      <c r="BN514" s="126"/>
      <c r="BO514" s="127"/>
      <c r="BP514" s="122"/>
      <c r="BQ514" s="122"/>
      <c r="BR514" s="123" t="str">
        <f>IF(VLOOKUP(BR507,내용[],22,FALSE)="","",VLOOKUP(BR507,내용[],22,FALSE))</f>
        <v>디바이스 드라이버 구현</v>
      </c>
      <c r="BS514" s="123"/>
      <c r="BT514" s="123"/>
      <c r="BU514" s="123"/>
      <c r="BV514" s="123"/>
      <c r="BW514" s="123"/>
      <c r="BX514" s="123"/>
      <c r="BY514" s="124"/>
      <c r="BZ514" s="124"/>
      <c r="CA514" s="124"/>
      <c r="CB514" s="124"/>
      <c r="CC514" s="57" t="str">
        <f>"3교시"&amp;LEFT(자료!$F$8,5)</f>
        <v>3교시11:30</v>
      </c>
      <c r="CD514" s="125" t="str">
        <f>IF(VLOOKUP(CL507,내용[],6,FALSE)="","",VLOOKUP(CL507,내용[],6,FALSE)&amp;" : "&amp;VLOOKUP(CL507,내용[],14,FALSE))</f>
        <v xml:space="preserve">프론트앤드 &amp; 백앤드 구현 및 제작 : </v>
      </c>
      <c r="CE514" s="126"/>
      <c r="CF514" s="126"/>
      <c r="CG514" s="126"/>
      <c r="CH514" s="126"/>
      <c r="CI514" s="127"/>
      <c r="CJ514" s="122"/>
      <c r="CK514" s="122"/>
      <c r="CL514" s="123" t="str">
        <f>IF(VLOOKUP(CL507,내용[],22,FALSE)="","",VLOOKUP(CL507,내용[],22,FALSE))</f>
        <v>디바이스 드라이버 구현</v>
      </c>
      <c r="CM514" s="123"/>
      <c r="CN514" s="123"/>
      <c r="CO514" s="123"/>
      <c r="CP514" s="123"/>
      <c r="CQ514" s="123"/>
      <c r="CR514" s="123"/>
      <c r="CS514" s="124"/>
      <c r="CT514" s="124"/>
      <c r="CU514" s="124"/>
      <c r="CV514" s="124"/>
    </row>
    <row r="515" spans="1:100" ht="30.75" customHeight="1" x14ac:dyDescent="0.15">
      <c r="A515" s="57" t="str">
        <f>"4교시"&amp;LEFT(자료!$G$8,5)</f>
        <v>4교시12:30</v>
      </c>
      <c r="B515" s="125" t="str">
        <f>IF(VLOOKUP(J507,내용[],7,FALSE)="","",VLOOKUP(J507,내용[],7,FALSE)&amp;" : "&amp;VLOOKUP(J507,내용[],15,FALSE))</f>
        <v xml:space="preserve">프론트앤드 &amp; 백앤드 구현 및 제작 : </v>
      </c>
      <c r="C515" s="126"/>
      <c r="D515" s="126"/>
      <c r="E515" s="126"/>
      <c r="F515" s="126"/>
      <c r="G515" s="127"/>
      <c r="H515" s="122"/>
      <c r="I515" s="122"/>
      <c r="J515" s="123" t="str">
        <f>IF(VLOOKUP(J507,내용[],23,FALSE)="","",VLOOKUP(J507,내용[],23,FALSE))</f>
        <v>임베디드 애플리케이션 구현</v>
      </c>
      <c r="K515" s="123"/>
      <c r="L515" s="123"/>
      <c r="M515" s="123"/>
      <c r="N515" s="123"/>
      <c r="O515" s="123"/>
      <c r="P515" s="123"/>
      <c r="Q515" s="124"/>
      <c r="R515" s="124"/>
      <c r="S515" s="124"/>
      <c r="T515" s="124"/>
      <c r="U515" s="57" t="str">
        <f>"4교시"&amp;LEFT(자료!$G$8,5)</f>
        <v>4교시12:30</v>
      </c>
      <c r="V515" s="125" t="str">
        <f>IF(VLOOKUP(AD507,내용[],7,FALSE)="","",VLOOKUP(AD507,내용[],7,FALSE)&amp;" : "&amp;VLOOKUP(AD507,내용[],15,FALSE))</f>
        <v xml:space="preserve">프론트앤드 &amp; 백앤드 구현 및 제작 : </v>
      </c>
      <c r="W515" s="126"/>
      <c r="X515" s="126"/>
      <c r="Y515" s="126"/>
      <c r="Z515" s="126"/>
      <c r="AA515" s="127"/>
      <c r="AB515" s="122"/>
      <c r="AC515" s="122"/>
      <c r="AD515" s="123" t="str">
        <f>IF(VLOOKUP(AD507,내용[],23,FALSE)="","",VLOOKUP(AD507,내용[],23,FALSE))</f>
        <v>임베디드 애플리케이션 구현</v>
      </c>
      <c r="AE515" s="123"/>
      <c r="AF515" s="123"/>
      <c r="AG515" s="123"/>
      <c r="AH515" s="123"/>
      <c r="AI515" s="123"/>
      <c r="AJ515" s="123"/>
      <c r="AK515" s="124"/>
      <c r="AL515" s="124"/>
      <c r="AM515" s="124"/>
      <c r="AN515" s="124"/>
      <c r="AO515" s="57" t="str">
        <f>"4교시"&amp;LEFT(자료!$G$8,5)</f>
        <v>4교시12:30</v>
      </c>
      <c r="AP515" s="125" t="str">
        <f>IF(VLOOKUP(AX507,내용[],7,FALSE)="","",VLOOKUP(AX507,내용[],7,FALSE)&amp;" : "&amp;VLOOKUP(AX507,내용[],15,FALSE))</f>
        <v xml:space="preserve">프론트앤드 &amp; 백앤드 구현 및 제작 : </v>
      </c>
      <c r="AQ515" s="126"/>
      <c r="AR515" s="126"/>
      <c r="AS515" s="126"/>
      <c r="AT515" s="126"/>
      <c r="AU515" s="127"/>
      <c r="AV515" s="122"/>
      <c r="AW515" s="122"/>
      <c r="AX515" s="123" t="str">
        <f>IF(VLOOKUP(AX507,내용[],23,FALSE)="","",VLOOKUP(AX507,내용[],23,FALSE))</f>
        <v>임베디드 애플리케이션 구현</v>
      </c>
      <c r="AY515" s="123"/>
      <c r="AZ515" s="123"/>
      <c r="BA515" s="123"/>
      <c r="BB515" s="123"/>
      <c r="BC515" s="123"/>
      <c r="BD515" s="123"/>
      <c r="BE515" s="124"/>
      <c r="BF515" s="124"/>
      <c r="BG515" s="124"/>
      <c r="BH515" s="124"/>
      <c r="BI515" s="57" t="str">
        <f>"4교시"&amp;LEFT(자료!$G$8,5)</f>
        <v>4교시12:30</v>
      </c>
      <c r="BJ515" s="125" t="str">
        <f>IF(VLOOKUP(BR507,내용[],7,FALSE)="","",VLOOKUP(BR507,내용[],7,FALSE)&amp;" : "&amp;VLOOKUP(BR507,내용[],15,FALSE))</f>
        <v xml:space="preserve">프론트앤드 &amp; 백앤드 구현 및 제작 : </v>
      </c>
      <c r="BK515" s="126"/>
      <c r="BL515" s="126"/>
      <c r="BM515" s="126"/>
      <c r="BN515" s="126"/>
      <c r="BO515" s="127"/>
      <c r="BP515" s="122"/>
      <c r="BQ515" s="122"/>
      <c r="BR515" s="123" t="str">
        <f>IF(VLOOKUP(BR507,내용[],23,FALSE)="","",VLOOKUP(BR507,내용[],23,FALSE))</f>
        <v>디바이스 드라이버 구현</v>
      </c>
      <c r="BS515" s="123"/>
      <c r="BT515" s="123"/>
      <c r="BU515" s="123"/>
      <c r="BV515" s="123"/>
      <c r="BW515" s="123"/>
      <c r="BX515" s="123"/>
      <c r="BY515" s="124"/>
      <c r="BZ515" s="124"/>
      <c r="CA515" s="124"/>
      <c r="CB515" s="124"/>
      <c r="CC515" s="57" t="str">
        <f>"4교시"&amp;LEFT(자료!$G$8,5)</f>
        <v>4교시12:30</v>
      </c>
      <c r="CD515" s="125" t="str">
        <f>IF(VLOOKUP(CL507,내용[],7,FALSE)="","",VLOOKUP(CL507,내용[],7,FALSE)&amp;" : "&amp;VLOOKUP(CL507,내용[],15,FALSE))</f>
        <v xml:space="preserve">프론트앤드 &amp; 백앤드 구현 및 제작 : </v>
      </c>
      <c r="CE515" s="126"/>
      <c r="CF515" s="126"/>
      <c r="CG515" s="126"/>
      <c r="CH515" s="126"/>
      <c r="CI515" s="127"/>
      <c r="CJ515" s="122"/>
      <c r="CK515" s="122"/>
      <c r="CL515" s="123" t="str">
        <f>IF(VLOOKUP(CL507,내용[],23,FALSE)="","",VLOOKUP(CL507,내용[],23,FALSE))</f>
        <v>디바이스 드라이버 구현</v>
      </c>
      <c r="CM515" s="123"/>
      <c r="CN515" s="123"/>
      <c r="CO515" s="123"/>
      <c r="CP515" s="123"/>
      <c r="CQ515" s="123"/>
      <c r="CR515" s="123"/>
      <c r="CS515" s="124"/>
      <c r="CT515" s="124"/>
      <c r="CU515" s="124"/>
      <c r="CV515" s="124"/>
    </row>
    <row r="516" spans="1:100" ht="30.75" customHeight="1" x14ac:dyDescent="0.15">
      <c r="A516" s="57" t="str">
        <f>"5교시"&amp;LEFT(자료!$H$8,5)</f>
        <v>5교시14:10</v>
      </c>
      <c r="B516" s="125" t="str">
        <f>IF(VLOOKUP(J507,내용[],8,FALSE)="","",VLOOKUP(J507,내용[],8,FALSE)&amp;" : "&amp;VLOOKUP(J507,내용[],16,FALSE))</f>
        <v xml:space="preserve">프론트앤드 &amp; 백앤드 구현 및 제작 : </v>
      </c>
      <c r="C516" s="126"/>
      <c r="D516" s="126"/>
      <c r="E516" s="126"/>
      <c r="F516" s="126"/>
      <c r="G516" s="127"/>
      <c r="H516" s="122"/>
      <c r="I516" s="122"/>
      <c r="J516" s="123" t="str">
        <f>IF(VLOOKUP(J507,내용[],24,FALSE)="","",VLOOKUP(J507,내용[],24,FALSE))</f>
        <v>임베디드 애플리케이션 구현</v>
      </c>
      <c r="K516" s="123"/>
      <c r="L516" s="123"/>
      <c r="M516" s="123"/>
      <c r="N516" s="123"/>
      <c r="O516" s="123"/>
      <c r="P516" s="123"/>
      <c r="Q516" s="124"/>
      <c r="R516" s="124"/>
      <c r="S516" s="124"/>
      <c r="T516" s="124"/>
      <c r="U516" s="57" t="str">
        <f>"5교시"&amp;LEFT(자료!$H$8,5)</f>
        <v>5교시14:10</v>
      </c>
      <c r="V516" s="125" t="str">
        <f>IF(VLOOKUP(AD507,내용[],8,FALSE)="","",VLOOKUP(AD507,내용[],8,FALSE)&amp;" : "&amp;VLOOKUP(AD507,내용[],16,FALSE))</f>
        <v xml:space="preserve">프론트앤드 &amp; 백앤드 구현 및 제작 : </v>
      </c>
      <c r="W516" s="126"/>
      <c r="X516" s="126"/>
      <c r="Y516" s="126"/>
      <c r="Z516" s="126"/>
      <c r="AA516" s="127"/>
      <c r="AB516" s="122"/>
      <c r="AC516" s="122"/>
      <c r="AD516" s="123" t="str">
        <f>IF(VLOOKUP(AD507,내용[],24,FALSE)="","",VLOOKUP(AD507,내용[],24,FALSE))</f>
        <v>임베디드 애플리케이션 구현</v>
      </c>
      <c r="AE516" s="123"/>
      <c r="AF516" s="123"/>
      <c r="AG516" s="123"/>
      <c r="AH516" s="123"/>
      <c r="AI516" s="123"/>
      <c r="AJ516" s="123"/>
      <c r="AK516" s="124"/>
      <c r="AL516" s="124"/>
      <c r="AM516" s="124"/>
      <c r="AN516" s="124"/>
      <c r="AO516" s="57" t="str">
        <f>"5교시"&amp;LEFT(자료!$H$8,5)</f>
        <v>5교시14:10</v>
      </c>
      <c r="AP516" s="125" t="str">
        <f>IF(VLOOKUP(AX507,내용[],8,FALSE)="","",VLOOKUP(AX507,내용[],8,FALSE)&amp;" : "&amp;VLOOKUP(AX507,내용[],16,FALSE))</f>
        <v xml:space="preserve">프론트앤드 &amp; 백앤드 구현 및 제작 : </v>
      </c>
      <c r="AQ516" s="126"/>
      <c r="AR516" s="126"/>
      <c r="AS516" s="126"/>
      <c r="AT516" s="126"/>
      <c r="AU516" s="127"/>
      <c r="AV516" s="122"/>
      <c r="AW516" s="122"/>
      <c r="AX516" s="123" t="str">
        <f>IF(VLOOKUP(AX507,내용[],24,FALSE)="","",VLOOKUP(AX507,내용[],24,FALSE))</f>
        <v>디바이스 드라이버 구현</v>
      </c>
      <c r="AY516" s="123"/>
      <c r="AZ516" s="123"/>
      <c r="BA516" s="123"/>
      <c r="BB516" s="123"/>
      <c r="BC516" s="123"/>
      <c r="BD516" s="123"/>
      <c r="BE516" s="124"/>
      <c r="BF516" s="124"/>
      <c r="BG516" s="124"/>
      <c r="BH516" s="124"/>
      <c r="BI516" s="57" t="str">
        <f>"5교시"&amp;LEFT(자료!$H$8,5)</f>
        <v>5교시14:10</v>
      </c>
      <c r="BJ516" s="125" t="str">
        <f>IF(VLOOKUP(BR507,내용[],8,FALSE)="","",VLOOKUP(BR507,내용[],8,FALSE)&amp;" : "&amp;VLOOKUP(BR507,내용[],16,FALSE))</f>
        <v xml:space="preserve">프론트앤드 &amp; 백앤드 구현 및 제작 : </v>
      </c>
      <c r="BK516" s="126"/>
      <c r="BL516" s="126"/>
      <c r="BM516" s="126"/>
      <c r="BN516" s="126"/>
      <c r="BO516" s="127"/>
      <c r="BP516" s="122"/>
      <c r="BQ516" s="122"/>
      <c r="BR516" s="123" t="str">
        <f>IF(VLOOKUP(BR507,내용[],24,FALSE)="","",VLOOKUP(BR507,내용[],24,FALSE))</f>
        <v>디바이스 드라이버 구현</v>
      </c>
      <c r="BS516" s="123"/>
      <c r="BT516" s="123"/>
      <c r="BU516" s="123"/>
      <c r="BV516" s="123"/>
      <c r="BW516" s="123"/>
      <c r="BX516" s="123"/>
      <c r="BY516" s="124"/>
      <c r="BZ516" s="124"/>
      <c r="CA516" s="124"/>
      <c r="CB516" s="124"/>
      <c r="CC516" s="57" t="str">
        <f>"5교시"&amp;LEFT(자료!$H$8,5)</f>
        <v>5교시14:10</v>
      </c>
      <c r="CD516" s="125" t="str">
        <f>IF(VLOOKUP(CL507,내용[],8,FALSE)="","",VLOOKUP(CL507,내용[],8,FALSE)&amp;" : "&amp;VLOOKUP(CL507,내용[],16,FALSE))</f>
        <v xml:space="preserve">프론트앤드 &amp; 백앤드 구현 및 제작 : </v>
      </c>
      <c r="CE516" s="126"/>
      <c r="CF516" s="126"/>
      <c r="CG516" s="126"/>
      <c r="CH516" s="126"/>
      <c r="CI516" s="127"/>
      <c r="CJ516" s="122"/>
      <c r="CK516" s="122"/>
      <c r="CL516" s="123" t="str">
        <f>IF(VLOOKUP(CL507,내용[],24,FALSE)="","",VLOOKUP(CL507,내용[],24,FALSE))</f>
        <v>디바이스 드라이버 구현</v>
      </c>
      <c r="CM516" s="123"/>
      <c r="CN516" s="123"/>
      <c r="CO516" s="123"/>
      <c r="CP516" s="123"/>
      <c r="CQ516" s="123"/>
      <c r="CR516" s="123"/>
      <c r="CS516" s="124"/>
      <c r="CT516" s="124"/>
      <c r="CU516" s="124"/>
      <c r="CV516" s="124"/>
    </row>
    <row r="517" spans="1:100" ht="30.75" customHeight="1" x14ac:dyDescent="0.15">
      <c r="A517" s="57" t="str">
        <f>"6교시"&amp;LEFT(자료!$I$8,5)</f>
        <v>6교시15:10</v>
      </c>
      <c r="B517" s="125" t="str">
        <f>IF(VLOOKUP(J507,내용[],9,FALSE)="","",VLOOKUP(J507,내용[],9,FALSE)&amp;" : "&amp;VLOOKUP(J507,내용[],17,FALSE))</f>
        <v xml:space="preserve">프론트앤드 &amp; 백앤드 구현 및 제작 : </v>
      </c>
      <c r="C517" s="126"/>
      <c r="D517" s="126"/>
      <c r="E517" s="126"/>
      <c r="F517" s="126"/>
      <c r="G517" s="127"/>
      <c r="H517" s="122"/>
      <c r="I517" s="122"/>
      <c r="J517" s="123" t="str">
        <f>IF(VLOOKUP(J507,내용[],25,FALSE)="","",VLOOKUP(J507,내용[],25,FALSE))</f>
        <v>임베디드 애플리케이션 구현</v>
      </c>
      <c r="K517" s="123"/>
      <c r="L517" s="123"/>
      <c r="M517" s="123"/>
      <c r="N517" s="123"/>
      <c r="O517" s="123"/>
      <c r="P517" s="123"/>
      <c r="Q517" s="124"/>
      <c r="R517" s="124"/>
      <c r="S517" s="124"/>
      <c r="T517" s="124"/>
      <c r="U517" s="57" t="str">
        <f>"6교시"&amp;LEFT(자료!$I$8,5)</f>
        <v>6교시15:10</v>
      </c>
      <c r="V517" s="125" t="str">
        <f>IF(VLOOKUP(AD507,내용[],9,FALSE)="","",VLOOKUP(AD507,내용[],9,FALSE)&amp;" : "&amp;VLOOKUP(AD507,내용[],17,FALSE))</f>
        <v xml:space="preserve">프론트앤드 &amp; 백앤드 구현 및 제작 : </v>
      </c>
      <c r="W517" s="126"/>
      <c r="X517" s="126"/>
      <c r="Y517" s="126"/>
      <c r="Z517" s="126"/>
      <c r="AA517" s="127"/>
      <c r="AB517" s="122"/>
      <c r="AC517" s="122"/>
      <c r="AD517" s="123" t="str">
        <f>IF(VLOOKUP(AD507,내용[],25,FALSE)="","",VLOOKUP(AD507,내용[],25,FALSE))</f>
        <v>임베디드 애플리케이션 구현</v>
      </c>
      <c r="AE517" s="123"/>
      <c r="AF517" s="123"/>
      <c r="AG517" s="123"/>
      <c r="AH517" s="123"/>
      <c r="AI517" s="123"/>
      <c r="AJ517" s="123"/>
      <c r="AK517" s="124"/>
      <c r="AL517" s="124"/>
      <c r="AM517" s="124"/>
      <c r="AN517" s="124"/>
      <c r="AO517" s="57" t="str">
        <f>"6교시"&amp;LEFT(자료!$I$8,5)</f>
        <v>6교시15:10</v>
      </c>
      <c r="AP517" s="125" t="str">
        <f>IF(VLOOKUP(AX507,내용[],9,FALSE)="","",VLOOKUP(AX507,내용[],9,FALSE)&amp;" : "&amp;VLOOKUP(AX507,내용[],17,FALSE))</f>
        <v xml:space="preserve">프론트앤드 &amp; 백앤드 구현 및 제작 : </v>
      </c>
      <c r="AQ517" s="126"/>
      <c r="AR517" s="126"/>
      <c r="AS517" s="126"/>
      <c r="AT517" s="126"/>
      <c r="AU517" s="127"/>
      <c r="AV517" s="122"/>
      <c r="AW517" s="122"/>
      <c r="AX517" s="123" t="str">
        <f>IF(VLOOKUP(AX507,내용[],25,FALSE)="","",VLOOKUP(AX507,내용[],25,FALSE))</f>
        <v>디바이스 드라이버 구현</v>
      </c>
      <c r="AY517" s="123"/>
      <c r="AZ517" s="123"/>
      <c r="BA517" s="123"/>
      <c r="BB517" s="123"/>
      <c r="BC517" s="123"/>
      <c r="BD517" s="123"/>
      <c r="BE517" s="124"/>
      <c r="BF517" s="124"/>
      <c r="BG517" s="124"/>
      <c r="BH517" s="124"/>
      <c r="BI517" s="57" t="str">
        <f>"6교시"&amp;LEFT(자료!$I$8,5)</f>
        <v>6교시15:10</v>
      </c>
      <c r="BJ517" s="125" t="str">
        <f>IF(VLOOKUP(BR507,내용[],9,FALSE)="","",VLOOKUP(BR507,내용[],9,FALSE)&amp;" : "&amp;VLOOKUP(BR507,내용[],17,FALSE))</f>
        <v xml:space="preserve">프론트앤드 &amp; 백앤드 구현 및 제작 : </v>
      </c>
      <c r="BK517" s="126"/>
      <c r="BL517" s="126"/>
      <c r="BM517" s="126"/>
      <c r="BN517" s="126"/>
      <c r="BO517" s="127"/>
      <c r="BP517" s="122"/>
      <c r="BQ517" s="122"/>
      <c r="BR517" s="123" t="str">
        <f>IF(VLOOKUP(BR507,내용[],25,FALSE)="","",VLOOKUP(BR507,내용[],25,FALSE))</f>
        <v>디바이스 드라이버 구현</v>
      </c>
      <c r="BS517" s="123"/>
      <c r="BT517" s="123"/>
      <c r="BU517" s="123"/>
      <c r="BV517" s="123"/>
      <c r="BW517" s="123"/>
      <c r="BX517" s="123"/>
      <c r="BY517" s="124"/>
      <c r="BZ517" s="124"/>
      <c r="CA517" s="124"/>
      <c r="CB517" s="124"/>
      <c r="CC517" s="57" t="str">
        <f>"6교시"&amp;LEFT(자료!$I$8,5)</f>
        <v>6교시15:10</v>
      </c>
      <c r="CD517" s="125" t="str">
        <f>IF(VLOOKUP(CL507,내용[],9,FALSE)="","",VLOOKUP(CL507,내용[],9,FALSE)&amp;" : "&amp;VLOOKUP(CL507,내용[],17,FALSE))</f>
        <v xml:space="preserve">프론트앤드 &amp; 백앤드 구현 및 제작 : </v>
      </c>
      <c r="CE517" s="126"/>
      <c r="CF517" s="126"/>
      <c r="CG517" s="126"/>
      <c r="CH517" s="126"/>
      <c r="CI517" s="127"/>
      <c r="CJ517" s="122"/>
      <c r="CK517" s="122"/>
      <c r="CL517" s="123" t="str">
        <f>IF(VLOOKUP(CL507,내용[],25,FALSE)="","",VLOOKUP(CL507,내용[],25,FALSE))</f>
        <v>디바이스 드라이버 구현</v>
      </c>
      <c r="CM517" s="123"/>
      <c r="CN517" s="123"/>
      <c r="CO517" s="123"/>
      <c r="CP517" s="123"/>
      <c r="CQ517" s="123"/>
      <c r="CR517" s="123"/>
      <c r="CS517" s="124"/>
      <c r="CT517" s="124"/>
      <c r="CU517" s="124"/>
      <c r="CV517" s="124"/>
    </row>
    <row r="518" spans="1:100" ht="30.75" customHeight="1" x14ac:dyDescent="0.15">
      <c r="A518" s="57" t="str">
        <f>"7교시"&amp;LEFT(자료!$J$8,5)</f>
        <v>7교시16:10</v>
      </c>
      <c r="B518" s="125" t="str">
        <f>IF(VLOOKUP(J507,내용[],10,FALSE)="","",VLOOKUP(J507,내용[],10,FALSE)&amp;" : "&amp;VLOOKUP(J507,내용[],18,FALSE))</f>
        <v xml:space="preserve">프론트앤드 &amp; 백앤드 구현 및 제작 : </v>
      </c>
      <c r="C518" s="126"/>
      <c r="D518" s="126"/>
      <c r="E518" s="126"/>
      <c r="F518" s="126"/>
      <c r="G518" s="127"/>
      <c r="H518" s="122"/>
      <c r="I518" s="122"/>
      <c r="J518" s="123" t="str">
        <f>IF(VLOOKUP(J507,내용[],26,FALSE)="","",VLOOKUP(J507,내용[],26,FALSE))</f>
        <v>임베디드 애플리케이션 구현</v>
      </c>
      <c r="K518" s="123"/>
      <c r="L518" s="123"/>
      <c r="M518" s="123"/>
      <c r="N518" s="123"/>
      <c r="O518" s="123"/>
      <c r="P518" s="123"/>
      <c r="Q518" s="124"/>
      <c r="R518" s="124"/>
      <c r="S518" s="124"/>
      <c r="T518" s="124"/>
      <c r="U518" s="57" t="str">
        <f>"7교시"&amp;LEFT(자료!$J$8,5)</f>
        <v>7교시16:10</v>
      </c>
      <c r="V518" s="125" t="str">
        <f>IF(VLOOKUP(AD507,내용[],10,FALSE)="","",VLOOKUP(AD507,내용[],10,FALSE)&amp;" : "&amp;VLOOKUP(AD507,내용[],18,FALSE))</f>
        <v xml:space="preserve">프론트앤드 &amp; 백앤드 구현 및 제작 : </v>
      </c>
      <c r="W518" s="126"/>
      <c r="X518" s="126"/>
      <c r="Y518" s="126"/>
      <c r="Z518" s="126"/>
      <c r="AA518" s="127"/>
      <c r="AB518" s="122"/>
      <c r="AC518" s="122"/>
      <c r="AD518" s="123" t="str">
        <f>IF(VLOOKUP(AD507,내용[],26,FALSE)="","",VLOOKUP(AD507,내용[],26,FALSE))</f>
        <v>임베디드 애플리케이션 구현</v>
      </c>
      <c r="AE518" s="123"/>
      <c r="AF518" s="123"/>
      <c r="AG518" s="123"/>
      <c r="AH518" s="123"/>
      <c r="AI518" s="123"/>
      <c r="AJ518" s="123"/>
      <c r="AK518" s="124"/>
      <c r="AL518" s="124"/>
      <c r="AM518" s="124"/>
      <c r="AN518" s="124"/>
      <c r="AO518" s="57" t="str">
        <f>"7교시"&amp;LEFT(자료!$J$8,5)</f>
        <v>7교시16:10</v>
      </c>
      <c r="AP518" s="125" t="str">
        <f>IF(VLOOKUP(AX507,내용[],10,FALSE)="","",VLOOKUP(AX507,내용[],10,FALSE)&amp;" : "&amp;VLOOKUP(AX507,내용[],18,FALSE))</f>
        <v xml:space="preserve">프론트앤드 &amp; 백앤드 구현 및 제작 : </v>
      </c>
      <c r="AQ518" s="126"/>
      <c r="AR518" s="126"/>
      <c r="AS518" s="126"/>
      <c r="AT518" s="126"/>
      <c r="AU518" s="127"/>
      <c r="AV518" s="122"/>
      <c r="AW518" s="122"/>
      <c r="AX518" s="123" t="str">
        <f>IF(VLOOKUP(AX507,내용[],26,FALSE)="","",VLOOKUP(AX507,내용[],26,FALSE))</f>
        <v>디바이스 드라이버 구현</v>
      </c>
      <c r="AY518" s="123"/>
      <c r="AZ518" s="123"/>
      <c r="BA518" s="123"/>
      <c r="BB518" s="123"/>
      <c r="BC518" s="123"/>
      <c r="BD518" s="123"/>
      <c r="BE518" s="124"/>
      <c r="BF518" s="124"/>
      <c r="BG518" s="124"/>
      <c r="BH518" s="124"/>
      <c r="BI518" s="57" t="str">
        <f>"7교시"&amp;LEFT(자료!$J$8,5)</f>
        <v>7교시16:10</v>
      </c>
      <c r="BJ518" s="125" t="str">
        <f>IF(VLOOKUP(BR507,내용[],10,FALSE)="","",VLOOKUP(BR507,내용[],10,FALSE)&amp;" : "&amp;VLOOKUP(BR507,내용[],18,FALSE))</f>
        <v xml:space="preserve">프론트앤드 &amp; 백앤드 구현 및 제작 : </v>
      </c>
      <c r="BK518" s="126"/>
      <c r="BL518" s="126"/>
      <c r="BM518" s="126"/>
      <c r="BN518" s="126"/>
      <c r="BO518" s="127"/>
      <c r="BP518" s="122"/>
      <c r="BQ518" s="122"/>
      <c r="BR518" s="123" t="str">
        <f>IF(VLOOKUP(BR507,내용[],26,FALSE)="","",VLOOKUP(BR507,내용[],26,FALSE))</f>
        <v>디바이스 드라이버 구현</v>
      </c>
      <c r="BS518" s="123"/>
      <c r="BT518" s="123"/>
      <c r="BU518" s="123"/>
      <c r="BV518" s="123"/>
      <c r="BW518" s="123"/>
      <c r="BX518" s="123"/>
      <c r="BY518" s="124"/>
      <c r="BZ518" s="124"/>
      <c r="CA518" s="124"/>
      <c r="CB518" s="124"/>
      <c r="CC518" s="57" t="str">
        <f>"7교시"&amp;LEFT(자료!$J$8,5)</f>
        <v>7교시16:10</v>
      </c>
      <c r="CD518" s="125" t="str">
        <f>IF(VLOOKUP(CL507,내용[],10,FALSE)="","",VLOOKUP(CL507,내용[],10,FALSE)&amp;" : "&amp;VLOOKUP(CL507,내용[],18,FALSE))</f>
        <v xml:space="preserve">프론트앤드 &amp; 백앤드 구현 및 제작 : </v>
      </c>
      <c r="CE518" s="126"/>
      <c r="CF518" s="126"/>
      <c r="CG518" s="126"/>
      <c r="CH518" s="126"/>
      <c r="CI518" s="127"/>
      <c r="CJ518" s="122"/>
      <c r="CK518" s="122"/>
      <c r="CL518" s="123" t="str">
        <f>IF(VLOOKUP(CL507,내용[],26,FALSE)="","",VLOOKUP(CL507,내용[],26,FALSE))</f>
        <v>디바이스 드라이버 구현</v>
      </c>
      <c r="CM518" s="123"/>
      <c r="CN518" s="123"/>
      <c r="CO518" s="123"/>
      <c r="CP518" s="123"/>
      <c r="CQ518" s="123"/>
      <c r="CR518" s="123"/>
      <c r="CS518" s="124"/>
      <c r="CT518" s="124"/>
      <c r="CU518" s="124"/>
      <c r="CV518" s="124"/>
    </row>
    <row r="519" spans="1:100" ht="30.75" hidden="1" customHeight="1" x14ac:dyDescent="0.15">
      <c r="A519" s="57" t="str">
        <f>"1교시"&amp;LEFT(자료!$D$8,5)</f>
        <v>1교시09:30</v>
      </c>
      <c r="B519" s="125" t="e">
        <f>VLOOKUP(J508,내용[],10,FALSE)&amp;" : "&amp;VLOOKUP(J508,내용[],18,FALSE)</f>
        <v>#N/A</v>
      </c>
      <c r="C519" s="126"/>
      <c r="D519" s="126"/>
      <c r="E519" s="126"/>
      <c r="F519" s="126"/>
      <c r="G519" s="127"/>
      <c r="H519" s="122"/>
      <c r="I519" s="122"/>
      <c r="J519" s="123" t="str">
        <f>VLOOKUP(J507,내용[],27,FALSE)</f>
        <v>임베디드 애플리케이션 구현</v>
      </c>
      <c r="K519" s="123"/>
      <c r="L519" s="123"/>
      <c r="M519" s="123"/>
      <c r="N519" s="123"/>
      <c r="O519" s="123"/>
      <c r="P519" s="123"/>
      <c r="Q519" s="124"/>
      <c r="R519" s="124"/>
      <c r="S519" s="124"/>
      <c r="T519" s="124"/>
      <c r="U519" s="57" t="str">
        <f>"1교시"&amp;LEFT(자료!$D$8,5)</f>
        <v>1교시09:30</v>
      </c>
      <c r="V519" s="125" t="e">
        <f>VLOOKUP(AD508,내용[],10,FALSE)&amp;" : "&amp;VLOOKUP(AD508,내용[],18,FALSE)</f>
        <v>#N/A</v>
      </c>
      <c r="W519" s="126"/>
      <c r="X519" s="126"/>
      <c r="Y519" s="126"/>
      <c r="Z519" s="126"/>
      <c r="AA519" s="127"/>
      <c r="AB519" s="122"/>
      <c r="AC519" s="122"/>
      <c r="AD519" s="123" t="str">
        <f>VLOOKUP(AD507,내용[],27,FALSE)</f>
        <v>임베디드 애플리케이션 구현</v>
      </c>
      <c r="AE519" s="123"/>
      <c r="AF519" s="123"/>
      <c r="AG519" s="123"/>
      <c r="AH519" s="123"/>
      <c r="AI519" s="123"/>
      <c r="AJ519" s="123"/>
      <c r="AK519" s="124"/>
      <c r="AL519" s="124"/>
      <c r="AM519" s="124"/>
      <c r="AN519" s="124"/>
      <c r="AO519" s="57" t="str">
        <f>"1교시"&amp;LEFT(자료!$D$8,5)</f>
        <v>1교시09:30</v>
      </c>
      <c r="AP519" s="125" t="e">
        <f>VLOOKUP(AX508,내용[],10,FALSE)&amp;" : "&amp;VLOOKUP(AX508,내용[],18,FALSE)</f>
        <v>#N/A</v>
      </c>
      <c r="AQ519" s="126"/>
      <c r="AR519" s="126"/>
      <c r="AS519" s="126"/>
      <c r="AT519" s="126"/>
      <c r="AU519" s="127"/>
      <c r="AV519" s="122"/>
      <c r="AW519" s="122"/>
      <c r="AX519" s="123" t="str">
        <f>VLOOKUP(AX507,내용[],27,FALSE)</f>
        <v>디바이스 드라이버 구현</v>
      </c>
      <c r="AY519" s="123"/>
      <c r="AZ519" s="123"/>
      <c r="BA519" s="123"/>
      <c r="BB519" s="123"/>
      <c r="BC519" s="123"/>
      <c r="BD519" s="123"/>
      <c r="BE519" s="124"/>
      <c r="BF519" s="124"/>
      <c r="BG519" s="124"/>
      <c r="BH519" s="124"/>
      <c r="BI519" s="57" t="str">
        <f>"1교시"&amp;LEFT(자료!$D$8,5)</f>
        <v>1교시09:30</v>
      </c>
      <c r="BJ519" s="125" t="e">
        <f>VLOOKUP(BR508,내용[],10,FALSE)&amp;" : "&amp;VLOOKUP(BR508,내용[],18,FALSE)</f>
        <v>#N/A</v>
      </c>
      <c r="BK519" s="126"/>
      <c r="BL519" s="126"/>
      <c r="BM519" s="126"/>
      <c r="BN519" s="126"/>
      <c r="BO519" s="127"/>
      <c r="BP519" s="122"/>
      <c r="BQ519" s="122"/>
      <c r="BR519" s="123" t="str">
        <f>VLOOKUP(BR507,내용[],27,FALSE)</f>
        <v>디바이스 드라이버 구현</v>
      </c>
      <c r="BS519" s="123"/>
      <c r="BT519" s="123"/>
      <c r="BU519" s="123"/>
      <c r="BV519" s="123"/>
      <c r="BW519" s="123"/>
      <c r="BX519" s="123"/>
      <c r="BY519" s="124"/>
      <c r="BZ519" s="124"/>
      <c r="CA519" s="124"/>
      <c r="CB519" s="124"/>
      <c r="CC519" s="57" t="str">
        <f>"1교시"&amp;LEFT(자료!$D$8,5)</f>
        <v>1교시09:30</v>
      </c>
      <c r="CD519" s="125" t="e">
        <f>VLOOKUP(CL508,내용[],10,FALSE)&amp;" : "&amp;VLOOKUP(CL508,내용[],18,FALSE)</f>
        <v>#N/A</v>
      </c>
      <c r="CE519" s="126"/>
      <c r="CF519" s="126"/>
      <c r="CG519" s="126"/>
      <c r="CH519" s="126"/>
      <c r="CI519" s="127"/>
      <c r="CJ519" s="122"/>
      <c r="CK519" s="122"/>
      <c r="CL519" s="123" t="str">
        <f>VLOOKUP(CL507,내용[],27,FALSE)</f>
        <v>디바이스 드라이버 구현</v>
      </c>
      <c r="CM519" s="123"/>
      <c r="CN519" s="123"/>
      <c r="CO519" s="123"/>
      <c r="CP519" s="123"/>
      <c r="CQ519" s="123"/>
      <c r="CR519" s="123"/>
      <c r="CS519" s="124"/>
      <c r="CT519" s="124"/>
      <c r="CU519" s="124"/>
      <c r="CV519" s="124"/>
    </row>
    <row r="520" spans="1:100" ht="30.75" customHeight="1" x14ac:dyDescent="0.15">
      <c r="A520" s="57" t="str">
        <f>"8교시"&amp;LEFT(자료!$K$8,5)</f>
        <v>8교시17:10</v>
      </c>
      <c r="B520" s="125" t="str">
        <f>IF(VLOOKUP(J507,내용[],11,FALSE)="","",VLOOKUP(J507,내용[],11,FALSE)&amp;" : "&amp;VLOOKUP(J507,내용[],19,FALSE))</f>
        <v xml:space="preserve">프론트앤드 &amp; 백앤드 구현 및 제작 : </v>
      </c>
      <c r="C520" s="126"/>
      <c r="D520" s="126"/>
      <c r="E520" s="126"/>
      <c r="F520" s="126"/>
      <c r="G520" s="127"/>
      <c r="H520" s="122"/>
      <c r="I520" s="122"/>
      <c r="J520" s="123" t="str">
        <f>IF(VLOOKUP(J507,내용[],27,FALSE)="","",VLOOKUP(J507,내용[],27,FALSE))</f>
        <v>임베디드 애플리케이션 구현</v>
      </c>
      <c r="K520" s="123"/>
      <c r="L520" s="123"/>
      <c r="M520" s="123"/>
      <c r="N520" s="123"/>
      <c r="O520" s="123"/>
      <c r="P520" s="123"/>
      <c r="Q520" s="124"/>
      <c r="R520" s="124"/>
      <c r="S520" s="124"/>
      <c r="T520" s="124"/>
      <c r="U520" s="57" t="str">
        <f>"8교시"&amp;LEFT(자료!$K$8,5)</f>
        <v>8교시17:10</v>
      </c>
      <c r="V520" s="125" t="str">
        <f>IF(VLOOKUP(AD507,내용[],11,FALSE)="","",VLOOKUP(AD507,내용[],11,FALSE)&amp;" : "&amp;VLOOKUP(AD507,내용[],19,FALSE))</f>
        <v xml:space="preserve">프론트앤드 &amp; 백앤드 구현 및 제작 : </v>
      </c>
      <c r="W520" s="126"/>
      <c r="X520" s="126"/>
      <c r="Y520" s="126"/>
      <c r="Z520" s="126"/>
      <c r="AA520" s="127"/>
      <c r="AB520" s="122"/>
      <c r="AC520" s="122"/>
      <c r="AD520" s="123" t="str">
        <f>IF(VLOOKUP(AD507,내용[],27,FALSE)="","",VLOOKUP(AD507,내용[],27,FALSE))</f>
        <v>임베디드 애플리케이션 구현</v>
      </c>
      <c r="AE520" s="123"/>
      <c r="AF520" s="123"/>
      <c r="AG520" s="123"/>
      <c r="AH520" s="123"/>
      <c r="AI520" s="123"/>
      <c r="AJ520" s="123"/>
      <c r="AK520" s="124"/>
      <c r="AL520" s="124"/>
      <c r="AM520" s="124"/>
      <c r="AN520" s="124"/>
      <c r="AO520" s="57" t="str">
        <f>"8교시"&amp;LEFT(자료!$K$8,5)</f>
        <v>8교시17:10</v>
      </c>
      <c r="AP520" s="125" t="str">
        <f>IF(VLOOKUP(AX507,내용[],11,FALSE)="","",VLOOKUP(AX507,내용[],11,FALSE)&amp;" : "&amp;VLOOKUP(AX507,내용[],19,FALSE))</f>
        <v xml:space="preserve">프론트앤드 &amp; 백앤드 구현 및 제작 : </v>
      </c>
      <c r="AQ520" s="126"/>
      <c r="AR520" s="126"/>
      <c r="AS520" s="126"/>
      <c r="AT520" s="126"/>
      <c r="AU520" s="127"/>
      <c r="AV520" s="122"/>
      <c r="AW520" s="122"/>
      <c r="AX520" s="123" t="str">
        <f>IF(VLOOKUP(AX507,내용[],27,FALSE)="","",VLOOKUP(AX507,내용[],27,FALSE))</f>
        <v>디바이스 드라이버 구현</v>
      </c>
      <c r="AY520" s="123"/>
      <c r="AZ520" s="123"/>
      <c r="BA520" s="123"/>
      <c r="BB520" s="123"/>
      <c r="BC520" s="123"/>
      <c r="BD520" s="123"/>
      <c r="BE520" s="124"/>
      <c r="BF520" s="124"/>
      <c r="BG520" s="124"/>
      <c r="BH520" s="124"/>
      <c r="BI520" s="57" t="str">
        <f>"8교시"&amp;LEFT(자료!$K$8,5)</f>
        <v>8교시17:10</v>
      </c>
      <c r="BJ520" s="125" t="str">
        <f>IF(VLOOKUP(BR507,내용[],11,FALSE)="","",VLOOKUP(BR507,내용[],11,FALSE)&amp;" : "&amp;VLOOKUP(BR507,내용[],19,FALSE))</f>
        <v xml:space="preserve">프론트앤드 &amp; 백앤드 구현 및 제작 : </v>
      </c>
      <c r="BK520" s="126"/>
      <c r="BL520" s="126"/>
      <c r="BM520" s="126"/>
      <c r="BN520" s="126"/>
      <c r="BO520" s="127"/>
      <c r="BP520" s="122"/>
      <c r="BQ520" s="122"/>
      <c r="BR520" s="123" t="str">
        <f>IF(VLOOKUP(BR507,내용[],27,FALSE)="","",VLOOKUP(BR507,내용[],27,FALSE))</f>
        <v>디바이스 드라이버 구현</v>
      </c>
      <c r="BS520" s="123"/>
      <c r="BT520" s="123"/>
      <c r="BU520" s="123"/>
      <c r="BV520" s="123"/>
      <c r="BW520" s="123"/>
      <c r="BX520" s="123"/>
      <c r="BY520" s="124"/>
      <c r="BZ520" s="124"/>
      <c r="CA520" s="124"/>
      <c r="CB520" s="124"/>
      <c r="CC520" s="57" t="str">
        <f>"8교시"&amp;LEFT(자료!$K$8,5)</f>
        <v>8교시17:10</v>
      </c>
      <c r="CD520" s="125" t="str">
        <f>IF(VLOOKUP(CL507,내용[],11,FALSE)="","",VLOOKUP(CL507,내용[],11,FALSE)&amp;" : "&amp;VLOOKUP(CL507,내용[],19,FALSE))</f>
        <v xml:space="preserve">프론트앤드 &amp; 백앤드 구현 및 제작 : </v>
      </c>
      <c r="CE520" s="126"/>
      <c r="CF520" s="126"/>
      <c r="CG520" s="126"/>
      <c r="CH520" s="126"/>
      <c r="CI520" s="127"/>
      <c r="CJ520" s="122"/>
      <c r="CK520" s="122"/>
      <c r="CL520" s="123" t="str">
        <f>IF(VLOOKUP(CL507,내용[],27,FALSE)="","",VLOOKUP(CL507,내용[],27,FALSE))</f>
        <v>디바이스 드라이버 구현</v>
      </c>
      <c r="CM520" s="123"/>
      <c r="CN520" s="123"/>
      <c r="CO520" s="123"/>
      <c r="CP520" s="123"/>
      <c r="CQ520" s="123"/>
      <c r="CR520" s="123"/>
      <c r="CS520" s="124"/>
      <c r="CT520" s="124"/>
      <c r="CU520" s="124"/>
      <c r="CV520" s="124"/>
    </row>
    <row r="521" spans="1:100" ht="60" customHeight="1" x14ac:dyDescent="0.15">
      <c r="A521" s="120" t="str">
        <f t="shared" ref="A521" si="1680">$A$21</f>
        <v>지시사항</v>
      </c>
      <c r="B521" s="120"/>
      <c r="C521" s="120"/>
      <c r="D521" s="120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120"/>
      <c r="S521" s="120"/>
      <c r="T521" s="120"/>
      <c r="U521" s="120" t="str">
        <f t="shared" ref="U521" si="1681">$A$21</f>
        <v>지시사항</v>
      </c>
      <c r="V521" s="120"/>
      <c r="W521" s="120"/>
      <c r="X521" s="120"/>
      <c r="Y521" s="120"/>
      <c r="Z521" s="120"/>
      <c r="AA521" s="120"/>
      <c r="AB521" s="120"/>
      <c r="AC521" s="120"/>
      <c r="AD521" s="120"/>
      <c r="AE521" s="120"/>
      <c r="AF521" s="120"/>
      <c r="AG521" s="120"/>
      <c r="AH521" s="120"/>
      <c r="AI521" s="120"/>
      <c r="AJ521" s="120"/>
      <c r="AK521" s="120"/>
      <c r="AL521" s="120"/>
      <c r="AM521" s="120"/>
      <c r="AN521" s="120"/>
      <c r="AO521" s="120" t="str">
        <f t="shared" ref="AO521" si="1682">$A$21</f>
        <v>지시사항</v>
      </c>
      <c r="AP521" s="120"/>
      <c r="AQ521" s="120"/>
      <c r="AR521" s="120"/>
      <c r="AS521" s="120"/>
      <c r="AT521" s="120"/>
      <c r="AU521" s="120"/>
      <c r="AV521" s="120"/>
      <c r="AW521" s="120"/>
      <c r="AX521" s="120"/>
      <c r="AY521" s="120"/>
      <c r="AZ521" s="120"/>
      <c r="BA521" s="120"/>
      <c r="BB521" s="120"/>
      <c r="BC521" s="120"/>
      <c r="BD521" s="120"/>
      <c r="BE521" s="120"/>
      <c r="BF521" s="120"/>
      <c r="BG521" s="120"/>
      <c r="BH521" s="120"/>
      <c r="BI521" s="120" t="str">
        <f t="shared" ref="BI521" si="1683">$A$21</f>
        <v>지시사항</v>
      </c>
      <c r="BJ521" s="120"/>
      <c r="BK521" s="120"/>
      <c r="BL521" s="120"/>
      <c r="BM521" s="120"/>
      <c r="BN521" s="120"/>
      <c r="BO521" s="120"/>
      <c r="BP521" s="120"/>
      <c r="BQ521" s="120"/>
      <c r="BR521" s="120"/>
      <c r="BS521" s="120"/>
      <c r="BT521" s="120"/>
      <c r="BU521" s="120"/>
      <c r="BV521" s="120"/>
      <c r="BW521" s="120"/>
      <c r="BX521" s="120"/>
      <c r="BY521" s="120"/>
      <c r="BZ521" s="120"/>
      <c r="CA521" s="120"/>
      <c r="CB521" s="120"/>
      <c r="CC521" s="120" t="str">
        <f t="shared" ref="CC521" si="1684">$A$21</f>
        <v>지시사항</v>
      </c>
      <c r="CD521" s="120"/>
      <c r="CE521" s="120"/>
      <c r="CF521" s="120"/>
      <c r="CG521" s="120"/>
      <c r="CH521" s="120"/>
      <c r="CI521" s="120"/>
      <c r="CJ521" s="120"/>
      <c r="CK521" s="120"/>
      <c r="CL521" s="120"/>
      <c r="CM521" s="120"/>
      <c r="CN521" s="120"/>
      <c r="CO521" s="120"/>
      <c r="CP521" s="120"/>
      <c r="CQ521" s="120"/>
      <c r="CR521" s="120"/>
      <c r="CS521" s="120"/>
      <c r="CT521" s="120"/>
      <c r="CU521" s="120"/>
      <c r="CV521" s="120"/>
    </row>
    <row r="522" spans="1:100" ht="27.95" customHeight="1" x14ac:dyDescent="0.15">
      <c r="A522" s="121" t="str">
        <f t="shared" ref="A522" si="1685">$A$22</f>
        <v>특이
사항</v>
      </c>
      <c r="B522" s="120" t="str">
        <f t="shared" ref="B522" si="1686">$B$22</f>
        <v>지각자</v>
      </c>
      <c r="C522" s="120"/>
      <c r="D522" s="120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120"/>
      <c r="S522" s="120"/>
      <c r="T522" s="120"/>
      <c r="U522" s="121" t="str">
        <f t="shared" ref="U522" si="1687">$A$22</f>
        <v>특이
사항</v>
      </c>
      <c r="V522" s="120" t="str">
        <f t="shared" ref="V522" si="1688">$B$22</f>
        <v>지각자</v>
      </c>
      <c r="W522" s="120"/>
      <c r="X522" s="120"/>
      <c r="Y522" s="120"/>
      <c r="Z522" s="120"/>
      <c r="AA522" s="120"/>
      <c r="AB522" s="120"/>
      <c r="AC522" s="120"/>
      <c r="AD522" s="120"/>
      <c r="AE522" s="120"/>
      <c r="AF522" s="120"/>
      <c r="AG522" s="120"/>
      <c r="AH522" s="120"/>
      <c r="AI522" s="120"/>
      <c r="AJ522" s="120"/>
      <c r="AK522" s="120"/>
      <c r="AL522" s="120"/>
      <c r="AM522" s="120"/>
      <c r="AN522" s="120"/>
      <c r="AO522" s="121" t="str">
        <f t="shared" ref="AO522" si="1689">$A$22</f>
        <v>특이
사항</v>
      </c>
      <c r="AP522" s="120" t="str">
        <f t="shared" ref="AP522" si="1690">$B$22</f>
        <v>지각자</v>
      </c>
      <c r="AQ522" s="120"/>
      <c r="AR522" s="120"/>
      <c r="AS522" s="120"/>
      <c r="AT522" s="120"/>
      <c r="AU522" s="120"/>
      <c r="AV522" s="120"/>
      <c r="AW522" s="120"/>
      <c r="AX522" s="120"/>
      <c r="AY522" s="120"/>
      <c r="AZ522" s="120"/>
      <c r="BA522" s="120"/>
      <c r="BB522" s="120"/>
      <c r="BC522" s="120"/>
      <c r="BD522" s="120"/>
      <c r="BE522" s="120"/>
      <c r="BF522" s="120"/>
      <c r="BG522" s="120"/>
      <c r="BH522" s="120"/>
      <c r="BI522" s="121" t="str">
        <f t="shared" ref="BI522" si="1691">$A$22</f>
        <v>특이
사항</v>
      </c>
      <c r="BJ522" s="120" t="str">
        <f t="shared" ref="BJ522" si="1692">$B$22</f>
        <v>지각자</v>
      </c>
      <c r="BK522" s="120"/>
      <c r="BL522" s="120"/>
      <c r="BM522" s="120"/>
      <c r="BN522" s="120"/>
      <c r="BO522" s="120"/>
      <c r="BP522" s="120"/>
      <c r="BQ522" s="120"/>
      <c r="BR522" s="120"/>
      <c r="BS522" s="120"/>
      <c r="BT522" s="120"/>
      <c r="BU522" s="120"/>
      <c r="BV522" s="120"/>
      <c r="BW522" s="120"/>
      <c r="BX522" s="120"/>
      <c r="BY522" s="120"/>
      <c r="BZ522" s="120"/>
      <c r="CA522" s="120"/>
      <c r="CB522" s="120"/>
      <c r="CC522" s="121" t="str">
        <f t="shared" ref="CC522" si="1693">$A$22</f>
        <v>특이
사항</v>
      </c>
      <c r="CD522" s="120" t="str">
        <f t="shared" ref="CD522" si="1694">$B$22</f>
        <v>지각자</v>
      </c>
      <c r="CE522" s="120"/>
      <c r="CF522" s="120"/>
      <c r="CG522" s="120"/>
      <c r="CH522" s="120"/>
      <c r="CI522" s="120"/>
      <c r="CJ522" s="120"/>
      <c r="CK522" s="120"/>
      <c r="CL522" s="120"/>
      <c r="CM522" s="120"/>
      <c r="CN522" s="120"/>
      <c r="CO522" s="120"/>
      <c r="CP522" s="120"/>
      <c r="CQ522" s="120"/>
      <c r="CR522" s="120"/>
      <c r="CS522" s="120"/>
      <c r="CT522" s="120"/>
      <c r="CU522" s="120"/>
      <c r="CV522" s="120"/>
    </row>
    <row r="523" spans="1:100" ht="27.95" customHeight="1" x14ac:dyDescent="0.15">
      <c r="A523" s="121"/>
      <c r="B523" s="120" t="str">
        <f t="shared" ref="B523" si="1695">$B$23</f>
        <v>결석자</v>
      </c>
      <c r="C523" s="120"/>
      <c r="D523" s="120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120"/>
      <c r="S523" s="120"/>
      <c r="T523" s="120"/>
      <c r="U523" s="121"/>
      <c r="V523" s="120" t="str">
        <f t="shared" ref="V523" si="1696">$B$23</f>
        <v>결석자</v>
      </c>
      <c r="W523" s="120"/>
      <c r="X523" s="120"/>
      <c r="Y523" s="120"/>
      <c r="Z523" s="120"/>
      <c r="AA523" s="120"/>
      <c r="AB523" s="120"/>
      <c r="AC523" s="120"/>
      <c r="AD523" s="120"/>
      <c r="AE523" s="120"/>
      <c r="AF523" s="120"/>
      <c r="AG523" s="120"/>
      <c r="AH523" s="120"/>
      <c r="AI523" s="120"/>
      <c r="AJ523" s="120"/>
      <c r="AK523" s="120"/>
      <c r="AL523" s="120"/>
      <c r="AM523" s="120"/>
      <c r="AN523" s="120"/>
      <c r="AO523" s="121"/>
      <c r="AP523" s="120" t="str">
        <f t="shared" ref="AP523" si="1697">$B$23</f>
        <v>결석자</v>
      </c>
      <c r="AQ523" s="120"/>
      <c r="AR523" s="120"/>
      <c r="AS523" s="120"/>
      <c r="AT523" s="120"/>
      <c r="AU523" s="120"/>
      <c r="AV523" s="120"/>
      <c r="AW523" s="120"/>
      <c r="AX523" s="120"/>
      <c r="AY523" s="120"/>
      <c r="AZ523" s="120"/>
      <c r="BA523" s="120"/>
      <c r="BB523" s="120"/>
      <c r="BC523" s="120"/>
      <c r="BD523" s="120"/>
      <c r="BE523" s="120"/>
      <c r="BF523" s="120"/>
      <c r="BG523" s="120"/>
      <c r="BH523" s="120"/>
      <c r="BI523" s="121"/>
      <c r="BJ523" s="120" t="str">
        <f t="shared" ref="BJ523" si="1698">$B$23</f>
        <v>결석자</v>
      </c>
      <c r="BK523" s="120"/>
      <c r="BL523" s="120"/>
      <c r="BM523" s="120"/>
      <c r="BN523" s="120"/>
      <c r="BO523" s="120"/>
      <c r="BP523" s="120"/>
      <c r="BQ523" s="120"/>
      <c r="BR523" s="120"/>
      <c r="BS523" s="120"/>
      <c r="BT523" s="120"/>
      <c r="BU523" s="120"/>
      <c r="BV523" s="120"/>
      <c r="BW523" s="120"/>
      <c r="BX523" s="120"/>
      <c r="BY523" s="120"/>
      <c r="BZ523" s="120"/>
      <c r="CA523" s="120"/>
      <c r="CB523" s="120"/>
      <c r="CC523" s="121"/>
      <c r="CD523" s="120" t="str">
        <f t="shared" ref="CD523" si="1699">$B$23</f>
        <v>결석자</v>
      </c>
      <c r="CE523" s="120"/>
      <c r="CF523" s="120"/>
      <c r="CG523" s="120"/>
      <c r="CH523" s="120"/>
      <c r="CI523" s="120"/>
      <c r="CJ523" s="120"/>
      <c r="CK523" s="120"/>
      <c r="CL523" s="120"/>
      <c r="CM523" s="120"/>
      <c r="CN523" s="120"/>
      <c r="CO523" s="120"/>
      <c r="CP523" s="120"/>
      <c r="CQ523" s="120"/>
      <c r="CR523" s="120"/>
      <c r="CS523" s="120"/>
      <c r="CT523" s="120"/>
      <c r="CU523" s="120"/>
      <c r="CV523" s="120"/>
    </row>
    <row r="524" spans="1:100" ht="27.95" customHeight="1" x14ac:dyDescent="0.15">
      <c r="A524" s="121"/>
      <c r="B524" s="120" t="str">
        <f t="shared" ref="B524" si="1700">$B$24</f>
        <v>조퇴자</v>
      </c>
      <c r="C524" s="120"/>
      <c r="D524" s="120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120"/>
      <c r="S524" s="120"/>
      <c r="T524" s="120"/>
      <c r="U524" s="121"/>
      <c r="V524" s="120" t="str">
        <f t="shared" ref="V524" si="1701">$B$24</f>
        <v>조퇴자</v>
      </c>
      <c r="W524" s="120"/>
      <c r="X524" s="120"/>
      <c r="Y524" s="120"/>
      <c r="Z524" s="120"/>
      <c r="AA524" s="120"/>
      <c r="AB524" s="120"/>
      <c r="AC524" s="120"/>
      <c r="AD524" s="120"/>
      <c r="AE524" s="120"/>
      <c r="AF524" s="120"/>
      <c r="AG524" s="120"/>
      <c r="AH524" s="120"/>
      <c r="AI524" s="120"/>
      <c r="AJ524" s="120"/>
      <c r="AK524" s="120"/>
      <c r="AL524" s="120"/>
      <c r="AM524" s="120"/>
      <c r="AN524" s="120"/>
      <c r="AO524" s="121"/>
      <c r="AP524" s="120" t="str">
        <f t="shared" ref="AP524" si="1702">$B$24</f>
        <v>조퇴자</v>
      </c>
      <c r="AQ524" s="120"/>
      <c r="AR524" s="120"/>
      <c r="AS524" s="120"/>
      <c r="AT524" s="120"/>
      <c r="AU524" s="120"/>
      <c r="AV524" s="120"/>
      <c r="AW524" s="120"/>
      <c r="AX524" s="120"/>
      <c r="AY524" s="120"/>
      <c r="AZ524" s="120"/>
      <c r="BA524" s="120"/>
      <c r="BB524" s="120"/>
      <c r="BC524" s="120"/>
      <c r="BD524" s="120"/>
      <c r="BE524" s="120"/>
      <c r="BF524" s="120"/>
      <c r="BG524" s="120"/>
      <c r="BH524" s="120"/>
      <c r="BI524" s="121"/>
      <c r="BJ524" s="120" t="str">
        <f t="shared" ref="BJ524" si="1703">$B$24</f>
        <v>조퇴자</v>
      </c>
      <c r="BK524" s="120"/>
      <c r="BL524" s="120"/>
      <c r="BM524" s="120"/>
      <c r="BN524" s="120"/>
      <c r="BO524" s="120"/>
      <c r="BP524" s="120"/>
      <c r="BQ524" s="120"/>
      <c r="BR524" s="120"/>
      <c r="BS524" s="120"/>
      <c r="BT524" s="120"/>
      <c r="BU524" s="120"/>
      <c r="BV524" s="120"/>
      <c r="BW524" s="120"/>
      <c r="BX524" s="120"/>
      <c r="BY524" s="120"/>
      <c r="BZ524" s="120"/>
      <c r="CA524" s="120"/>
      <c r="CB524" s="120"/>
      <c r="CC524" s="121"/>
      <c r="CD524" s="120" t="str">
        <f t="shared" ref="CD524" si="1704">$B$24</f>
        <v>조퇴자</v>
      </c>
      <c r="CE524" s="120"/>
      <c r="CF524" s="120"/>
      <c r="CG524" s="120"/>
      <c r="CH524" s="120"/>
      <c r="CI524" s="120"/>
      <c r="CJ524" s="120"/>
      <c r="CK524" s="120"/>
      <c r="CL524" s="120"/>
      <c r="CM524" s="120"/>
      <c r="CN524" s="120"/>
      <c r="CO524" s="120"/>
      <c r="CP524" s="120"/>
      <c r="CQ524" s="120"/>
      <c r="CR524" s="120"/>
      <c r="CS524" s="120"/>
      <c r="CT524" s="120"/>
      <c r="CU524" s="120"/>
      <c r="CV524" s="120"/>
    </row>
    <row r="525" spans="1:100" ht="45" customHeight="1" x14ac:dyDescent="0.15">
      <c r="A525" s="121"/>
      <c r="B525" s="121" t="str">
        <f t="shared" ref="B525" si="1705">$B$25</f>
        <v>기타사항
(전달사항, 외출자 등)</v>
      </c>
      <c r="C525" s="121"/>
      <c r="D525" s="121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120"/>
      <c r="S525" s="120"/>
      <c r="T525" s="120"/>
      <c r="U525" s="121"/>
      <c r="V525" s="121" t="str">
        <f t="shared" ref="V525" si="1706">$B$25</f>
        <v>기타사항
(전달사항, 외출자 등)</v>
      </c>
      <c r="W525" s="121"/>
      <c r="X525" s="121"/>
      <c r="Y525" s="120"/>
      <c r="Z525" s="120"/>
      <c r="AA525" s="120"/>
      <c r="AB525" s="120"/>
      <c r="AC525" s="120"/>
      <c r="AD525" s="120"/>
      <c r="AE525" s="120"/>
      <c r="AF525" s="120"/>
      <c r="AG525" s="120"/>
      <c r="AH525" s="120"/>
      <c r="AI525" s="120"/>
      <c r="AJ525" s="120"/>
      <c r="AK525" s="120"/>
      <c r="AL525" s="120"/>
      <c r="AM525" s="120"/>
      <c r="AN525" s="120"/>
      <c r="AO525" s="121"/>
      <c r="AP525" s="121" t="str">
        <f t="shared" ref="AP525" si="1707">$B$25</f>
        <v>기타사항
(전달사항, 외출자 등)</v>
      </c>
      <c r="AQ525" s="121"/>
      <c r="AR525" s="121"/>
      <c r="AS525" s="120"/>
      <c r="AT525" s="120"/>
      <c r="AU525" s="120"/>
      <c r="AV525" s="120"/>
      <c r="AW525" s="120"/>
      <c r="AX525" s="120"/>
      <c r="AY525" s="120"/>
      <c r="AZ525" s="120"/>
      <c r="BA525" s="120"/>
      <c r="BB525" s="120"/>
      <c r="BC525" s="120"/>
      <c r="BD525" s="120"/>
      <c r="BE525" s="120"/>
      <c r="BF525" s="120"/>
      <c r="BG525" s="120"/>
      <c r="BH525" s="120"/>
      <c r="BI525" s="121"/>
      <c r="BJ525" s="121" t="str">
        <f t="shared" ref="BJ525" si="1708">$B$25</f>
        <v>기타사항
(전달사항, 외출자 등)</v>
      </c>
      <c r="BK525" s="121"/>
      <c r="BL525" s="121"/>
      <c r="BM525" s="120"/>
      <c r="BN525" s="120"/>
      <c r="BO525" s="120"/>
      <c r="BP525" s="120"/>
      <c r="BQ525" s="120"/>
      <c r="BR525" s="120"/>
      <c r="BS525" s="120"/>
      <c r="BT525" s="120"/>
      <c r="BU525" s="120"/>
      <c r="BV525" s="120"/>
      <c r="BW525" s="120"/>
      <c r="BX525" s="120"/>
      <c r="BY525" s="120"/>
      <c r="BZ525" s="120"/>
      <c r="CA525" s="120"/>
      <c r="CB525" s="120"/>
      <c r="CC525" s="121"/>
      <c r="CD525" s="121" t="str">
        <f t="shared" ref="CD525" si="1709">$B$25</f>
        <v>기타사항
(전달사항, 외출자 등)</v>
      </c>
      <c r="CE525" s="121"/>
      <c r="CF525" s="121"/>
      <c r="CG525" s="120"/>
      <c r="CH525" s="120"/>
      <c r="CI525" s="120"/>
      <c r="CJ525" s="120"/>
      <c r="CK525" s="120"/>
      <c r="CL525" s="120"/>
      <c r="CM525" s="120"/>
      <c r="CN525" s="120"/>
      <c r="CO525" s="120"/>
      <c r="CP525" s="120"/>
      <c r="CQ525" s="120"/>
      <c r="CR525" s="120"/>
      <c r="CS525" s="120"/>
      <c r="CT525" s="120"/>
      <c r="CU525" s="120"/>
      <c r="CV525" s="120"/>
    </row>
    <row r="526" spans="1:100" s="49" customFormat="1" ht="44.25" customHeight="1" x14ac:dyDescent="0.15">
      <c r="A526" s="148" t="str">
        <f t="shared" ref="A526" si="1710">$A$1</f>
        <v>훈    련    일    지</v>
      </c>
      <c r="B526" s="148"/>
      <c r="C526" s="148"/>
      <c r="D526" s="148"/>
      <c r="E526" s="148"/>
      <c r="F526" s="148"/>
      <c r="G526" s="148"/>
      <c r="H526" s="148"/>
      <c r="I526" s="148"/>
      <c r="J526" s="148"/>
      <c r="K526" s="148"/>
      <c r="L526" s="148"/>
      <c r="M526" s="148"/>
      <c r="N526" s="148"/>
      <c r="O526" s="148"/>
      <c r="P526" s="148"/>
      <c r="Q526" s="148"/>
      <c r="R526" s="148"/>
      <c r="S526" s="148"/>
      <c r="T526" s="148"/>
      <c r="U526" s="148" t="str">
        <f t="shared" ref="U526" si="1711">$A$1</f>
        <v>훈    련    일    지</v>
      </c>
      <c r="V526" s="148"/>
      <c r="W526" s="148"/>
      <c r="X526" s="148"/>
      <c r="Y526" s="148"/>
      <c r="Z526" s="148"/>
      <c r="AA526" s="148"/>
      <c r="AB526" s="148"/>
      <c r="AC526" s="148"/>
      <c r="AD526" s="148"/>
      <c r="AE526" s="148"/>
      <c r="AF526" s="148"/>
      <c r="AG526" s="148"/>
      <c r="AH526" s="148"/>
      <c r="AI526" s="148"/>
      <c r="AJ526" s="148"/>
      <c r="AK526" s="148"/>
      <c r="AL526" s="148"/>
      <c r="AM526" s="148"/>
      <c r="AN526" s="148"/>
      <c r="AO526" s="148" t="str">
        <f t="shared" ref="AO526" si="1712">$A$1</f>
        <v>훈    련    일    지</v>
      </c>
      <c r="AP526" s="148"/>
      <c r="AQ526" s="148"/>
      <c r="AR526" s="148"/>
      <c r="AS526" s="148"/>
      <c r="AT526" s="148"/>
      <c r="AU526" s="148"/>
      <c r="AV526" s="148"/>
      <c r="AW526" s="148"/>
      <c r="AX526" s="148"/>
      <c r="AY526" s="148"/>
      <c r="AZ526" s="148"/>
      <c r="BA526" s="148"/>
      <c r="BB526" s="148"/>
      <c r="BC526" s="148"/>
      <c r="BD526" s="148"/>
      <c r="BE526" s="148"/>
      <c r="BF526" s="148"/>
      <c r="BG526" s="148"/>
      <c r="BH526" s="148"/>
      <c r="BI526" s="148" t="str">
        <f t="shared" ref="BI526" si="1713">$A$1</f>
        <v>훈    련    일    지</v>
      </c>
      <c r="BJ526" s="148"/>
      <c r="BK526" s="148"/>
      <c r="BL526" s="148"/>
      <c r="BM526" s="148"/>
      <c r="BN526" s="148"/>
      <c r="BO526" s="148"/>
      <c r="BP526" s="148"/>
      <c r="BQ526" s="148"/>
      <c r="BR526" s="148"/>
      <c r="BS526" s="148"/>
      <c r="BT526" s="148"/>
      <c r="BU526" s="148"/>
      <c r="BV526" s="148"/>
      <c r="BW526" s="148"/>
      <c r="BX526" s="148"/>
      <c r="BY526" s="148"/>
      <c r="BZ526" s="148"/>
      <c r="CA526" s="148"/>
      <c r="CB526" s="148"/>
      <c r="CC526" s="148" t="str">
        <f t="shared" ref="CC526" si="1714">$A$1</f>
        <v>훈    련    일    지</v>
      </c>
      <c r="CD526" s="148"/>
      <c r="CE526" s="148"/>
      <c r="CF526" s="148"/>
      <c r="CG526" s="148"/>
      <c r="CH526" s="148"/>
      <c r="CI526" s="148"/>
      <c r="CJ526" s="148"/>
      <c r="CK526" s="148"/>
      <c r="CL526" s="148"/>
      <c r="CM526" s="148"/>
      <c r="CN526" s="148"/>
      <c r="CO526" s="148"/>
      <c r="CP526" s="148"/>
      <c r="CQ526" s="148"/>
      <c r="CR526" s="148"/>
      <c r="CS526" s="148"/>
      <c r="CT526" s="148"/>
      <c r="CU526" s="148"/>
      <c r="CV526" s="148"/>
    </row>
    <row r="527" spans="1:100" s="49" customFormat="1" ht="24" customHeight="1" x14ac:dyDescent="0.1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O527" s="50"/>
      <c r="AP527" s="50"/>
      <c r="AQ527" s="50"/>
      <c r="AR527" s="50"/>
      <c r="AS527" s="50"/>
      <c r="AT527" s="50"/>
      <c r="AU527" s="50"/>
      <c r="AV527" s="50"/>
      <c r="AW527" s="50"/>
      <c r="AX527" s="50"/>
      <c r="BI527" s="50"/>
      <c r="BJ527" s="50"/>
      <c r="BK527" s="50"/>
      <c r="BL527" s="50"/>
      <c r="BM527" s="50"/>
      <c r="BN527" s="50"/>
      <c r="BO527" s="50"/>
      <c r="BP527" s="50"/>
      <c r="BQ527" s="50"/>
      <c r="BR527" s="50"/>
      <c r="CC527" s="50"/>
      <c r="CD527" s="50"/>
      <c r="CE527" s="50"/>
      <c r="CF527" s="50"/>
      <c r="CG527" s="50"/>
      <c r="CH527" s="50"/>
      <c r="CI527" s="50"/>
      <c r="CJ527" s="50"/>
      <c r="CK527" s="50"/>
      <c r="CL527" s="50"/>
    </row>
    <row r="528" spans="1:100" ht="20.100000000000001" customHeight="1" x14ac:dyDescent="0.15">
      <c r="A528" s="51" t="s">
        <v>18</v>
      </c>
      <c r="D528" s="81" t="str">
        <f>자료!$D$4</f>
        <v>하이미디어컴퓨터학원 천호점</v>
      </c>
      <c r="F528" s="52"/>
      <c r="G528" s="52"/>
      <c r="H528" s="52"/>
      <c r="N528" s="149" t="s">
        <v>75</v>
      </c>
      <c r="O528" s="152" t="s">
        <v>70</v>
      </c>
      <c r="P528" s="153"/>
      <c r="Q528" s="154"/>
      <c r="R528" s="152" t="s">
        <v>76</v>
      </c>
      <c r="S528" s="153"/>
      <c r="T528" s="154"/>
      <c r="U528" s="51" t="str">
        <f>$A$3</f>
        <v xml:space="preserve">훈련기관명 : </v>
      </c>
      <c r="X528" s="81" t="str">
        <f>$D$3</f>
        <v>하이미디어컴퓨터학원 천호점</v>
      </c>
      <c r="Z528" s="52"/>
      <c r="AA528" s="52"/>
      <c r="AB528" s="52"/>
      <c r="AH528" s="149" t="str">
        <f>$N$3</f>
        <v>결 
재</v>
      </c>
      <c r="AI528" s="152" t="str">
        <f>$O$3</f>
        <v>담  당</v>
      </c>
      <c r="AJ528" s="153"/>
      <c r="AK528" s="154"/>
      <c r="AL528" s="152" t="str">
        <f>$R$3</f>
        <v>최 종</v>
      </c>
      <c r="AM528" s="153"/>
      <c r="AN528" s="154"/>
      <c r="AO528" s="51" t="str">
        <f>$A$3</f>
        <v xml:space="preserve">훈련기관명 : </v>
      </c>
      <c r="AR528" s="81" t="str">
        <f>$D$3</f>
        <v>하이미디어컴퓨터학원 천호점</v>
      </c>
      <c r="AT528" s="52"/>
      <c r="AU528" s="52"/>
      <c r="AV528" s="52"/>
      <c r="BB528" s="149" t="str">
        <f>$N$3</f>
        <v>결 
재</v>
      </c>
      <c r="BC528" s="152" t="str">
        <f>$O$3</f>
        <v>담  당</v>
      </c>
      <c r="BD528" s="153"/>
      <c r="BE528" s="154"/>
      <c r="BF528" s="152" t="str">
        <f>$R$3</f>
        <v>최 종</v>
      </c>
      <c r="BG528" s="153"/>
      <c r="BH528" s="154"/>
      <c r="BI528" s="51" t="str">
        <f>$A$3</f>
        <v xml:space="preserve">훈련기관명 : </v>
      </c>
      <c r="BL528" s="81" t="str">
        <f>$D$3</f>
        <v>하이미디어컴퓨터학원 천호점</v>
      </c>
      <c r="BN528" s="52"/>
      <c r="BO528" s="52"/>
      <c r="BP528" s="52"/>
      <c r="BV528" s="149" t="str">
        <f>$N$3</f>
        <v>결 
재</v>
      </c>
      <c r="BW528" s="152" t="str">
        <f>$O$3</f>
        <v>담  당</v>
      </c>
      <c r="BX528" s="153"/>
      <c r="BY528" s="154"/>
      <c r="BZ528" s="152" t="str">
        <f>$R$3</f>
        <v>최 종</v>
      </c>
      <c r="CA528" s="153"/>
      <c r="CB528" s="154"/>
      <c r="CC528" s="51" t="str">
        <f>$A$3</f>
        <v xml:space="preserve">훈련기관명 : </v>
      </c>
      <c r="CF528" s="81" t="str">
        <f>$D$3</f>
        <v>하이미디어컴퓨터학원 천호점</v>
      </c>
      <c r="CH528" s="52"/>
      <c r="CI528" s="52"/>
      <c r="CJ528" s="52"/>
      <c r="CP528" s="149" t="str">
        <f>$N$3</f>
        <v>결 
재</v>
      </c>
      <c r="CQ528" s="152" t="str">
        <f>$O$3</f>
        <v>담  당</v>
      </c>
      <c r="CR528" s="153"/>
      <c r="CS528" s="154"/>
      <c r="CT528" s="152" t="str">
        <f>$R$3</f>
        <v>최 종</v>
      </c>
      <c r="CU528" s="153"/>
      <c r="CV528" s="154"/>
    </row>
    <row r="529" spans="1:100" ht="20.100000000000001" customHeight="1" x14ac:dyDescent="0.15">
      <c r="A529" s="51" t="s">
        <v>19</v>
      </c>
      <c r="D529" s="136" t="str">
        <f>$D$4</f>
        <v>풀스택 개발자양성과정(프론트앤드&amp;백앤드)(2회차)</v>
      </c>
      <c r="E529" s="136"/>
      <c r="F529" s="136"/>
      <c r="G529" s="136"/>
      <c r="H529" s="136"/>
      <c r="I529" s="136"/>
      <c r="J529" s="136"/>
      <c r="K529" s="136"/>
      <c r="L529" s="136"/>
      <c r="M529" s="137"/>
      <c r="N529" s="150"/>
      <c r="O529" s="138"/>
      <c r="P529" s="139"/>
      <c r="Q529" s="140"/>
      <c r="R529" s="138"/>
      <c r="S529" s="139"/>
      <c r="T529" s="140"/>
      <c r="U529" s="51" t="str">
        <f>$A$4</f>
        <v xml:space="preserve">훈련과정명 : </v>
      </c>
      <c r="X529" s="136" t="str">
        <f>$D$4</f>
        <v>풀스택 개발자양성과정(프론트앤드&amp;백앤드)(2회차)</v>
      </c>
      <c r="Y529" s="136"/>
      <c r="Z529" s="136"/>
      <c r="AA529" s="136"/>
      <c r="AB529" s="136"/>
      <c r="AC529" s="136"/>
      <c r="AD529" s="136"/>
      <c r="AE529" s="136"/>
      <c r="AF529" s="136"/>
      <c r="AG529" s="137"/>
      <c r="AH529" s="150"/>
      <c r="AI529" s="138"/>
      <c r="AJ529" s="139"/>
      <c r="AK529" s="140"/>
      <c r="AL529" s="138"/>
      <c r="AM529" s="139"/>
      <c r="AN529" s="140"/>
      <c r="AO529" s="51" t="str">
        <f>$A$4</f>
        <v xml:space="preserve">훈련과정명 : </v>
      </c>
      <c r="AR529" s="136" t="str">
        <f>$D$4</f>
        <v>풀스택 개발자양성과정(프론트앤드&amp;백앤드)(2회차)</v>
      </c>
      <c r="AS529" s="136"/>
      <c r="AT529" s="136"/>
      <c r="AU529" s="136"/>
      <c r="AV529" s="136"/>
      <c r="AW529" s="136"/>
      <c r="AX529" s="136"/>
      <c r="AY529" s="136"/>
      <c r="AZ529" s="136"/>
      <c r="BA529" s="137"/>
      <c r="BB529" s="150"/>
      <c r="BC529" s="138"/>
      <c r="BD529" s="139"/>
      <c r="BE529" s="140"/>
      <c r="BF529" s="138"/>
      <c r="BG529" s="139"/>
      <c r="BH529" s="140"/>
      <c r="BI529" s="51" t="str">
        <f>$A$4</f>
        <v xml:space="preserve">훈련과정명 : </v>
      </c>
      <c r="BL529" s="136" t="str">
        <f>$D$4</f>
        <v>풀스택 개발자양성과정(프론트앤드&amp;백앤드)(2회차)</v>
      </c>
      <c r="BM529" s="136"/>
      <c r="BN529" s="136"/>
      <c r="BO529" s="136"/>
      <c r="BP529" s="136"/>
      <c r="BQ529" s="136"/>
      <c r="BR529" s="136"/>
      <c r="BS529" s="136"/>
      <c r="BT529" s="136"/>
      <c r="BU529" s="137"/>
      <c r="BV529" s="150"/>
      <c r="BW529" s="138"/>
      <c r="BX529" s="139"/>
      <c r="BY529" s="140"/>
      <c r="BZ529" s="138"/>
      <c r="CA529" s="139"/>
      <c r="CB529" s="140"/>
      <c r="CC529" s="51" t="str">
        <f>$A$4</f>
        <v xml:space="preserve">훈련과정명 : </v>
      </c>
      <c r="CF529" s="136" t="str">
        <f>$D$4</f>
        <v>풀스택 개발자양성과정(프론트앤드&amp;백앤드)(2회차)</v>
      </c>
      <c r="CG529" s="136"/>
      <c r="CH529" s="136"/>
      <c r="CI529" s="136"/>
      <c r="CJ529" s="136"/>
      <c r="CK529" s="136"/>
      <c r="CL529" s="136"/>
      <c r="CM529" s="136"/>
      <c r="CN529" s="136"/>
      <c r="CO529" s="137"/>
      <c r="CP529" s="150"/>
      <c r="CQ529" s="138"/>
      <c r="CR529" s="139"/>
      <c r="CS529" s="140"/>
      <c r="CT529" s="138"/>
      <c r="CU529" s="139"/>
      <c r="CV529" s="140"/>
    </row>
    <row r="530" spans="1:100" ht="20.100000000000001" customHeight="1" x14ac:dyDescent="0.15">
      <c r="A530" s="51" t="s">
        <v>20</v>
      </c>
      <c r="D530" s="81" t="str">
        <f>자료!$D$5</f>
        <v>2020-10-20 ~ 2021-04-01</v>
      </c>
      <c r="F530" s="52"/>
      <c r="N530" s="151"/>
      <c r="O530" s="141"/>
      <c r="P530" s="142"/>
      <c r="Q530" s="143"/>
      <c r="R530" s="141"/>
      <c r="S530" s="142"/>
      <c r="T530" s="143"/>
      <c r="U530" s="51" t="str">
        <f>$A$5</f>
        <v xml:space="preserve">훈 련 기 간 : </v>
      </c>
      <c r="X530" s="81" t="str">
        <f>$D$5</f>
        <v>2020-10-20 ~ 2021-04-01</v>
      </c>
      <c r="Z530" s="52"/>
      <c r="AH530" s="151"/>
      <c r="AI530" s="141"/>
      <c r="AJ530" s="142"/>
      <c r="AK530" s="143"/>
      <c r="AL530" s="141"/>
      <c r="AM530" s="142"/>
      <c r="AN530" s="143"/>
      <c r="AO530" s="51" t="str">
        <f>$A$5</f>
        <v xml:space="preserve">훈 련 기 간 : </v>
      </c>
      <c r="AR530" s="81" t="str">
        <f>$D$5</f>
        <v>2020-10-20 ~ 2021-04-01</v>
      </c>
      <c r="AT530" s="52"/>
      <c r="BB530" s="151"/>
      <c r="BC530" s="141"/>
      <c r="BD530" s="142"/>
      <c r="BE530" s="143"/>
      <c r="BF530" s="141"/>
      <c r="BG530" s="142"/>
      <c r="BH530" s="143"/>
      <c r="BI530" s="51" t="str">
        <f>$A$5</f>
        <v xml:space="preserve">훈 련 기 간 : </v>
      </c>
      <c r="BL530" s="81" t="str">
        <f>$D$5</f>
        <v>2020-10-20 ~ 2021-04-01</v>
      </c>
      <c r="BN530" s="52"/>
      <c r="BV530" s="151"/>
      <c r="BW530" s="141"/>
      <c r="BX530" s="142"/>
      <c r="BY530" s="143"/>
      <c r="BZ530" s="141"/>
      <c r="CA530" s="142"/>
      <c r="CB530" s="143"/>
      <c r="CC530" s="51" t="str">
        <f>$A$5</f>
        <v xml:space="preserve">훈 련 기 간 : </v>
      </c>
      <c r="CF530" s="81" t="str">
        <f>$D$5</f>
        <v>2020-10-20 ~ 2021-04-01</v>
      </c>
      <c r="CH530" s="52"/>
      <c r="CP530" s="151"/>
      <c r="CQ530" s="141"/>
      <c r="CR530" s="142"/>
      <c r="CS530" s="143"/>
      <c r="CT530" s="141"/>
      <c r="CU530" s="142"/>
      <c r="CV530" s="143"/>
    </row>
    <row r="531" spans="1:100" ht="20.100000000000001" customHeight="1" x14ac:dyDescent="0.15">
      <c r="F531" s="52"/>
      <c r="Z531" s="52"/>
      <c r="AT531" s="52"/>
      <c r="BN531" s="52"/>
      <c r="CH531" s="52"/>
    </row>
    <row r="532" spans="1:100" ht="19.5" customHeight="1" x14ac:dyDescent="0.15">
      <c r="A532" s="53" t="s">
        <v>68</v>
      </c>
      <c r="B532" s="53"/>
      <c r="C532" s="53"/>
      <c r="D532" s="144">
        <f>VLOOKUP(J532,내용[],44,FALSE)</f>
        <v>44278</v>
      </c>
      <c r="E532" s="144"/>
      <c r="F532" s="144"/>
      <c r="G532" s="144"/>
      <c r="H532" s="144"/>
      <c r="I532" s="144"/>
      <c r="J532" s="145">
        <f t="shared" ref="J532" si="1715">J507+5</f>
        <v>106</v>
      </c>
      <c r="K532" s="145"/>
      <c r="L532" s="54"/>
      <c r="M532" s="53"/>
      <c r="N532" s="53"/>
      <c r="O532" s="53"/>
      <c r="P532" s="53"/>
      <c r="Q532" s="53"/>
      <c r="R532" s="53"/>
      <c r="U532" s="53" t="s">
        <v>68</v>
      </c>
      <c r="V532" s="53"/>
      <c r="W532" s="53"/>
      <c r="X532" s="146">
        <f>VLOOKUP(AD532,내용[],44,FALSE)</f>
        <v>44279</v>
      </c>
      <c r="Y532" s="146"/>
      <c r="Z532" s="146"/>
      <c r="AA532" s="146"/>
      <c r="AB532" s="146"/>
      <c r="AC532" s="146"/>
      <c r="AD532" s="147">
        <f t="shared" ref="AD532" si="1716">J532+1</f>
        <v>107</v>
      </c>
      <c r="AE532" s="147"/>
      <c r="AF532" s="54"/>
      <c r="AG532" s="53"/>
      <c r="AH532" s="53"/>
      <c r="AI532" s="53"/>
      <c r="AJ532" s="53"/>
      <c r="AK532" s="53"/>
      <c r="AL532" s="53"/>
      <c r="AO532" s="53" t="s">
        <v>68</v>
      </c>
      <c r="AP532" s="53"/>
      <c r="AQ532" s="53"/>
      <c r="AR532" s="146">
        <f>VLOOKUP(AX532,내용[],44,FALSE)</f>
        <v>44280</v>
      </c>
      <c r="AS532" s="146"/>
      <c r="AT532" s="146"/>
      <c r="AU532" s="146"/>
      <c r="AV532" s="146"/>
      <c r="AW532" s="146"/>
      <c r="AX532" s="147">
        <f t="shared" ref="AX532" si="1717">AD532+1</f>
        <v>108</v>
      </c>
      <c r="AY532" s="147"/>
      <c r="AZ532" s="54"/>
      <c r="BA532" s="53"/>
      <c r="BB532" s="53"/>
      <c r="BC532" s="53"/>
      <c r="BD532" s="53"/>
      <c r="BE532" s="53"/>
      <c r="BF532" s="53"/>
      <c r="BI532" s="53" t="s">
        <v>68</v>
      </c>
      <c r="BJ532" s="53"/>
      <c r="BK532" s="53"/>
      <c r="BL532" s="146">
        <f>VLOOKUP(BR532,내용[],44,FALSE)</f>
        <v>44281</v>
      </c>
      <c r="BM532" s="146"/>
      <c r="BN532" s="146"/>
      <c r="BO532" s="146"/>
      <c r="BP532" s="146"/>
      <c r="BQ532" s="146"/>
      <c r="BR532" s="147">
        <f t="shared" ref="BR532" si="1718">AX532+1</f>
        <v>109</v>
      </c>
      <c r="BS532" s="147"/>
      <c r="BT532" s="54"/>
      <c r="BU532" s="53"/>
      <c r="BV532" s="53"/>
      <c r="BW532" s="53"/>
      <c r="BX532" s="53"/>
      <c r="BY532" s="53"/>
      <c r="BZ532" s="53"/>
      <c r="CC532" s="53" t="s">
        <v>68</v>
      </c>
      <c r="CD532" s="53"/>
      <c r="CE532" s="53"/>
      <c r="CF532" s="146">
        <f>VLOOKUP(CL532,내용[],44,FALSE)</f>
        <v>44284</v>
      </c>
      <c r="CG532" s="146"/>
      <c r="CH532" s="146"/>
      <c r="CI532" s="146"/>
      <c r="CJ532" s="146"/>
      <c r="CK532" s="146"/>
      <c r="CL532" s="147">
        <f t="shared" ref="CL532" si="1719">BR532+1</f>
        <v>110</v>
      </c>
      <c r="CM532" s="147"/>
      <c r="CN532" s="54"/>
      <c r="CO532" s="53"/>
      <c r="CP532" s="53"/>
      <c r="CQ532" s="53"/>
      <c r="CR532" s="53"/>
      <c r="CS532" s="53"/>
      <c r="CT532" s="53"/>
    </row>
    <row r="533" spans="1:100" ht="30" customHeight="1" x14ac:dyDescent="0.15">
      <c r="A533" s="130" t="str">
        <f t="shared" ref="A533" si="1720">$A$8</f>
        <v>재적</v>
      </c>
      <c r="B533" s="131"/>
      <c r="C533" s="132" t="s">
        <v>2</v>
      </c>
      <c r="D533" s="135"/>
      <c r="E533" s="130" t="str">
        <f t="shared" ref="E533" si="1721">$E$8</f>
        <v>출석</v>
      </c>
      <c r="F533" s="131"/>
      <c r="G533" s="132" t="s">
        <v>2</v>
      </c>
      <c r="H533" s="133"/>
      <c r="I533" s="134" t="str">
        <f t="shared" ref="I533" si="1722">$I$8</f>
        <v>결석</v>
      </c>
      <c r="J533" s="131"/>
      <c r="K533" s="132" t="s">
        <v>2</v>
      </c>
      <c r="L533" s="135"/>
      <c r="M533" s="130" t="str">
        <f t="shared" ref="M533" si="1723">$M$8</f>
        <v>지각</v>
      </c>
      <c r="N533" s="131"/>
      <c r="O533" s="132" t="s">
        <v>2</v>
      </c>
      <c r="P533" s="133"/>
      <c r="Q533" s="134" t="str">
        <f t="shared" ref="Q533" si="1724">$Q$8</f>
        <v xml:space="preserve">조퇴 </v>
      </c>
      <c r="R533" s="131"/>
      <c r="S533" s="132" t="s">
        <v>2</v>
      </c>
      <c r="T533" s="133"/>
      <c r="U533" s="130" t="str">
        <f t="shared" ref="U533" si="1725">$A$8</f>
        <v>재적</v>
      </c>
      <c r="V533" s="131"/>
      <c r="W533" s="132" t="s">
        <v>2</v>
      </c>
      <c r="X533" s="135"/>
      <c r="Y533" s="130" t="str">
        <f t="shared" ref="Y533" si="1726">$E$8</f>
        <v>출석</v>
      </c>
      <c r="Z533" s="131"/>
      <c r="AA533" s="132" t="s">
        <v>2</v>
      </c>
      <c r="AB533" s="133"/>
      <c r="AC533" s="134" t="str">
        <f t="shared" ref="AC533" si="1727">$I$8</f>
        <v>결석</v>
      </c>
      <c r="AD533" s="131"/>
      <c r="AE533" s="132" t="s">
        <v>2</v>
      </c>
      <c r="AF533" s="135"/>
      <c r="AG533" s="130" t="str">
        <f t="shared" ref="AG533" si="1728">$M$8</f>
        <v>지각</v>
      </c>
      <c r="AH533" s="131"/>
      <c r="AI533" s="132" t="s">
        <v>2</v>
      </c>
      <c r="AJ533" s="133"/>
      <c r="AK533" s="134" t="str">
        <f t="shared" ref="AK533" si="1729">$Q$8</f>
        <v xml:space="preserve">조퇴 </v>
      </c>
      <c r="AL533" s="131"/>
      <c r="AM533" s="132" t="s">
        <v>2</v>
      </c>
      <c r="AN533" s="133"/>
      <c r="AO533" s="130" t="str">
        <f t="shared" ref="AO533" si="1730">$A$8</f>
        <v>재적</v>
      </c>
      <c r="AP533" s="131"/>
      <c r="AQ533" s="132" t="s">
        <v>2</v>
      </c>
      <c r="AR533" s="135"/>
      <c r="AS533" s="130" t="str">
        <f t="shared" ref="AS533" si="1731">$E$8</f>
        <v>출석</v>
      </c>
      <c r="AT533" s="131"/>
      <c r="AU533" s="132" t="s">
        <v>2</v>
      </c>
      <c r="AV533" s="133"/>
      <c r="AW533" s="134" t="str">
        <f t="shared" ref="AW533" si="1732">$I$8</f>
        <v>결석</v>
      </c>
      <c r="AX533" s="131"/>
      <c r="AY533" s="132" t="s">
        <v>2</v>
      </c>
      <c r="AZ533" s="135"/>
      <c r="BA533" s="130" t="str">
        <f t="shared" ref="BA533" si="1733">$M$8</f>
        <v>지각</v>
      </c>
      <c r="BB533" s="131"/>
      <c r="BC533" s="132" t="s">
        <v>2</v>
      </c>
      <c r="BD533" s="133"/>
      <c r="BE533" s="134" t="str">
        <f t="shared" ref="BE533" si="1734">$Q$8</f>
        <v xml:space="preserve">조퇴 </v>
      </c>
      <c r="BF533" s="131"/>
      <c r="BG533" s="132" t="s">
        <v>2</v>
      </c>
      <c r="BH533" s="133"/>
      <c r="BI533" s="130" t="str">
        <f t="shared" ref="BI533" si="1735">$A$8</f>
        <v>재적</v>
      </c>
      <c r="BJ533" s="131"/>
      <c r="BK533" s="132" t="s">
        <v>2</v>
      </c>
      <c r="BL533" s="135"/>
      <c r="BM533" s="130" t="str">
        <f t="shared" ref="BM533" si="1736">$E$8</f>
        <v>출석</v>
      </c>
      <c r="BN533" s="131"/>
      <c r="BO533" s="132" t="s">
        <v>2</v>
      </c>
      <c r="BP533" s="133"/>
      <c r="BQ533" s="134" t="str">
        <f t="shared" ref="BQ533" si="1737">$I$8</f>
        <v>결석</v>
      </c>
      <c r="BR533" s="131"/>
      <c r="BS533" s="132" t="s">
        <v>2</v>
      </c>
      <c r="BT533" s="135"/>
      <c r="BU533" s="130" t="str">
        <f t="shared" ref="BU533" si="1738">$M$8</f>
        <v>지각</v>
      </c>
      <c r="BV533" s="131"/>
      <c r="BW533" s="132" t="s">
        <v>2</v>
      </c>
      <c r="BX533" s="133"/>
      <c r="BY533" s="134" t="str">
        <f t="shared" ref="BY533" si="1739">$Q$8</f>
        <v xml:space="preserve">조퇴 </v>
      </c>
      <c r="BZ533" s="131"/>
      <c r="CA533" s="132" t="s">
        <v>2</v>
      </c>
      <c r="CB533" s="133"/>
      <c r="CC533" s="130" t="str">
        <f t="shared" ref="CC533" si="1740">$A$8</f>
        <v>재적</v>
      </c>
      <c r="CD533" s="131"/>
      <c r="CE533" s="132" t="s">
        <v>2</v>
      </c>
      <c r="CF533" s="135"/>
      <c r="CG533" s="130" t="str">
        <f t="shared" ref="CG533" si="1741">$E$8</f>
        <v>출석</v>
      </c>
      <c r="CH533" s="131"/>
      <c r="CI533" s="132" t="s">
        <v>2</v>
      </c>
      <c r="CJ533" s="133"/>
      <c r="CK533" s="134" t="str">
        <f t="shared" ref="CK533" si="1742">$I$8</f>
        <v>결석</v>
      </c>
      <c r="CL533" s="131"/>
      <c r="CM533" s="132" t="s">
        <v>2</v>
      </c>
      <c r="CN533" s="135"/>
      <c r="CO533" s="130" t="str">
        <f t="shared" ref="CO533" si="1743">$M$8</f>
        <v>지각</v>
      </c>
      <c r="CP533" s="131"/>
      <c r="CQ533" s="132" t="s">
        <v>2</v>
      </c>
      <c r="CR533" s="133"/>
      <c r="CS533" s="134" t="str">
        <f t="shared" ref="CS533" si="1744">$Q$8</f>
        <v xml:space="preserve">조퇴 </v>
      </c>
      <c r="CT533" s="131"/>
      <c r="CU533" s="132" t="s">
        <v>2</v>
      </c>
      <c r="CV533" s="133"/>
    </row>
    <row r="534" spans="1:100" ht="19.5" customHeight="1" x14ac:dyDescent="0.15"/>
    <row r="535" spans="1:100" ht="25.5" customHeight="1" x14ac:dyDescent="0.15">
      <c r="A535" s="120" t="s">
        <v>7</v>
      </c>
      <c r="B535" s="120"/>
      <c r="C535" s="120"/>
      <c r="D535" s="120"/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 t="s">
        <v>7</v>
      </c>
      <c r="V535" s="120"/>
      <c r="W535" s="120"/>
      <c r="X535" s="120"/>
      <c r="Y535" s="120"/>
      <c r="Z535" s="120"/>
      <c r="AA535" s="120"/>
      <c r="AB535" s="120"/>
      <c r="AC535" s="120"/>
      <c r="AD535" s="120"/>
      <c r="AE535" s="120"/>
      <c r="AF535" s="120"/>
      <c r="AG535" s="120"/>
      <c r="AH535" s="120"/>
      <c r="AI535" s="120"/>
      <c r="AJ535" s="120"/>
      <c r="AK535" s="120"/>
      <c r="AL535" s="120"/>
      <c r="AM535" s="120"/>
      <c r="AN535" s="120"/>
      <c r="AO535" s="120" t="s">
        <v>7</v>
      </c>
      <c r="AP535" s="120"/>
      <c r="AQ535" s="120"/>
      <c r="AR535" s="120"/>
      <c r="AS535" s="120"/>
      <c r="AT535" s="120"/>
      <c r="AU535" s="120"/>
      <c r="AV535" s="120"/>
      <c r="AW535" s="120"/>
      <c r="AX535" s="120"/>
      <c r="AY535" s="120"/>
      <c r="AZ535" s="120"/>
      <c r="BA535" s="120"/>
      <c r="BB535" s="120"/>
      <c r="BC535" s="120"/>
      <c r="BD535" s="120"/>
      <c r="BE535" s="120"/>
      <c r="BF535" s="120"/>
      <c r="BG535" s="120"/>
      <c r="BH535" s="120"/>
      <c r="BI535" s="120" t="s">
        <v>7</v>
      </c>
      <c r="BJ535" s="120"/>
      <c r="BK535" s="120"/>
      <c r="BL535" s="120"/>
      <c r="BM535" s="120"/>
      <c r="BN535" s="120"/>
      <c r="BO535" s="120"/>
      <c r="BP535" s="120"/>
      <c r="BQ535" s="120"/>
      <c r="BR535" s="120"/>
      <c r="BS535" s="120"/>
      <c r="BT535" s="120"/>
      <c r="BU535" s="120"/>
      <c r="BV535" s="120"/>
      <c r="BW535" s="120"/>
      <c r="BX535" s="120"/>
      <c r="BY535" s="120"/>
      <c r="BZ535" s="120"/>
      <c r="CA535" s="120"/>
      <c r="CB535" s="120"/>
      <c r="CC535" s="120" t="s">
        <v>7</v>
      </c>
      <c r="CD535" s="120"/>
      <c r="CE535" s="120"/>
      <c r="CF535" s="120"/>
      <c r="CG535" s="120"/>
      <c r="CH535" s="120"/>
      <c r="CI535" s="120"/>
      <c r="CJ535" s="120"/>
      <c r="CK535" s="120"/>
      <c r="CL535" s="120"/>
      <c r="CM535" s="120"/>
      <c r="CN535" s="120"/>
      <c r="CO535" s="120"/>
      <c r="CP535" s="120"/>
      <c r="CQ535" s="120"/>
      <c r="CR535" s="120"/>
      <c r="CS535" s="120"/>
      <c r="CT535" s="120"/>
      <c r="CU535" s="120"/>
      <c r="CV535" s="120"/>
    </row>
    <row r="536" spans="1:100" s="56" customFormat="1" ht="30" customHeight="1" x14ac:dyDescent="0.15">
      <c r="A536" s="86" t="str">
        <f t="shared" ref="A536" si="1745">$A$11</f>
        <v>교시</v>
      </c>
      <c r="B536" s="128" t="str">
        <f t="shared" ref="B536" si="1746">$B$11</f>
        <v>훈련과목</v>
      </c>
      <c r="C536" s="128"/>
      <c r="D536" s="128"/>
      <c r="E536" s="128"/>
      <c r="F536" s="128"/>
      <c r="G536" s="128"/>
      <c r="H536" s="128" t="str">
        <f t="shared" ref="H536" si="1747">$H$11</f>
        <v>담당교사</v>
      </c>
      <c r="I536" s="128"/>
      <c r="J536" s="128" t="str">
        <f t="shared" ref="J536" si="1748">$J$11</f>
        <v>훈련내용</v>
      </c>
      <c r="K536" s="128"/>
      <c r="L536" s="128"/>
      <c r="M536" s="128"/>
      <c r="N536" s="128"/>
      <c r="O536" s="128"/>
      <c r="P536" s="128"/>
      <c r="Q536" s="129" t="str">
        <f t="shared" ref="Q536" si="1749">$Q$11</f>
        <v>비고
(불참자 등)</v>
      </c>
      <c r="R536" s="129"/>
      <c r="S536" s="129"/>
      <c r="T536" s="129"/>
      <c r="U536" s="86" t="str">
        <f t="shared" ref="U536" si="1750">$A$11</f>
        <v>교시</v>
      </c>
      <c r="V536" s="128" t="str">
        <f t="shared" ref="V536" si="1751">$B$11</f>
        <v>훈련과목</v>
      </c>
      <c r="W536" s="128"/>
      <c r="X536" s="128"/>
      <c r="Y536" s="128"/>
      <c r="Z536" s="128"/>
      <c r="AA536" s="128"/>
      <c r="AB536" s="128" t="str">
        <f t="shared" ref="AB536" si="1752">$H$11</f>
        <v>담당교사</v>
      </c>
      <c r="AC536" s="128"/>
      <c r="AD536" s="128" t="str">
        <f t="shared" ref="AD536" si="1753">$J$11</f>
        <v>훈련내용</v>
      </c>
      <c r="AE536" s="128"/>
      <c r="AF536" s="128"/>
      <c r="AG536" s="128"/>
      <c r="AH536" s="128"/>
      <c r="AI536" s="128"/>
      <c r="AJ536" s="128"/>
      <c r="AK536" s="129" t="str">
        <f t="shared" ref="AK536" si="1754">$Q$11</f>
        <v>비고
(불참자 등)</v>
      </c>
      <c r="AL536" s="129"/>
      <c r="AM536" s="129"/>
      <c r="AN536" s="129"/>
      <c r="AO536" s="86" t="str">
        <f t="shared" ref="AO536" si="1755">$A$11</f>
        <v>교시</v>
      </c>
      <c r="AP536" s="128" t="str">
        <f t="shared" ref="AP536" si="1756">$B$11</f>
        <v>훈련과목</v>
      </c>
      <c r="AQ536" s="128"/>
      <c r="AR536" s="128"/>
      <c r="AS536" s="128"/>
      <c r="AT536" s="128"/>
      <c r="AU536" s="128"/>
      <c r="AV536" s="128" t="str">
        <f t="shared" ref="AV536" si="1757">$H$11</f>
        <v>담당교사</v>
      </c>
      <c r="AW536" s="128"/>
      <c r="AX536" s="128" t="str">
        <f t="shared" ref="AX536" si="1758">$J$11</f>
        <v>훈련내용</v>
      </c>
      <c r="AY536" s="128"/>
      <c r="AZ536" s="128"/>
      <c r="BA536" s="128"/>
      <c r="BB536" s="128"/>
      <c r="BC536" s="128"/>
      <c r="BD536" s="128"/>
      <c r="BE536" s="129" t="str">
        <f t="shared" ref="BE536" si="1759">$Q$11</f>
        <v>비고
(불참자 등)</v>
      </c>
      <c r="BF536" s="129"/>
      <c r="BG536" s="129"/>
      <c r="BH536" s="129"/>
      <c r="BI536" s="86" t="str">
        <f t="shared" ref="BI536" si="1760">$A$11</f>
        <v>교시</v>
      </c>
      <c r="BJ536" s="128" t="str">
        <f t="shared" ref="BJ536" si="1761">$B$11</f>
        <v>훈련과목</v>
      </c>
      <c r="BK536" s="128"/>
      <c r="BL536" s="128"/>
      <c r="BM536" s="128"/>
      <c r="BN536" s="128"/>
      <c r="BO536" s="128"/>
      <c r="BP536" s="128" t="str">
        <f t="shared" ref="BP536" si="1762">$H$11</f>
        <v>담당교사</v>
      </c>
      <c r="BQ536" s="128"/>
      <c r="BR536" s="128" t="str">
        <f t="shared" ref="BR536" si="1763">$J$11</f>
        <v>훈련내용</v>
      </c>
      <c r="BS536" s="128"/>
      <c r="BT536" s="128"/>
      <c r="BU536" s="128"/>
      <c r="BV536" s="128"/>
      <c r="BW536" s="128"/>
      <c r="BX536" s="128"/>
      <c r="BY536" s="129" t="str">
        <f t="shared" ref="BY536" si="1764">$Q$11</f>
        <v>비고
(불참자 등)</v>
      </c>
      <c r="BZ536" s="129"/>
      <c r="CA536" s="129"/>
      <c r="CB536" s="129"/>
      <c r="CC536" s="86" t="str">
        <f t="shared" ref="CC536" si="1765">$A$11</f>
        <v>교시</v>
      </c>
      <c r="CD536" s="128" t="str">
        <f t="shared" ref="CD536" si="1766">$B$11</f>
        <v>훈련과목</v>
      </c>
      <c r="CE536" s="128"/>
      <c r="CF536" s="128"/>
      <c r="CG536" s="128"/>
      <c r="CH536" s="128"/>
      <c r="CI536" s="128"/>
      <c r="CJ536" s="128" t="str">
        <f t="shared" ref="CJ536" si="1767">$H$11</f>
        <v>담당교사</v>
      </c>
      <c r="CK536" s="128"/>
      <c r="CL536" s="128" t="str">
        <f t="shared" ref="CL536" si="1768">$J$11</f>
        <v>훈련내용</v>
      </c>
      <c r="CM536" s="128"/>
      <c r="CN536" s="128"/>
      <c r="CO536" s="128"/>
      <c r="CP536" s="128"/>
      <c r="CQ536" s="128"/>
      <c r="CR536" s="128"/>
      <c r="CS536" s="129" t="str">
        <f t="shared" ref="CS536" si="1769">$Q$11</f>
        <v>비고
(불참자 등)</v>
      </c>
      <c r="CT536" s="129"/>
      <c r="CU536" s="129"/>
      <c r="CV536" s="129"/>
    </row>
    <row r="537" spans="1:100" ht="30.75" customHeight="1" x14ac:dyDescent="0.15">
      <c r="A537" s="57" t="str">
        <f>"1교시"&amp;LEFT(자료!$D$8,5)</f>
        <v>1교시09:30</v>
      </c>
      <c r="B537" s="121" t="str">
        <f>IF(VLOOKUP(J532,내용[],4,FALSE)="","",VLOOKUP(J532,내용[],4,FALSE)&amp;" : "&amp;VLOOKUP(J532,내용[],12,FALSE))</f>
        <v xml:space="preserve">프론트앤드 &amp; 백앤드 구현 및 제작 : </v>
      </c>
      <c r="C537" s="121"/>
      <c r="D537" s="121"/>
      <c r="E537" s="121"/>
      <c r="F537" s="121"/>
      <c r="G537" s="121"/>
      <c r="H537" s="122"/>
      <c r="I537" s="122"/>
      <c r="J537" s="123" t="str">
        <f>IF(VLOOKUP(J532,내용[],20,FALSE)="","",VLOOKUP(J532,내용[],20,FALSE))</f>
        <v>디바이스 드라이버 구현</v>
      </c>
      <c r="K537" s="123"/>
      <c r="L537" s="123"/>
      <c r="M537" s="123"/>
      <c r="N537" s="123"/>
      <c r="O537" s="123"/>
      <c r="P537" s="123"/>
      <c r="Q537" s="124"/>
      <c r="R537" s="124"/>
      <c r="S537" s="124"/>
      <c r="T537" s="124"/>
      <c r="U537" s="57" t="str">
        <f>"1교시"&amp;LEFT(자료!$D$8,5)</f>
        <v>1교시09:30</v>
      </c>
      <c r="V537" s="121" t="str">
        <f>IF(VLOOKUP(AD532,내용[],4,FALSE)="","",VLOOKUP(AD532,내용[],4,FALSE)&amp;" : "&amp;VLOOKUP(AD532,내용[],12,FALSE))</f>
        <v xml:space="preserve">프론트앤드 &amp; 백앤드 구현 및 제작 : </v>
      </c>
      <c r="W537" s="121"/>
      <c r="X537" s="121"/>
      <c r="Y537" s="121"/>
      <c r="Z537" s="121"/>
      <c r="AA537" s="121"/>
      <c r="AB537" s="122"/>
      <c r="AC537" s="122"/>
      <c r="AD537" s="123" t="str">
        <f>IF(VLOOKUP(AD532,내용[],20,FALSE)="","",VLOOKUP(AD532,내용[],20,FALSE))</f>
        <v>디바이스 드라이버 구현</v>
      </c>
      <c r="AE537" s="123"/>
      <c r="AF537" s="123"/>
      <c r="AG537" s="123"/>
      <c r="AH537" s="123"/>
      <c r="AI537" s="123"/>
      <c r="AJ537" s="123"/>
      <c r="AK537" s="124"/>
      <c r="AL537" s="124"/>
      <c r="AM537" s="124"/>
      <c r="AN537" s="124"/>
      <c r="AO537" s="57" t="str">
        <f>"1교시"&amp;LEFT(자료!$D$8,5)</f>
        <v>1교시09:30</v>
      </c>
      <c r="AP537" s="121" t="str">
        <f>IF(VLOOKUP(AX532,내용[],4,FALSE)="","",VLOOKUP(AX532,내용[],4,FALSE)&amp;" : "&amp;VLOOKUP(AX532,내용[],12,FALSE))</f>
        <v xml:space="preserve">프론트앤드 &amp; 백앤드 구현 및 제작 : </v>
      </c>
      <c r="AQ537" s="121"/>
      <c r="AR537" s="121"/>
      <c r="AS537" s="121"/>
      <c r="AT537" s="121"/>
      <c r="AU537" s="121"/>
      <c r="AV537" s="122"/>
      <c r="AW537" s="122"/>
      <c r="AX537" s="123" t="str">
        <f>IF(VLOOKUP(AX532,내용[],20,FALSE)="","",VLOOKUP(AX532,내용[],20,FALSE))</f>
        <v>디바이스 드라이버 구현</v>
      </c>
      <c r="AY537" s="123"/>
      <c r="AZ537" s="123"/>
      <c r="BA537" s="123"/>
      <c r="BB537" s="123"/>
      <c r="BC537" s="123"/>
      <c r="BD537" s="123"/>
      <c r="BE537" s="124"/>
      <c r="BF537" s="124"/>
      <c r="BG537" s="124"/>
      <c r="BH537" s="124"/>
      <c r="BI537" s="57" t="str">
        <f>"1교시"&amp;LEFT(자료!$D$8,5)</f>
        <v>1교시09:30</v>
      </c>
      <c r="BJ537" s="121" t="str">
        <f>IF(VLOOKUP(BR532,내용[],4,FALSE)="","",VLOOKUP(BR532,내용[],4,FALSE)&amp;" : "&amp;VLOOKUP(BR532,내용[],12,FALSE))</f>
        <v xml:space="preserve">프론트앤드 &amp; 백앤드 구현 및 제작 : </v>
      </c>
      <c r="BK537" s="121"/>
      <c r="BL537" s="121"/>
      <c r="BM537" s="121"/>
      <c r="BN537" s="121"/>
      <c r="BO537" s="121"/>
      <c r="BP537" s="122"/>
      <c r="BQ537" s="122"/>
      <c r="BR537" s="123" t="str">
        <f>IF(VLOOKUP(BR532,내용[],20,FALSE)="","",VLOOKUP(BR532,내용[],20,FALSE))</f>
        <v>펌웨어 구현</v>
      </c>
      <c r="BS537" s="123"/>
      <c r="BT537" s="123"/>
      <c r="BU537" s="123"/>
      <c r="BV537" s="123"/>
      <c r="BW537" s="123"/>
      <c r="BX537" s="123"/>
      <c r="BY537" s="124"/>
      <c r="BZ537" s="124"/>
      <c r="CA537" s="124"/>
      <c r="CB537" s="124"/>
      <c r="CC537" s="57" t="str">
        <f>"1교시"&amp;LEFT(자료!$D$8,5)</f>
        <v>1교시09:30</v>
      </c>
      <c r="CD537" s="121" t="str">
        <f>IF(VLOOKUP(CL532,내용[],4,FALSE)="","",VLOOKUP(CL532,내용[],4,FALSE)&amp;" : "&amp;VLOOKUP(CL532,내용[],12,FALSE))</f>
        <v xml:space="preserve">프론트앤드 &amp; 백앤드 구현 및 제작 : </v>
      </c>
      <c r="CE537" s="121"/>
      <c r="CF537" s="121"/>
      <c r="CG537" s="121"/>
      <c r="CH537" s="121"/>
      <c r="CI537" s="121"/>
      <c r="CJ537" s="122"/>
      <c r="CK537" s="122"/>
      <c r="CL537" s="123" t="str">
        <f>IF(VLOOKUP(CL532,내용[],20,FALSE)="","",VLOOKUP(CL532,내용[],20,FALSE))</f>
        <v>펌웨어 구현</v>
      </c>
      <c r="CM537" s="123"/>
      <c r="CN537" s="123"/>
      <c r="CO537" s="123"/>
      <c r="CP537" s="123"/>
      <c r="CQ537" s="123"/>
      <c r="CR537" s="123"/>
      <c r="CS537" s="124"/>
      <c r="CT537" s="124"/>
      <c r="CU537" s="124"/>
      <c r="CV537" s="124"/>
    </row>
    <row r="538" spans="1:100" ht="30.75" customHeight="1" x14ac:dyDescent="0.15">
      <c r="A538" s="57" t="str">
        <f>"2교시"&amp;LEFT(자료!$E$8,5)</f>
        <v>2교시10:30</v>
      </c>
      <c r="B538" s="125" t="str">
        <f>IF(VLOOKUP(J532,내용[],5,FALSE)="","",VLOOKUP(J532,내용[],5,FALSE)&amp;" : "&amp;VLOOKUP(J532,내용[],13,FALSE))</f>
        <v xml:space="preserve">프론트앤드 &amp; 백앤드 구현 및 제작 : </v>
      </c>
      <c r="C538" s="126"/>
      <c r="D538" s="126"/>
      <c r="E538" s="126"/>
      <c r="F538" s="126"/>
      <c r="G538" s="127"/>
      <c r="H538" s="122"/>
      <c r="I538" s="122"/>
      <c r="J538" s="123" t="str">
        <f>IF(VLOOKUP(J532,내용[],21,FALSE)="","",VLOOKUP(J532,내용[],21,FALSE))</f>
        <v>디바이스 드라이버 구현</v>
      </c>
      <c r="K538" s="123"/>
      <c r="L538" s="123"/>
      <c r="M538" s="123"/>
      <c r="N538" s="123"/>
      <c r="O538" s="123"/>
      <c r="P538" s="123"/>
      <c r="Q538" s="124"/>
      <c r="R538" s="124"/>
      <c r="S538" s="124"/>
      <c r="T538" s="124"/>
      <c r="U538" s="57" t="str">
        <f>"2교시"&amp;LEFT(자료!$E$8,5)</f>
        <v>2교시10:30</v>
      </c>
      <c r="V538" s="125" t="str">
        <f>IF(VLOOKUP(AD532,내용[],5,FALSE)="","",VLOOKUP(AD532,내용[],5,FALSE)&amp;" : "&amp;VLOOKUP(AD532,내용[],13,FALSE))</f>
        <v xml:space="preserve">프론트앤드 &amp; 백앤드 구현 및 제작 : </v>
      </c>
      <c r="W538" s="126"/>
      <c r="X538" s="126"/>
      <c r="Y538" s="126"/>
      <c r="Z538" s="126"/>
      <c r="AA538" s="127"/>
      <c r="AB538" s="122"/>
      <c r="AC538" s="122"/>
      <c r="AD538" s="123" t="str">
        <f>IF(VLOOKUP(AD532,내용[],21,FALSE)="","",VLOOKUP(AD532,내용[],21,FALSE))</f>
        <v>디바이스 드라이버 구현</v>
      </c>
      <c r="AE538" s="123"/>
      <c r="AF538" s="123"/>
      <c r="AG538" s="123"/>
      <c r="AH538" s="123"/>
      <c r="AI538" s="123"/>
      <c r="AJ538" s="123"/>
      <c r="AK538" s="124"/>
      <c r="AL538" s="124"/>
      <c r="AM538" s="124"/>
      <c r="AN538" s="124"/>
      <c r="AO538" s="57" t="str">
        <f>"2교시"&amp;LEFT(자료!$E$8,5)</f>
        <v>2교시10:30</v>
      </c>
      <c r="AP538" s="125" t="str">
        <f>IF(VLOOKUP(AX532,내용[],5,FALSE)="","",VLOOKUP(AX532,내용[],5,FALSE)&amp;" : "&amp;VLOOKUP(AX532,내용[],13,FALSE))</f>
        <v xml:space="preserve">프론트앤드 &amp; 백앤드 구현 및 제작 : </v>
      </c>
      <c r="AQ538" s="126"/>
      <c r="AR538" s="126"/>
      <c r="AS538" s="126"/>
      <c r="AT538" s="126"/>
      <c r="AU538" s="127"/>
      <c r="AV538" s="122"/>
      <c r="AW538" s="122"/>
      <c r="AX538" s="123" t="str">
        <f>IF(VLOOKUP(AX532,내용[],21,FALSE)="","",VLOOKUP(AX532,내용[],21,FALSE))</f>
        <v>디바이스 드라이버 구현</v>
      </c>
      <c r="AY538" s="123"/>
      <c r="AZ538" s="123"/>
      <c r="BA538" s="123"/>
      <c r="BB538" s="123"/>
      <c r="BC538" s="123"/>
      <c r="BD538" s="123"/>
      <c r="BE538" s="124"/>
      <c r="BF538" s="124"/>
      <c r="BG538" s="124"/>
      <c r="BH538" s="124"/>
      <c r="BI538" s="57" t="str">
        <f>"2교시"&amp;LEFT(자료!$E$8,5)</f>
        <v>2교시10:30</v>
      </c>
      <c r="BJ538" s="125" t="str">
        <f>IF(VLOOKUP(BR532,내용[],5,FALSE)="","",VLOOKUP(BR532,내용[],5,FALSE)&amp;" : "&amp;VLOOKUP(BR532,내용[],13,FALSE))</f>
        <v xml:space="preserve">프론트앤드 &amp; 백앤드 구현 및 제작 : </v>
      </c>
      <c r="BK538" s="126"/>
      <c r="BL538" s="126"/>
      <c r="BM538" s="126"/>
      <c r="BN538" s="126"/>
      <c r="BO538" s="127"/>
      <c r="BP538" s="122"/>
      <c r="BQ538" s="122"/>
      <c r="BR538" s="123" t="str">
        <f>IF(VLOOKUP(BR532,내용[],21,FALSE)="","",VLOOKUP(BR532,내용[],21,FALSE))</f>
        <v>펌웨어 구현</v>
      </c>
      <c r="BS538" s="123"/>
      <c r="BT538" s="123"/>
      <c r="BU538" s="123"/>
      <c r="BV538" s="123"/>
      <c r="BW538" s="123"/>
      <c r="BX538" s="123"/>
      <c r="BY538" s="124"/>
      <c r="BZ538" s="124"/>
      <c r="CA538" s="124"/>
      <c r="CB538" s="124"/>
      <c r="CC538" s="57" t="str">
        <f>"2교시"&amp;LEFT(자료!$E$8,5)</f>
        <v>2교시10:30</v>
      </c>
      <c r="CD538" s="125" t="str">
        <f>IF(VLOOKUP(CL532,내용[],5,FALSE)="","",VLOOKUP(CL532,내용[],5,FALSE)&amp;" : "&amp;VLOOKUP(CL532,내용[],13,FALSE))</f>
        <v xml:space="preserve">프론트앤드 &amp; 백앤드 구현 및 제작 : </v>
      </c>
      <c r="CE538" s="126"/>
      <c r="CF538" s="126"/>
      <c r="CG538" s="126"/>
      <c r="CH538" s="126"/>
      <c r="CI538" s="127"/>
      <c r="CJ538" s="122"/>
      <c r="CK538" s="122"/>
      <c r="CL538" s="123" t="str">
        <f>IF(VLOOKUP(CL532,내용[],21,FALSE)="","",VLOOKUP(CL532,내용[],21,FALSE))</f>
        <v>펌웨어 구현</v>
      </c>
      <c r="CM538" s="123"/>
      <c r="CN538" s="123"/>
      <c r="CO538" s="123"/>
      <c r="CP538" s="123"/>
      <c r="CQ538" s="123"/>
      <c r="CR538" s="123"/>
      <c r="CS538" s="124"/>
      <c r="CT538" s="124"/>
      <c r="CU538" s="124"/>
      <c r="CV538" s="124"/>
    </row>
    <row r="539" spans="1:100" ht="30.75" customHeight="1" x14ac:dyDescent="0.15">
      <c r="A539" s="57" t="str">
        <f>"3교시"&amp;LEFT(자료!$F$8,5)</f>
        <v>3교시11:30</v>
      </c>
      <c r="B539" s="125" t="str">
        <f>IF(VLOOKUP(J532,내용[],6,FALSE)="","",VLOOKUP(J532,내용[],6,FALSE)&amp;" : "&amp;VLOOKUP(J532,내용[],14,FALSE))</f>
        <v xml:space="preserve">프론트앤드 &amp; 백앤드 구현 및 제작 : </v>
      </c>
      <c r="C539" s="126"/>
      <c r="D539" s="126"/>
      <c r="E539" s="126"/>
      <c r="F539" s="126"/>
      <c r="G539" s="127"/>
      <c r="H539" s="122"/>
      <c r="I539" s="122"/>
      <c r="J539" s="123" t="str">
        <f>IF(VLOOKUP(J532,내용[],22,FALSE)="","",VLOOKUP(J532,내용[],22,FALSE))</f>
        <v>디바이스 드라이버 구현</v>
      </c>
      <c r="K539" s="123"/>
      <c r="L539" s="123"/>
      <c r="M539" s="123"/>
      <c r="N539" s="123"/>
      <c r="O539" s="123"/>
      <c r="P539" s="123"/>
      <c r="Q539" s="124"/>
      <c r="R539" s="124"/>
      <c r="S539" s="124"/>
      <c r="T539" s="124"/>
      <c r="U539" s="57" t="str">
        <f>"3교시"&amp;LEFT(자료!$F$8,5)</f>
        <v>3교시11:30</v>
      </c>
      <c r="V539" s="125" t="str">
        <f>IF(VLOOKUP(AD532,내용[],6,FALSE)="","",VLOOKUP(AD532,내용[],6,FALSE)&amp;" : "&amp;VLOOKUP(AD532,내용[],14,FALSE))</f>
        <v xml:space="preserve">프론트앤드 &amp; 백앤드 구현 및 제작 : </v>
      </c>
      <c r="W539" s="126"/>
      <c r="X539" s="126"/>
      <c r="Y539" s="126"/>
      <c r="Z539" s="126"/>
      <c r="AA539" s="127"/>
      <c r="AB539" s="122"/>
      <c r="AC539" s="122"/>
      <c r="AD539" s="123" t="str">
        <f>IF(VLOOKUP(AD532,내용[],22,FALSE)="","",VLOOKUP(AD532,내용[],22,FALSE))</f>
        <v>디바이스 드라이버 구현</v>
      </c>
      <c r="AE539" s="123"/>
      <c r="AF539" s="123"/>
      <c r="AG539" s="123"/>
      <c r="AH539" s="123"/>
      <c r="AI539" s="123"/>
      <c r="AJ539" s="123"/>
      <c r="AK539" s="124"/>
      <c r="AL539" s="124"/>
      <c r="AM539" s="124"/>
      <c r="AN539" s="124"/>
      <c r="AO539" s="57" t="str">
        <f>"3교시"&amp;LEFT(자료!$F$8,5)</f>
        <v>3교시11:30</v>
      </c>
      <c r="AP539" s="125" t="str">
        <f>IF(VLOOKUP(AX532,내용[],6,FALSE)="","",VLOOKUP(AX532,내용[],6,FALSE)&amp;" : "&amp;VLOOKUP(AX532,내용[],14,FALSE))</f>
        <v xml:space="preserve">프론트앤드 &amp; 백앤드 구현 및 제작 : </v>
      </c>
      <c r="AQ539" s="126"/>
      <c r="AR539" s="126"/>
      <c r="AS539" s="126"/>
      <c r="AT539" s="126"/>
      <c r="AU539" s="127"/>
      <c r="AV539" s="122"/>
      <c r="AW539" s="122"/>
      <c r="AX539" s="123" t="str">
        <f>IF(VLOOKUP(AX532,내용[],22,FALSE)="","",VLOOKUP(AX532,내용[],22,FALSE))</f>
        <v>디바이스 드라이버 구현</v>
      </c>
      <c r="AY539" s="123"/>
      <c r="AZ539" s="123"/>
      <c r="BA539" s="123"/>
      <c r="BB539" s="123"/>
      <c r="BC539" s="123"/>
      <c r="BD539" s="123"/>
      <c r="BE539" s="124"/>
      <c r="BF539" s="124"/>
      <c r="BG539" s="124"/>
      <c r="BH539" s="124"/>
      <c r="BI539" s="57" t="str">
        <f>"3교시"&amp;LEFT(자료!$F$8,5)</f>
        <v>3교시11:30</v>
      </c>
      <c r="BJ539" s="125" t="str">
        <f>IF(VLOOKUP(BR532,내용[],6,FALSE)="","",VLOOKUP(BR532,내용[],6,FALSE)&amp;" : "&amp;VLOOKUP(BR532,내용[],14,FALSE))</f>
        <v xml:space="preserve">프론트앤드 &amp; 백앤드 구현 및 제작 : </v>
      </c>
      <c r="BK539" s="126"/>
      <c r="BL539" s="126"/>
      <c r="BM539" s="126"/>
      <c r="BN539" s="126"/>
      <c r="BO539" s="127"/>
      <c r="BP539" s="122"/>
      <c r="BQ539" s="122"/>
      <c r="BR539" s="123" t="str">
        <f>IF(VLOOKUP(BR532,내용[],22,FALSE)="","",VLOOKUP(BR532,내용[],22,FALSE))</f>
        <v>펌웨어 구현</v>
      </c>
      <c r="BS539" s="123"/>
      <c r="BT539" s="123"/>
      <c r="BU539" s="123"/>
      <c r="BV539" s="123"/>
      <c r="BW539" s="123"/>
      <c r="BX539" s="123"/>
      <c r="BY539" s="124"/>
      <c r="BZ539" s="124"/>
      <c r="CA539" s="124"/>
      <c r="CB539" s="124"/>
      <c r="CC539" s="57" t="str">
        <f>"3교시"&amp;LEFT(자료!$F$8,5)</f>
        <v>3교시11:30</v>
      </c>
      <c r="CD539" s="125" t="str">
        <f>IF(VLOOKUP(CL532,내용[],6,FALSE)="","",VLOOKUP(CL532,내용[],6,FALSE)&amp;" : "&amp;VLOOKUP(CL532,내용[],14,FALSE))</f>
        <v xml:space="preserve">프론트앤드 &amp; 백앤드 구현 및 제작 : </v>
      </c>
      <c r="CE539" s="126"/>
      <c r="CF539" s="126"/>
      <c r="CG539" s="126"/>
      <c r="CH539" s="126"/>
      <c r="CI539" s="127"/>
      <c r="CJ539" s="122"/>
      <c r="CK539" s="122"/>
      <c r="CL539" s="123" t="str">
        <f>IF(VLOOKUP(CL532,내용[],22,FALSE)="","",VLOOKUP(CL532,내용[],22,FALSE))</f>
        <v>펌웨어 구현</v>
      </c>
      <c r="CM539" s="123"/>
      <c r="CN539" s="123"/>
      <c r="CO539" s="123"/>
      <c r="CP539" s="123"/>
      <c r="CQ539" s="123"/>
      <c r="CR539" s="123"/>
      <c r="CS539" s="124"/>
      <c r="CT539" s="124"/>
      <c r="CU539" s="124"/>
      <c r="CV539" s="124"/>
    </row>
    <row r="540" spans="1:100" ht="30.75" customHeight="1" x14ac:dyDescent="0.15">
      <c r="A540" s="57" t="str">
        <f>"4교시"&amp;LEFT(자료!$G$8,5)</f>
        <v>4교시12:30</v>
      </c>
      <c r="B540" s="125" t="str">
        <f>IF(VLOOKUP(J532,내용[],7,FALSE)="","",VLOOKUP(J532,내용[],7,FALSE)&amp;" : "&amp;VLOOKUP(J532,내용[],15,FALSE))</f>
        <v xml:space="preserve">프론트앤드 &amp; 백앤드 구현 및 제작 : </v>
      </c>
      <c r="C540" s="126"/>
      <c r="D540" s="126"/>
      <c r="E540" s="126"/>
      <c r="F540" s="126"/>
      <c r="G540" s="127"/>
      <c r="H540" s="122"/>
      <c r="I540" s="122"/>
      <c r="J540" s="123" t="str">
        <f>IF(VLOOKUP(J532,내용[],23,FALSE)="","",VLOOKUP(J532,내용[],23,FALSE))</f>
        <v>디바이스 드라이버 구현</v>
      </c>
      <c r="K540" s="123"/>
      <c r="L540" s="123"/>
      <c r="M540" s="123"/>
      <c r="N540" s="123"/>
      <c r="O540" s="123"/>
      <c r="P540" s="123"/>
      <c r="Q540" s="124"/>
      <c r="R540" s="124"/>
      <c r="S540" s="124"/>
      <c r="T540" s="124"/>
      <c r="U540" s="57" t="str">
        <f>"4교시"&amp;LEFT(자료!$G$8,5)</f>
        <v>4교시12:30</v>
      </c>
      <c r="V540" s="125" t="str">
        <f>IF(VLOOKUP(AD532,내용[],7,FALSE)="","",VLOOKUP(AD532,내용[],7,FALSE)&amp;" : "&amp;VLOOKUP(AD532,내용[],15,FALSE))</f>
        <v xml:space="preserve">프론트앤드 &amp; 백앤드 구현 및 제작 : </v>
      </c>
      <c r="W540" s="126"/>
      <c r="X540" s="126"/>
      <c r="Y540" s="126"/>
      <c r="Z540" s="126"/>
      <c r="AA540" s="127"/>
      <c r="AB540" s="122"/>
      <c r="AC540" s="122"/>
      <c r="AD540" s="123" t="str">
        <f>IF(VLOOKUP(AD532,내용[],23,FALSE)="","",VLOOKUP(AD532,내용[],23,FALSE))</f>
        <v>디바이스 드라이버 구현</v>
      </c>
      <c r="AE540" s="123"/>
      <c r="AF540" s="123"/>
      <c r="AG540" s="123"/>
      <c r="AH540" s="123"/>
      <c r="AI540" s="123"/>
      <c r="AJ540" s="123"/>
      <c r="AK540" s="124"/>
      <c r="AL540" s="124"/>
      <c r="AM540" s="124"/>
      <c r="AN540" s="124"/>
      <c r="AO540" s="57" t="str">
        <f>"4교시"&amp;LEFT(자료!$G$8,5)</f>
        <v>4교시12:30</v>
      </c>
      <c r="AP540" s="125" t="str">
        <f>IF(VLOOKUP(AX532,내용[],7,FALSE)="","",VLOOKUP(AX532,내용[],7,FALSE)&amp;" : "&amp;VLOOKUP(AX532,내용[],15,FALSE))</f>
        <v xml:space="preserve">프론트앤드 &amp; 백앤드 구현 및 제작 : </v>
      </c>
      <c r="AQ540" s="126"/>
      <c r="AR540" s="126"/>
      <c r="AS540" s="126"/>
      <c r="AT540" s="126"/>
      <c r="AU540" s="127"/>
      <c r="AV540" s="122"/>
      <c r="AW540" s="122"/>
      <c r="AX540" s="123" t="str">
        <f>IF(VLOOKUP(AX532,내용[],23,FALSE)="","",VLOOKUP(AX532,내용[],23,FALSE))</f>
        <v>디바이스 드라이버 구현</v>
      </c>
      <c r="AY540" s="123"/>
      <c r="AZ540" s="123"/>
      <c r="BA540" s="123"/>
      <c r="BB540" s="123"/>
      <c r="BC540" s="123"/>
      <c r="BD540" s="123"/>
      <c r="BE540" s="124"/>
      <c r="BF540" s="124"/>
      <c r="BG540" s="124"/>
      <c r="BH540" s="124"/>
      <c r="BI540" s="57" t="str">
        <f>"4교시"&amp;LEFT(자료!$G$8,5)</f>
        <v>4교시12:30</v>
      </c>
      <c r="BJ540" s="125" t="str">
        <f>IF(VLOOKUP(BR532,내용[],7,FALSE)="","",VLOOKUP(BR532,내용[],7,FALSE)&amp;" : "&amp;VLOOKUP(BR532,내용[],15,FALSE))</f>
        <v xml:space="preserve">프론트앤드 &amp; 백앤드 구현 및 제작 : </v>
      </c>
      <c r="BK540" s="126"/>
      <c r="BL540" s="126"/>
      <c r="BM540" s="126"/>
      <c r="BN540" s="126"/>
      <c r="BO540" s="127"/>
      <c r="BP540" s="122"/>
      <c r="BQ540" s="122"/>
      <c r="BR540" s="123" t="str">
        <f>IF(VLOOKUP(BR532,내용[],23,FALSE)="","",VLOOKUP(BR532,내용[],23,FALSE))</f>
        <v>펌웨어 구현</v>
      </c>
      <c r="BS540" s="123"/>
      <c r="BT540" s="123"/>
      <c r="BU540" s="123"/>
      <c r="BV540" s="123"/>
      <c r="BW540" s="123"/>
      <c r="BX540" s="123"/>
      <c r="BY540" s="124"/>
      <c r="BZ540" s="124"/>
      <c r="CA540" s="124"/>
      <c r="CB540" s="124"/>
      <c r="CC540" s="57" t="str">
        <f>"4교시"&amp;LEFT(자료!$G$8,5)</f>
        <v>4교시12:30</v>
      </c>
      <c r="CD540" s="125" t="str">
        <f>IF(VLOOKUP(CL532,내용[],7,FALSE)="","",VLOOKUP(CL532,내용[],7,FALSE)&amp;" : "&amp;VLOOKUP(CL532,내용[],15,FALSE))</f>
        <v xml:space="preserve">프론트앤드 &amp; 백앤드 구현 및 제작 : </v>
      </c>
      <c r="CE540" s="126"/>
      <c r="CF540" s="126"/>
      <c r="CG540" s="126"/>
      <c r="CH540" s="126"/>
      <c r="CI540" s="127"/>
      <c r="CJ540" s="122"/>
      <c r="CK540" s="122"/>
      <c r="CL540" s="123" t="str">
        <f>IF(VLOOKUP(CL532,내용[],23,FALSE)="","",VLOOKUP(CL532,내용[],23,FALSE))</f>
        <v>펌웨어 구현</v>
      </c>
      <c r="CM540" s="123"/>
      <c r="CN540" s="123"/>
      <c r="CO540" s="123"/>
      <c r="CP540" s="123"/>
      <c r="CQ540" s="123"/>
      <c r="CR540" s="123"/>
      <c r="CS540" s="124"/>
      <c r="CT540" s="124"/>
      <c r="CU540" s="124"/>
      <c r="CV540" s="124"/>
    </row>
    <row r="541" spans="1:100" ht="30.75" customHeight="1" x14ac:dyDescent="0.15">
      <c r="A541" s="57" t="str">
        <f>"5교시"&amp;LEFT(자료!$H$8,5)</f>
        <v>5교시14:10</v>
      </c>
      <c r="B541" s="125" t="str">
        <f>IF(VLOOKUP(J532,내용[],8,FALSE)="","",VLOOKUP(J532,내용[],8,FALSE)&amp;" : "&amp;VLOOKUP(J532,내용[],16,FALSE))</f>
        <v xml:space="preserve">프론트앤드 &amp; 백앤드 구현 및 제작 : </v>
      </c>
      <c r="C541" s="126"/>
      <c r="D541" s="126"/>
      <c r="E541" s="126"/>
      <c r="F541" s="126"/>
      <c r="G541" s="127"/>
      <c r="H541" s="122"/>
      <c r="I541" s="122"/>
      <c r="J541" s="123" t="str">
        <f>IF(VLOOKUP(J532,내용[],24,FALSE)="","",VLOOKUP(J532,내용[],24,FALSE))</f>
        <v>디바이스 드라이버 구현</v>
      </c>
      <c r="K541" s="123"/>
      <c r="L541" s="123"/>
      <c r="M541" s="123"/>
      <c r="N541" s="123"/>
      <c r="O541" s="123"/>
      <c r="P541" s="123"/>
      <c r="Q541" s="124"/>
      <c r="R541" s="124"/>
      <c r="S541" s="124"/>
      <c r="T541" s="124"/>
      <c r="U541" s="57" t="str">
        <f>"5교시"&amp;LEFT(자료!$H$8,5)</f>
        <v>5교시14:10</v>
      </c>
      <c r="V541" s="125" t="str">
        <f>IF(VLOOKUP(AD532,내용[],8,FALSE)="","",VLOOKUP(AD532,내용[],8,FALSE)&amp;" : "&amp;VLOOKUP(AD532,내용[],16,FALSE))</f>
        <v xml:space="preserve">프론트앤드 &amp; 백앤드 구현 및 제작 : </v>
      </c>
      <c r="W541" s="126"/>
      <c r="X541" s="126"/>
      <c r="Y541" s="126"/>
      <c r="Z541" s="126"/>
      <c r="AA541" s="127"/>
      <c r="AB541" s="122"/>
      <c r="AC541" s="122"/>
      <c r="AD541" s="123" t="str">
        <f>IF(VLOOKUP(AD532,내용[],24,FALSE)="","",VLOOKUP(AD532,내용[],24,FALSE))</f>
        <v>디바이스 드라이버 구현</v>
      </c>
      <c r="AE541" s="123"/>
      <c r="AF541" s="123"/>
      <c r="AG541" s="123"/>
      <c r="AH541" s="123"/>
      <c r="AI541" s="123"/>
      <c r="AJ541" s="123"/>
      <c r="AK541" s="124"/>
      <c r="AL541" s="124"/>
      <c r="AM541" s="124"/>
      <c r="AN541" s="124"/>
      <c r="AO541" s="57" t="str">
        <f>"5교시"&amp;LEFT(자료!$H$8,5)</f>
        <v>5교시14:10</v>
      </c>
      <c r="AP541" s="125" t="str">
        <f>IF(VLOOKUP(AX532,내용[],8,FALSE)="","",VLOOKUP(AX532,내용[],8,FALSE)&amp;" : "&amp;VLOOKUP(AX532,내용[],16,FALSE))</f>
        <v xml:space="preserve">프론트앤드 &amp; 백앤드 구현 및 제작 : </v>
      </c>
      <c r="AQ541" s="126"/>
      <c r="AR541" s="126"/>
      <c r="AS541" s="126"/>
      <c r="AT541" s="126"/>
      <c r="AU541" s="127"/>
      <c r="AV541" s="122"/>
      <c r="AW541" s="122"/>
      <c r="AX541" s="123" t="str">
        <f>IF(VLOOKUP(AX532,내용[],24,FALSE)="","",VLOOKUP(AX532,내용[],24,FALSE))</f>
        <v>펌웨어 구현</v>
      </c>
      <c r="AY541" s="123"/>
      <c r="AZ541" s="123"/>
      <c r="BA541" s="123"/>
      <c r="BB541" s="123"/>
      <c r="BC541" s="123"/>
      <c r="BD541" s="123"/>
      <c r="BE541" s="124"/>
      <c r="BF541" s="124"/>
      <c r="BG541" s="124"/>
      <c r="BH541" s="124"/>
      <c r="BI541" s="57" t="str">
        <f>"5교시"&amp;LEFT(자료!$H$8,5)</f>
        <v>5교시14:10</v>
      </c>
      <c r="BJ541" s="125" t="str">
        <f>IF(VLOOKUP(BR532,내용[],8,FALSE)="","",VLOOKUP(BR532,내용[],8,FALSE)&amp;" : "&amp;VLOOKUP(BR532,내용[],16,FALSE))</f>
        <v xml:space="preserve">프론트앤드 &amp; 백앤드 구현 및 제작 : </v>
      </c>
      <c r="BK541" s="126"/>
      <c r="BL541" s="126"/>
      <c r="BM541" s="126"/>
      <c r="BN541" s="126"/>
      <c r="BO541" s="127"/>
      <c r="BP541" s="122"/>
      <c r="BQ541" s="122"/>
      <c r="BR541" s="123" t="str">
        <f>IF(VLOOKUP(BR532,내용[],24,FALSE)="","",VLOOKUP(BR532,내용[],24,FALSE))</f>
        <v>펌웨어 구현</v>
      </c>
      <c r="BS541" s="123"/>
      <c r="BT541" s="123"/>
      <c r="BU541" s="123"/>
      <c r="BV541" s="123"/>
      <c r="BW541" s="123"/>
      <c r="BX541" s="123"/>
      <c r="BY541" s="124"/>
      <c r="BZ541" s="124"/>
      <c r="CA541" s="124"/>
      <c r="CB541" s="124"/>
      <c r="CC541" s="57" t="str">
        <f>"5교시"&amp;LEFT(자료!$H$8,5)</f>
        <v>5교시14:10</v>
      </c>
      <c r="CD541" s="125" t="str">
        <f>IF(VLOOKUP(CL532,내용[],8,FALSE)="","",VLOOKUP(CL532,내용[],8,FALSE)&amp;" : "&amp;VLOOKUP(CL532,내용[],16,FALSE))</f>
        <v xml:space="preserve">프론트앤드 &amp; 백앤드 구현 및 제작 : </v>
      </c>
      <c r="CE541" s="126"/>
      <c r="CF541" s="126"/>
      <c r="CG541" s="126"/>
      <c r="CH541" s="126"/>
      <c r="CI541" s="127"/>
      <c r="CJ541" s="122"/>
      <c r="CK541" s="122"/>
      <c r="CL541" s="123" t="str">
        <f>IF(VLOOKUP(CL532,내용[],24,FALSE)="","",VLOOKUP(CL532,내용[],24,FALSE))</f>
        <v>펌웨어 구현</v>
      </c>
      <c r="CM541" s="123"/>
      <c r="CN541" s="123"/>
      <c r="CO541" s="123"/>
      <c r="CP541" s="123"/>
      <c r="CQ541" s="123"/>
      <c r="CR541" s="123"/>
      <c r="CS541" s="124"/>
      <c r="CT541" s="124"/>
      <c r="CU541" s="124"/>
      <c r="CV541" s="124"/>
    </row>
    <row r="542" spans="1:100" ht="30.75" customHeight="1" x14ac:dyDescent="0.15">
      <c r="A542" s="57" t="str">
        <f>"6교시"&amp;LEFT(자료!$I$8,5)</f>
        <v>6교시15:10</v>
      </c>
      <c r="B542" s="125" t="str">
        <f>IF(VLOOKUP(J532,내용[],9,FALSE)="","",VLOOKUP(J532,내용[],9,FALSE)&amp;" : "&amp;VLOOKUP(J532,내용[],17,FALSE))</f>
        <v xml:space="preserve">프론트앤드 &amp; 백앤드 구현 및 제작 : </v>
      </c>
      <c r="C542" s="126"/>
      <c r="D542" s="126"/>
      <c r="E542" s="126"/>
      <c r="F542" s="126"/>
      <c r="G542" s="127"/>
      <c r="H542" s="122"/>
      <c r="I542" s="122"/>
      <c r="J542" s="123" t="str">
        <f>IF(VLOOKUP(J532,내용[],25,FALSE)="","",VLOOKUP(J532,내용[],25,FALSE))</f>
        <v>디바이스 드라이버 구현</v>
      </c>
      <c r="K542" s="123"/>
      <c r="L542" s="123"/>
      <c r="M542" s="123"/>
      <c r="N542" s="123"/>
      <c r="O542" s="123"/>
      <c r="P542" s="123"/>
      <c r="Q542" s="124"/>
      <c r="R542" s="124"/>
      <c r="S542" s="124"/>
      <c r="T542" s="124"/>
      <c r="U542" s="57" t="str">
        <f>"6교시"&amp;LEFT(자료!$I$8,5)</f>
        <v>6교시15:10</v>
      </c>
      <c r="V542" s="125" t="str">
        <f>IF(VLOOKUP(AD532,내용[],9,FALSE)="","",VLOOKUP(AD532,내용[],9,FALSE)&amp;" : "&amp;VLOOKUP(AD532,내용[],17,FALSE))</f>
        <v xml:space="preserve">프론트앤드 &amp; 백앤드 구현 및 제작 : </v>
      </c>
      <c r="W542" s="126"/>
      <c r="X542" s="126"/>
      <c r="Y542" s="126"/>
      <c r="Z542" s="126"/>
      <c r="AA542" s="127"/>
      <c r="AB542" s="122"/>
      <c r="AC542" s="122"/>
      <c r="AD542" s="123" t="str">
        <f>IF(VLOOKUP(AD532,내용[],25,FALSE)="","",VLOOKUP(AD532,내용[],25,FALSE))</f>
        <v>디바이스 드라이버 구현</v>
      </c>
      <c r="AE542" s="123"/>
      <c r="AF542" s="123"/>
      <c r="AG542" s="123"/>
      <c r="AH542" s="123"/>
      <c r="AI542" s="123"/>
      <c r="AJ542" s="123"/>
      <c r="AK542" s="124"/>
      <c r="AL542" s="124"/>
      <c r="AM542" s="124"/>
      <c r="AN542" s="124"/>
      <c r="AO542" s="57" t="str">
        <f>"6교시"&amp;LEFT(자료!$I$8,5)</f>
        <v>6교시15:10</v>
      </c>
      <c r="AP542" s="125" t="str">
        <f>IF(VLOOKUP(AX532,내용[],9,FALSE)="","",VLOOKUP(AX532,내용[],9,FALSE)&amp;" : "&amp;VLOOKUP(AX532,내용[],17,FALSE))</f>
        <v xml:space="preserve">프론트앤드 &amp; 백앤드 구현 및 제작 : </v>
      </c>
      <c r="AQ542" s="126"/>
      <c r="AR542" s="126"/>
      <c r="AS542" s="126"/>
      <c r="AT542" s="126"/>
      <c r="AU542" s="127"/>
      <c r="AV542" s="122"/>
      <c r="AW542" s="122"/>
      <c r="AX542" s="123" t="str">
        <f>IF(VLOOKUP(AX532,내용[],25,FALSE)="","",VLOOKUP(AX532,내용[],25,FALSE))</f>
        <v>펌웨어 구현</v>
      </c>
      <c r="AY542" s="123"/>
      <c r="AZ542" s="123"/>
      <c r="BA542" s="123"/>
      <c r="BB542" s="123"/>
      <c r="BC542" s="123"/>
      <c r="BD542" s="123"/>
      <c r="BE542" s="124"/>
      <c r="BF542" s="124"/>
      <c r="BG542" s="124"/>
      <c r="BH542" s="124"/>
      <c r="BI542" s="57" t="str">
        <f>"6교시"&amp;LEFT(자료!$I$8,5)</f>
        <v>6교시15:10</v>
      </c>
      <c r="BJ542" s="125" t="str">
        <f>IF(VLOOKUP(BR532,내용[],9,FALSE)="","",VLOOKUP(BR532,내용[],9,FALSE)&amp;" : "&amp;VLOOKUP(BR532,내용[],17,FALSE))</f>
        <v xml:space="preserve">프론트앤드 &amp; 백앤드 구현 및 제작 : </v>
      </c>
      <c r="BK542" s="126"/>
      <c r="BL542" s="126"/>
      <c r="BM542" s="126"/>
      <c r="BN542" s="126"/>
      <c r="BO542" s="127"/>
      <c r="BP542" s="122"/>
      <c r="BQ542" s="122"/>
      <c r="BR542" s="123" t="str">
        <f>IF(VLOOKUP(BR532,내용[],25,FALSE)="","",VLOOKUP(BR532,내용[],25,FALSE))</f>
        <v>펌웨어 구현</v>
      </c>
      <c r="BS542" s="123"/>
      <c r="BT542" s="123"/>
      <c r="BU542" s="123"/>
      <c r="BV542" s="123"/>
      <c r="BW542" s="123"/>
      <c r="BX542" s="123"/>
      <c r="BY542" s="124"/>
      <c r="BZ542" s="124"/>
      <c r="CA542" s="124"/>
      <c r="CB542" s="124"/>
      <c r="CC542" s="57" t="str">
        <f>"6교시"&amp;LEFT(자료!$I$8,5)</f>
        <v>6교시15:10</v>
      </c>
      <c r="CD542" s="125" t="str">
        <f>IF(VLOOKUP(CL532,내용[],9,FALSE)="","",VLOOKUP(CL532,내용[],9,FALSE)&amp;" : "&amp;VLOOKUP(CL532,내용[],17,FALSE))</f>
        <v xml:space="preserve">프론트앤드 &amp; 백앤드 구현 및 제작 : </v>
      </c>
      <c r="CE542" s="126"/>
      <c r="CF542" s="126"/>
      <c r="CG542" s="126"/>
      <c r="CH542" s="126"/>
      <c r="CI542" s="127"/>
      <c r="CJ542" s="122"/>
      <c r="CK542" s="122"/>
      <c r="CL542" s="123" t="str">
        <f>IF(VLOOKUP(CL532,내용[],25,FALSE)="","",VLOOKUP(CL532,내용[],25,FALSE))</f>
        <v>펌웨어 구현</v>
      </c>
      <c r="CM542" s="123"/>
      <c r="CN542" s="123"/>
      <c r="CO542" s="123"/>
      <c r="CP542" s="123"/>
      <c r="CQ542" s="123"/>
      <c r="CR542" s="123"/>
      <c r="CS542" s="124"/>
      <c r="CT542" s="124"/>
      <c r="CU542" s="124"/>
      <c r="CV542" s="124"/>
    </row>
    <row r="543" spans="1:100" ht="30.75" customHeight="1" x14ac:dyDescent="0.15">
      <c r="A543" s="57" t="str">
        <f>"7교시"&amp;LEFT(자료!$J$8,5)</f>
        <v>7교시16:10</v>
      </c>
      <c r="B543" s="125" t="str">
        <f>IF(VLOOKUP(J532,내용[],10,FALSE)="","",VLOOKUP(J532,내용[],10,FALSE)&amp;" : "&amp;VLOOKUP(J532,내용[],18,FALSE))</f>
        <v xml:space="preserve">프론트앤드 &amp; 백앤드 구현 및 제작 : </v>
      </c>
      <c r="C543" s="126"/>
      <c r="D543" s="126"/>
      <c r="E543" s="126"/>
      <c r="F543" s="126"/>
      <c r="G543" s="127"/>
      <c r="H543" s="122"/>
      <c r="I543" s="122"/>
      <c r="J543" s="123" t="str">
        <f>IF(VLOOKUP(J532,내용[],26,FALSE)="","",VLOOKUP(J532,내용[],26,FALSE))</f>
        <v>디바이스 드라이버 구현</v>
      </c>
      <c r="K543" s="123"/>
      <c r="L543" s="123"/>
      <c r="M543" s="123"/>
      <c r="N543" s="123"/>
      <c r="O543" s="123"/>
      <c r="P543" s="123"/>
      <c r="Q543" s="124"/>
      <c r="R543" s="124"/>
      <c r="S543" s="124"/>
      <c r="T543" s="124"/>
      <c r="U543" s="57" t="str">
        <f>"7교시"&amp;LEFT(자료!$J$8,5)</f>
        <v>7교시16:10</v>
      </c>
      <c r="V543" s="125" t="str">
        <f>IF(VLOOKUP(AD532,내용[],10,FALSE)="","",VLOOKUP(AD532,내용[],10,FALSE)&amp;" : "&amp;VLOOKUP(AD532,내용[],18,FALSE))</f>
        <v xml:space="preserve">프론트앤드 &amp; 백앤드 구현 및 제작 : </v>
      </c>
      <c r="W543" s="126"/>
      <c r="X543" s="126"/>
      <c r="Y543" s="126"/>
      <c r="Z543" s="126"/>
      <c r="AA543" s="127"/>
      <c r="AB543" s="122"/>
      <c r="AC543" s="122"/>
      <c r="AD543" s="123" t="str">
        <f>IF(VLOOKUP(AD532,내용[],26,FALSE)="","",VLOOKUP(AD532,내용[],26,FALSE))</f>
        <v>디바이스 드라이버 구현</v>
      </c>
      <c r="AE543" s="123"/>
      <c r="AF543" s="123"/>
      <c r="AG543" s="123"/>
      <c r="AH543" s="123"/>
      <c r="AI543" s="123"/>
      <c r="AJ543" s="123"/>
      <c r="AK543" s="124"/>
      <c r="AL543" s="124"/>
      <c r="AM543" s="124"/>
      <c r="AN543" s="124"/>
      <c r="AO543" s="57" t="str">
        <f>"7교시"&amp;LEFT(자료!$J$8,5)</f>
        <v>7교시16:10</v>
      </c>
      <c r="AP543" s="125" t="str">
        <f>IF(VLOOKUP(AX532,내용[],10,FALSE)="","",VLOOKUP(AX532,내용[],10,FALSE)&amp;" : "&amp;VLOOKUP(AX532,내용[],18,FALSE))</f>
        <v xml:space="preserve">프론트앤드 &amp; 백앤드 구현 및 제작 : </v>
      </c>
      <c r="AQ543" s="126"/>
      <c r="AR543" s="126"/>
      <c r="AS543" s="126"/>
      <c r="AT543" s="126"/>
      <c r="AU543" s="127"/>
      <c r="AV543" s="122"/>
      <c r="AW543" s="122"/>
      <c r="AX543" s="123" t="str">
        <f>IF(VLOOKUP(AX532,내용[],26,FALSE)="","",VLOOKUP(AX532,내용[],26,FALSE))</f>
        <v>펌웨어 구현</v>
      </c>
      <c r="AY543" s="123"/>
      <c r="AZ543" s="123"/>
      <c r="BA543" s="123"/>
      <c r="BB543" s="123"/>
      <c r="BC543" s="123"/>
      <c r="BD543" s="123"/>
      <c r="BE543" s="124"/>
      <c r="BF543" s="124"/>
      <c r="BG543" s="124"/>
      <c r="BH543" s="124"/>
      <c r="BI543" s="57" t="str">
        <f>"7교시"&amp;LEFT(자료!$J$8,5)</f>
        <v>7교시16:10</v>
      </c>
      <c r="BJ543" s="125" t="str">
        <f>IF(VLOOKUP(BR532,내용[],10,FALSE)="","",VLOOKUP(BR532,내용[],10,FALSE)&amp;" : "&amp;VLOOKUP(BR532,내용[],18,FALSE))</f>
        <v xml:space="preserve">프론트앤드 &amp; 백앤드 구현 및 제작 : </v>
      </c>
      <c r="BK543" s="126"/>
      <c r="BL543" s="126"/>
      <c r="BM543" s="126"/>
      <c r="BN543" s="126"/>
      <c r="BO543" s="127"/>
      <c r="BP543" s="122"/>
      <c r="BQ543" s="122"/>
      <c r="BR543" s="123" t="str">
        <f>IF(VLOOKUP(BR532,내용[],26,FALSE)="","",VLOOKUP(BR532,내용[],26,FALSE))</f>
        <v>펌웨어 구현</v>
      </c>
      <c r="BS543" s="123"/>
      <c r="BT543" s="123"/>
      <c r="BU543" s="123"/>
      <c r="BV543" s="123"/>
      <c r="BW543" s="123"/>
      <c r="BX543" s="123"/>
      <c r="BY543" s="124"/>
      <c r="BZ543" s="124"/>
      <c r="CA543" s="124"/>
      <c r="CB543" s="124"/>
      <c r="CC543" s="57" t="str">
        <f>"7교시"&amp;LEFT(자료!$J$8,5)</f>
        <v>7교시16:10</v>
      </c>
      <c r="CD543" s="125" t="str">
        <f>IF(VLOOKUP(CL532,내용[],10,FALSE)="","",VLOOKUP(CL532,내용[],10,FALSE)&amp;" : "&amp;VLOOKUP(CL532,내용[],18,FALSE))</f>
        <v xml:space="preserve">프론트앤드 &amp; 백앤드 구현 및 제작 : </v>
      </c>
      <c r="CE543" s="126"/>
      <c r="CF543" s="126"/>
      <c r="CG543" s="126"/>
      <c r="CH543" s="126"/>
      <c r="CI543" s="127"/>
      <c r="CJ543" s="122"/>
      <c r="CK543" s="122"/>
      <c r="CL543" s="123" t="str">
        <f>IF(VLOOKUP(CL532,내용[],26,FALSE)="","",VLOOKUP(CL532,내용[],26,FALSE))</f>
        <v>펌웨어 구현</v>
      </c>
      <c r="CM543" s="123"/>
      <c r="CN543" s="123"/>
      <c r="CO543" s="123"/>
      <c r="CP543" s="123"/>
      <c r="CQ543" s="123"/>
      <c r="CR543" s="123"/>
      <c r="CS543" s="124"/>
      <c r="CT543" s="124"/>
      <c r="CU543" s="124"/>
      <c r="CV543" s="124"/>
    </row>
    <row r="544" spans="1:100" ht="30.75" hidden="1" customHeight="1" x14ac:dyDescent="0.15">
      <c r="A544" s="57" t="str">
        <f>"1교시"&amp;LEFT(자료!$D$8,5)</f>
        <v>1교시09:30</v>
      </c>
      <c r="B544" s="125" t="e">
        <f>VLOOKUP(J533,내용[],10,FALSE)&amp;" : "&amp;VLOOKUP(J533,내용[],18,FALSE)</f>
        <v>#N/A</v>
      </c>
      <c r="C544" s="126"/>
      <c r="D544" s="126"/>
      <c r="E544" s="126"/>
      <c r="F544" s="126"/>
      <c r="G544" s="127"/>
      <c r="H544" s="122"/>
      <c r="I544" s="122"/>
      <c r="J544" s="123" t="str">
        <f>VLOOKUP(J532,내용[],27,FALSE)</f>
        <v>디바이스 드라이버 구현</v>
      </c>
      <c r="K544" s="123"/>
      <c r="L544" s="123"/>
      <c r="M544" s="123"/>
      <c r="N544" s="123"/>
      <c r="O544" s="123"/>
      <c r="P544" s="123"/>
      <c r="Q544" s="124"/>
      <c r="R544" s="124"/>
      <c r="S544" s="124"/>
      <c r="T544" s="124"/>
      <c r="U544" s="57" t="str">
        <f>"1교시"&amp;LEFT(자료!$D$8,5)</f>
        <v>1교시09:30</v>
      </c>
      <c r="V544" s="125" t="e">
        <f>VLOOKUP(AD533,내용[],10,FALSE)&amp;" : "&amp;VLOOKUP(AD533,내용[],18,FALSE)</f>
        <v>#N/A</v>
      </c>
      <c r="W544" s="126"/>
      <c r="X544" s="126"/>
      <c r="Y544" s="126"/>
      <c r="Z544" s="126"/>
      <c r="AA544" s="127"/>
      <c r="AB544" s="122"/>
      <c r="AC544" s="122"/>
      <c r="AD544" s="123" t="str">
        <f>VLOOKUP(AD532,내용[],27,FALSE)</f>
        <v>디바이스 드라이버 구현</v>
      </c>
      <c r="AE544" s="123"/>
      <c r="AF544" s="123"/>
      <c r="AG544" s="123"/>
      <c r="AH544" s="123"/>
      <c r="AI544" s="123"/>
      <c r="AJ544" s="123"/>
      <c r="AK544" s="124"/>
      <c r="AL544" s="124"/>
      <c r="AM544" s="124"/>
      <c r="AN544" s="124"/>
      <c r="AO544" s="57" t="str">
        <f>"1교시"&amp;LEFT(자료!$D$8,5)</f>
        <v>1교시09:30</v>
      </c>
      <c r="AP544" s="125" t="e">
        <f>VLOOKUP(AX533,내용[],10,FALSE)&amp;" : "&amp;VLOOKUP(AX533,내용[],18,FALSE)</f>
        <v>#N/A</v>
      </c>
      <c r="AQ544" s="126"/>
      <c r="AR544" s="126"/>
      <c r="AS544" s="126"/>
      <c r="AT544" s="126"/>
      <c r="AU544" s="127"/>
      <c r="AV544" s="122"/>
      <c r="AW544" s="122"/>
      <c r="AX544" s="123" t="str">
        <f>VLOOKUP(AX532,내용[],27,FALSE)</f>
        <v>펌웨어 구현</v>
      </c>
      <c r="AY544" s="123"/>
      <c r="AZ544" s="123"/>
      <c r="BA544" s="123"/>
      <c r="BB544" s="123"/>
      <c r="BC544" s="123"/>
      <c r="BD544" s="123"/>
      <c r="BE544" s="124"/>
      <c r="BF544" s="124"/>
      <c r="BG544" s="124"/>
      <c r="BH544" s="124"/>
      <c r="BI544" s="57" t="str">
        <f>"1교시"&amp;LEFT(자료!$D$8,5)</f>
        <v>1교시09:30</v>
      </c>
      <c r="BJ544" s="125" t="e">
        <f>VLOOKUP(BR533,내용[],10,FALSE)&amp;" : "&amp;VLOOKUP(BR533,내용[],18,FALSE)</f>
        <v>#N/A</v>
      </c>
      <c r="BK544" s="126"/>
      <c r="BL544" s="126"/>
      <c r="BM544" s="126"/>
      <c r="BN544" s="126"/>
      <c r="BO544" s="127"/>
      <c r="BP544" s="122"/>
      <c r="BQ544" s="122"/>
      <c r="BR544" s="123" t="str">
        <f>VLOOKUP(BR532,내용[],27,FALSE)</f>
        <v>펌웨어 구현</v>
      </c>
      <c r="BS544" s="123"/>
      <c r="BT544" s="123"/>
      <c r="BU544" s="123"/>
      <c r="BV544" s="123"/>
      <c r="BW544" s="123"/>
      <c r="BX544" s="123"/>
      <c r="BY544" s="124"/>
      <c r="BZ544" s="124"/>
      <c r="CA544" s="124"/>
      <c r="CB544" s="124"/>
      <c r="CC544" s="57" t="str">
        <f>"1교시"&amp;LEFT(자료!$D$8,5)</f>
        <v>1교시09:30</v>
      </c>
      <c r="CD544" s="125" t="e">
        <f>VLOOKUP(CL533,내용[],10,FALSE)&amp;" : "&amp;VLOOKUP(CL533,내용[],18,FALSE)</f>
        <v>#N/A</v>
      </c>
      <c r="CE544" s="126"/>
      <c r="CF544" s="126"/>
      <c r="CG544" s="126"/>
      <c r="CH544" s="126"/>
      <c r="CI544" s="127"/>
      <c r="CJ544" s="122"/>
      <c r="CK544" s="122"/>
      <c r="CL544" s="123" t="str">
        <f>VLOOKUP(CL532,내용[],27,FALSE)</f>
        <v>펌웨어 구현</v>
      </c>
      <c r="CM544" s="123"/>
      <c r="CN544" s="123"/>
      <c r="CO544" s="123"/>
      <c r="CP544" s="123"/>
      <c r="CQ544" s="123"/>
      <c r="CR544" s="123"/>
      <c r="CS544" s="124"/>
      <c r="CT544" s="124"/>
      <c r="CU544" s="124"/>
      <c r="CV544" s="124"/>
    </row>
    <row r="545" spans="1:100" ht="30.75" customHeight="1" x14ac:dyDescent="0.15">
      <c r="A545" s="57" t="str">
        <f>"8교시"&amp;LEFT(자료!$K$8,5)</f>
        <v>8교시17:10</v>
      </c>
      <c r="B545" s="125" t="str">
        <f>IF(VLOOKUP(J532,내용[],11,FALSE)="","",VLOOKUP(J532,내용[],11,FALSE)&amp;" : "&amp;VLOOKUP(J532,내용[],19,FALSE))</f>
        <v xml:space="preserve">프론트앤드 &amp; 백앤드 구현 및 제작 : </v>
      </c>
      <c r="C545" s="126"/>
      <c r="D545" s="126"/>
      <c r="E545" s="126"/>
      <c r="F545" s="126"/>
      <c r="G545" s="127"/>
      <c r="H545" s="122"/>
      <c r="I545" s="122"/>
      <c r="J545" s="123" t="str">
        <f>IF(VLOOKUP(J532,내용[],27,FALSE)="","",VLOOKUP(J532,내용[],27,FALSE))</f>
        <v>디바이스 드라이버 구현</v>
      </c>
      <c r="K545" s="123"/>
      <c r="L545" s="123"/>
      <c r="M545" s="123"/>
      <c r="N545" s="123"/>
      <c r="O545" s="123"/>
      <c r="P545" s="123"/>
      <c r="Q545" s="124"/>
      <c r="R545" s="124"/>
      <c r="S545" s="124"/>
      <c r="T545" s="124"/>
      <c r="U545" s="57" t="str">
        <f>"8교시"&amp;LEFT(자료!$K$8,5)</f>
        <v>8교시17:10</v>
      </c>
      <c r="V545" s="125" t="str">
        <f>IF(VLOOKUP(AD532,내용[],11,FALSE)="","",VLOOKUP(AD532,내용[],11,FALSE)&amp;" : "&amp;VLOOKUP(AD532,내용[],19,FALSE))</f>
        <v xml:space="preserve">프론트앤드 &amp; 백앤드 구현 및 제작 : </v>
      </c>
      <c r="W545" s="126"/>
      <c r="X545" s="126"/>
      <c r="Y545" s="126"/>
      <c r="Z545" s="126"/>
      <c r="AA545" s="127"/>
      <c r="AB545" s="122"/>
      <c r="AC545" s="122"/>
      <c r="AD545" s="123" t="str">
        <f>IF(VLOOKUP(AD532,내용[],27,FALSE)="","",VLOOKUP(AD532,내용[],27,FALSE))</f>
        <v>디바이스 드라이버 구현</v>
      </c>
      <c r="AE545" s="123"/>
      <c r="AF545" s="123"/>
      <c r="AG545" s="123"/>
      <c r="AH545" s="123"/>
      <c r="AI545" s="123"/>
      <c r="AJ545" s="123"/>
      <c r="AK545" s="124"/>
      <c r="AL545" s="124"/>
      <c r="AM545" s="124"/>
      <c r="AN545" s="124"/>
      <c r="AO545" s="57" t="str">
        <f>"8교시"&amp;LEFT(자료!$K$8,5)</f>
        <v>8교시17:10</v>
      </c>
      <c r="AP545" s="125" t="str">
        <f>IF(VLOOKUP(AX532,내용[],11,FALSE)="","",VLOOKUP(AX532,내용[],11,FALSE)&amp;" : "&amp;VLOOKUP(AX532,내용[],19,FALSE))</f>
        <v xml:space="preserve">프론트앤드 &amp; 백앤드 구현 및 제작 : </v>
      </c>
      <c r="AQ545" s="126"/>
      <c r="AR545" s="126"/>
      <c r="AS545" s="126"/>
      <c r="AT545" s="126"/>
      <c r="AU545" s="127"/>
      <c r="AV545" s="122"/>
      <c r="AW545" s="122"/>
      <c r="AX545" s="123" t="str">
        <f>IF(VLOOKUP(AX532,내용[],27,FALSE)="","",VLOOKUP(AX532,내용[],27,FALSE))</f>
        <v>펌웨어 구현</v>
      </c>
      <c r="AY545" s="123"/>
      <c r="AZ545" s="123"/>
      <c r="BA545" s="123"/>
      <c r="BB545" s="123"/>
      <c r="BC545" s="123"/>
      <c r="BD545" s="123"/>
      <c r="BE545" s="124"/>
      <c r="BF545" s="124"/>
      <c r="BG545" s="124"/>
      <c r="BH545" s="124"/>
      <c r="BI545" s="57" t="str">
        <f>"8교시"&amp;LEFT(자료!$K$8,5)</f>
        <v>8교시17:10</v>
      </c>
      <c r="BJ545" s="125" t="str">
        <f>IF(VLOOKUP(BR532,내용[],11,FALSE)="","",VLOOKUP(BR532,내용[],11,FALSE)&amp;" : "&amp;VLOOKUP(BR532,내용[],19,FALSE))</f>
        <v xml:space="preserve">프론트앤드 &amp; 백앤드 구현 및 제작 : </v>
      </c>
      <c r="BK545" s="126"/>
      <c r="BL545" s="126"/>
      <c r="BM545" s="126"/>
      <c r="BN545" s="126"/>
      <c r="BO545" s="127"/>
      <c r="BP545" s="122"/>
      <c r="BQ545" s="122"/>
      <c r="BR545" s="123" t="str">
        <f>IF(VLOOKUP(BR532,내용[],27,FALSE)="","",VLOOKUP(BR532,내용[],27,FALSE))</f>
        <v>펌웨어 구현</v>
      </c>
      <c r="BS545" s="123"/>
      <c r="BT545" s="123"/>
      <c r="BU545" s="123"/>
      <c r="BV545" s="123"/>
      <c r="BW545" s="123"/>
      <c r="BX545" s="123"/>
      <c r="BY545" s="124"/>
      <c r="BZ545" s="124"/>
      <c r="CA545" s="124"/>
      <c r="CB545" s="124"/>
      <c r="CC545" s="57" t="str">
        <f>"8교시"&amp;LEFT(자료!$K$8,5)</f>
        <v>8교시17:10</v>
      </c>
      <c r="CD545" s="125" t="str">
        <f>IF(VLOOKUP(CL532,내용[],11,FALSE)="","",VLOOKUP(CL532,내용[],11,FALSE)&amp;" : "&amp;VLOOKUP(CL532,내용[],19,FALSE))</f>
        <v xml:space="preserve">프론트앤드 &amp; 백앤드 구현 및 제작 : </v>
      </c>
      <c r="CE545" s="126"/>
      <c r="CF545" s="126"/>
      <c r="CG545" s="126"/>
      <c r="CH545" s="126"/>
      <c r="CI545" s="127"/>
      <c r="CJ545" s="122"/>
      <c r="CK545" s="122"/>
      <c r="CL545" s="123" t="str">
        <f>IF(VLOOKUP(CL532,내용[],27,FALSE)="","",VLOOKUP(CL532,내용[],27,FALSE))</f>
        <v>펌웨어 구현</v>
      </c>
      <c r="CM545" s="123"/>
      <c r="CN545" s="123"/>
      <c r="CO545" s="123"/>
      <c r="CP545" s="123"/>
      <c r="CQ545" s="123"/>
      <c r="CR545" s="123"/>
      <c r="CS545" s="124"/>
      <c r="CT545" s="124"/>
      <c r="CU545" s="124"/>
      <c r="CV545" s="124"/>
    </row>
    <row r="546" spans="1:100" ht="60" customHeight="1" x14ac:dyDescent="0.15">
      <c r="A546" s="120" t="str">
        <f t="shared" ref="A546" si="1770">$A$21</f>
        <v>지시사항</v>
      </c>
      <c r="B546" s="120"/>
      <c r="C546" s="120"/>
      <c r="D546" s="120"/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20"/>
      <c r="P546" s="120"/>
      <c r="Q546" s="120"/>
      <c r="R546" s="120"/>
      <c r="S546" s="120"/>
      <c r="T546" s="120"/>
      <c r="U546" s="120" t="str">
        <f t="shared" ref="U546" si="1771">$A$21</f>
        <v>지시사항</v>
      </c>
      <c r="V546" s="120"/>
      <c r="W546" s="120"/>
      <c r="X546" s="120"/>
      <c r="Y546" s="120"/>
      <c r="Z546" s="120"/>
      <c r="AA546" s="120"/>
      <c r="AB546" s="120"/>
      <c r="AC546" s="120"/>
      <c r="AD546" s="120"/>
      <c r="AE546" s="120"/>
      <c r="AF546" s="120"/>
      <c r="AG546" s="120"/>
      <c r="AH546" s="120"/>
      <c r="AI546" s="120"/>
      <c r="AJ546" s="120"/>
      <c r="AK546" s="120"/>
      <c r="AL546" s="120"/>
      <c r="AM546" s="120"/>
      <c r="AN546" s="120"/>
      <c r="AO546" s="120" t="str">
        <f t="shared" ref="AO546" si="1772">$A$21</f>
        <v>지시사항</v>
      </c>
      <c r="AP546" s="120"/>
      <c r="AQ546" s="120"/>
      <c r="AR546" s="120"/>
      <c r="AS546" s="120"/>
      <c r="AT546" s="120"/>
      <c r="AU546" s="120"/>
      <c r="AV546" s="120"/>
      <c r="AW546" s="120"/>
      <c r="AX546" s="120"/>
      <c r="AY546" s="120"/>
      <c r="AZ546" s="120"/>
      <c r="BA546" s="120"/>
      <c r="BB546" s="120"/>
      <c r="BC546" s="120"/>
      <c r="BD546" s="120"/>
      <c r="BE546" s="120"/>
      <c r="BF546" s="120"/>
      <c r="BG546" s="120"/>
      <c r="BH546" s="120"/>
      <c r="BI546" s="120" t="str">
        <f t="shared" ref="BI546" si="1773">$A$21</f>
        <v>지시사항</v>
      </c>
      <c r="BJ546" s="120"/>
      <c r="BK546" s="120"/>
      <c r="BL546" s="120"/>
      <c r="BM546" s="120"/>
      <c r="BN546" s="120"/>
      <c r="BO546" s="120"/>
      <c r="BP546" s="120"/>
      <c r="BQ546" s="120"/>
      <c r="BR546" s="120"/>
      <c r="BS546" s="120"/>
      <c r="BT546" s="120"/>
      <c r="BU546" s="120"/>
      <c r="BV546" s="120"/>
      <c r="BW546" s="120"/>
      <c r="BX546" s="120"/>
      <c r="BY546" s="120"/>
      <c r="BZ546" s="120"/>
      <c r="CA546" s="120"/>
      <c r="CB546" s="120"/>
      <c r="CC546" s="120" t="str">
        <f t="shared" ref="CC546" si="1774">$A$21</f>
        <v>지시사항</v>
      </c>
      <c r="CD546" s="120"/>
      <c r="CE546" s="120"/>
      <c r="CF546" s="120"/>
      <c r="CG546" s="120"/>
      <c r="CH546" s="120"/>
      <c r="CI546" s="120"/>
      <c r="CJ546" s="120"/>
      <c r="CK546" s="120"/>
      <c r="CL546" s="120"/>
      <c r="CM546" s="120"/>
      <c r="CN546" s="120"/>
      <c r="CO546" s="120"/>
      <c r="CP546" s="120"/>
      <c r="CQ546" s="120"/>
      <c r="CR546" s="120"/>
      <c r="CS546" s="120"/>
      <c r="CT546" s="120"/>
      <c r="CU546" s="120"/>
      <c r="CV546" s="120"/>
    </row>
    <row r="547" spans="1:100" ht="27.95" customHeight="1" x14ac:dyDescent="0.15">
      <c r="A547" s="121" t="str">
        <f t="shared" ref="A547" si="1775">$A$22</f>
        <v>특이
사항</v>
      </c>
      <c r="B547" s="120" t="str">
        <f t="shared" ref="B547" si="1776">$B$22</f>
        <v>지각자</v>
      </c>
      <c r="C547" s="120"/>
      <c r="D547" s="120"/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20"/>
      <c r="P547" s="120"/>
      <c r="Q547" s="120"/>
      <c r="R547" s="120"/>
      <c r="S547" s="120"/>
      <c r="T547" s="120"/>
      <c r="U547" s="121" t="str">
        <f t="shared" ref="U547" si="1777">$A$22</f>
        <v>특이
사항</v>
      </c>
      <c r="V547" s="120" t="str">
        <f t="shared" ref="V547" si="1778">$B$22</f>
        <v>지각자</v>
      </c>
      <c r="W547" s="120"/>
      <c r="X547" s="120"/>
      <c r="Y547" s="120"/>
      <c r="Z547" s="120"/>
      <c r="AA547" s="120"/>
      <c r="AB547" s="120"/>
      <c r="AC547" s="120"/>
      <c r="AD547" s="120"/>
      <c r="AE547" s="120"/>
      <c r="AF547" s="120"/>
      <c r="AG547" s="120"/>
      <c r="AH547" s="120"/>
      <c r="AI547" s="120"/>
      <c r="AJ547" s="120"/>
      <c r="AK547" s="120"/>
      <c r="AL547" s="120"/>
      <c r="AM547" s="120"/>
      <c r="AN547" s="120"/>
      <c r="AO547" s="121" t="str">
        <f t="shared" ref="AO547" si="1779">$A$22</f>
        <v>특이
사항</v>
      </c>
      <c r="AP547" s="120" t="str">
        <f t="shared" ref="AP547" si="1780">$B$22</f>
        <v>지각자</v>
      </c>
      <c r="AQ547" s="120"/>
      <c r="AR547" s="120"/>
      <c r="AS547" s="120"/>
      <c r="AT547" s="120"/>
      <c r="AU547" s="120"/>
      <c r="AV547" s="120"/>
      <c r="AW547" s="120"/>
      <c r="AX547" s="120"/>
      <c r="AY547" s="120"/>
      <c r="AZ547" s="120"/>
      <c r="BA547" s="120"/>
      <c r="BB547" s="120"/>
      <c r="BC547" s="120"/>
      <c r="BD547" s="120"/>
      <c r="BE547" s="120"/>
      <c r="BF547" s="120"/>
      <c r="BG547" s="120"/>
      <c r="BH547" s="120"/>
      <c r="BI547" s="121" t="str">
        <f t="shared" ref="BI547" si="1781">$A$22</f>
        <v>특이
사항</v>
      </c>
      <c r="BJ547" s="120" t="str">
        <f t="shared" ref="BJ547" si="1782">$B$22</f>
        <v>지각자</v>
      </c>
      <c r="BK547" s="120"/>
      <c r="BL547" s="120"/>
      <c r="BM547" s="120"/>
      <c r="BN547" s="120"/>
      <c r="BO547" s="120"/>
      <c r="BP547" s="120"/>
      <c r="BQ547" s="120"/>
      <c r="BR547" s="120"/>
      <c r="BS547" s="120"/>
      <c r="BT547" s="120"/>
      <c r="BU547" s="120"/>
      <c r="BV547" s="120"/>
      <c r="BW547" s="120"/>
      <c r="BX547" s="120"/>
      <c r="BY547" s="120"/>
      <c r="BZ547" s="120"/>
      <c r="CA547" s="120"/>
      <c r="CB547" s="120"/>
      <c r="CC547" s="121" t="str">
        <f t="shared" ref="CC547" si="1783">$A$22</f>
        <v>특이
사항</v>
      </c>
      <c r="CD547" s="120" t="str">
        <f t="shared" ref="CD547" si="1784">$B$22</f>
        <v>지각자</v>
      </c>
      <c r="CE547" s="120"/>
      <c r="CF547" s="120"/>
      <c r="CG547" s="120"/>
      <c r="CH547" s="120"/>
      <c r="CI547" s="120"/>
      <c r="CJ547" s="120"/>
      <c r="CK547" s="120"/>
      <c r="CL547" s="120"/>
      <c r="CM547" s="120"/>
      <c r="CN547" s="120"/>
      <c r="CO547" s="120"/>
      <c r="CP547" s="120"/>
      <c r="CQ547" s="120"/>
      <c r="CR547" s="120"/>
      <c r="CS547" s="120"/>
      <c r="CT547" s="120"/>
      <c r="CU547" s="120"/>
      <c r="CV547" s="120"/>
    </row>
    <row r="548" spans="1:100" ht="27.95" customHeight="1" x14ac:dyDescent="0.15">
      <c r="A548" s="121"/>
      <c r="B548" s="120" t="str">
        <f t="shared" ref="B548" si="1785">$B$23</f>
        <v>결석자</v>
      </c>
      <c r="C548" s="120"/>
      <c r="D548" s="120"/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20"/>
      <c r="P548" s="120"/>
      <c r="Q548" s="120"/>
      <c r="R548" s="120"/>
      <c r="S548" s="120"/>
      <c r="T548" s="120"/>
      <c r="U548" s="121"/>
      <c r="V548" s="120" t="str">
        <f t="shared" ref="V548" si="1786">$B$23</f>
        <v>결석자</v>
      </c>
      <c r="W548" s="120"/>
      <c r="X548" s="120"/>
      <c r="Y548" s="120"/>
      <c r="Z548" s="120"/>
      <c r="AA548" s="120"/>
      <c r="AB548" s="120"/>
      <c r="AC548" s="120"/>
      <c r="AD548" s="120"/>
      <c r="AE548" s="120"/>
      <c r="AF548" s="120"/>
      <c r="AG548" s="120"/>
      <c r="AH548" s="120"/>
      <c r="AI548" s="120"/>
      <c r="AJ548" s="120"/>
      <c r="AK548" s="120"/>
      <c r="AL548" s="120"/>
      <c r="AM548" s="120"/>
      <c r="AN548" s="120"/>
      <c r="AO548" s="121"/>
      <c r="AP548" s="120" t="str">
        <f t="shared" ref="AP548" si="1787">$B$23</f>
        <v>결석자</v>
      </c>
      <c r="AQ548" s="120"/>
      <c r="AR548" s="120"/>
      <c r="AS548" s="120"/>
      <c r="AT548" s="120"/>
      <c r="AU548" s="120"/>
      <c r="AV548" s="120"/>
      <c r="AW548" s="120"/>
      <c r="AX548" s="120"/>
      <c r="AY548" s="120"/>
      <c r="AZ548" s="120"/>
      <c r="BA548" s="120"/>
      <c r="BB548" s="120"/>
      <c r="BC548" s="120"/>
      <c r="BD548" s="120"/>
      <c r="BE548" s="120"/>
      <c r="BF548" s="120"/>
      <c r="BG548" s="120"/>
      <c r="BH548" s="120"/>
      <c r="BI548" s="121"/>
      <c r="BJ548" s="120" t="str">
        <f t="shared" ref="BJ548" si="1788">$B$23</f>
        <v>결석자</v>
      </c>
      <c r="BK548" s="120"/>
      <c r="BL548" s="120"/>
      <c r="BM548" s="120"/>
      <c r="BN548" s="120"/>
      <c r="BO548" s="120"/>
      <c r="BP548" s="120"/>
      <c r="BQ548" s="120"/>
      <c r="BR548" s="120"/>
      <c r="BS548" s="120"/>
      <c r="BT548" s="120"/>
      <c r="BU548" s="120"/>
      <c r="BV548" s="120"/>
      <c r="BW548" s="120"/>
      <c r="BX548" s="120"/>
      <c r="BY548" s="120"/>
      <c r="BZ548" s="120"/>
      <c r="CA548" s="120"/>
      <c r="CB548" s="120"/>
      <c r="CC548" s="121"/>
      <c r="CD548" s="120" t="str">
        <f t="shared" ref="CD548" si="1789">$B$23</f>
        <v>결석자</v>
      </c>
      <c r="CE548" s="120"/>
      <c r="CF548" s="120"/>
      <c r="CG548" s="120"/>
      <c r="CH548" s="120"/>
      <c r="CI548" s="120"/>
      <c r="CJ548" s="120"/>
      <c r="CK548" s="120"/>
      <c r="CL548" s="120"/>
      <c r="CM548" s="120"/>
      <c r="CN548" s="120"/>
      <c r="CO548" s="120"/>
      <c r="CP548" s="120"/>
      <c r="CQ548" s="120"/>
      <c r="CR548" s="120"/>
      <c r="CS548" s="120"/>
      <c r="CT548" s="120"/>
      <c r="CU548" s="120"/>
      <c r="CV548" s="120"/>
    </row>
    <row r="549" spans="1:100" ht="27.95" customHeight="1" x14ac:dyDescent="0.15">
      <c r="A549" s="121"/>
      <c r="B549" s="120" t="str">
        <f t="shared" ref="B549" si="1790">$B$24</f>
        <v>조퇴자</v>
      </c>
      <c r="C549" s="120"/>
      <c r="D549" s="120"/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0"/>
      <c r="Q549" s="120"/>
      <c r="R549" s="120"/>
      <c r="S549" s="120"/>
      <c r="T549" s="120"/>
      <c r="U549" s="121"/>
      <c r="V549" s="120" t="str">
        <f t="shared" ref="V549" si="1791">$B$24</f>
        <v>조퇴자</v>
      </c>
      <c r="W549" s="120"/>
      <c r="X549" s="120"/>
      <c r="Y549" s="120"/>
      <c r="Z549" s="120"/>
      <c r="AA549" s="120"/>
      <c r="AB549" s="120"/>
      <c r="AC549" s="120"/>
      <c r="AD549" s="120"/>
      <c r="AE549" s="120"/>
      <c r="AF549" s="120"/>
      <c r="AG549" s="120"/>
      <c r="AH549" s="120"/>
      <c r="AI549" s="120"/>
      <c r="AJ549" s="120"/>
      <c r="AK549" s="120"/>
      <c r="AL549" s="120"/>
      <c r="AM549" s="120"/>
      <c r="AN549" s="120"/>
      <c r="AO549" s="121"/>
      <c r="AP549" s="120" t="str">
        <f t="shared" ref="AP549" si="1792">$B$24</f>
        <v>조퇴자</v>
      </c>
      <c r="AQ549" s="120"/>
      <c r="AR549" s="120"/>
      <c r="AS549" s="120"/>
      <c r="AT549" s="120"/>
      <c r="AU549" s="120"/>
      <c r="AV549" s="120"/>
      <c r="AW549" s="120"/>
      <c r="AX549" s="120"/>
      <c r="AY549" s="120"/>
      <c r="AZ549" s="120"/>
      <c r="BA549" s="120"/>
      <c r="BB549" s="120"/>
      <c r="BC549" s="120"/>
      <c r="BD549" s="120"/>
      <c r="BE549" s="120"/>
      <c r="BF549" s="120"/>
      <c r="BG549" s="120"/>
      <c r="BH549" s="120"/>
      <c r="BI549" s="121"/>
      <c r="BJ549" s="120" t="str">
        <f t="shared" ref="BJ549" si="1793">$B$24</f>
        <v>조퇴자</v>
      </c>
      <c r="BK549" s="120"/>
      <c r="BL549" s="120"/>
      <c r="BM549" s="120"/>
      <c r="BN549" s="120"/>
      <c r="BO549" s="120"/>
      <c r="BP549" s="120"/>
      <c r="BQ549" s="120"/>
      <c r="BR549" s="120"/>
      <c r="BS549" s="120"/>
      <c r="BT549" s="120"/>
      <c r="BU549" s="120"/>
      <c r="BV549" s="120"/>
      <c r="BW549" s="120"/>
      <c r="BX549" s="120"/>
      <c r="BY549" s="120"/>
      <c r="BZ549" s="120"/>
      <c r="CA549" s="120"/>
      <c r="CB549" s="120"/>
      <c r="CC549" s="121"/>
      <c r="CD549" s="120" t="str">
        <f t="shared" ref="CD549" si="1794">$B$24</f>
        <v>조퇴자</v>
      </c>
      <c r="CE549" s="120"/>
      <c r="CF549" s="120"/>
      <c r="CG549" s="120"/>
      <c r="CH549" s="120"/>
      <c r="CI549" s="120"/>
      <c r="CJ549" s="120"/>
      <c r="CK549" s="120"/>
      <c r="CL549" s="120"/>
      <c r="CM549" s="120"/>
      <c r="CN549" s="120"/>
      <c r="CO549" s="120"/>
      <c r="CP549" s="120"/>
      <c r="CQ549" s="120"/>
      <c r="CR549" s="120"/>
      <c r="CS549" s="120"/>
      <c r="CT549" s="120"/>
      <c r="CU549" s="120"/>
      <c r="CV549" s="120"/>
    </row>
    <row r="550" spans="1:100" ht="45" customHeight="1" x14ac:dyDescent="0.15">
      <c r="A550" s="121"/>
      <c r="B550" s="121" t="str">
        <f t="shared" ref="B550" si="1795">$B$25</f>
        <v>기타사항
(전달사항, 외출자 등)</v>
      </c>
      <c r="C550" s="121"/>
      <c r="D550" s="121"/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  <c r="Q550" s="120"/>
      <c r="R550" s="120"/>
      <c r="S550" s="120"/>
      <c r="T550" s="120"/>
      <c r="U550" s="121"/>
      <c r="V550" s="121" t="str">
        <f t="shared" ref="V550" si="1796">$B$25</f>
        <v>기타사항
(전달사항, 외출자 등)</v>
      </c>
      <c r="W550" s="121"/>
      <c r="X550" s="121"/>
      <c r="Y550" s="120"/>
      <c r="Z550" s="120"/>
      <c r="AA550" s="120"/>
      <c r="AB550" s="120"/>
      <c r="AC550" s="120"/>
      <c r="AD550" s="120"/>
      <c r="AE550" s="120"/>
      <c r="AF550" s="120"/>
      <c r="AG550" s="120"/>
      <c r="AH550" s="120"/>
      <c r="AI550" s="120"/>
      <c r="AJ550" s="120"/>
      <c r="AK550" s="120"/>
      <c r="AL550" s="120"/>
      <c r="AM550" s="120"/>
      <c r="AN550" s="120"/>
      <c r="AO550" s="121"/>
      <c r="AP550" s="121" t="str">
        <f t="shared" ref="AP550" si="1797">$B$25</f>
        <v>기타사항
(전달사항, 외출자 등)</v>
      </c>
      <c r="AQ550" s="121"/>
      <c r="AR550" s="121"/>
      <c r="AS550" s="120"/>
      <c r="AT550" s="120"/>
      <c r="AU550" s="120"/>
      <c r="AV550" s="120"/>
      <c r="AW550" s="120"/>
      <c r="AX550" s="120"/>
      <c r="AY550" s="120"/>
      <c r="AZ550" s="120"/>
      <c r="BA550" s="120"/>
      <c r="BB550" s="120"/>
      <c r="BC550" s="120"/>
      <c r="BD550" s="120"/>
      <c r="BE550" s="120"/>
      <c r="BF550" s="120"/>
      <c r="BG550" s="120"/>
      <c r="BH550" s="120"/>
      <c r="BI550" s="121"/>
      <c r="BJ550" s="121" t="str">
        <f t="shared" ref="BJ550" si="1798">$B$25</f>
        <v>기타사항
(전달사항, 외출자 등)</v>
      </c>
      <c r="BK550" s="121"/>
      <c r="BL550" s="121"/>
      <c r="BM550" s="120"/>
      <c r="BN550" s="120"/>
      <c r="BO550" s="120"/>
      <c r="BP550" s="120"/>
      <c r="BQ550" s="120"/>
      <c r="BR550" s="120"/>
      <c r="BS550" s="120"/>
      <c r="BT550" s="120"/>
      <c r="BU550" s="120"/>
      <c r="BV550" s="120"/>
      <c r="BW550" s="120"/>
      <c r="BX550" s="120"/>
      <c r="BY550" s="120"/>
      <c r="BZ550" s="120"/>
      <c r="CA550" s="120"/>
      <c r="CB550" s="120"/>
      <c r="CC550" s="121"/>
      <c r="CD550" s="121" t="str">
        <f t="shared" ref="CD550" si="1799">$B$25</f>
        <v>기타사항
(전달사항, 외출자 등)</v>
      </c>
      <c r="CE550" s="121"/>
      <c r="CF550" s="121"/>
      <c r="CG550" s="120"/>
      <c r="CH550" s="120"/>
      <c r="CI550" s="120"/>
      <c r="CJ550" s="120"/>
      <c r="CK550" s="120"/>
      <c r="CL550" s="120"/>
      <c r="CM550" s="120"/>
      <c r="CN550" s="120"/>
      <c r="CO550" s="120"/>
      <c r="CP550" s="120"/>
      <c r="CQ550" s="120"/>
      <c r="CR550" s="120"/>
      <c r="CS550" s="120"/>
      <c r="CT550" s="120"/>
      <c r="CU550" s="120"/>
      <c r="CV550" s="120"/>
    </row>
  </sheetData>
  <mergeCells count="7810">
    <mergeCell ref="CL370:CR370"/>
    <mergeCell ref="CS370:CV370"/>
    <mergeCell ref="B370:G370"/>
    <mergeCell ref="H370:I370"/>
    <mergeCell ref="J370:P370"/>
    <mergeCell ref="Q370:T370"/>
    <mergeCell ref="V370:AA370"/>
    <mergeCell ref="AB370:AC370"/>
    <mergeCell ref="AD370:AJ370"/>
    <mergeCell ref="AK370:AN370"/>
    <mergeCell ref="AP370:AU370"/>
    <mergeCell ref="AV370:AW370"/>
    <mergeCell ref="CJ370:CK370"/>
    <mergeCell ref="AX370:BD370"/>
    <mergeCell ref="BE370:BH370"/>
    <mergeCell ref="BJ370:BO370"/>
    <mergeCell ref="BP370:BQ370"/>
    <mergeCell ref="BR370:BX370"/>
    <mergeCell ref="BY370:CB370"/>
    <mergeCell ref="CD370:CI370"/>
    <mergeCell ref="CJ320:CK320"/>
    <mergeCell ref="CL320:CR320"/>
    <mergeCell ref="CS320:CV320"/>
    <mergeCell ref="B345:G345"/>
    <mergeCell ref="H345:I345"/>
    <mergeCell ref="J345:P345"/>
    <mergeCell ref="Q345:T345"/>
    <mergeCell ref="V345:AA345"/>
    <mergeCell ref="AB345:AC345"/>
    <mergeCell ref="AD345:AJ345"/>
    <mergeCell ref="AK345:AN345"/>
    <mergeCell ref="AP345:AU345"/>
    <mergeCell ref="AV345:AW345"/>
    <mergeCell ref="AX345:BD345"/>
    <mergeCell ref="BE345:BH345"/>
    <mergeCell ref="BJ345:BO345"/>
    <mergeCell ref="BP345:BQ345"/>
    <mergeCell ref="BR345:BX345"/>
    <mergeCell ref="BY345:CB345"/>
    <mergeCell ref="CD345:CI345"/>
    <mergeCell ref="CJ345:CK345"/>
    <mergeCell ref="CL345:CR345"/>
    <mergeCell ref="CS345:CV345"/>
    <mergeCell ref="B320:G320"/>
    <mergeCell ref="H320:I320"/>
    <mergeCell ref="J320:P320"/>
    <mergeCell ref="Q320:T320"/>
    <mergeCell ref="V320:AA320"/>
    <mergeCell ref="AB320:AC320"/>
    <mergeCell ref="AD320:AJ320"/>
    <mergeCell ref="AK320:AN320"/>
    <mergeCell ref="AP320:AU320"/>
    <mergeCell ref="AV320:AW320"/>
    <mergeCell ref="AX320:BD320"/>
    <mergeCell ref="BE320:BH320"/>
    <mergeCell ref="BJ320:BO320"/>
    <mergeCell ref="BP320:BQ320"/>
    <mergeCell ref="BR320:BX320"/>
    <mergeCell ref="BY320:CB320"/>
    <mergeCell ref="CD320:CI320"/>
    <mergeCell ref="CJ270:CK270"/>
    <mergeCell ref="CL270:CR270"/>
    <mergeCell ref="CS270:CV270"/>
    <mergeCell ref="CJ295:CK295"/>
    <mergeCell ref="CL295:CR295"/>
    <mergeCell ref="CS295:CV295"/>
    <mergeCell ref="BR317:BX317"/>
    <mergeCell ref="BY317:CB317"/>
    <mergeCell ref="CL317:CR317"/>
    <mergeCell ref="CS317:CV317"/>
    <mergeCell ref="BY315:CB315"/>
    <mergeCell ref="CL315:CR315"/>
    <mergeCell ref="CS315:CV315"/>
    <mergeCell ref="CD313:CI313"/>
    <mergeCell ref="CJ313:CK313"/>
    <mergeCell ref="CD314:CI314"/>
    <mergeCell ref="CJ314:CK314"/>
    <mergeCell ref="BL307:BQ307"/>
    <mergeCell ref="BR307:BS307"/>
    <mergeCell ref="CF307:CK307"/>
    <mergeCell ref="CL307:CM307"/>
    <mergeCell ref="BW308:BX308"/>
    <mergeCell ref="BY308:BZ308"/>
    <mergeCell ref="CA308:CB308"/>
    <mergeCell ref="AB317:AC317"/>
    <mergeCell ref="AP317:AU317"/>
    <mergeCell ref="CD317:CI317"/>
    <mergeCell ref="CL312:CR312"/>
    <mergeCell ref="CS312:CV312"/>
    <mergeCell ref="CJ312:CK312"/>
    <mergeCell ref="AR307:AW307"/>
    <mergeCell ref="AX307:AY307"/>
    <mergeCell ref="B295:G295"/>
    <mergeCell ref="H295:I295"/>
    <mergeCell ref="J295:P295"/>
    <mergeCell ref="Q295:T295"/>
    <mergeCell ref="V295:AA295"/>
    <mergeCell ref="AB295:AC295"/>
    <mergeCell ref="AD295:AJ295"/>
    <mergeCell ref="AK295:AN295"/>
    <mergeCell ref="AP295:AU295"/>
    <mergeCell ref="AV295:AW295"/>
    <mergeCell ref="AX295:BD295"/>
    <mergeCell ref="BE295:BH295"/>
    <mergeCell ref="BJ295:BO295"/>
    <mergeCell ref="BP295:BQ295"/>
    <mergeCell ref="BR295:BX295"/>
    <mergeCell ref="BY295:CB295"/>
    <mergeCell ref="CD295:CI295"/>
    <mergeCell ref="J315:P315"/>
    <mergeCell ref="Q315:T315"/>
    <mergeCell ref="AD315:AJ315"/>
    <mergeCell ref="AK315:AN315"/>
    <mergeCell ref="AX315:BD315"/>
    <mergeCell ref="BE315:BH315"/>
    <mergeCell ref="BR315:BX315"/>
    <mergeCell ref="B270:G270"/>
    <mergeCell ref="H270:I270"/>
    <mergeCell ref="J270:P270"/>
    <mergeCell ref="Q270:T270"/>
    <mergeCell ref="V270:AA270"/>
    <mergeCell ref="AB270:AC270"/>
    <mergeCell ref="AD270:AJ270"/>
    <mergeCell ref="AK270:AN270"/>
    <mergeCell ref="AP270:AU270"/>
    <mergeCell ref="AV270:AW270"/>
    <mergeCell ref="AX270:BD270"/>
    <mergeCell ref="BE270:BH270"/>
    <mergeCell ref="BJ270:BO270"/>
    <mergeCell ref="BP270:BQ270"/>
    <mergeCell ref="BR270:BX270"/>
    <mergeCell ref="BY270:CB270"/>
    <mergeCell ref="CD270:CI270"/>
    <mergeCell ref="CJ220:CK220"/>
    <mergeCell ref="AX220:BD220"/>
    <mergeCell ref="BE220:BH220"/>
    <mergeCell ref="BJ220:BO220"/>
    <mergeCell ref="BP220:BQ220"/>
    <mergeCell ref="BR220:BX220"/>
    <mergeCell ref="BY220:CB220"/>
    <mergeCell ref="CD220:CI220"/>
    <mergeCell ref="BR267:BX267"/>
    <mergeCell ref="BY267:CB267"/>
    <mergeCell ref="J265:P265"/>
    <mergeCell ref="Q265:T265"/>
    <mergeCell ref="AD265:AJ265"/>
    <mergeCell ref="AK265:AN265"/>
    <mergeCell ref="AX265:BD265"/>
    <mergeCell ref="BE265:BH265"/>
    <mergeCell ref="CL220:CR220"/>
    <mergeCell ref="CL267:CR267"/>
    <mergeCell ref="BR265:BX265"/>
    <mergeCell ref="BY265:CB265"/>
    <mergeCell ref="CL265:CR265"/>
    <mergeCell ref="CL264:CR264"/>
    <mergeCell ref="J261:P261"/>
    <mergeCell ref="Q261:T261"/>
    <mergeCell ref="AD261:AJ261"/>
    <mergeCell ref="AK261:AN261"/>
    <mergeCell ref="CL237:CR237"/>
    <mergeCell ref="AR232:AW232"/>
    <mergeCell ref="AX232:AY232"/>
    <mergeCell ref="BL232:BQ232"/>
    <mergeCell ref="BR232:BS232"/>
    <mergeCell ref="CF232:CK232"/>
    <mergeCell ref="CS220:CV220"/>
    <mergeCell ref="B245:G245"/>
    <mergeCell ref="H245:I245"/>
    <mergeCell ref="J245:P245"/>
    <mergeCell ref="Q245:T245"/>
    <mergeCell ref="V245:AA245"/>
    <mergeCell ref="AB245:AC245"/>
    <mergeCell ref="AD245:AJ245"/>
    <mergeCell ref="AK245:AN245"/>
    <mergeCell ref="AP245:AU245"/>
    <mergeCell ref="AV245:AW245"/>
    <mergeCell ref="AX245:BD245"/>
    <mergeCell ref="BE245:BH245"/>
    <mergeCell ref="BJ245:BO245"/>
    <mergeCell ref="BP245:BQ245"/>
    <mergeCell ref="BR245:BX245"/>
    <mergeCell ref="BY245:CB245"/>
    <mergeCell ref="CD245:CI245"/>
    <mergeCell ref="CJ245:CK245"/>
    <mergeCell ref="CL245:CR245"/>
    <mergeCell ref="CS245:CV245"/>
    <mergeCell ref="B220:G220"/>
    <mergeCell ref="H220:I220"/>
    <mergeCell ref="J220:P220"/>
    <mergeCell ref="Q220:T220"/>
    <mergeCell ref="V220:AA220"/>
    <mergeCell ref="AB220:AC220"/>
    <mergeCell ref="AD220:AJ220"/>
    <mergeCell ref="AK220:AN220"/>
    <mergeCell ref="AP220:AU220"/>
    <mergeCell ref="AV220:AW220"/>
    <mergeCell ref="CL244:CR244"/>
    <mergeCell ref="CJ170:CK170"/>
    <mergeCell ref="CL170:CR170"/>
    <mergeCell ref="CS170:CV170"/>
    <mergeCell ref="B195:G195"/>
    <mergeCell ref="H195:I195"/>
    <mergeCell ref="J195:P195"/>
    <mergeCell ref="Q195:T195"/>
    <mergeCell ref="V195:AA195"/>
    <mergeCell ref="AB195:AC195"/>
    <mergeCell ref="AD195:AJ195"/>
    <mergeCell ref="AK195:AN195"/>
    <mergeCell ref="AP195:AU195"/>
    <mergeCell ref="AV195:AW195"/>
    <mergeCell ref="AX195:BD195"/>
    <mergeCell ref="BE195:BH195"/>
    <mergeCell ref="BJ195:BO195"/>
    <mergeCell ref="BP195:BQ195"/>
    <mergeCell ref="BR195:BX195"/>
    <mergeCell ref="BY195:CB195"/>
    <mergeCell ref="CD195:CI195"/>
    <mergeCell ref="CJ195:CK195"/>
    <mergeCell ref="CL195:CR195"/>
    <mergeCell ref="CS195:CV195"/>
    <mergeCell ref="B170:G170"/>
    <mergeCell ref="H170:I170"/>
    <mergeCell ref="J170:P170"/>
    <mergeCell ref="Q170:T170"/>
    <mergeCell ref="V170:AA170"/>
    <mergeCell ref="AB170:AC170"/>
    <mergeCell ref="AD170:AJ170"/>
    <mergeCell ref="AK170:AN170"/>
    <mergeCell ref="AP170:AU170"/>
    <mergeCell ref="AV170:AW170"/>
    <mergeCell ref="AX170:BD170"/>
    <mergeCell ref="BE170:BH170"/>
    <mergeCell ref="BJ170:BO170"/>
    <mergeCell ref="BP170:BQ170"/>
    <mergeCell ref="BR170:BX170"/>
    <mergeCell ref="BY170:CB170"/>
    <mergeCell ref="CD170:CI170"/>
    <mergeCell ref="CJ120:CK120"/>
    <mergeCell ref="CL120:CR120"/>
    <mergeCell ref="CS120:CV120"/>
    <mergeCell ref="B145:G145"/>
    <mergeCell ref="H145:I145"/>
    <mergeCell ref="J145:P145"/>
    <mergeCell ref="Q145:T145"/>
    <mergeCell ref="V145:AA145"/>
    <mergeCell ref="AB145:AC145"/>
    <mergeCell ref="AD145:AJ145"/>
    <mergeCell ref="AK145:AN145"/>
    <mergeCell ref="AP145:AU145"/>
    <mergeCell ref="AV145:AW145"/>
    <mergeCell ref="AX145:BD145"/>
    <mergeCell ref="BE145:BH145"/>
    <mergeCell ref="BJ145:BO145"/>
    <mergeCell ref="BP145:BQ145"/>
    <mergeCell ref="BR145:BX145"/>
    <mergeCell ref="BY145:CB145"/>
    <mergeCell ref="CD145:CI145"/>
    <mergeCell ref="CJ145:CK145"/>
    <mergeCell ref="CL145:CR145"/>
    <mergeCell ref="CS145:CV145"/>
    <mergeCell ref="B120:G120"/>
    <mergeCell ref="AX120:BD120"/>
    <mergeCell ref="BE120:BH120"/>
    <mergeCell ref="BJ120:BO120"/>
    <mergeCell ref="BP120:BQ120"/>
    <mergeCell ref="BR120:BX120"/>
    <mergeCell ref="BY120:CB120"/>
    <mergeCell ref="CD120:CI120"/>
    <mergeCell ref="CJ70:CK70"/>
    <mergeCell ref="AX70:BD70"/>
    <mergeCell ref="BE70:BH70"/>
    <mergeCell ref="BJ70:BO70"/>
    <mergeCell ref="BP70:BQ70"/>
    <mergeCell ref="BR70:BX70"/>
    <mergeCell ref="BY70:CB70"/>
    <mergeCell ref="CD70:CI70"/>
    <mergeCell ref="BR117:BX117"/>
    <mergeCell ref="BY117:CB117"/>
    <mergeCell ref="AX115:BD115"/>
    <mergeCell ref="BE115:BH115"/>
    <mergeCell ref="BR115:BX115"/>
    <mergeCell ref="BY115:CB115"/>
    <mergeCell ref="BY114:CB114"/>
    <mergeCell ref="AY108:AZ108"/>
    <mergeCell ref="BA108:BB108"/>
    <mergeCell ref="BC108:BD108"/>
    <mergeCell ref="BE108:BF108"/>
    <mergeCell ref="BG108:BH108"/>
    <mergeCell ref="BI108:BJ108"/>
    <mergeCell ref="BK108:BL108"/>
    <mergeCell ref="BM108:BN108"/>
    <mergeCell ref="BO108:BP108"/>
    <mergeCell ref="BQ108:BR108"/>
    <mergeCell ref="J70:P70"/>
    <mergeCell ref="Q70:T70"/>
    <mergeCell ref="V70:AA70"/>
    <mergeCell ref="AB70:AC70"/>
    <mergeCell ref="AD70:AJ70"/>
    <mergeCell ref="AK70:AN70"/>
    <mergeCell ref="AP70:AU70"/>
    <mergeCell ref="AV70:AW70"/>
    <mergeCell ref="H120:I120"/>
    <mergeCell ref="J120:P120"/>
    <mergeCell ref="Q120:T120"/>
    <mergeCell ref="V120:AA120"/>
    <mergeCell ref="AB120:AC120"/>
    <mergeCell ref="AD120:AJ120"/>
    <mergeCell ref="AK120:AN120"/>
    <mergeCell ref="AP120:AU120"/>
    <mergeCell ref="AV120:AW120"/>
    <mergeCell ref="J115:P115"/>
    <mergeCell ref="Q115:T115"/>
    <mergeCell ref="AD115:AJ115"/>
    <mergeCell ref="AK115:AN115"/>
    <mergeCell ref="J111:P111"/>
    <mergeCell ref="Q111:T111"/>
    <mergeCell ref="AD111:AJ111"/>
    <mergeCell ref="AK111:AN111"/>
    <mergeCell ref="A110:T110"/>
    <mergeCell ref="U110:AN110"/>
    <mergeCell ref="AS108:AT108"/>
    <mergeCell ref="AU108:AV108"/>
    <mergeCell ref="AW108:AX108"/>
    <mergeCell ref="AD107:AE107"/>
    <mergeCell ref="AO96:AR96"/>
    <mergeCell ref="H20:I20"/>
    <mergeCell ref="J20:P20"/>
    <mergeCell ref="Q20:T20"/>
    <mergeCell ref="V20:AA20"/>
    <mergeCell ref="AB20:AC20"/>
    <mergeCell ref="AD20:AJ20"/>
    <mergeCell ref="AK20:AN20"/>
    <mergeCell ref="AP20:AU20"/>
    <mergeCell ref="CL70:CR70"/>
    <mergeCell ref="CS70:CV70"/>
    <mergeCell ref="B95:G95"/>
    <mergeCell ref="H95:I95"/>
    <mergeCell ref="J95:P95"/>
    <mergeCell ref="Q95:T95"/>
    <mergeCell ref="V95:AA95"/>
    <mergeCell ref="AB95:AC95"/>
    <mergeCell ref="AD95:AJ95"/>
    <mergeCell ref="AK95:AN95"/>
    <mergeCell ref="AP95:AU95"/>
    <mergeCell ref="AV95:AW95"/>
    <mergeCell ref="AX95:BD95"/>
    <mergeCell ref="BE95:BH95"/>
    <mergeCell ref="BJ95:BO95"/>
    <mergeCell ref="BP95:BQ95"/>
    <mergeCell ref="BR95:BX95"/>
    <mergeCell ref="BY95:CB95"/>
    <mergeCell ref="CD95:CI95"/>
    <mergeCell ref="CJ95:CK95"/>
    <mergeCell ref="CL95:CR95"/>
    <mergeCell ref="CS95:CV95"/>
    <mergeCell ref="B70:G70"/>
    <mergeCell ref="H70:I70"/>
    <mergeCell ref="AV20:AW20"/>
    <mergeCell ref="AX20:BD20"/>
    <mergeCell ref="BE20:BH20"/>
    <mergeCell ref="BJ20:BO20"/>
    <mergeCell ref="BP20:BQ20"/>
    <mergeCell ref="BR20:BX20"/>
    <mergeCell ref="BY20:CB20"/>
    <mergeCell ref="CD20:CI20"/>
    <mergeCell ref="CJ20:CK20"/>
    <mergeCell ref="CL20:CR20"/>
    <mergeCell ref="CS20:CV20"/>
    <mergeCell ref="B45:G45"/>
    <mergeCell ref="H45:I45"/>
    <mergeCell ref="J45:P45"/>
    <mergeCell ref="Q45:T45"/>
    <mergeCell ref="V45:AA45"/>
    <mergeCell ref="AB45:AC45"/>
    <mergeCell ref="AD45:AJ45"/>
    <mergeCell ref="AK45:AN45"/>
    <mergeCell ref="AP45:AU45"/>
    <mergeCell ref="AV45:AW45"/>
    <mergeCell ref="AX45:BD45"/>
    <mergeCell ref="BE45:BH45"/>
    <mergeCell ref="BJ45:BO45"/>
    <mergeCell ref="BP45:BQ45"/>
    <mergeCell ref="BR45:BX45"/>
    <mergeCell ref="BY45:CB45"/>
    <mergeCell ref="CD45:CI45"/>
    <mergeCell ref="CJ45:CK45"/>
    <mergeCell ref="CL45:CR45"/>
    <mergeCell ref="CS45:CV45"/>
    <mergeCell ref="B20:G20"/>
    <mergeCell ref="BR367:BX367"/>
    <mergeCell ref="BY367:CB367"/>
    <mergeCell ref="CL367:CR367"/>
    <mergeCell ref="CS367:CV367"/>
    <mergeCell ref="J368:P368"/>
    <mergeCell ref="Q368:T368"/>
    <mergeCell ref="AD368:AJ368"/>
    <mergeCell ref="AK368:AN368"/>
    <mergeCell ref="AX368:BD368"/>
    <mergeCell ref="BE368:BH368"/>
    <mergeCell ref="BR368:BX368"/>
    <mergeCell ref="BY368:CB368"/>
    <mergeCell ref="CL368:CR368"/>
    <mergeCell ref="CS368:CV368"/>
    <mergeCell ref="J369:P369"/>
    <mergeCell ref="Q369:T369"/>
    <mergeCell ref="AD369:AJ369"/>
    <mergeCell ref="AK369:AN369"/>
    <mergeCell ref="AX369:BD369"/>
    <mergeCell ref="BE369:BH369"/>
    <mergeCell ref="BR369:BX369"/>
    <mergeCell ref="BY369:CB369"/>
    <mergeCell ref="CL369:CR369"/>
    <mergeCell ref="CS369:CV369"/>
    <mergeCell ref="BP369:BQ369"/>
    <mergeCell ref="CD369:CI369"/>
    <mergeCell ref="CJ369:CK369"/>
    <mergeCell ref="AB367:AC367"/>
    <mergeCell ref="AP367:AU367"/>
    <mergeCell ref="CD367:CI367"/>
    <mergeCell ref="J365:P365"/>
    <mergeCell ref="Q365:T365"/>
    <mergeCell ref="AD365:AJ365"/>
    <mergeCell ref="AK365:AN365"/>
    <mergeCell ref="AX365:BD365"/>
    <mergeCell ref="BE365:BH365"/>
    <mergeCell ref="BR365:BX365"/>
    <mergeCell ref="BY365:CB365"/>
    <mergeCell ref="CL365:CR365"/>
    <mergeCell ref="CS365:CV365"/>
    <mergeCell ref="J366:P366"/>
    <mergeCell ref="Q366:T366"/>
    <mergeCell ref="AD366:AJ366"/>
    <mergeCell ref="AK366:AN366"/>
    <mergeCell ref="AX366:BD366"/>
    <mergeCell ref="BE366:BH366"/>
    <mergeCell ref="BR366:BX366"/>
    <mergeCell ref="BY366:CB366"/>
    <mergeCell ref="CL366:CR366"/>
    <mergeCell ref="CS366:CV366"/>
    <mergeCell ref="CJ365:CK365"/>
    <mergeCell ref="CL362:CR362"/>
    <mergeCell ref="CS362:CV362"/>
    <mergeCell ref="J363:P363"/>
    <mergeCell ref="Q363:T363"/>
    <mergeCell ref="AD363:AJ363"/>
    <mergeCell ref="AK363:AN363"/>
    <mergeCell ref="AX363:BD363"/>
    <mergeCell ref="BE363:BH363"/>
    <mergeCell ref="BR363:BX363"/>
    <mergeCell ref="BY363:CB363"/>
    <mergeCell ref="CL363:CR363"/>
    <mergeCell ref="CS363:CV363"/>
    <mergeCell ref="J364:P364"/>
    <mergeCell ref="Q364:T364"/>
    <mergeCell ref="AD364:AJ364"/>
    <mergeCell ref="AK364:AN364"/>
    <mergeCell ref="AX364:BD364"/>
    <mergeCell ref="BE364:BH364"/>
    <mergeCell ref="BR364:BX364"/>
    <mergeCell ref="BY364:CB364"/>
    <mergeCell ref="CL364:CR364"/>
    <mergeCell ref="CS364:CV364"/>
    <mergeCell ref="BP363:BQ363"/>
    <mergeCell ref="CD363:CI363"/>
    <mergeCell ref="CJ363:CK363"/>
    <mergeCell ref="CJ362:CK362"/>
    <mergeCell ref="CD364:CI364"/>
    <mergeCell ref="CJ364:CK364"/>
    <mergeCell ref="AR357:AW357"/>
    <mergeCell ref="AX357:AY357"/>
    <mergeCell ref="BL357:BQ357"/>
    <mergeCell ref="BR357:BS357"/>
    <mergeCell ref="CF357:CK357"/>
    <mergeCell ref="CL357:CM357"/>
    <mergeCell ref="J361:P361"/>
    <mergeCell ref="Q361:T361"/>
    <mergeCell ref="AD361:AJ361"/>
    <mergeCell ref="AK361:AN361"/>
    <mergeCell ref="AX361:BD361"/>
    <mergeCell ref="BE361:BH361"/>
    <mergeCell ref="BR361:BX361"/>
    <mergeCell ref="BY361:CB361"/>
    <mergeCell ref="CL361:CR361"/>
    <mergeCell ref="B361:G361"/>
    <mergeCell ref="H361:I361"/>
    <mergeCell ref="V361:AA361"/>
    <mergeCell ref="AB361:AC361"/>
    <mergeCell ref="AP361:AU361"/>
    <mergeCell ref="AV361:AW361"/>
    <mergeCell ref="BJ361:BO361"/>
    <mergeCell ref="BP361:BQ361"/>
    <mergeCell ref="CD361:CI361"/>
    <mergeCell ref="BW358:BX358"/>
    <mergeCell ref="BY358:BZ358"/>
    <mergeCell ref="CA358:CB358"/>
    <mergeCell ref="CQ358:CR358"/>
    <mergeCell ref="CJ361:CK361"/>
    <mergeCell ref="BR342:BX342"/>
    <mergeCell ref="BY342:CB342"/>
    <mergeCell ref="CL342:CR342"/>
    <mergeCell ref="CS342:CV342"/>
    <mergeCell ref="J343:P343"/>
    <mergeCell ref="Q343:T343"/>
    <mergeCell ref="AD343:AJ343"/>
    <mergeCell ref="AK343:AN343"/>
    <mergeCell ref="AX343:BD343"/>
    <mergeCell ref="BE343:BH343"/>
    <mergeCell ref="BR343:BX343"/>
    <mergeCell ref="BY343:CB343"/>
    <mergeCell ref="CL343:CR343"/>
    <mergeCell ref="CS343:CV343"/>
    <mergeCell ref="J344:P344"/>
    <mergeCell ref="Q344:T344"/>
    <mergeCell ref="AD344:AJ344"/>
    <mergeCell ref="AK344:AN344"/>
    <mergeCell ref="AX344:BD344"/>
    <mergeCell ref="BE344:BH344"/>
    <mergeCell ref="BR344:BX344"/>
    <mergeCell ref="BY344:CB344"/>
    <mergeCell ref="CL344:CR344"/>
    <mergeCell ref="CS344:CV344"/>
    <mergeCell ref="BP344:BQ344"/>
    <mergeCell ref="CD344:CI344"/>
    <mergeCell ref="CJ344:CK344"/>
    <mergeCell ref="AB342:AC342"/>
    <mergeCell ref="AP342:AU342"/>
    <mergeCell ref="CD342:CI342"/>
    <mergeCell ref="J340:P340"/>
    <mergeCell ref="Q340:T340"/>
    <mergeCell ref="AD340:AJ340"/>
    <mergeCell ref="AK340:AN340"/>
    <mergeCell ref="AX340:BD340"/>
    <mergeCell ref="BE340:BH340"/>
    <mergeCell ref="BR340:BX340"/>
    <mergeCell ref="BY340:CB340"/>
    <mergeCell ref="CL340:CR340"/>
    <mergeCell ref="CS340:CV340"/>
    <mergeCell ref="J341:P341"/>
    <mergeCell ref="Q341:T341"/>
    <mergeCell ref="AD341:AJ341"/>
    <mergeCell ref="AK341:AN341"/>
    <mergeCell ref="AX341:BD341"/>
    <mergeCell ref="BE341:BH341"/>
    <mergeCell ref="BR341:BX341"/>
    <mergeCell ref="BY341:CB341"/>
    <mergeCell ref="CL341:CR341"/>
    <mergeCell ref="CS341:CV341"/>
    <mergeCell ref="CJ340:CK340"/>
    <mergeCell ref="CL337:CR337"/>
    <mergeCell ref="CS337:CV337"/>
    <mergeCell ref="J338:P338"/>
    <mergeCell ref="Q338:T338"/>
    <mergeCell ref="AD338:AJ338"/>
    <mergeCell ref="AK338:AN338"/>
    <mergeCell ref="AX338:BD338"/>
    <mergeCell ref="BE338:BH338"/>
    <mergeCell ref="BR338:BX338"/>
    <mergeCell ref="BY338:CB338"/>
    <mergeCell ref="CL338:CR338"/>
    <mergeCell ref="CS338:CV338"/>
    <mergeCell ref="J339:P339"/>
    <mergeCell ref="Q339:T339"/>
    <mergeCell ref="AD339:AJ339"/>
    <mergeCell ref="AK339:AN339"/>
    <mergeCell ref="AX339:BD339"/>
    <mergeCell ref="BE339:BH339"/>
    <mergeCell ref="BR339:BX339"/>
    <mergeCell ref="BY339:CB339"/>
    <mergeCell ref="CL339:CR339"/>
    <mergeCell ref="CS339:CV339"/>
    <mergeCell ref="BP338:BQ338"/>
    <mergeCell ref="CD338:CI338"/>
    <mergeCell ref="CJ338:CK338"/>
    <mergeCell ref="CJ337:CK337"/>
    <mergeCell ref="CD339:CI339"/>
    <mergeCell ref="CJ339:CK339"/>
    <mergeCell ref="AR332:AW332"/>
    <mergeCell ref="AX332:AY332"/>
    <mergeCell ref="BL332:BQ332"/>
    <mergeCell ref="BR332:BS332"/>
    <mergeCell ref="CF332:CK332"/>
    <mergeCell ref="CL332:CM332"/>
    <mergeCell ref="J336:P336"/>
    <mergeCell ref="Q336:T336"/>
    <mergeCell ref="AD336:AJ336"/>
    <mergeCell ref="AK336:AN336"/>
    <mergeCell ref="AX336:BD336"/>
    <mergeCell ref="BE336:BH336"/>
    <mergeCell ref="BR336:BX336"/>
    <mergeCell ref="BY336:CB336"/>
    <mergeCell ref="CL336:CR336"/>
    <mergeCell ref="B336:G336"/>
    <mergeCell ref="H336:I336"/>
    <mergeCell ref="V336:AA336"/>
    <mergeCell ref="AB336:AC336"/>
    <mergeCell ref="AP336:AU336"/>
    <mergeCell ref="AV336:AW336"/>
    <mergeCell ref="BJ336:BO336"/>
    <mergeCell ref="BP336:BQ336"/>
    <mergeCell ref="CD336:CI336"/>
    <mergeCell ref="BW333:BX333"/>
    <mergeCell ref="BY333:BZ333"/>
    <mergeCell ref="CA333:CB333"/>
    <mergeCell ref="CQ333:CR333"/>
    <mergeCell ref="CJ336:CK336"/>
    <mergeCell ref="J318:P318"/>
    <mergeCell ref="Q318:T318"/>
    <mergeCell ref="AD318:AJ318"/>
    <mergeCell ref="AK318:AN318"/>
    <mergeCell ref="AX318:BD318"/>
    <mergeCell ref="BE318:BH318"/>
    <mergeCell ref="BR318:BX318"/>
    <mergeCell ref="BY318:CB318"/>
    <mergeCell ref="CL318:CR318"/>
    <mergeCell ref="CS318:CV318"/>
    <mergeCell ref="J319:P319"/>
    <mergeCell ref="Q319:T319"/>
    <mergeCell ref="AD319:AJ319"/>
    <mergeCell ref="AK319:AN319"/>
    <mergeCell ref="AX319:BD319"/>
    <mergeCell ref="BE319:BH319"/>
    <mergeCell ref="BR319:BX319"/>
    <mergeCell ref="BY319:CB319"/>
    <mergeCell ref="CL319:CR319"/>
    <mergeCell ref="CS319:CV319"/>
    <mergeCell ref="BP319:BQ319"/>
    <mergeCell ref="CD319:CI319"/>
    <mergeCell ref="CJ319:CK319"/>
    <mergeCell ref="CS316:CV316"/>
    <mergeCell ref="CJ315:CK315"/>
    <mergeCell ref="J313:P313"/>
    <mergeCell ref="Q313:T313"/>
    <mergeCell ref="AD313:AJ313"/>
    <mergeCell ref="AK313:AN313"/>
    <mergeCell ref="AX313:BD313"/>
    <mergeCell ref="BE313:BH313"/>
    <mergeCell ref="BR313:BX313"/>
    <mergeCell ref="BY313:CB313"/>
    <mergeCell ref="CL313:CR313"/>
    <mergeCell ref="CS313:CV313"/>
    <mergeCell ref="J314:P314"/>
    <mergeCell ref="Q314:T314"/>
    <mergeCell ref="AD314:AJ314"/>
    <mergeCell ref="AK314:AN314"/>
    <mergeCell ref="AX314:BD314"/>
    <mergeCell ref="BE314:BH314"/>
    <mergeCell ref="BR314:BX314"/>
    <mergeCell ref="BY314:CB314"/>
    <mergeCell ref="CL314:CR314"/>
    <mergeCell ref="CS314:CV314"/>
    <mergeCell ref="BP313:BQ313"/>
    <mergeCell ref="AX311:BD311"/>
    <mergeCell ref="BE311:BH311"/>
    <mergeCell ref="BR311:BX311"/>
    <mergeCell ref="BY311:CB311"/>
    <mergeCell ref="CL311:CR311"/>
    <mergeCell ref="B311:G311"/>
    <mergeCell ref="H311:I311"/>
    <mergeCell ref="V311:AA311"/>
    <mergeCell ref="AB311:AC311"/>
    <mergeCell ref="AP311:AU311"/>
    <mergeCell ref="AV311:AW311"/>
    <mergeCell ref="BJ311:BO311"/>
    <mergeCell ref="BP311:BQ311"/>
    <mergeCell ref="CD311:CI311"/>
    <mergeCell ref="J316:P316"/>
    <mergeCell ref="Q316:T316"/>
    <mergeCell ref="AD316:AJ316"/>
    <mergeCell ref="AK316:AN316"/>
    <mergeCell ref="AX316:BD316"/>
    <mergeCell ref="BE316:BH316"/>
    <mergeCell ref="BR316:BX316"/>
    <mergeCell ref="BY316:CB316"/>
    <mergeCell ref="CL316:CR316"/>
    <mergeCell ref="B316:G316"/>
    <mergeCell ref="H316:I316"/>
    <mergeCell ref="V316:AA316"/>
    <mergeCell ref="AB316:AC316"/>
    <mergeCell ref="AP316:AU316"/>
    <mergeCell ref="AV316:AW316"/>
    <mergeCell ref="BJ316:BO316"/>
    <mergeCell ref="BP316:BQ316"/>
    <mergeCell ref="CD316:CI316"/>
    <mergeCell ref="BR292:BX292"/>
    <mergeCell ref="BY292:CB292"/>
    <mergeCell ref="CL292:CR292"/>
    <mergeCell ref="CS292:CV292"/>
    <mergeCell ref="J293:P293"/>
    <mergeCell ref="Q293:T293"/>
    <mergeCell ref="AD293:AJ293"/>
    <mergeCell ref="AK293:AN293"/>
    <mergeCell ref="AX293:BD293"/>
    <mergeCell ref="BE293:BH293"/>
    <mergeCell ref="BR293:BX293"/>
    <mergeCell ref="BY293:CB293"/>
    <mergeCell ref="CL293:CR293"/>
    <mergeCell ref="CS293:CV293"/>
    <mergeCell ref="J294:P294"/>
    <mergeCell ref="Q294:T294"/>
    <mergeCell ref="AD294:AJ294"/>
    <mergeCell ref="AK294:AN294"/>
    <mergeCell ref="AX294:BD294"/>
    <mergeCell ref="BE294:BH294"/>
    <mergeCell ref="BR294:BX294"/>
    <mergeCell ref="BY294:CB294"/>
    <mergeCell ref="CL294:CR294"/>
    <mergeCell ref="CS294:CV294"/>
    <mergeCell ref="BP294:BQ294"/>
    <mergeCell ref="CD294:CI294"/>
    <mergeCell ref="CJ294:CK294"/>
    <mergeCell ref="AB292:AC292"/>
    <mergeCell ref="AP292:AU292"/>
    <mergeCell ref="CD292:CI292"/>
    <mergeCell ref="J290:P290"/>
    <mergeCell ref="Q290:T290"/>
    <mergeCell ref="AD290:AJ290"/>
    <mergeCell ref="AK290:AN290"/>
    <mergeCell ref="AX290:BD290"/>
    <mergeCell ref="BE290:BH290"/>
    <mergeCell ref="BR290:BX290"/>
    <mergeCell ref="BY290:CB290"/>
    <mergeCell ref="CL290:CR290"/>
    <mergeCell ref="CS290:CV290"/>
    <mergeCell ref="J291:P291"/>
    <mergeCell ref="Q291:T291"/>
    <mergeCell ref="AD291:AJ291"/>
    <mergeCell ref="AK291:AN291"/>
    <mergeCell ref="AX291:BD291"/>
    <mergeCell ref="BE291:BH291"/>
    <mergeCell ref="BR291:BX291"/>
    <mergeCell ref="BY291:CB291"/>
    <mergeCell ref="CL291:CR291"/>
    <mergeCell ref="CS291:CV291"/>
    <mergeCell ref="CJ290:CK290"/>
    <mergeCell ref="CL287:CR287"/>
    <mergeCell ref="CS287:CV287"/>
    <mergeCell ref="J288:P288"/>
    <mergeCell ref="Q288:T288"/>
    <mergeCell ref="AD288:AJ288"/>
    <mergeCell ref="AK288:AN288"/>
    <mergeCell ref="AX288:BD288"/>
    <mergeCell ref="BE288:BH288"/>
    <mergeCell ref="BR288:BX288"/>
    <mergeCell ref="BY288:CB288"/>
    <mergeCell ref="CL288:CR288"/>
    <mergeCell ref="CS288:CV288"/>
    <mergeCell ref="J289:P289"/>
    <mergeCell ref="Q289:T289"/>
    <mergeCell ref="AD289:AJ289"/>
    <mergeCell ref="AK289:AN289"/>
    <mergeCell ref="AX289:BD289"/>
    <mergeCell ref="BE289:BH289"/>
    <mergeCell ref="BR289:BX289"/>
    <mergeCell ref="BY289:CB289"/>
    <mergeCell ref="CL289:CR289"/>
    <mergeCell ref="CS289:CV289"/>
    <mergeCell ref="BP288:BQ288"/>
    <mergeCell ref="CD288:CI288"/>
    <mergeCell ref="CJ288:CK288"/>
    <mergeCell ref="CJ287:CK287"/>
    <mergeCell ref="CD289:CI289"/>
    <mergeCell ref="CJ289:CK289"/>
    <mergeCell ref="AR282:AW282"/>
    <mergeCell ref="AX282:AY282"/>
    <mergeCell ref="BL282:BQ282"/>
    <mergeCell ref="BR282:BS282"/>
    <mergeCell ref="CF282:CK282"/>
    <mergeCell ref="CL282:CM282"/>
    <mergeCell ref="J286:P286"/>
    <mergeCell ref="Q286:T286"/>
    <mergeCell ref="AD286:AJ286"/>
    <mergeCell ref="AK286:AN286"/>
    <mergeCell ref="AX286:BD286"/>
    <mergeCell ref="BE286:BH286"/>
    <mergeCell ref="BR286:BX286"/>
    <mergeCell ref="BY286:CB286"/>
    <mergeCell ref="CL286:CR286"/>
    <mergeCell ref="B286:G286"/>
    <mergeCell ref="H286:I286"/>
    <mergeCell ref="V286:AA286"/>
    <mergeCell ref="AB286:AC286"/>
    <mergeCell ref="AP286:AU286"/>
    <mergeCell ref="AV286:AW286"/>
    <mergeCell ref="BJ286:BO286"/>
    <mergeCell ref="BP286:BQ286"/>
    <mergeCell ref="CD286:CI286"/>
    <mergeCell ref="BW283:BX283"/>
    <mergeCell ref="BY283:BZ283"/>
    <mergeCell ref="CA283:CB283"/>
    <mergeCell ref="CQ283:CR283"/>
    <mergeCell ref="CJ286:CK286"/>
    <mergeCell ref="CS267:CV267"/>
    <mergeCell ref="J268:P268"/>
    <mergeCell ref="Q268:T268"/>
    <mergeCell ref="AD268:AJ268"/>
    <mergeCell ref="AK268:AN268"/>
    <mergeCell ref="AX268:BD268"/>
    <mergeCell ref="BE268:BH268"/>
    <mergeCell ref="BR268:BX268"/>
    <mergeCell ref="BY268:CB268"/>
    <mergeCell ref="CL268:CR268"/>
    <mergeCell ref="CS268:CV268"/>
    <mergeCell ref="J269:P269"/>
    <mergeCell ref="Q269:T269"/>
    <mergeCell ref="AD269:AJ269"/>
    <mergeCell ref="AK269:AN269"/>
    <mergeCell ref="AX269:BD269"/>
    <mergeCell ref="BE269:BH269"/>
    <mergeCell ref="BR269:BX269"/>
    <mergeCell ref="BY269:CB269"/>
    <mergeCell ref="CL269:CR269"/>
    <mergeCell ref="CS269:CV269"/>
    <mergeCell ref="BP269:BQ269"/>
    <mergeCell ref="CD269:CI269"/>
    <mergeCell ref="CJ269:CK269"/>
    <mergeCell ref="AB267:AC267"/>
    <mergeCell ref="AP267:AU267"/>
    <mergeCell ref="CD267:CI267"/>
    <mergeCell ref="CS265:CV265"/>
    <mergeCell ref="J266:P266"/>
    <mergeCell ref="Q266:T266"/>
    <mergeCell ref="AD266:AJ266"/>
    <mergeCell ref="AK266:AN266"/>
    <mergeCell ref="AX266:BD266"/>
    <mergeCell ref="BE266:BH266"/>
    <mergeCell ref="BR266:BX266"/>
    <mergeCell ref="BY266:CB266"/>
    <mergeCell ref="CL266:CR266"/>
    <mergeCell ref="CS266:CV266"/>
    <mergeCell ref="CJ265:CK265"/>
    <mergeCell ref="CL262:CR262"/>
    <mergeCell ref="CS262:CV262"/>
    <mergeCell ref="J263:P263"/>
    <mergeCell ref="Q263:T263"/>
    <mergeCell ref="AD263:AJ263"/>
    <mergeCell ref="AK263:AN263"/>
    <mergeCell ref="AX263:BD263"/>
    <mergeCell ref="BE263:BH263"/>
    <mergeCell ref="BR263:BX263"/>
    <mergeCell ref="BY263:CB263"/>
    <mergeCell ref="CL263:CR263"/>
    <mergeCell ref="CS263:CV263"/>
    <mergeCell ref="J264:P264"/>
    <mergeCell ref="Q264:T264"/>
    <mergeCell ref="AD264:AJ264"/>
    <mergeCell ref="AK264:AN264"/>
    <mergeCell ref="AX264:BD264"/>
    <mergeCell ref="BE264:BH264"/>
    <mergeCell ref="BR264:BX264"/>
    <mergeCell ref="BY264:CB264"/>
    <mergeCell ref="CS264:CV264"/>
    <mergeCell ref="BP263:BQ263"/>
    <mergeCell ref="CD263:CI263"/>
    <mergeCell ref="CJ263:CK263"/>
    <mergeCell ref="CJ262:CK262"/>
    <mergeCell ref="CD264:CI264"/>
    <mergeCell ref="CJ264:CK264"/>
    <mergeCell ref="AR257:AW257"/>
    <mergeCell ref="AX257:AY257"/>
    <mergeCell ref="BL257:BQ257"/>
    <mergeCell ref="BR257:BS257"/>
    <mergeCell ref="CF257:CK257"/>
    <mergeCell ref="CL257:CM257"/>
    <mergeCell ref="BW258:BX258"/>
    <mergeCell ref="BY258:BZ258"/>
    <mergeCell ref="CA258:CB258"/>
    <mergeCell ref="CQ258:CR258"/>
    <mergeCell ref="CS261:CV261"/>
    <mergeCell ref="AX261:BD261"/>
    <mergeCell ref="BE261:BH261"/>
    <mergeCell ref="BR261:BX261"/>
    <mergeCell ref="BY261:CB261"/>
    <mergeCell ref="CL261:CR261"/>
    <mergeCell ref="B261:G261"/>
    <mergeCell ref="H261:I261"/>
    <mergeCell ref="V261:AA261"/>
    <mergeCell ref="AB261:AC261"/>
    <mergeCell ref="AP261:AU261"/>
    <mergeCell ref="AV261:AW261"/>
    <mergeCell ref="BJ261:BO261"/>
    <mergeCell ref="BP261:BQ261"/>
    <mergeCell ref="CD261:CI261"/>
    <mergeCell ref="CJ261:CK261"/>
    <mergeCell ref="BR242:BX242"/>
    <mergeCell ref="BY242:CB242"/>
    <mergeCell ref="CL242:CR242"/>
    <mergeCell ref="CS242:CV242"/>
    <mergeCell ref="J243:P243"/>
    <mergeCell ref="Q243:T243"/>
    <mergeCell ref="AD243:AJ243"/>
    <mergeCell ref="AK243:AN243"/>
    <mergeCell ref="AX243:BD243"/>
    <mergeCell ref="BE243:BH243"/>
    <mergeCell ref="BR243:BX243"/>
    <mergeCell ref="BY243:CB243"/>
    <mergeCell ref="CL243:CR243"/>
    <mergeCell ref="CS243:CV243"/>
    <mergeCell ref="J244:P244"/>
    <mergeCell ref="Q244:T244"/>
    <mergeCell ref="AD244:AJ244"/>
    <mergeCell ref="AK244:AN244"/>
    <mergeCell ref="AX244:BD244"/>
    <mergeCell ref="BE244:BH244"/>
    <mergeCell ref="BR244:BX244"/>
    <mergeCell ref="BY244:CB244"/>
    <mergeCell ref="CS244:CV244"/>
    <mergeCell ref="BP244:BQ244"/>
    <mergeCell ref="CD244:CI244"/>
    <mergeCell ref="CJ244:CK244"/>
    <mergeCell ref="AB242:AC242"/>
    <mergeCell ref="AP242:AU242"/>
    <mergeCell ref="CD242:CI242"/>
    <mergeCell ref="J240:P240"/>
    <mergeCell ref="Q240:T240"/>
    <mergeCell ref="AD240:AJ240"/>
    <mergeCell ref="AK240:AN240"/>
    <mergeCell ref="AX240:BD240"/>
    <mergeCell ref="BE240:BH240"/>
    <mergeCell ref="BR240:BX240"/>
    <mergeCell ref="BY240:CB240"/>
    <mergeCell ref="CL240:CR240"/>
    <mergeCell ref="CS240:CV240"/>
    <mergeCell ref="J241:P241"/>
    <mergeCell ref="Q241:T241"/>
    <mergeCell ref="AD241:AJ241"/>
    <mergeCell ref="AK241:AN241"/>
    <mergeCell ref="AX241:BD241"/>
    <mergeCell ref="BE241:BH241"/>
    <mergeCell ref="BR241:BX241"/>
    <mergeCell ref="BY241:CB241"/>
    <mergeCell ref="CL241:CR241"/>
    <mergeCell ref="CS241:CV241"/>
    <mergeCell ref="CJ240:CK240"/>
    <mergeCell ref="CJ241:CK241"/>
    <mergeCell ref="CD240:CI240"/>
    <mergeCell ref="CJ242:CK242"/>
    <mergeCell ref="BP243:BQ243"/>
    <mergeCell ref="AX239:BD239"/>
    <mergeCell ref="BE239:BH239"/>
    <mergeCell ref="BR239:BX239"/>
    <mergeCell ref="BY239:CB239"/>
    <mergeCell ref="CL239:CR239"/>
    <mergeCell ref="CS239:CV239"/>
    <mergeCell ref="BP238:BQ238"/>
    <mergeCell ref="CD238:CI238"/>
    <mergeCell ref="CJ238:CK238"/>
    <mergeCell ref="CJ237:CK237"/>
    <mergeCell ref="CD239:CI239"/>
    <mergeCell ref="CJ239:CK239"/>
    <mergeCell ref="BJ238:BO238"/>
    <mergeCell ref="V237:AA237"/>
    <mergeCell ref="AB237:AC237"/>
    <mergeCell ref="AP237:AU237"/>
    <mergeCell ref="AV237:AW237"/>
    <mergeCell ref="CS237:CV237"/>
    <mergeCell ref="CS238:CV238"/>
    <mergeCell ref="BW233:BX233"/>
    <mergeCell ref="BY233:BZ233"/>
    <mergeCell ref="CA233:CB233"/>
    <mergeCell ref="CQ233:CR233"/>
    <mergeCell ref="CJ236:CK236"/>
    <mergeCell ref="CK233:CL233"/>
    <mergeCell ref="CM233:CN233"/>
    <mergeCell ref="CO233:CP233"/>
    <mergeCell ref="AO233:AP233"/>
    <mergeCell ref="AQ233:AR233"/>
    <mergeCell ref="AS233:AT233"/>
    <mergeCell ref="AU233:AV233"/>
    <mergeCell ref="AW233:AX233"/>
    <mergeCell ref="BU233:BV233"/>
    <mergeCell ref="AM233:AN233"/>
    <mergeCell ref="CC233:CD233"/>
    <mergeCell ref="CE233:CF233"/>
    <mergeCell ref="CG233:CH233"/>
    <mergeCell ref="CI233:CJ233"/>
    <mergeCell ref="BI235:CB235"/>
    <mergeCell ref="CC235:CV235"/>
    <mergeCell ref="CS233:CT233"/>
    <mergeCell ref="BR217:BX217"/>
    <mergeCell ref="BY217:CB217"/>
    <mergeCell ref="CL217:CR217"/>
    <mergeCell ref="CS217:CV217"/>
    <mergeCell ref="J218:P218"/>
    <mergeCell ref="Q218:T218"/>
    <mergeCell ref="AD218:AJ218"/>
    <mergeCell ref="AK218:AN218"/>
    <mergeCell ref="AX218:BD218"/>
    <mergeCell ref="BE218:BH218"/>
    <mergeCell ref="BR218:BX218"/>
    <mergeCell ref="BY218:CB218"/>
    <mergeCell ref="CL218:CR218"/>
    <mergeCell ref="CS218:CV218"/>
    <mergeCell ref="J219:P219"/>
    <mergeCell ref="Q219:T219"/>
    <mergeCell ref="AD219:AJ219"/>
    <mergeCell ref="AK219:AN219"/>
    <mergeCell ref="AX219:BD219"/>
    <mergeCell ref="BE219:BH219"/>
    <mergeCell ref="BR219:BX219"/>
    <mergeCell ref="BY219:CB219"/>
    <mergeCell ref="CL219:CR219"/>
    <mergeCell ref="CS219:CV219"/>
    <mergeCell ref="BP219:BQ219"/>
    <mergeCell ref="CD219:CI219"/>
    <mergeCell ref="CJ219:CK219"/>
    <mergeCell ref="AB217:AC217"/>
    <mergeCell ref="AP217:AU217"/>
    <mergeCell ref="CD217:CI217"/>
    <mergeCell ref="J215:P215"/>
    <mergeCell ref="Q215:T215"/>
    <mergeCell ref="AD215:AJ215"/>
    <mergeCell ref="AK215:AN215"/>
    <mergeCell ref="AX215:BD215"/>
    <mergeCell ref="BE215:BH215"/>
    <mergeCell ref="BR215:BX215"/>
    <mergeCell ref="BY215:CB215"/>
    <mergeCell ref="CL215:CR215"/>
    <mergeCell ref="CS215:CV215"/>
    <mergeCell ref="J216:P216"/>
    <mergeCell ref="Q216:T216"/>
    <mergeCell ref="AD216:AJ216"/>
    <mergeCell ref="AK216:AN216"/>
    <mergeCell ref="AX216:BD216"/>
    <mergeCell ref="BE216:BH216"/>
    <mergeCell ref="BR216:BX216"/>
    <mergeCell ref="BY216:CB216"/>
    <mergeCell ref="CL216:CR216"/>
    <mergeCell ref="CS216:CV216"/>
    <mergeCell ref="CJ215:CK215"/>
    <mergeCell ref="CL212:CR212"/>
    <mergeCell ref="CS212:CV212"/>
    <mergeCell ref="J213:P213"/>
    <mergeCell ref="Q213:T213"/>
    <mergeCell ref="AD213:AJ213"/>
    <mergeCell ref="AK213:AN213"/>
    <mergeCell ref="AX213:BD213"/>
    <mergeCell ref="BE213:BH213"/>
    <mergeCell ref="BR213:BX213"/>
    <mergeCell ref="BY213:CB213"/>
    <mergeCell ref="CL213:CR213"/>
    <mergeCell ref="CS213:CV213"/>
    <mergeCell ref="J214:P214"/>
    <mergeCell ref="Q214:T214"/>
    <mergeCell ref="AD214:AJ214"/>
    <mergeCell ref="AK214:AN214"/>
    <mergeCell ref="AX214:BD214"/>
    <mergeCell ref="BE214:BH214"/>
    <mergeCell ref="BR214:BX214"/>
    <mergeCell ref="BY214:CB214"/>
    <mergeCell ref="CL214:CR214"/>
    <mergeCell ref="CS214:CV214"/>
    <mergeCell ref="BP213:BQ213"/>
    <mergeCell ref="CD213:CI213"/>
    <mergeCell ref="CJ213:CK213"/>
    <mergeCell ref="CJ212:CK212"/>
    <mergeCell ref="CD214:CI214"/>
    <mergeCell ref="CJ214:CK214"/>
    <mergeCell ref="AR207:AW207"/>
    <mergeCell ref="AX207:AY207"/>
    <mergeCell ref="BL207:BQ207"/>
    <mergeCell ref="BR207:BS207"/>
    <mergeCell ref="CF207:CK207"/>
    <mergeCell ref="CL207:CM207"/>
    <mergeCell ref="J211:P211"/>
    <mergeCell ref="Q211:T211"/>
    <mergeCell ref="AD211:AJ211"/>
    <mergeCell ref="AK211:AN211"/>
    <mergeCell ref="AX211:BD211"/>
    <mergeCell ref="BE211:BH211"/>
    <mergeCell ref="BR211:BX211"/>
    <mergeCell ref="BY211:CB211"/>
    <mergeCell ref="CL211:CR211"/>
    <mergeCell ref="B211:G211"/>
    <mergeCell ref="H211:I211"/>
    <mergeCell ref="V211:AA211"/>
    <mergeCell ref="AB211:AC211"/>
    <mergeCell ref="AP211:AU211"/>
    <mergeCell ref="AV211:AW211"/>
    <mergeCell ref="BJ211:BO211"/>
    <mergeCell ref="BP211:BQ211"/>
    <mergeCell ref="CD211:CI211"/>
    <mergeCell ref="BW208:BX208"/>
    <mergeCell ref="BY208:BZ208"/>
    <mergeCell ref="CA208:CB208"/>
    <mergeCell ref="CQ208:CR208"/>
    <mergeCell ref="CJ211:CK211"/>
    <mergeCell ref="BR192:BX192"/>
    <mergeCell ref="BY192:CB192"/>
    <mergeCell ref="CL192:CR192"/>
    <mergeCell ref="CS192:CV192"/>
    <mergeCell ref="J193:P193"/>
    <mergeCell ref="Q193:T193"/>
    <mergeCell ref="AD193:AJ193"/>
    <mergeCell ref="AK193:AN193"/>
    <mergeCell ref="AX193:BD193"/>
    <mergeCell ref="BE193:BH193"/>
    <mergeCell ref="BR193:BX193"/>
    <mergeCell ref="BY193:CB193"/>
    <mergeCell ref="CL193:CR193"/>
    <mergeCell ref="CS193:CV193"/>
    <mergeCell ref="J194:P194"/>
    <mergeCell ref="Q194:T194"/>
    <mergeCell ref="AD194:AJ194"/>
    <mergeCell ref="AK194:AN194"/>
    <mergeCell ref="AX194:BD194"/>
    <mergeCell ref="BE194:BH194"/>
    <mergeCell ref="BR194:BX194"/>
    <mergeCell ref="BY194:CB194"/>
    <mergeCell ref="CL194:CR194"/>
    <mergeCell ref="CS194:CV194"/>
    <mergeCell ref="BP194:BQ194"/>
    <mergeCell ref="CD194:CI194"/>
    <mergeCell ref="CJ194:CK194"/>
    <mergeCell ref="AB192:AC192"/>
    <mergeCell ref="AP192:AU192"/>
    <mergeCell ref="CD192:CI192"/>
    <mergeCell ref="J190:P190"/>
    <mergeCell ref="Q190:T190"/>
    <mergeCell ref="AD190:AJ190"/>
    <mergeCell ref="AK190:AN190"/>
    <mergeCell ref="AX190:BD190"/>
    <mergeCell ref="BE190:BH190"/>
    <mergeCell ref="BR190:BX190"/>
    <mergeCell ref="BY190:CB190"/>
    <mergeCell ref="CL190:CR190"/>
    <mergeCell ref="CS190:CV190"/>
    <mergeCell ref="J191:P191"/>
    <mergeCell ref="Q191:T191"/>
    <mergeCell ref="AD191:AJ191"/>
    <mergeCell ref="AK191:AN191"/>
    <mergeCell ref="AX191:BD191"/>
    <mergeCell ref="BE191:BH191"/>
    <mergeCell ref="BR191:BX191"/>
    <mergeCell ref="BY191:CB191"/>
    <mergeCell ref="CL191:CR191"/>
    <mergeCell ref="CS191:CV191"/>
    <mergeCell ref="CJ190:CK190"/>
    <mergeCell ref="CL187:CR187"/>
    <mergeCell ref="CS187:CV187"/>
    <mergeCell ref="J188:P188"/>
    <mergeCell ref="Q188:T188"/>
    <mergeCell ref="AD188:AJ188"/>
    <mergeCell ref="AK188:AN188"/>
    <mergeCell ref="AX188:BD188"/>
    <mergeCell ref="BE188:BH188"/>
    <mergeCell ref="BR188:BX188"/>
    <mergeCell ref="BY188:CB188"/>
    <mergeCell ref="CL188:CR188"/>
    <mergeCell ref="CS188:CV188"/>
    <mergeCell ref="J189:P189"/>
    <mergeCell ref="Q189:T189"/>
    <mergeCell ref="AD189:AJ189"/>
    <mergeCell ref="AK189:AN189"/>
    <mergeCell ref="AX189:BD189"/>
    <mergeCell ref="BE189:BH189"/>
    <mergeCell ref="BR189:BX189"/>
    <mergeCell ref="BY189:CB189"/>
    <mergeCell ref="CL189:CR189"/>
    <mergeCell ref="CS189:CV189"/>
    <mergeCell ref="BP188:BQ188"/>
    <mergeCell ref="CD188:CI188"/>
    <mergeCell ref="CJ188:CK188"/>
    <mergeCell ref="CJ187:CK187"/>
    <mergeCell ref="CD189:CI189"/>
    <mergeCell ref="CJ189:CK189"/>
    <mergeCell ref="AR182:AW182"/>
    <mergeCell ref="AX182:AY182"/>
    <mergeCell ref="BL182:BQ182"/>
    <mergeCell ref="BR182:BS182"/>
    <mergeCell ref="CF182:CK182"/>
    <mergeCell ref="CL182:CM182"/>
    <mergeCell ref="J186:P186"/>
    <mergeCell ref="Q186:T186"/>
    <mergeCell ref="AD186:AJ186"/>
    <mergeCell ref="AK186:AN186"/>
    <mergeCell ref="AX186:BD186"/>
    <mergeCell ref="BE186:BH186"/>
    <mergeCell ref="BR186:BX186"/>
    <mergeCell ref="BY186:CB186"/>
    <mergeCell ref="CL186:CR186"/>
    <mergeCell ref="B186:G186"/>
    <mergeCell ref="H186:I186"/>
    <mergeCell ref="V186:AA186"/>
    <mergeCell ref="AB186:AC186"/>
    <mergeCell ref="AP186:AU186"/>
    <mergeCell ref="AV186:AW186"/>
    <mergeCell ref="BJ186:BO186"/>
    <mergeCell ref="BP186:BQ186"/>
    <mergeCell ref="CD186:CI186"/>
    <mergeCell ref="BW183:BX183"/>
    <mergeCell ref="BY183:BZ183"/>
    <mergeCell ref="CA183:CB183"/>
    <mergeCell ref="CQ183:CR183"/>
    <mergeCell ref="CJ186:CK186"/>
    <mergeCell ref="BR167:BX167"/>
    <mergeCell ref="BY167:CB167"/>
    <mergeCell ref="CL167:CR167"/>
    <mergeCell ref="CS167:CV167"/>
    <mergeCell ref="J168:P168"/>
    <mergeCell ref="Q168:T168"/>
    <mergeCell ref="AD168:AJ168"/>
    <mergeCell ref="AK168:AN168"/>
    <mergeCell ref="AX168:BD168"/>
    <mergeCell ref="BE168:BH168"/>
    <mergeCell ref="BR168:BX168"/>
    <mergeCell ref="BY168:CB168"/>
    <mergeCell ref="CL168:CR168"/>
    <mergeCell ref="CS168:CV168"/>
    <mergeCell ref="J169:P169"/>
    <mergeCell ref="Q169:T169"/>
    <mergeCell ref="AD169:AJ169"/>
    <mergeCell ref="AK169:AN169"/>
    <mergeCell ref="AX169:BD169"/>
    <mergeCell ref="BE169:BH169"/>
    <mergeCell ref="BR169:BX169"/>
    <mergeCell ref="BY169:CB169"/>
    <mergeCell ref="CL169:CR169"/>
    <mergeCell ref="CS169:CV169"/>
    <mergeCell ref="BP169:BQ169"/>
    <mergeCell ref="CD169:CI169"/>
    <mergeCell ref="CJ169:CK169"/>
    <mergeCell ref="AB167:AC167"/>
    <mergeCell ref="AP167:AU167"/>
    <mergeCell ref="CD167:CI167"/>
    <mergeCell ref="J165:P165"/>
    <mergeCell ref="Q165:T165"/>
    <mergeCell ref="AD165:AJ165"/>
    <mergeCell ref="AK165:AN165"/>
    <mergeCell ref="AX165:BD165"/>
    <mergeCell ref="BE165:BH165"/>
    <mergeCell ref="BR165:BX165"/>
    <mergeCell ref="BY165:CB165"/>
    <mergeCell ref="CL165:CR165"/>
    <mergeCell ref="CS165:CV165"/>
    <mergeCell ref="J166:P166"/>
    <mergeCell ref="Q166:T166"/>
    <mergeCell ref="AD166:AJ166"/>
    <mergeCell ref="AK166:AN166"/>
    <mergeCell ref="AX166:BD166"/>
    <mergeCell ref="BE166:BH166"/>
    <mergeCell ref="BR166:BX166"/>
    <mergeCell ref="BY166:CB166"/>
    <mergeCell ref="CL166:CR166"/>
    <mergeCell ref="CS166:CV166"/>
    <mergeCell ref="CJ165:CK165"/>
    <mergeCell ref="CL162:CR162"/>
    <mergeCell ref="CS162:CV162"/>
    <mergeCell ref="J163:P163"/>
    <mergeCell ref="Q163:T163"/>
    <mergeCell ref="AD163:AJ163"/>
    <mergeCell ref="AK163:AN163"/>
    <mergeCell ref="AX163:BD163"/>
    <mergeCell ref="BE163:BH163"/>
    <mergeCell ref="BR163:BX163"/>
    <mergeCell ref="BY163:CB163"/>
    <mergeCell ref="CL163:CR163"/>
    <mergeCell ref="CS163:CV163"/>
    <mergeCell ref="J164:P164"/>
    <mergeCell ref="Q164:T164"/>
    <mergeCell ref="AD164:AJ164"/>
    <mergeCell ref="AK164:AN164"/>
    <mergeCell ref="AX164:BD164"/>
    <mergeCell ref="BE164:BH164"/>
    <mergeCell ref="BR164:BX164"/>
    <mergeCell ref="BY164:CB164"/>
    <mergeCell ref="CL164:CR164"/>
    <mergeCell ref="CS164:CV164"/>
    <mergeCell ref="BP163:BQ163"/>
    <mergeCell ref="CD163:CI163"/>
    <mergeCell ref="CJ163:CK163"/>
    <mergeCell ref="CJ162:CK162"/>
    <mergeCell ref="CD164:CI164"/>
    <mergeCell ref="CJ164:CK164"/>
    <mergeCell ref="BR161:BX161"/>
    <mergeCell ref="BY161:CB161"/>
    <mergeCell ref="CL161:CR161"/>
    <mergeCell ref="B161:G161"/>
    <mergeCell ref="H161:I161"/>
    <mergeCell ref="V161:AA161"/>
    <mergeCell ref="AB161:AC161"/>
    <mergeCell ref="AP161:AU161"/>
    <mergeCell ref="AV161:AW161"/>
    <mergeCell ref="BJ161:BO161"/>
    <mergeCell ref="BP161:BQ161"/>
    <mergeCell ref="CD161:CI161"/>
    <mergeCell ref="BW158:BX158"/>
    <mergeCell ref="BY158:BZ158"/>
    <mergeCell ref="CA158:CB158"/>
    <mergeCell ref="CQ158:CR158"/>
    <mergeCell ref="CJ161:CK161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CL143:CR143"/>
    <mergeCell ref="CS143:CV143"/>
    <mergeCell ref="J144:P144"/>
    <mergeCell ref="Q144:T144"/>
    <mergeCell ref="AD144:AJ144"/>
    <mergeCell ref="AK144:AN144"/>
    <mergeCell ref="AX144:BD144"/>
    <mergeCell ref="BE144:BH144"/>
    <mergeCell ref="BR144:BX144"/>
    <mergeCell ref="BY144:CB144"/>
    <mergeCell ref="CL144:CR144"/>
    <mergeCell ref="CS144:CV144"/>
    <mergeCell ref="BP144:BQ144"/>
    <mergeCell ref="CD144:CI144"/>
    <mergeCell ref="CJ144:CK144"/>
    <mergeCell ref="AR157:AW157"/>
    <mergeCell ref="AX157:AY157"/>
    <mergeCell ref="BL157:BQ157"/>
    <mergeCell ref="BR157:BS157"/>
    <mergeCell ref="CF157:CK157"/>
    <mergeCell ref="CL157:CM157"/>
    <mergeCell ref="CQ154:CS155"/>
    <mergeCell ref="CT154:CV155"/>
    <mergeCell ref="CC147:CC150"/>
    <mergeCell ref="CD147:CF147"/>
    <mergeCell ref="CD149:CF149"/>
    <mergeCell ref="CG147:CV147"/>
    <mergeCell ref="BC154:BE155"/>
    <mergeCell ref="BF153:BH153"/>
    <mergeCell ref="BV153:BV155"/>
    <mergeCell ref="BW153:BY153"/>
    <mergeCell ref="BZ153:CB153"/>
    <mergeCell ref="CL140:CR140"/>
    <mergeCell ref="CS140:CV140"/>
    <mergeCell ref="J141:P141"/>
    <mergeCell ref="Q141:T141"/>
    <mergeCell ref="AD141:AJ141"/>
    <mergeCell ref="AK141:AN141"/>
    <mergeCell ref="AX141:BD141"/>
    <mergeCell ref="BE141:BH141"/>
    <mergeCell ref="BR141:BX141"/>
    <mergeCell ref="BY141:CB141"/>
    <mergeCell ref="CL141:CR141"/>
    <mergeCell ref="CS141:CV141"/>
    <mergeCell ref="CJ140:CK140"/>
    <mergeCell ref="BR142:BX142"/>
    <mergeCell ref="BY142:CB142"/>
    <mergeCell ref="CL142:CR142"/>
    <mergeCell ref="CS142:CV142"/>
    <mergeCell ref="AB142:AC142"/>
    <mergeCell ref="AP142:AU142"/>
    <mergeCell ref="CD142:CI142"/>
    <mergeCell ref="CJ141:CK141"/>
    <mergeCell ref="CJ142:CK142"/>
    <mergeCell ref="Q142:T142"/>
    <mergeCell ref="AD142:AJ142"/>
    <mergeCell ref="AK142:AN142"/>
    <mergeCell ref="AX142:BD142"/>
    <mergeCell ref="BE142:BH142"/>
    <mergeCell ref="BY140:CB140"/>
    <mergeCell ref="CL137:CR137"/>
    <mergeCell ref="CS137:CV137"/>
    <mergeCell ref="J138:P138"/>
    <mergeCell ref="Q138:T138"/>
    <mergeCell ref="AD138:AJ138"/>
    <mergeCell ref="AK138:AN138"/>
    <mergeCell ref="AX138:BD138"/>
    <mergeCell ref="BE138:BH138"/>
    <mergeCell ref="BR138:BX138"/>
    <mergeCell ref="BY138:CB138"/>
    <mergeCell ref="CL138:CR138"/>
    <mergeCell ref="CS138:CV138"/>
    <mergeCell ref="J139:P139"/>
    <mergeCell ref="Q139:T139"/>
    <mergeCell ref="AD139:AJ139"/>
    <mergeCell ref="AK139:AN139"/>
    <mergeCell ref="AX139:BD139"/>
    <mergeCell ref="BE139:BH139"/>
    <mergeCell ref="BR139:BX139"/>
    <mergeCell ref="BY139:CB139"/>
    <mergeCell ref="CL139:CR139"/>
    <mergeCell ref="CS139:CV139"/>
    <mergeCell ref="BP138:BQ138"/>
    <mergeCell ref="CD138:CI138"/>
    <mergeCell ref="CJ138:CK138"/>
    <mergeCell ref="CJ137:CK137"/>
    <mergeCell ref="CD139:CI139"/>
    <mergeCell ref="CJ139:CK139"/>
    <mergeCell ref="AB139:AC139"/>
    <mergeCell ref="AP139:AU139"/>
    <mergeCell ref="AV139:AW139"/>
    <mergeCell ref="BJ139:BO139"/>
    <mergeCell ref="AR132:AW132"/>
    <mergeCell ref="AX132:AY132"/>
    <mergeCell ref="BL132:BQ132"/>
    <mergeCell ref="BR132:BS132"/>
    <mergeCell ref="CF132:CK132"/>
    <mergeCell ref="CL132:CM132"/>
    <mergeCell ref="J136:P136"/>
    <mergeCell ref="Q136:T136"/>
    <mergeCell ref="AD136:AJ136"/>
    <mergeCell ref="AK136:AN136"/>
    <mergeCell ref="AX136:BD136"/>
    <mergeCell ref="BE136:BH136"/>
    <mergeCell ref="BR136:BX136"/>
    <mergeCell ref="BY136:CB136"/>
    <mergeCell ref="CL136:CR136"/>
    <mergeCell ref="B136:G136"/>
    <mergeCell ref="H136:I136"/>
    <mergeCell ref="V136:AA136"/>
    <mergeCell ref="AB136:AC136"/>
    <mergeCell ref="AP136:AU136"/>
    <mergeCell ref="AV136:AW136"/>
    <mergeCell ref="BJ136:BO136"/>
    <mergeCell ref="BP136:BQ136"/>
    <mergeCell ref="CD136:CI136"/>
    <mergeCell ref="BW133:BX133"/>
    <mergeCell ref="BY133:BZ133"/>
    <mergeCell ref="CA133:CB133"/>
    <mergeCell ref="CQ133:CR133"/>
    <mergeCell ref="CJ136:CK136"/>
    <mergeCell ref="CL117:CR117"/>
    <mergeCell ref="CS117:CV117"/>
    <mergeCell ref="J118:P118"/>
    <mergeCell ref="Q118:T118"/>
    <mergeCell ref="AD118:AJ118"/>
    <mergeCell ref="AK118:AN118"/>
    <mergeCell ref="AX118:BD118"/>
    <mergeCell ref="BE118:BH118"/>
    <mergeCell ref="BR118:BX118"/>
    <mergeCell ref="BY118:CB118"/>
    <mergeCell ref="CL118:CR118"/>
    <mergeCell ref="CS118:CV118"/>
    <mergeCell ref="J119:P119"/>
    <mergeCell ref="Q119:T119"/>
    <mergeCell ref="AD119:AJ119"/>
    <mergeCell ref="AK119:AN119"/>
    <mergeCell ref="AX119:BD119"/>
    <mergeCell ref="BE119:BH119"/>
    <mergeCell ref="BR119:BX119"/>
    <mergeCell ref="BY119:CB119"/>
    <mergeCell ref="CL119:CR119"/>
    <mergeCell ref="CS119:CV119"/>
    <mergeCell ref="BP119:BQ119"/>
    <mergeCell ref="CD119:CI119"/>
    <mergeCell ref="CJ119:CK119"/>
    <mergeCell ref="AB117:AC117"/>
    <mergeCell ref="AP117:AU117"/>
    <mergeCell ref="CD117:CI117"/>
    <mergeCell ref="CL115:CR115"/>
    <mergeCell ref="CS115:CV115"/>
    <mergeCell ref="J116:P116"/>
    <mergeCell ref="Q116:T116"/>
    <mergeCell ref="AD116:AJ116"/>
    <mergeCell ref="AK116:AN116"/>
    <mergeCell ref="AX116:BD116"/>
    <mergeCell ref="BE116:BH116"/>
    <mergeCell ref="BR116:BX116"/>
    <mergeCell ref="BY116:CB116"/>
    <mergeCell ref="CL116:CR116"/>
    <mergeCell ref="CS116:CV116"/>
    <mergeCell ref="CJ115:CK115"/>
    <mergeCell ref="CL112:CR112"/>
    <mergeCell ref="CS112:CV112"/>
    <mergeCell ref="J113:P113"/>
    <mergeCell ref="Q113:T113"/>
    <mergeCell ref="AD113:AJ113"/>
    <mergeCell ref="AK113:AN113"/>
    <mergeCell ref="AX113:BD113"/>
    <mergeCell ref="BE113:BH113"/>
    <mergeCell ref="BR113:BX113"/>
    <mergeCell ref="BY113:CB113"/>
    <mergeCell ref="CL113:CR113"/>
    <mergeCell ref="CS113:CV113"/>
    <mergeCell ref="J114:P114"/>
    <mergeCell ref="Q114:T114"/>
    <mergeCell ref="AD114:AJ114"/>
    <mergeCell ref="AK114:AN114"/>
    <mergeCell ref="AX114:BD114"/>
    <mergeCell ref="BE114:BH114"/>
    <mergeCell ref="BR114:BX114"/>
    <mergeCell ref="CL114:CR114"/>
    <mergeCell ref="CS114:CV114"/>
    <mergeCell ref="BP113:BQ113"/>
    <mergeCell ref="CD113:CI113"/>
    <mergeCell ref="CJ113:CK113"/>
    <mergeCell ref="CJ112:CK112"/>
    <mergeCell ref="CD114:CI114"/>
    <mergeCell ref="CJ114:CK114"/>
    <mergeCell ref="AR107:AW107"/>
    <mergeCell ref="AX107:AY107"/>
    <mergeCell ref="BL107:BQ107"/>
    <mergeCell ref="BR107:BS107"/>
    <mergeCell ref="CF107:CK107"/>
    <mergeCell ref="CL107:CM107"/>
    <mergeCell ref="BW108:BX108"/>
    <mergeCell ref="BY108:BZ108"/>
    <mergeCell ref="CA108:CB108"/>
    <mergeCell ref="CQ108:CR108"/>
    <mergeCell ref="CS111:CV111"/>
    <mergeCell ref="AX111:BD111"/>
    <mergeCell ref="BE111:BH111"/>
    <mergeCell ref="BR111:BX111"/>
    <mergeCell ref="BY111:CB111"/>
    <mergeCell ref="CL111:CR111"/>
    <mergeCell ref="AO110:BH110"/>
    <mergeCell ref="BI110:CB110"/>
    <mergeCell ref="CC110:CV110"/>
    <mergeCell ref="CK108:CL108"/>
    <mergeCell ref="CM108:CN108"/>
    <mergeCell ref="CO108:CP108"/>
    <mergeCell ref="AO108:AP108"/>
    <mergeCell ref="AQ108:AR108"/>
    <mergeCell ref="B111:G111"/>
    <mergeCell ref="H111:I111"/>
    <mergeCell ref="V111:AA111"/>
    <mergeCell ref="AB111:AC111"/>
    <mergeCell ref="AP111:AU111"/>
    <mergeCell ref="AV111:AW111"/>
    <mergeCell ref="BJ111:BO111"/>
    <mergeCell ref="BP111:BQ111"/>
    <mergeCell ref="CD111:CI111"/>
    <mergeCell ref="CJ111:CK111"/>
    <mergeCell ref="BR92:BX92"/>
    <mergeCell ref="BY92:CB92"/>
    <mergeCell ref="CL92:CR92"/>
    <mergeCell ref="CS92:CV92"/>
    <mergeCell ref="J93:P93"/>
    <mergeCell ref="Q93:T93"/>
    <mergeCell ref="AD93:AJ93"/>
    <mergeCell ref="AK93:AN93"/>
    <mergeCell ref="AX93:BD93"/>
    <mergeCell ref="BE93:BH93"/>
    <mergeCell ref="BR93:BX93"/>
    <mergeCell ref="BY93:CB93"/>
    <mergeCell ref="CL93:CR93"/>
    <mergeCell ref="CS93:CV93"/>
    <mergeCell ref="J94:P94"/>
    <mergeCell ref="Q94:T94"/>
    <mergeCell ref="AD94:AJ94"/>
    <mergeCell ref="AK94:AN94"/>
    <mergeCell ref="AX94:BD94"/>
    <mergeCell ref="BE94:BH94"/>
    <mergeCell ref="BR94:BX94"/>
    <mergeCell ref="BY94:CB94"/>
    <mergeCell ref="CL94:CR94"/>
    <mergeCell ref="CS94:CV94"/>
    <mergeCell ref="BP94:BQ94"/>
    <mergeCell ref="CD94:CI94"/>
    <mergeCell ref="CJ94:CK94"/>
    <mergeCell ref="AB92:AC92"/>
    <mergeCell ref="AP92:AU92"/>
    <mergeCell ref="CD92:CI92"/>
    <mergeCell ref="J90:P90"/>
    <mergeCell ref="Q90:T90"/>
    <mergeCell ref="AD90:AJ90"/>
    <mergeCell ref="AK90:AN90"/>
    <mergeCell ref="AX90:BD90"/>
    <mergeCell ref="BE90:BH90"/>
    <mergeCell ref="BR90:BX90"/>
    <mergeCell ref="BY90:CB90"/>
    <mergeCell ref="CL90:CR90"/>
    <mergeCell ref="CS90:CV90"/>
    <mergeCell ref="J91:P91"/>
    <mergeCell ref="Q91:T91"/>
    <mergeCell ref="AD91:AJ91"/>
    <mergeCell ref="AK91:AN91"/>
    <mergeCell ref="AX91:BD91"/>
    <mergeCell ref="BE91:BH91"/>
    <mergeCell ref="BR91:BX91"/>
    <mergeCell ref="BY91:CB91"/>
    <mergeCell ref="CL91:CR91"/>
    <mergeCell ref="CS91:CV91"/>
    <mergeCell ref="CJ90:CK90"/>
    <mergeCell ref="CL87:CR87"/>
    <mergeCell ref="CS87:CV87"/>
    <mergeCell ref="J88:P88"/>
    <mergeCell ref="Q88:T88"/>
    <mergeCell ref="AD88:AJ88"/>
    <mergeCell ref="AK88:AN88"/>
    <mergeCell ref="AX88:BD88"/>
    <mergeCell ref="BE88:BH88"/>
    <mergeCell ref="BR88:BX88"/>
    <mergeCell ref="BY88:CB88"/>
    <mergeCell ref="CL88:CR88"/>
    <mergeCell ref="CS88:CV88"/>
    <mergeCell ref="J89:P89"/>
    <mergeCell ref="Q89:T89"/>
    <mergeCell ref="AD89:AJ89"/>
    <mergeCell ref="AK89:AN89"/>
    <mergeCell ref="AX89:BD89"/>
    <mergeCell ref="BE89:BH89"/>
    <mergeCell ref="BR89:BX89"/>
    <mergeCell ref="BY89:CB89"/>
    <mergeCell ref="CL89:CR89"/>
    <mergeCell ref="CS89:CV89"/>
    <mergeCell ref="BP88:BQ88"/>
    <mergeCell ref="CD88:CI88"/>
    <mergeCell ref="CJ88:CK88"/>
    <mergeCell ref="CJ87:CK87"/>
    <mergeCell ref="CD89:CI89"/>
    <mergeCell ref="CJ89:CK89"/>
    <mergeCell ref="CL69:CR69"/>
    <mergeCell ref="CS69:CV69"/>
    <mergeCell ref="D82:I82"/>
    <mergeCell ref="J82:K82"/>
    <mergeCell ref="X82:AC82"/>
    <mergeCell ref="AD82:AE82"/>
    <mergeCell ref="AR82:AW82"/>
    <mergeCell ref="AX82:AY82"/>
    <mergeCell ref="BL82:BQ82"/>
    <mergeCell ref="BR82:BS82"/>
    <mergeCell ref="CF82:CK82"/>
    <mergeCell ref="CL82:CM82"/>
    <mergeCell ref="J86:P86"/>
    <mergeCell ref="Q86:T86"/>
    <mergeCell ref="AD86:AJ86"/>
    <mergeCell ref="AK86:AN86"/>
    <mergeCell ref="AX86:BD86"/>
    <mergeCell ref="BE86:BH86"/>
    <mergeCell ref="BR86:BX86"/>
    <mergeCell ref="BY86:CB86"/>
    <mergeCell ref="CL86:CR86"/>
    <mergeCell ref="CS86:CV86"/>
    <mergeCell ref="B86:G86"/>
    <mergeCell ref="H86:I86"/>
    <mergeCell ref="V86:AA86"/>
    <mergeCell ref="AB86:AC86"/>
    <mergeCell ref="AP86:AU86"/>
    <mergeCell ref="AV86:AW86"/>
    <mergeCell ref="BJ86:BO86"/>
    <mergeCell ref="BP86:BQ86"/>
    <mergeCell ref="CD86:CI86"/>
    <mergeCell ref="BW83:BX83"/>
    <mergeCell ref="J67:P67"/>
    <mergeCell ref="Q67:T67"/>
    <mergeCell ref="AD67:AJ67"/>
    <mergeCell ref="AK67:AN67"/>
    <mergeCell ref="AX67:BD67"/>
    <mergeCell ref="BE67:BH67"/>
    <mergeCell ref="BR67:BX67"/>
    <mergeCell ref="BY67:CB67"/>
    <mergeCell ref="CL67:CR67"/>
    <mergeCell ref="CS67:CV67"/>
    <mergeCell ref="J68:P68"/>
    <mergeCell ref="Q68:T68"/>
    <mergeCell ref="AD68:AJ68"/>
    <mergeCell ref="AK68:AN68"/>
    <mergeCell ref="AX68:BD68"/>
    <mergeCell ref="BE68:BH68"/>
    <mergeCell ref="BR68:BX68"/>
    <mergeCell ref="BY68:CB68"/>
    <mergeCell ref="CL68:CR68"/>
    <mergeCell ref="CS68:CV68"/>
    <mergeCell ref="BJ67:BO67"/>
    <mergeCell ref="BP67:BQ67"/>
    <mergeCell ref="CD67:CI67"/>
    <mergeCell ref="CL64:CR64"/>
    <mergeCell ref="CS64:CV64"/>
    <mergeCell ref="J65:P65"/>
    <mergeCell ref="Q65:T65"/>
    <mergeCell ref="AD65:AJ65"/>
    <mergeCell ref="AK65:AN65"/>
    <mergeCell ref="AX65:BD65"/>
    <mergeCell ref="BE65:BH65"/>
    <mergeCell ref="BR65:BX65"/>
    <mergeCell ref="BY65:CB65"/>
    <mergeCell ref="CL65:CR65"/>
    <mergeCell ref="CS65:CV65"/>
    <mergeCell ref="J66:P66"/>
    <mergeCell ref="Q66:T66"/>
    <mergeCell ref="AD66:AJ66"/>
    <mergeCell ref="AK66:AN66"/>
    <mergeCell ref="AX66:BD66"/>
    <mergeCell ref="BE66:BH66"/>
    <mergeCell ref="BR66:BX66"/>
    <mergeCell ref="BY66:CB66"/>
    <mergeCell ref="CL66:CR66"/>
    <mergeCell ref="CS66:CV66"/>
    <mergeCell ref="CJ65:CK65"/>
    <mergeCell ref="J64:P64"/>
    <mergeCell ref="Q64:T64"/>
    <mergeCell ref="AD64:AJ64"/>
    <mergeCell ref="AK64:AN64"/>
    <mergeCell ref="AX64:BD64"/>
    <mergeCell ref="BE64:BH64"/>
    <mergeCell ref="BR64:BX64"/>
    <mergeCell ref="BY64:CB64"/>
    <mergeCell ref="AD62:AJ62"/>
    <mergeCell ref="AK62:AN62"/>
    <mergeCell ref="AX62:BD62"/>
    <mergeCell ref="BE62:BH62"/>
    <mergeCell ref="BR62:BX62"/>
    <mergeCell ref="BY62:CB62"/>
    <mergeCell ref="CL62:CR62"/>
    <mergeCell ref="CS62:CV62"/>
    <mergeCell ref="J63:P63"/>
    <mergeCell ref="Q63:T63"/>
    <mergeCell ref="AD63:AJ63"/>
    <mergeCell ref="AK63:AN63"/>
    <mergeCell ref="AX63:BD63"/>
    <mergeCell ref="BE63:BH63"/>
    <mergeCell ref="BR63:BX63"/>
    <mergeCell ref="BY63:CB63"/>
    <mergeCell ref="CL63:CR63"/>
    <mergeCell ref="CS63:CV63"/>
    <mergeCell ref="CD63:CI63"/>
    <mergeCell ref="BJ63:BO63"/>
    <mergeCell ref="BP63:BQ63"/>
    <mergeCell ref="CD62:CI62"/>
    <mergeCell ref="CJ62:CK62"/>
    <mergeCell ref="AV62:AW62"/>
    <mergeCell ref="BJ62:BO62"/>
    <mergeCell ref="BP62:BQ62"/>
    <mergeCell ref="CL57:CM57"/>
    <mergeCell ref="J61:P61"/>
    <mergeCell ref="Q61:T61"/>
    <mergeCell ref="AD61:AJ61"/>
    <mergeCell ref="AK61:AN61"/>
    <mergeCell ref="AX61:BD61"/>
    <mergeCell ref="BE61:BH61"/>
    <mergeCell ref="BR61:BX61"/>
    <mergeCell ref="BY61:CB61"/>
    <mergeCell ref="CL61:CR61"/>
    <mergeCell ref="AP61:AU61"/>
    <mergeCell ref="CD61:CI61"/>
    <mergeCell ref="CJ61:CK61"/>
    <mergeCell ref="BS58:BT58"/>
    <mergeCell ref="BU58:BV58"/>
    <mergeCell ref="BW58:BX58"/>
    <mergeCell ref="BY58:BZ58"/>
    <mergeCell ref="CA58:CB58"/>
    <mergeCell ref="CD36:CI36"/>
    <mergeCell ref="CJ36:CK36"/>
    <mergeCell ref="AD41:AJ41"/>
    <mergeCell ref="AK41:AN41"/>
    <mergeCell ref="AX41:BD41"/>
    <mergeCell ref="BE41:BH41"/>
    <mergeCell ref="BR41:BX41"/>
    <mergeCell ref="BY41:CB41"/>
    <mergeCell ref="CL41:CR41"/>
    <mergeCell ref="CS41:CV41"/>
    <mergeCell ref="AD42:AJ42"/>
    <mergeCell ref="AK42:AN42"/>
    <mergeCell ref="AX42:BD42"/>
    <mergeCell ref="BE42:BH42"/>
    <mergeCell ref="BR42:BX42"/>
    <mergeCell ref="BY42:CB42"/>
    <mergeCell ref="CL42:CR42"/>
    <mergeCell ref="CS42:CV42"/>
    <mergeCell ref="CS40:CV40"/>
    <mergeCell ref="CD40:CI40"/>
    <mergeCell ref="CJ40:CK40"/>
    <mergeCell ref="AP40:AU40"/>
    <mergeCell ref="AV40:AW40"/>
    <mergeCell ref="BJ40:BO40"/>
    <mergeCell ref="BP40:BQ40"/>
    <mergeCell ref="B37:G37"/>
    <mergeCell ref="H37:I37"/>
    <mergeCell ref="CL32:CM32"/>
    <mergeCell ref="AD36:AJ36"/>
    <mergeCell ref="AK36:AN36"/>
    <mergeCell ref="AX36:BD36"/>
    <mergeCell ref="BE36:BH36"/>
    <mergeCell ref="BR36:BX36"/>
    <mergeCell ref="BY36:CB36"/>
    <mergeCell ref="CL36:CR36"/>
    <mergeCell ref="CS36:CV36"/>
    <mergeCell ref="AD37:AJ37"/>
    <mergeCell ref="AK37:AN37"/>
    <mergeCell ref="AX37:BD37"/>
    <mergeCell ref="BE37:BH37"/>
    <mergeCell ref="BR37:BX37"/>
    <mergeCell ref="BY37:CB37"/>
    <mergeCell ref="CL37:CR37"/>
    <mergeCell ref="CS37:CV37"/>
    <mergeCell ref="AC33:AD33"/>
    <mergeCell ref="AE33:AF33"/>
    <mergeCell ref="BQ33:BR33"/>
    <mergeCell ref="BS33:BT33"/>
    <mergeCell ref="BE33:BF33"/>
    <mergeCell ref="BG33:BH33"/>
    <mergeCell ref="BI33:BJ33"/>
    <mergeCell ref="BK33:BL33"/>
    <mergeCell ref="AW33:AX33"/>
    <mergeCell ref="AY33:AZ33"/>
    <mergeCell ref="BA33:BB33"/>
    <mergeCell ref="BC33:BD33"/>
    <mergeCell ref="AO33:AP33"/>
    <mergeCell ref="J36:P36"/>
    <mergeCell ref="Q36:T36"/>
    <mergeCell ref="J37:P37"/>
    <mergeCell ref="Q37:T37"/>
    <mergeCell ref="J38:P38"/>
    <mergeCell ref="Q38:T38"/>
    <mergeCell ref="J39:P39"/>
    <mergeCell ref="Q39:T39"/>
    <mergeCell ref="J40:P40"/>
    <mergeCell ref="Q40:T40"/>
    <mergeCell ref="J41:P41"/>
    <mergeCell ref="Q41:T41"/>
    <mergeCell ref="J42:P42"/>
    <mergeCell ref="Q42:T42"/>
    <mergeCell ref="J43:P43"/>
    <mergeCell ref="Q43:T43"/>
    <mergeCell ref="Q33:R33"/>
    <mergeCell ref="S33:T33"/>
    <mergeCell ref="CL11:CR11"/>
    <mergeCell ref="CS11:CV11"/>
    <mergeCell ref="CL12:CR12"/>
    <mergeCell ref="CS12:CV12"/>
    <mergeCell ref="CL13:CR13"/>
    <mergeCell ref="CS13:CV13"/>
    <mergeCell ref="CL14:CR14"/>
    <mergeCell ref="CS14:CV14"/>
    <mergeCell ref="CL15:CR15"/>
    <mergeCell ref="CS15:CV15"/>
    <mergeCell ref="CL16:CR16"/>
    <mergeCell ref="CS16:CV16"/>
    <mergeCell ref="CL17:CR17"/>
    <mergeCell ref="CS17:CV17"/>
    <mergeCell ref="CL18:CR18"/>
    <mergeCell ref="CS18:CV18"/>
    <mergeCell ref="D32:I32"/>
    <mergeCell ref="J32:K32"/>
    <mergeCell ref="BR11:BX11"/>
    <mergeCell ref="BY11:CB11"/>
    <mergeCell ref="BR12:BX12"/>
    <mergeCell ref="BY12:CB12"/>
    <mergeCell ref="BR13:BX13"/>
    <mergeCell ref="BY13:CB13"/>
    <mergeCell ref="BR14:BX14"/>
    <mergeCell ref="BY14:CB14"/>
    <mergeCell ref="BR15:BX15"/>
    <mergeCell ref="BY15:CB15"/>
    <mergeCell ref="BR16:BX16"/>
    <mergeCell ref="BY16:CB16"/>
    <mergeCell ref="BR17:BX17"/>
    <mergeCell ref="BY17:CB17"/>
    <mergeCell ref="BR18:BX18"/>
    <mergeCell ref="BY18:CB18"/>
    <mergeCell ref="BW8:BX8"/>
    <mergeCell ref="BI10:CB10"/>
    <mergeCell ref="J14:P14"/>
    <mergeCell ref="J15:P15"/>
    <mergeCell ref="J16:P16"/>
    <mergeCell ref="J17:P17"/>
    <mergeCell ref="J18:P18"/>
    <mergeCell ref="J19:P19"/>
    <mergeCell ref="J7:K7"/>
    <mergeCell ref="D7:I7"/>
    <mergeCell ref="X7:AC7"/>
    <mergeCell ref="AD7:AE7"/>
    <mergeCell ref="AD11:AJ11"/>
    <mergeCell ref="AK11:AN11"/>
    <mergeCell ref="AD12:AJ12"/>
    <mergeCell ref="AK12:AN12"/>
    <mergeCell ref="AD13:AJ13"/>
    <mergeCell ref="AK13:AN13"/>
    <mergeCell ref="AD14:AJ14"/>
    <mergeCell ref="AK14:AN14"/>
    <mergeCell ref="AD15:AJ15"/>
    <mergeCell ref="AK15:AN15"/>
    <mergeCell ref="AD16:AJ16"/>
    <mergeCell ref="AK16:AN16"/>
    <mergeCell ref="AD17:AJ17"/>
    <mergeCell ref="AK17:AN17"/>
    <mergeCell ref="AD18:AJ18"/>
    <mergeCell ref="AK18:AN18"/>
    <mergeCell ref="AD19:AJ19"/>
    <mergeCell ref="AK19:AN19"/>
    <mergeCell ref="H15:I15"/>
    <mergeCell ref="Q13:T13"/>
    <mergeCell ref="CG25:CV25"/>
    <mergeCell ref="AP15:AU15"/>
    <mergeCell ref="AV15:AW15"/>
    <mergeCell ref="AP16:AU16"/>
    <mergeCell ref="AV16:AW16"/>
    <mergeCell ref="BJ44:BO44"/>
    <mergeCell ref="BP44:BQ44"/>
    <mergeCell ref="CD44:CI44"/>
    <mergeCell ref="CJ44:CK44"/>
    <mergeCell ref="AS25:BH25"/>
    <mergeCell ref="AP17:AU17"/>
    <mergeCell ref="AV17:AW17"/>
    <mergeCell ref="AP18:AU18"/>
    <mergeCell ref="AV18:AW18"/>
    <mergeCell ref="AO21:AR21"/>
    <mergeCell ref="AS21:BH21"/>
    <mergeCell ref="AO22:AO25"/>
    <mergeCell ref="AP22:AR22"/>
    <mergeCell ref="AS22:BH22"/>
    <mergeCell ref="BM21:CB21"/>
    <mergeCell ref="BM22:CB22"/>
    <mergeCell ref="BM23:CB23"/>
    <mergeCell ref="BM24:CB24"/>
    <mergeCell ref="BJ17:BO17"/>
    <mergeCell ref="BP17:BQ17"/>
    <mergeCell ref="BJ16:BO16"/>
    <mergeCell ref="AX15:BD15"/>
    <mergeCell ref="BE15:BH15"/>
    <mergeCell ref="AX16:BD16"/>
    <mergeCell ref="BE16:BH16"/>
    <mergeCell ref="AX17:BD17"/>
    <mergeCell ref="BE17:BH17"/>
    <mergeCell ref="V15:AA15"/>
    <mergeCell ref="AB15:AC15"/>
    <mergeCell ref="U21:X21"/>
    <mergeCell ref="B15:G15"/>
    <mergeCell ref="B14:G14"/>
    <mergeCell ref="H14:I14"/>
    <mergeCell ref="H13:I13"/>
    <mergeCell ref="B25:D25"/>
    <mergeCell ref="E21:T21"/>
    <mergeCell ref="E22:T22"/>
    <mergeCell ref="E23:T23"/>
    <mergeCell ref="B16:G16"/>
    <mergeCell ref="H16:I16"/>
    <mergeCell ref="B17:G17"/>
    <mergeCell ref="H17:I17"/>
    <mergeCell ref="AP23:AR23"/>
    <mergeCell ref="AS23:BH23"/>
    <mergeCell ref="AP24:AR24"/>
    <mergeCell ref="AS24:BH24"/>
    <mergeCell ref="AP25:AR25"/>
    <mergeCell ref="AX18:BD18"/>
    <mergeCell ref="BE18:BH18"/>
    <mergeCell ref="AX19:BD19"/>
    <mergeCell ref="BE19:BH19"/>
    <mergeCell ref="Q14:T14"/>
    <mergeCell ref="Q15:T15"/>
    <mergeCell ref="Q16:T16"/>
    <mergeCell ref="Q17:T17"/>
    <mergeCell ref="Q18:T18"/>
    <mergeCell ref="Q19:T19"/>
    <mergeCell ref="V16:AA16"/>
    <mergeCell ref="AB16:AC16"/>
    <mergeCell ref="AV12:AW12"/>
    <mergeCell ref="AP13:AU13"/>
    <mergeCell ref="AV13:AW13"/>
    <mergeCell ref="AP14:AU14"/>
    <mergeCell ref="AV14:AW14"/>
    <mergeCell ref="AR7:AW7"/>
    <mergeCell ref="AX7:AY7"/>
    <mergeCell ref="AX11:BD11"/>
    <mergeCell ref="BE11:BH11"/>
    <mergeCell ref="AX12:BD12"/>
    <mergeCell ref="BE12:BH12"/>
    <mergeCell ref="AX13:BD13"/>
    <mergeCell ref="BE13:BH13"/>
    <mergeCell ref="AX14:BD14"/>
    <mergeCell ref="BE14:BH14"/>
    <mergeCell ref="E25:T25"/>
    <mergeCell ref="A22:A25"/>
    <mergeCell ref="A21:D21"/>
    <mergeCell ref="B22:D22"/>
    <mergeCell ref="B23:D23"/>
    <mergeCell ref="B24:D24"/>
    <mergeCell ref="AS8:AT8"/>
    <mergeCell ref="AU8:AV8"/>
    <mergeCell ref="BE8:BF8"/>
    <mergeCell ref="BG8:BH8"/>
    <mergeCell ref="E24:T24"/>
    <mergeCell ref="C8:D8"/>
    <mergeCell ref="E8:F8"/>
    <mergeCell ref="G8:H8"/>
    <mergeCell ref="V24:X24"/>
    <mergeCell ref="Y24:AN24"/>
    <mergeCell ref="U22:U25"/>
    <mergeCell ref="U10:AN10"/>
    <mergeCell ref="AC8:AD8"/>
    <mergeCell ref="AE8:AF8"/>
    <mergeCell ref="AG8:AH8"/>
    <mergeCell ref="AB11:AC11"/>
    <mergeCell ref="V12:AA12"/>
    <mergeCell ref="AB12:AC12"/>
    <mergeCell ref="V17:AA17"/>
    <mergeCell ref="AB17:AC17"/>
    <mergeCell ref="V22:X22"/>
    <mergeCell ref="Y22:AN22"/>
    <mergeCell ref="V23:X23"/>
    <mergeCell ref="Y23:AN23"/>
    <mergeCell ref="V19:AA19"/>
    <mergeCell ref="AB19:AC19"/>
    <mergeCell ref="A1:T1"/>
    <mergeCell ref="S8:T8"/>
    <mergeCell ref="Q8:R8"/>
    <mergeCell ref="O8:P8"/>
    <mergeCell ref="M8:N8"/>
    <mergeCell ref="K8:L8"/>
    <mergeCell ref="I8:J8"/>
    <mergeCell ref="R3:T3"/>
    <mergeCell ref="O3:Q3"/>
    <mergeCell ref="N3:N5"/>
    <mergeCell ref="R4:T5"/>
    <mergeCell ref="B13:G13"/>
    <mergeCell ref="B12:G12"/>
    <mergeCell ref="H11:I11"/>
    <mergeCell ref="B11:G11"/>
    <mergeCell ref="A8:B8"/>
    <mergeCell ref="O4:Q5"/>
    <mergeCell ref="A10:T10"/>
    <mergeCell ref="H12:I12"/>
    <mergeCell ref="Q11:T11"/>
    <mergeCell ref="Q12:T12"/>
    <mergeCell ref="J11:P11"/>
    <mergeCell ref="J12:P12"/>
    <mergeCell ref="J13:P13"/>
    <mergeCell ref="D4:M4"/>
    <mergeCell ref="BI1:CB1"/>
    <mergeCell ref="BV3:BV5"/>
    <mergeCell ref="BW3:BY3"/>
    <mergeCell ref="BZ3:CB3"/>
    <mergeCell ref="BW4:BY5"/>
    <mergeCell ref="BZ4:CB5"/>
    <mergeCell ref="Y8:Z8"/>
    <mergeCell ref="AA8:AB8"/>
    <mergeCell ref="AK8:AL8"/>
    <mergeCell ref="AM8:AN8"/>
    <mergeCell ref="U1:AN1"/>
    <mergeCell ref="AH3:AH5"/>
    <mergeCell ref="AI3:AK3"/>
    <mergeCell ref="AL3:AN3"/>
    <mergeCell ref="AI4:AK5"/>
    <mergeCell ref="AL4:AN5"/>
    <mergeCell ref="BF4:BH5"/>
    <mergeCell ref="BR7:BS7"/>
    <mergeCell ref="X4:AG4"/>
    <mergeCell ref="AR4:BA4"/>
    <mergeCell ref="BL4:BU4"/>
    <mergeCell ref="BJ12:BO12"/>
    <mergeCell ref="BP12:BQ12"/>
    <mergeCell ref="BJ11:BO11"/>
    <mergeCell ref="BP11:BQ11"/>
    <mergeCell ref="BQ8:BR8"/>
    <mergeCell ref="BS8:BT8"/>
    <mergeCell ref="BU8:BV8"/>
    <mergeCell ref="AI8:AJ8"/>
    <mergeCell ref="V11:AA11"/>
    <mergeCell ref="BC8:BD8"/>
    <mergeCell ref="CC1:CV1"/>
    <mergeCell ref="CP3:CP5"/>
    <mergeCell ref="CQ3:CS3"/>
    <mergeCell ref="CT3:CV3"/>
    <mergeCell ref="CQ4:CS5"/>
    <mergeCell ref="CT4:CV5"/>
    <mergeCell ref="CQ8:CR8"/>
    <mergeCell ref="U8:V8"/>
    <mergeCell ref="W8:X8"/>
    <mergeCell ref="AO1:BH1"/>
    <mergeCell ref="AW8:AX8"/>
    <mergeCell ref="AY8:AZ8"/>
    <mergeCell ref="BA8:BB8"/>
    <mergeCell ref="AO8:AP8"/>
    <mergeCell ref="AQ8:AR8"/>
    <mergeCell ref="BY8:BZ8"/>
    <mergeCell ref="CA8:CB8"/>
    <mergeCell ref="BB3:BB5"/>
    <mergeCell ref="BC3:BE3"/>
    <mergeCell ref="BF3:BH3"/>
    <mergeCell ref="BC4:BE5"/>
    <mergeCell ref="BL7:BQ7"/>
    <mergeCell ref="CF7:CK7"/>
    <mergeCell ref="CL7:CM7"/>
    <mergeCell ref="AO10:BH10"/>
    <mergeCell ref="AP11:AU11"/>
    <mergeCell ref="AV11:AW11"/>
    <mergeCell ref="AP12:AU12"/>
    <mergeCell ref="BJ15:BO15"/>
    <mergeCell ref="BP15:BQ15"/>
    <mergeCell ref="BJ14:BO14"/>
    <mergeCell ref="BP14:BQ14"/>
    <mergeCell ref="BJ24:BL24"/>
    <mergeCell ref="BJ13:BO13"/>
    <mergeCell ref="BP13:BQ13"/>
    <mergeCell ref="CD12:CI12"/>
    <mergeCell ref="CJ12:CK12"/>
    <mergeCell ref="CS8:CT8"/>
    <mergeCell ref="CU8:CV8"/>
    <mergeCell ref="CC10:CV10"/>
    <mergeCell ref="CD11:CI11"/>
    <mergeCell ref="CJ11:CK11"/>
    <mergeCell ref="CK8:CL8"/>
    <mergeCell ref="CM8:CN8"/>
    <mergeCell ref="CO8:CP8"/>
    <mergeCell ref="CC8:CD8"/>
    <mergeCell ref="CE8:CF8"/>
    <mergeCell ref="CG8:CH8"/>
    <mergeCell ref="CI8:CJ8"/>
    <mergeCell ref="CD19:CI19"/>
    <mergeCell ref="CJ19:CK19"/>
    <mergeCell ref="BK8:BL8"/>
    <mergeCell ref="BM8:BN8"/>
    <mergeCell ref="BO8:BP8"/>
    <mergeCell ref="CD18:CI18"/>
    <mergeCell ref="BR19:BX19"/>
    <mergeCell ref="BY19:CB19"/>
    <mergeCell ref="BI8:BJ8"/>
    <mergeCell ref="V25:X25"/>
    <mergeCell ref="Y25:AN25"/>
    <mergeCell ref="CD16:CI16"/>
    <mergeCell ref="CJ16:CK16"/>
    <mergeCell ref="CD15:CI15"/>
    <mergeCell ref="CJ15:CK15"/>
    <mergeCell ref="CD14:CI14"/>
    <mergeCell ref="CJ14:CK14"/>
    <mergeCell ref="CD13:CI13"/>
    <mergeCell ref="CJ13:CK13"/>
    <mergeCell ref="BM25:CB25"/>
    <mergeCell ref="V13:AA13"/>
    <mergeCell ref="AB13:AC13"/>
    <mergeCell ref="Y21:AN21"/>
    <mergeCell ref="V14:AA14"/>
    <mergeCell ref="AB14:AC14"/>
    <mergeCell ref="CC21:CF21"/>
    <mergeCell ref="CG21:CV21"/>
    <mergeCell ref="CC22:CC25"/>
    <mergeCell ref="CD22:CF22"/>
    <mergeCell ref="CG22:CV22"/>
    <mergeCell ref="CD23:CF23"/>
    <mergeCell ref="CG23:CV23"/>
    <mergeCell ref="CD24:CF24"/>
    <mergeCell ref="CG24:CV24"/>
    <mergeCell ref="CD25:CF25"/>
    <mergeCell ref="CD17:CI17"/>
    <mergeCell ref="CJ17:CK17"/>
    <mergeCell ref="CJ18:CK18"/>
    <mergeCell ref="CL19:CR19"/>
    <mergeCell ref="CS19:CV19"/>
    <mergeCell ref="BP16:BQ16"/>
    <mergeCell ref="BF28:BH28"/>
    <mergeCell ref="BV28:BV30"/>
    <mergeCell ref="BW28:BY28"/>
    <mergeCell ref="BZ28:CB28"/>
    <mergeCell ref="BZ29:CB30"/>
    <mergeCell ref="AI28:AK28"/>
    <mergeCell ref="BP18:BQ18"/>
    <mergeCell ref="N28:N30"/>
    <mergeCell ref="O28:Q28"/>
    <mergeCell ref="R28:T28"/>
    <mergeCell ref="AH28:AH30"/>
    <mergeCell ref="AL28:AN28"/>
    <mergeCell ref="BB28:BB30"/>
    <mergeCell ref="BC28:BE28"/>
    <mergeCell ref="AP19:AU19"/>
    <mergeCell ref="A26:T26"/>
    <mergeCell ref="U26:AN26"/>
    <mergeCell ref="AO26:BH26"/>
    <mergeCell ref="BI26:CB26"/>
    <mergeCell ref="BF29:BH30"/>
    <mergeCell ref="BW29:BY30"/>
    <mergeCell ref="V18:AA18"/>
    <mergeCell ref="AB18:AC18"/>
    <mergeCell ref="BJ18:BO18"/>
    <mergeCell ref="BI21:BL21"/>
    <mergeCell ref="BI22:BI25"/>
    <mergeCell ref="BJ22:BL22"/>
    <mergeCell ref="BJ23:BL23"/>
    <mergeCell ref="BP19:BQ19"/>
    <mergeCell ref="BJ25:BL25"/>
    <mergeCell ref="CC26:CV26"/>
    <mergeCell ref="B19:G19"/>
    <mergeCell ref="H19:I19"/>
    <mergeCell ref="AV19:AW19"/>
    <mergeCell ref="BJ19:BO19"/>
    <mergeCell ref="B18:G18"/>
    <mergeCell ref="H18:I18"/>
    <mergeCell ref="A33:B33"/>
    <mergeCell ref="C33:D33"/>
    <mergeCell ref="E33:F33"/>
    <mergeCell ref="G33:H33"/>
    <mergeCell ref="I33:J33"/>
    <mergeCell ref="K33:L33"/>
    <mergeCell ref="M33:N33"/>
    <mergeCell ref="O33:P33"/>
    <mergeCell ref="CQ29:CS30"/>
    <mergeCell ref="CT29:CV30"/>
    <mergeCell ref="CP28:CP30"/>
    <mergeCell ref="CQ28:CS28"/>
    <mergeCell ref="CT28:CV28"/>
    <mergeCell ref="O29:Q30"/>
    <mergeCell ref="R29:T30"/>
    <mergeCell ref="AI29:AK30"/>
    <mergeCell ref="AL29:AN30"/>
    <mergeCell ref="BC29:BE30"/>
    <mergeCell ref="AQ33:AR33"/>
    <mergeCell ref="AS33:AT33"/>
    <mergeCell ref="AU33:AV33"/>
    <mergeCell ref="AK33:AL33"/>
    <mergeCell ref="AM33:AN33"/>
    <mergeCell ref="Y33:Z33"/>
    <mergeCell ref="AA33:AB33"/>
    <mergeCell ref="U33:V33"/>
    <mergeCell ref="W33:X33"/>
    <mergeCell ref="AG33:AH33"/>
    <mergeCell ref="AI33:AJ33"/>
    <mergeCell ref="X32:AC32"/>
    <mergeCell ref="AD32:AE32"/>
    <mergeCell ref="AR32:AW32"/>
    <mergeCell ref="AX32:AY32"/>
    <mergeCell ref="BL32:BQ32"/>
    <mergeCell ref="BR32:BS32"/>
    <mergeCell ref="CF32:CK32"/>
    <mergeCell ref="CS33:CT33"/>
    <mergeCell ref="CU33:CV33"/>
    <mergeCell ref="A35:T35"/>
    <mergeCell ref="U35:AN35"/>
    <mergeCell ref="AO35:BH35"/>
    <mergeCell ref="BI35:CB35"/>
    <mergeCell ref="CC35:CV35"/>
    <mergeCell ref="CK33:CL33"/>
    <mergeCell ref="CM33:CN33"/>
    <mergeCell ref="CO33:CP33"/>
    <mergeCell ref="CQ33:CR33"/>
    <mergeCell ref="CC33:CD33"/>
    <mergeCell ref="CE33:CF33"/>
    <mergeCell ref="CG33:CH33"/>
    <mergeCell ref="CI33:CJ33"/>
    <mergeCell ref="BU33:BV33"/>
    <mergeCell ref="BW33:BX33"/>
    <mergeCell ref="BY33:BZ33"/>
    <mergeCell ref="CA33:CB33"/>
    <mergeCell ref="BM33:BN33"/>
    <mergeCell ref="BO33:BP33"/>
    <mergeCell ref="AV38:AW38"/>
    <mergeCell ref="BJ38:BO38"/>
    <mergeCell ref="BP38:BQ38"/>
    <mergeCell ref="V38:AA38"/>
    <mergeCell ref="AB38:AC38"/>
    <mergeCell ref="B38:G38"/>
    <mergeCell ref="H38:I38"/>
    <mergeCell ref="AD38:AJ38"/>
    <mergeCell ref="AK38:AN38"/>
    <mergeCell ref="AX38:BD38"/>
    <mergeCell ref="BE38:BH38"/>
    <mergeCell ref="BR38:BX38"/>
    <mergeCell ref="BY38:CB38"/>
    <mergeCell ref="CL38:CR38"/>
    <mergeCell ref="AP36:AU36"/>
    <mergeCell ref="AV36:AW36"/>
    <mergeCell ref="BJ36:BO36"/>
    <mergeCell ref="BP36:BQ36"/>
    <mergeCell ref="V36:AA36"/>
    <mergeCell ref="AB36:AC36"/>
    <mergeCell ref="B36:G36"/>
    <mergeCell ref="H36:I36"/>
    <mergeCell ref="CD37:CI37"/>
    <mergeCell ref="CJ37:CK37"/>
    <mergeCell ref="BJ37:BO37"/>
    <mergeCell ref="BP37:BQ37"/>
    <mergeCell ref="AP37:AU37"/>
    <mergeCell ref="AV37:AW37"/>
    <mergeCell ref="V37:AA37"/>
    <mergeCell ref="AB37:AC37"/>
    <mergeCell ref="B40:G40"/>
    <mergeCell ref="H40:I40"/>
    <mergeCell ref="AD40:AJ40"/>
    <mergeCell ref="AK40:AN40"/>
    <mergeCell ref="AX40:BD40"/>
    <mergeCell ref="BE40:BH40"/>
    <mergeCell ref="BR40:BX40"/>
    <mergeCell ref="BY40:CB40"/>
    <mergeCell ref="CL40:CR40"/>
    <mergeCell ref="CS38:CV38"/>
    <mergeCell ref="CD39:CI39"/>
    <mergeCell ref="CJ39:CK39"/>
    <mergeCell ref="BJ39:BO39"/>
    <mergeCell ref="BP39:BQ39"/>
    <mergeCell ref="AP39:AU39"/>
    <mergeCell ref="AV39:AW39"/>
    <mergeCell ref="V39:AA39"/>
    <mergeCell ref="AB39:AC39"/>
    <mergeCell ref="B39:G39"/>
    <mergeCell ref="H39:I39"/>
    <mergeCell ref="AD39:AJ39"/>
    <mergeCell ref="AK39:AN39"/>
    <mergeCell ref="AX39:BD39"/>
    <mergeCell ref="BE39:BH39"/>
    <mergeCell ref="BR39:BX39"/>
    <mergeCell ref="BY39:CB39"/>
    <mergeCell ref="CL39:CR39"/>
    <mergeCell ref="CS39:CV39"/>
    <mergeCell ref="CD38:CI38"/>
    <mergeCell ref="CJ38:CK38"/>
    <mergeCell ref="AP38:AU38"/>
    <mergeCell ref="B42:G42"/>
    <mergeCell ref="H42:I42"/>
    <mergeCell ref="AP44:AU44"/>
    <mergeCell ref="AV44:AW44"/>
    <mergeCell ref="CD41:CI41"/>
    <mergeCell ref="CJ41:CK41"/>
    <mergeCell ref="BJ41:BO41"/>
    <mergeCell ref="BP41:BQ41"/>
    <mergeCell ref="AP41:AU41"/>
    <mergeCell ref="AV41:AW41"/>
    <mergeCell ref="V41:AA41"/>
    <mergeCell ref="AB41:AC41"/>
    <mergeCell ref="B41:G41"/>
    <mergeCell ref="H41:I41"/>
    <mergeCell ref="V44:AA44"/>
    <mergeCell ref="AB44:AC44"/>
    <mergeCell ref="CD42:CI42"/>
    <mergeCell ref="CJ42:CK42"/>
    <mergeCell ref="AP42:AU42"/>
    <mergeCell ref="AV42:AW42"/>
    <mergeCell ref="BJ42:BO42"/>
    <mergeCell ref="BP42:BQ42"/>
    <mergeCell ref="V42:AA42"/>
    <mergeCell ref="AB42:AC42"/>
    <mergeCell ref="AD43:AJ43"/>
    <mergeCell ref="AK43:AN43"/>
    <mergeCell ref="AX43:BD43"/>
    <mergeCell ref="BE43:BH43"/>
    <mergeCell ref="BR43:BX43"/>
    <mergeCell ref="BY43:CB43"/>
    <mergeCell ref="A46:D46"/>
    <mergeCell ref="E46:T46"/>
    <mergeCell ref="U46:X46"/>
    <mergeCell ref="Y46:AN46"/>
    <mergeCell ref="CD43:CI43"/>
    <mergeCell ref="CJ43:CK43"/>
    <mergeCell ref="BJ43:BO43"/>
    <mergeCell ref="BP43:BQ43"/>
    <mergeCell ref="AP43:AU43"/>
    <mergeCell ref="AV43:AW43"/>
    <mergeCell ref="V43:AA43"/>
    <mergeCell ref="AB43:AC43"/>
    <mergeCell ref="B43:G43"/>
    <mergeCell ref="H43:I43"/>
    <mergeCell ref="B44:G44"/>
    <mergeCell ref="H44:I44"/>
    <mergeCell ref="J44:P44"/>
    <mergeCell ref="Q44:T44"/>
    <mergeCell ref="CC46:CF46"/>
    <mergeCell ref="CG46:CV46"/>
    <mergeCell ref="AO46:AR46"/>
    <mergeCell ref="CL43:CR43"/>
    <mergeCell ref="CS43:CV43"/>
    <mergeCell ref="AS46:BH46"/>
    <mergeCell ref="BI46:BL46"/>
    <mergeCell ref="CG49:CV49"/>
    <mergeCell ref="BM47:CB47"/>
    <mergeCell ref="BM48:CB48"/>
    <mergeCell ref="BJ48:BL48"/>
    <mergeCell ref="CD50:CF50"/>
    <mergeCell ref="CD48:CF48"/>
    <mergeCell ref="CG48:CV48"/>
    <mergeCell ref="CG47:CV47"/>
    <mergeCell ref="V40:AA40"/>
    <mergeCell ref="Y49:AN49"/>
    <mergeCell ref="AP49:AR49"/>
    <mergeCell ref="AD44:AJ44"/>
    <mergeCell ref="AK44:AN44"/>
    <mergeCell ref="AX44:BD44"/>
    <mergeCell ref="BE44:BH44"/>
    <mergeCell ref="BR44:BX44"/>
    <mergeCell ref="BY44:CB44"/>
    <mergeCell ref="CL44:CR44"/>
    <mergeCell ref="CS44:CV44"/>
    <mergeCell ref="AB40:AC40"/>
    <mergeCell ref="CG50:CV50"/>
    <mergeCell ref="CC47:CC50"/>
    <mergeCell ref="CD47:CF47"/>
    <mergeCell ref="BM49:CB49"/>
    <mergeCell ref="CD49:CF49"/>
    <mergeCell ref="AS47:BH47"/>
    <mergeCell ref="BI47:BI50"/>
    <mergeCell ref="Y373:AN373"/>
    <mergeCell ref="B374:D374"/>
    <mergeCell ref="E374:T374"/>
    <mergeCell ref="V374:X374"/>
    <mergeCell ref="Y374:AN374"/>
    <mergeCell ref="AP374:AR374"/>
    <mergeCell ref="AS374:BH374"/>
    <mergeCell ref="CG374:CV374"/>
    <mergeCell ref="B375:D375"/>
    <mergeCell ref="E375:T375"/>
    <mergeCell ref="V375:X375"/>
    <mergeCell ref="Y375:AN375"/>
    <mergeCell ref="AP375:AR375"/>
    <mergeCell ref="AS375:BH375"/>
    <mergeCell ref="BJ375:BL375"/>
    <mergeCell ref="BM375:CB375"/>
    <mergeCell ref="BJ374:BL374"/>
    <mergeCell ref="CD375:CF375"/>
    <mergeCell ref="CG375:CV375"/>
    <mergeCell ref="CC372:CC375"/>
    <mergeCell ref="CD372:CF372"/>
    <mergeCell ref="CD374:CF374"/>
    <mergeCell ref="CG372:CV372"/>
    <mergeCell ref="AO371:AR371"/>
    <mergeCell ref="A371:D371"/>
    <mergeCell ref="E371:T371"/>
    <mergeCell ref="U371:X371"/>
    <mergeCell ref="Y371:AN371"/>
    <mergeCell ref="CC371:CF371"/>
    <mergeCell ref="AS371:BH371"/>
    <mergeCell ref="BI371:BL371"/>
    <mergeCell ref="BM373:CB373"/>
    <mergeCell ref="CG371:CV371"/>
    <mergeCell ref="A372:A375"/>
    <mergeCell ref="B372:D372"/>
    <mergeCell ref="E372:T372"/>
    <mergeCell ref="U372:U375"/>
    <mergeCell ref="V372:X372"/>
    <mergeCell ref="Y372:AN372"/>
    <mergeCell ref="AO372:AO375"/>
    <mergeCell ref="AP372:AR372"/>
    <mergeCell ref="BM371:CB371"/>
    <mergeCell ref="AP373:AR373"/>
    <mergeCell ref="CD373:CF373"/>
    <mergeCell ref="CG373:CV373"/>
    <mergeCell ref="AS372:BH372"/>
    <mergeCell ref="BI372:BI375"/>
    <mergeCell ref="BM374:CB374"/>
    <mergeCell ref="BJ372:BL372"/>
    <mergeCell ref="BM372:CB372"/>
    <mergeCell ref="AS373:BH373"/>
    <mergeCell ref="BJ373:BL373"/>
    <mergeCell ref="B373:D373"/>
    <mergeCell ref="E373:T373"/>
    <mergeCell ref="V373:X373"/>
    <mergeCell ref="B369:G369"/>
    <mergeCell ref="H369:I369"/>
    <mergeCell ref="V369:AA369"/>
    <mergeCell ref="AB369:AC369"/>
    <mergeCell ref="AP369:AU369"/>
    <mergeCell ref="AV369:AW369"/>
    <mergeCell ref="BJ369:BO369"/>
    <mergeCell ref="J367:P367"/>
    <mergeCell ref="Q367:T367"/>
    <mergeCell ref="AD367:AJ367"/>
    <mergeCell ref="AK367:AN367"/>
    <mergeCell ref="AX367:BD367"/>
    <mergeCell ref="BE367:BH367"/>
    <mergeCell ref="CJ366:CK366"/>
    <mergeCell ref="B365:G365"/>
    <mergeCell ref="CJ367:CK367"/>
    <mergeCell ref="B368:G368"/>
    <mergeCell ref="H368:I368"/>
    <mergeCell ref="V368:AA368"/>
    <mergeCell ref="AB368:AC368"/>
    <mergeCell ref="AP368:AU368"/>
    <mergeCell ref="AV368:AW368"/>
    <mergeCell ref="BJ368:BO368"/>
    <mergeCell ref="BP368:BQ368"/>
    <mergeCell ref="CD368:CI368"/>
    <mergeCell ref="CJ368:CK368"/>
    <mergeCell ref="B367:G367"/>
    <mergeCell ref="H367:I367"/>
    <mergeCell ref="V367:AA367"/>
    <mergeCell ref="AV367:AW367"/>
    <mergeCell ref="BJ367:BO367"/>
    <mergeCell ref="BP367:BQ367"/>
    <mergeCell ref="B366:G366"/>
    <mergeCell ref="H366:I366"/>
    <mergeCell ref="V366:AA366"/>
    <mergeCell ref="AB366:AC366"/>
    <mergeCell ref="AP366:AU366"/>
    <mergeCell ref="AV366:AW366"/>
    <mergeCell ref="BJ366:BO366"/>
    <mergeCell ref="BP366:BQ366"/>
    <mergeCell ref="CD366:CI366"/>
    <mergeCell ref="B363:G363"/>
    <mergeCell ref="H363:I363"/>
    <mergeCell ref="V363:AA363"/>
    <mergeCell ref="AB363:AC363"/>
    <mergeCell ref="AP363:AU363"/>
    <mergeCell ref="AV363:AW363"/>
    <mergeCell ref="H365:I365"/>
    <mergeCell ref="V365:AA365"/>
    <mergeCell ref="AB365:AC365"/>
    <mergeCell ref="AP365:AU365"/>
    <mergeCell ref="AV365:AW365"/>
    <mergeCell ref="BJ365:BO365"/>
    <mergeCell ref="BP365:BQ365"/>
    <mergeCell ref="CD365:CI365"/>
    <mergeCell ref="BJ363:BO363"/>
    <mergeCell ref="B364:G364"/>
    <mergeCell ref="H364:I364"/>
    <mergeCell ref="V364:AA364"/>
    <mergeCell ref="AB364:AC364"/>
    <mergeCell ref="AP364:AU364"/>
    <mergeCell ref="AV364:AW364"/>
    <mergeCell ref="BJ364:BO364"/>
    <mergeCell ref="BP364:BQ364"/>
    <mergeCell ref="B362:G362"/>
    <mergeCell ref="H362:I362"/>
    <mergeCell ref="V362:AA362"/>
    <mergeCell ref="AB362:AC362"/>
    <mergeCell ref="AP362:AU362"/>
    <mergeCell ref="AV362:AW362"/>
    <mergeCell ref="BJ362:BO362"/>
    <mergeCell ref="BP362:BQ362"/>
    <mergeCell ref="CD362:CI362"/>
    <mergeCell ref="J362:P362"/>
    <mergeCell ref="Q362:T362"/>
    <mergeCell ref="AD362:AJ362"/>
    <mergeCell ref="AK362:AN362"/>
    <mergeCell ref="AX362:BD362"/>
    <mergeCell ref="BE362:BH362"/>
    <mergeCell ref="BR362:BX362"/>
    <mergeCell ref="BY362:CB362"/>
    <mergeCell ref="CS361:CV361"/>
    <mergeCell ref="A360:T360"/>
    <mergeCell ref="U360:AN360"/>
    <mergeCell ref="AO360:BH360"/>
    <mergeCell ref="BI360:CB360"/>
    <mergeCell ref="CC360:CV360"/>
    <mergeCell ref="CK358:CL358"/>
    <mergeCell ref="CM358:CN358"/>
    <mergeCell ref="CO358:CP358"/>
    <mergeCell ref="AO358:AP358"/>
    <mergeCell ref="AQ358:AR358"/>
    <mergeCell ref="AS358:AT358"/>
    <mergeCell ref="AU358:AV358"/>
    <mergeCell ref="AW358:AX358"/>
    <mergeCell ref="AY358:AZ358"/>
    <mergeCell ref="BA358:BB358"/>
    <mergeCell ref="BC358:BD358"/>
    <mergeCell ref="BE358:BF358"/>
    <mergeCell ref="BG358:BH358"/>
    <mergeCell ref="BI358:BJ358"/>
    <mergeCell ref="BK358:BL358"/>
    <mergeCell ref="BM358:BN358"/>
    <mergeCell ref="BO358:BP358"/>
    <mergeCell ref="BQ358:BR358"/>
    <mergeCell ref="BS358:BT358"/>
    <mergeCell ref="BU358:BV358"/>
    <mergeCell ref="CQ354:CS355"/>
    <mergeCell ref="CT354:CV355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K358:AL358"/>
    <mergeCell ref="AM358:AN358"/>
    <mergeCell ref="CC358:CD358"/>
    <mergeCell ref="CE358:CF358"/>
    <mergeCell ref="CG358:CH358"/>
    <mergeCell ref="CI358:CJ358"/>
    <mergeCell ref="CS358:CT358"/>
    <mergeCell ref="D357:I357"/>
    <mergeCell ref="J357:K357"/>
    <mergeCell ref="X357:AC357"/>
    <mergeCell ref="AD357:AE357"/>
    <mergeCell ref="CU358:CV358"/>
    <mergeCell ref="A351:T351"/>
    <mergeCell ref="U351:AN351"/>
    <mergeCell ref="AO351:BH351"/>
    <mergeCell ref="BI351:CB351"/>
    <mergeCell ref="CC351:CV351"/>
    <mergeCell ref="CC347:CC350"/>
    <mergeCell ref="CD347:CF347"/>
    <mergeCell ref="CD349:CF349"/>
    <mergeCell ref="CG347:CV347"/>
    <mergeCell ref="N353:N355"/>
    <mergeCell ref="O353:Q353"/>
    <mergeCell ref="R353:T353"/>
    <mergeCell ref="AH353:AH355"/>
    <mergeCell ref="O354:Q355"/>
    <mergeCell ref="R354:T355"/>
    <mergeCell ref="AI353:AK353"/>
    <mergeCell ref="AL353:AN353"/>
    <mergeCell ref="BB353:BB355"/>
    <mergeCell ref="BC353:BE353"/>
    <mergeCell ref="AI354:AK355"/>
    <mergeCell ref="AL354:AN355"/>
    <mergeCell ref="BC354:BE355"/>
    <mergeCell ref="BF353:BH353"/>
    <mergeCell ref="BV353:BV355"/>
    <mergeCell ref="BW353:BY353"/>
    <mergeCell ref="BZ353:CB353"/>
    <mergeCell ref="BF354:BH355"/>
    <mergeCell ref="BW354:BY355"/>
    <mergeCell ref="BZ354:CB355"/>
    <mergeCell ref="CP353:CP355"/>
    <mergeCell ref="CQ353:CS353"/>
    <mergeCell ref="CT353:CV353"/>
    <mergeCell ref="Y348:AN348"/>
    <mergeCell ref="B349:D349"/>
    <mergeCell ref="E349:T349"/>
    <mergeCell ref="V349:X349"/>
    <mergeCell ref="Y349:AN349"/>
    <mergeCell ref="AP349:AR349"/>
    <mergeCell ref="AS349:BH349"/>
    <mergeCell ref="CG349:CV349"/>
    <mergeCell ref="B350:D350"/>
    <mergeCell ref="E350:T350"/>
    <mergeCell ref="V350:X350"/>
    <mergeCell ref="Y350:AN350"/>
    <mergeCell ref="AP350:AR350"/>
    <mergeCell ref="AS350:BH350"/>
    <mergeCell ref="BJ350:BL350"/>
    <mergeCell ref="BM350:CB350"/>
    <mergeCell ref="BJ349:BL349"/>
    <mergeCell ref="CD350:CF350"/>
    <mergeCell ref="CG350:CV350"/>
    <mergeCell ref="AO346:AR346"/>
    <mergeCell ref="A346:D346"/>
    <mergeCell ref="E346:T346"/>
    <mergeCell ref="U346:X346"/>
    <mergeCell ref="Y346:AN346"/>
    <mergeCell ref="CC346:CF346"/>
    <mergeCell ref="AS346:BH346"/>
    <mergeCell ref="BI346:BL346"/>
    <mergeCell ref="BM348:CB348"/>
    <mergeCell ref="CG346:CV346"/>
    <mergeCell ref="A347:A350"/>
    <mergeCell ref="B347:D347"/>
    <mergeCell ref="E347:T347"/>
    <mergeCell ref="U347:U350"/>
    <mergeCell ref="V347:X347"/>
    <mergeCell ref="Y347:AN347"/>
    <mergeCell ref="AO347:AO350"/>
    <mergeCell ref="AP347:AR347"/>
    <mergeCell ref="BM346:CB346"/>
    <mergeCell ref="AP348:AR348"/>
    <mergeCell ref="CD348:CF348"/>
    <mergeCell ref="CG348:CV348"/>
    <mergeCell ref="AS347:BH347"/>
    <mergeCell ref="BI347:BI350"/>
    <mergeCell ref="BM349:CB349"/>
    <mergeCell ref="BJ347:BL347"/>
    <mergeCell ref="BM347:CB347"/>
    <mergeCell ref="AS348:BH348"/>
    <mergeCell ref="BJ348:BL348"/>
    <mergeCell ref="B348:D348"/>
    <mergeCell ref="E348:T348"/>
    <mergeCell ref="V348:X348"/>
    <mergeCell ref="B344:G344"/>
    <mergeCell ref="H344:I344"/>
    <mergeCell ref="V344:AA344"/>
    <mergeCell ref="AB344:AC344"/>
    <mergeCell ref="AP344:AU344"/>
    <mergeCell ref="AV344:AW344"/>
    <mergeCell ref="BJ344:BO344"/>
    <mergeCell ref="J342:P342"/>
    <mergeCell ref="Q342:T342"/>
    <mergeCell ref="AD342:AJ342"/>
    <mergeCell ref="AK342:AN342"/>
    <mergeCell ref="AX342:BD342"/>
    <mergeCell ref="BE342:BH342"/>
    <mergeCell ref="CJ341:CK341"/>
    <mergeCell ref="B340:G340"/>
    <mergeCell ref="CJ342:CK342"/>
    <mergeCell ref="B343:G343"/>
    <mergeCell ref="H343:I343"/>
    <mergeCell ref="V343:AA343"/>
    <mergeCell ref="AB343:AC343"/>
    <mergeCell ref="AP343:AU343"/>
    <mergeCell ref="AV343:AW343"/>
    <mergeCell ref="BJ343:BO343"/>
    <mergeCell ref="BP343:BQ343"/>
    <mergeCell ref="CD343:CI343"/>
    <mergeCell ref="CJ343:CK343"/>
    <mergeCell ref="B342:G342"/>
    <mergeCell ref="H342:I342"/>
    <mergeCell ref="V342:AA342"/>
    <mergeCell ref="AV342:AW342"/>
    <mergeCell ref="BJ342:BO342"/>
    <mergeCell ref="BP342:BQ342"/>
    <mergeCell ref="B341:G341"/>
    <mergeCell ref="H341:I341"/>
    <mergeCell ref="V341:AA341"/>
    <mergeCell ref="AB341:AC341"/>
    <mergeCell ref="AP341:AU341"/>
    <mergeCell ref="AV341:AW341"/>
    <mergeCell ref="BJ341:BO341"/>
    <mergeCell ref="BP341:BQ341"/>
    <mergeCell ref="CD341:CI341"/>
    <mergeCell ref="B338:G338"/>
    <mergeCell ref="H338:I338"/>
    <mergeCell ref="V338:AA338"/>
    <mergeCell ref="AB338:AC338"/>
    <mergeCell ref="AP338:AU338"/>
    <mergeCell ref="AV338:AW338"/>
    <mergeCell ref="H340:I340"/>
    <mergeCell ref="V340:AA340"/>
    <mergeCell ref="AB340:AC340"/>
    <mergeCell ref="AP340:AU340"/>
    <mergeCell ref="AV340:AW340"/>
    <mergeCell ref="BJ340:BO340"/>
    <mergeCell ref="BP340:BQ340"/>
    <mergeCell ref="CD340:CI340"/>
    <mergeCell ref="BJ338:BO338"/>
    <mergeCell ref="B339:G339"/>
    <mergeCell ref="H339:I339"/>
    <mergeCell ref="V339:AA339"/>
    <mergeCell ref="AB339:AC339"/>
    <mergeCell ref="AP339:AU339"/>
    <mergeCell ref="AV339:AW339"/>
    <mergeCell ref="BJ339:BO339"/>
    <mergeCell ref="BP339:BQ339"/>
    <mergeCell ref="B337:G337"/>
    <mergeCell ref="H337:I337"/>
    <mergeCell ref="V337:AA337"/>
    <mergeCell ref="AB337:AC337"/>
    <mergeCell ref="AP337:AU337"/>
    <mergeCell ref="AV337:AW337"/>
    <mergeCell ref="BJ337:BO337"/>
    <mergeCell ref="BP337:BQ337"/>
    <mergeCell ref="CD337:CI337"/>
    <mergeCell ref="J337:P337"/>
    <mergeCell ref="Q337:T337"/>
    <mergeCell ref="AD337:AJ337"/>
    <mergeCell ref="AK337:AN337"/>
    <mergeCell ref="AX337:BD337"/>
    <mergeCell ref="BE337:BH337"/>
    <mergeCell ref="BR337:BX337"/>
    <mergeCell ref="BY337:CB337"/>
    <mergeCell ref="CS336:CV336"/>
    <mergeCell ref="A335:T335"/>
    <mergeCell ref="U335:AN335"/>
    <mergeCell ref="AO335:BH335"/>
    <mergeCell ref="BI335:CB335"/>
    <mergeCell ref="CC335:CV335"/>
    <mergeCell ref="CK333:CL333"/>
    <mergeCell ref="CM333:CN333"/>
    <mergeCell ref="CO333:CP333"/>
    <mergeCell ref="AO333:AP333"/>
    <mergeCell ref="AQ333:AR333"/>
    <mergeCell ref="AS333:AT333"/>
    <mergeCell ref="AU333:AV333"/>
    <mergeCell ref="AW333:AX333"/>
    <mergeCell ref="AY333:AZ333"/>
    <mergeCell ref="BA333:BB333"/>
    <mergeCell ref="BC333:BD333"/>
    <mergeCell ref="BE333:BF333"/>
    <mergeCell ref="BG333:BH333"/>
    <mergeCell ref="BI333:BJ333"/>
    <mergeCell ref="BK333:BL333"/>
    <mergeCell ref="BM333:BN333"/>
    <mergeCell ref="BO333:BP333"/>
    <mergeCell ref="BQ333:BR333"/>
    <mergeCell ref="BS333:BT333"/>
    <mergeCell ref="BU333:BV333"/>
    <mergeCell ref="CQ329:CS330"/>
    <mergeCell ref="CT329:CV330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K333:AL333"/>
    <mergeCell ref="AM333:AN333"/>
    <mergeCell ref="CC333:CD333"/>
    <mergeCell ref="CE333:CF333"/>
    <mergeCell ref="CG333:CH333"/>
    <mergeCell ref="CI333:CJ333"/>
    <mergeCell ref="CS333:CT333"/>
    <mergeCell ref="D332:I332"/>
    <mergeCell ref="J332:K332"/>
    <mergeCell ref="X332:AC332"/>
    <mergeCell ref="AD332:AE332"/>
    <mergeCell ref="CU333:CV333"/>
    <mergeCell ref="A326:T326"/>
    <mergeCell ref="U326:AN326"/>
    <mergeCell ref="AO326:BH326"/>
    <mergeCell ref="BI326:CB326"/>
    <mergeCell ref="CC326:CV326"/>
    <mergeCell ref="CC322:CC325"/>
    <mergeCell ref="CD322:CF322"/>
    <mergeCell ref="CD324:CF324"/>
    <mergeCell ref="CG322:CV322"/>
    <mergeCell ref="N328:N330"/>
    <mergeCell ref="O328:Q328"/>
    <mergeCell ref="R328:T328"/>
    <mergeCell ref="AH328:AH330"/>
    <mergeCell ref="O329:Q330"/>
    <mergeCell ref="R329:T330"/>
    <mergeCell ref="AI328:AK328"/>
    <mergeCell ref="AL328:AN328"/>
    <mergeCell ref="BB328:BB330"/>
    <mergeCell ref="BC328:BE328"/>
    <mergeCell ref="AI329:AK330"/>
    <mergeCell ref="AL329:AN330"/>
    <mergeCell ref="BC329:BE330"/>
    <mergeCell ref="BF328:BH328"/>
    <mergeCell ref="BV328:BV330"/>
    <mergeCell ref="BW328:BY328"/>
    <mergeCell ref="BZ328:CB328"/>
    <mergeCell ref="BF329:BH330"/>
    <mergeCell ref="BW329:BY330"/>
    <mergeCell ref="BZ329:CB330"/>
    <mergeCell ref="CP328:CP330"/>
    <mergeCell ref="CQ328:CS328"/>
    <mergeCell ref="CT328:CV328"/>
    <mergeCell ref="Y323:AN323"/>
    <mergeCell ref="B324:D324"/>
    <mergeCell ref="E324:T324"/>
    <mergeCell ref="V324:X324"/>
    <mergeCell ref="Y324:AN324"/>
    <mergeCell ref="AP324:AR324"/>
    <mergeCell ref="AS324:BH324"/>
    <mergeCell ref="CG324:CV324"/>
    <mergeCell ref="B325:D325"/>
    <mergeCell ref="E325:T325"/>
    <mergeCell ref="V325:X325"/>
    <mergeCell ref="Y325:AN325"/>
    <mergeCell ref="AP325:AR325"/>
    <mergeCell ref="AS325:BH325"/>
    <mergeCell ref="BJ325:BL325"/>
    <mergeCell ref="BM325:CB325"/>
    <mergeCell ref="BJ324:BL324"/>
    <mergeCell ref="CD325:CF325"/>
    <mergeCell ref="CG325:CV325"/>
    <mergeCell ref="AO321:AR321"/>
    <mergeCell ref="A321:D321"/>
    <mergeCell ref="E321:T321"/>
    <mergeCell ref="U321:X321"/>
    <mergeCell ref="Y321:AN321"/>
    <mergeCell ref="CC321:CF321"/>
    <mergeCell ref="AS321:BH321"/>
    <mergeCell ref="BI321:BL321"/>
    <mergeCell ref="BM323:CB323"/>
    <mergeCell ref="CG321:CV321"/>
    <mergeCell ref="A322:A325"/>
    <mergeCell ref="B322:D322"/>
    <mergeCell ref="E322:T322"/>
    <mergeCell ref="U322:U325"/>
    <mergeCell ref="V322:X322"/>
    <mergeCell ref="Y322:AN322"/>
    <mergeCell ref="AO322:AO325"/>
    <mergeCell ref="AP322:AR322"/>
    <mergeCell ref="BM321:CB321"/>
    <mergeCell ref="AP323:AR323"/>
    <mergeCell ref="CD323:CF323"/>
    <mergeCell ref="CG323:CV323"/>
    <mergeCell ref="AS322:BH322"/>
    <mergeCell ref="BI322:BI325"/>
    <mergeCell ref="BM324:CB324"/>
    <mergeCell ref="BJ322:BL322"/>
    <mergeCell ref="BM322:CB322"/>
    <mergeCell ref="AS323:BH323"/>
    <mergeCell ref="BJ323:BL323"/>
    <mergeCell ref="B323:D323"/>
    <mergeCell ref="E323:T323"/>
    <mergeCell ref="V323:X323"/>
    <mergeCell ref="B319:G319"/>
    <mergeCell ref="H319:I319"/>
    <mergeCell ref="V319:AA319"/>
    <mergeCell ref="AB319:AC319"/>
    <mergeCell ref="AP319:AU319"/>
    <mergeCell ref="AV319:AW319"/>
    <mergeCell ref="BJ319:BO319"/>
    <mergeCell ref="J317:P317"/>
    <mergeCell ref="Q317:T317"/>
    <mergeCell ref="AD317:AJ317"/>
    <mergeCell ref="AK317:AN317"/>
    <mergeCell ref="AX317:BD317"/>
    <mergeCell ref="BE317:BH317"/>
    <mergeCell ref="CJ316:CK316"/>
    <mergeCell ref="B315:G315"/>
    <mergeCell ref="CJ317:CK317"/>
    <mergeCell ref="B318:G318"/>
    <mergeCell ref="H318:I318"/>
    <mergeCell ref="V318:AA318"/>
    <mergeCell ref="AB318:AC318"/>
    <mergeCell ref="AP318:AU318"/>
    <mergeCell ref="AV318:AW318"/>
    <mergeCell ref="BJ318:BO318"/>
    <mergeCell ref="BP318:BQ318"/>
    <mergeCell ref="CD318:CI318"/>
    <mergeCell ref="CJ318:CK318"/>
    <mergeCell ref="B317:G317"/>
    <mergeCell ref="H317:I317"/>
    <mergeCell ref="V317:AA317"/>
    <mergeCell ref="AV317:AW317"/>
    <mergeCell ref="BJ317:BO317"/>
    <mergeCell ref="BP317:BQ317"/>
    <mergeCell ref="B313:G313"/>
    <mergeCell ref="H313:I313"/>
    <mergeCell ref="V313:AA313"/>
    <mergeCell ref="AB313:AC313"/>
    <mergeCell ref="AP313:AU313"/>
    <mergeCell ref="AV313:AW313"/>
    <mergeCell ref="H315:I315"/>
    <mergeCell ref="V315:AA315"/>
    <mergeCell ref="AB315:AC315"/>
    <mergeCell ref="AP315:AU315"/>
    <mergeCell ref="AV315:AW315"/>
    <mergeCell ref="BJ315:BO315"/>
    <mergeCell ref="BP315:BQ315"/>
    <mergeCell ref="CD315:CI315"/>
    <mergeCell ref="BJ313:BO313"/>
    <mergeCell ref="B314:G314"/>
    <mergeCell ref="H314:I314"/>
    <mergeCell ref="V314:AA314"/>
    <mergeCell ref="AB314:AC314"/>
    <mergeCell ref="AP314:AU314"/>
    <mergeCell ref="AV314:AW314"/>
    <mergeCell ref="BJ314:BO314"/>
    <mergeCell ref="BP314:BQ314"/>
    <mergeCell ref="B312:G312"/>
    <mergeCell ref="H312:I312"/>
    <mergeCell ref="V312:AA312"/>
    <mergeCell ref="AB312:AC312"/>
    <mergeCell ref="AP312:AU312"/>
    <mergeCell ref="AV312:AW312"/>
    <mergeCell ref="BJ312:BO312"/>
    <mergeCell ref="BP312:BQ312"/>
    <mergeCell ref="CD312:CI312"/>
    <mergeCell ref="J312:P312"/>
    <mergeCell ref="Q312:T312"/>
    <mergeCell ref="AD312:AJ312"/>
    <mergeCell ref="AK312:AN312"/>
    <mergeCell ref="AX312:BD312"/>
    <mergeCell ref="BE312:BH312"/>
    <mergeCell ref="BR312:BX312"/>
    <mergeCell ref="BY312:CB312"/>
    <mergeCell ref="CS311:CV311"/>
    <mergeCell ref="A310:T310"/>
    <mergeCell ref="U310:AN310"/>
    <mergeCell ref="AO310:BH310"/>
    <mergeCell ref="BI310:CB310"/>
    <mergeCell ref="CC310:CV310"/>
    <mergeCell ref="CK308:CL308"/>
    <mergeCell ref="CM308:CN308"/>
    <mergeCell ref="CO308:CP308"/>
    <mergeCell ref="AO308:AP308"/>
    <mergeCell ref="AQ308:AR308"/>
    <mergeCell ref="AS308:AT308"/>
    <mergeCell ref="AU308:AV308"/>
    <mergeCell ref="AW308:AX308"/>
    <mergeCell ref="AY308:AZ308"/>
    <mergeCell ref="BA308:BB308"/>
    <mergeCell ref="BC308:BD308"/>
    <mergeCell ref="BE308:BF308"/>
    <mergeCell ref="BG308:BH308"/>
    <mergeCell ref="BI308:BJ308"/>
    <mergeCell ref="BK308:BL308"/>
    <mergeCell ref="BM308:BN308"/>
    <mergeCell ref="BO308:BP308"/>
    <mergeCell ref="BQ308:BR308"/>
    <mergeCell ref="BS308:BT308"/>
    <mergeCell ref="BU308:BV308"/>
    <mergeCell ref="CQ308:CR308"/>
    <mergeCell ref="CJ311:CK311"/>
    <mergeCell ref="J311:P311"/>
    <mergeCell ref="Q311:T311"/>
    <mergeCell ref="AD311:AJ311"/>
    <mergeCell ref="AK311:AN311"/>
    <mergeCell ref="CQ304:CS305"/>
    <mergeCell ref="CT304:CV305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K308:AL308"/>
    <mergeCell ref="AM308:AN308"/>
    <mergeCell ref="CC308:CD308"/>
    <mergeCell ref="CE308:CF308"/>
    <mergeCell ref="CG308:CH308"/>
    <mergeCell ref="CI308:CJ308"/>
    <mergeCell ref="CS308:CT308"/>
    <mergeCell ref="D307:I307"/>
    <mergeCell ref="J307:K307"/>
    <mergeCell ref="X307:AC307"/>
    <mergeCell ref="AD307:AE307"/>
    <mergeCell ref="CU308:CV308"/>
    <mergeCell ref="A301:T301"/>
    <mergeCell ref="U301:AN301"/>
    <mergeCell ref="AO301:BH301"/>
    <mergeCell ref="BI301:CB301"/>
    <mergeCell ref="CC301:CV301"/>
    <mergeCell ref="CC297:CC300"/>
    <mergeCell ref="CD297:CF297"/>
    <mergeCell ref="CD299:CF299"/>
    <mergeCell ref="CG297:CV297"/>
    <mergeCell ref="N303:N305"/>
    <mergeCell ref="O303:Q303"/>
    <mergeCell ref="R303:T303"/>
    <mergeCell ref="AH303:AH305"/>
    <mergeCell ref="O304:Q305"/>
    <mergeCell ref="R304:T305"/>
    <mergeCell ref="AI303:AK303"/>
    <mergeCell ref="AL303:AN303"/>
    <mergeCell ref="BB303:BB305"/>
    <mergeCell ref="BC303:BE303"/>
    <mergeCell ref="AI304:AK305"/>
    <mergeCell ref="AL304:AN305"/>
    <mergeCell ref="BC304:BE305"/>
    <mergeCell ref="BF303:BH303"/>
    <mergeCell ref="BV303:BV305"/>
    <mergeCell ref="BW303:BY303"/>
    <mergeCell ref="BZ303:CB303"/>
    <mergeCell ref="BF304:BH305"/>
    <mergeCell ref="BW304:BY305"/>
    <mergeCell ref="BZ304:CB305"/>
    <mergeCell ref="CP303:CP305"/>
    <mergeCell ref="CQ303:CS303"/>
    <mergeCell ref="CT303:CV303"/>
    <mergeCell ref="Y298:AN298"/>
    <mergeCell ref="B299:D299"/>
    <mergeCell ref="E299:T299"/>
    <mergeCell ref="V299:X299"/>
    <mergeCell ref="Y299:AN299"/>
    <mergeCell ref="AP299:AR299"/>
    <mergeCell ref="AS299:BH299"/>
    <mergeCell ref="CG299:CV299"/>
    <mergeCell ref="B300:D300"/>
    <mergeCell ref="E300:T300"/>
    <mergeCell ref="V300:X300"/>
    <mergeCell ref="Y300:AN300"/>
    <mergeCell ref="AP300:AR300"/>
    <mergeCell ref="AS300:BH300"/>
    <mergeCell ref="BJ300:BL300"/>
    <mergeCell ref="BM300:CB300"/>
    <mergeCell ref="BJ299:BL299"/>
    <mergeCell ref="CD300:CF300"/>
    <mergeCell ref="CG300:CV300"/>
    <mergeCell ref="AO296:AR296"/>
    <mergeCell ref="A296:D296"/>
    <mergeCell ref="E296:T296"/>
    <mergeCell ref="U296:X296"/>
    <mergeCell ref="Y296:AN296"/>
    <mergeCell ref="CC296:CF296"/>
    <mergeCell ref="AS296:BH296"/>
    <mergeCell ref="BI296:BL296"/>
    <mergeCell ref="BM298:CB298"/>
    <mergeCell ref="CG296:CV296"/>
    <mergeCell ref="A297:A300"/>
    <mergeCell ref="B297:D297"/>
    <mergeCell ref="E297:T297"/>
    <mergeCell ref="U297:U300"/>
    <mergeCell ref="V297:X297"/>
    <mergeCell ref="Y297:AN297"/>
    <mergeCell ref="AO297:AO300"/>
    <mergeCell ref="AP297:AR297"/>
    <mergeCell ref="BM296:CB296"/>
    <mergeCell ref="AP298:AR298"/>
    <mergeCell ref="CD298:CF298"/>
    <mergeCell ref="CG298:CV298"/>
    <mergeCell ref="AS297:BH297"/>
    <mergeCell ref="BI297:BI300"/>
    <mergeCell ref="BM299:CB299"/>
    <mergeCell ref="BJ297:BL297"/>
    <mergeCell ref="BM297:CB297"/>
    <mergeCell ref="AS298:BH298"/>
    <mergeCell ref="BJ298:BL298"/>
    <mergeCell ref="B298:D298"/>
    <mergeCell ref="E298:T298"/>
    <mergeCell ref="V298:X298"/>
    <mergeCell ref="B294:G294"/>
    <mergeCell ref="H294:I294"/>
    <mergeCell ref="V294:AA294"/>
    <mergeCell ref="AB294:AC294"/>
    <mergeCell ref="AP294:AU294"/>
    <mergeCell ref="AV294:AW294"/>
    <mergeCell ref="BJ294:BO294"/>
    <mergeCell ref="J292:P292"/>
    <mergeCell ref="Q292:T292"/>
    <mergeCell ref="AD292:AJ292"/>
    <mergeCell ref="AK292:AN292"/>
    <mergeCell ref="AX292:BD292"/>
    <mergeCell ref="BE292:BH292"/>
    <mergeCell ref="CJ291:CK291"/>
    <mergeCell ref="B290:G290"/>
    <mergeCell ref="CJ292:CK292"/>
    <mergeCell ref="B293:G293"/>
    <mergeCell ref="H293:I293"/>
    <mergeCell ref="V293:AA293"/>
    <mergeCell ref="AB293:AC293"/>
    <mergeCell ref="AP293:AU293"/>
    <mergeCell ref="AV293:AW293"/>
    <mergeCell ref="BJ293:BO293"/>
    <mergeCell ref="BP293:BQ293"/>
    <mergeCell ref="CD293:CI293"/>
    <mergeCell ref="CJ293:CK293"/>
    <mergeCell ref="B292:G292"/>
    <mergeCell ref="H292:I292"/>
    <mergeCell ref="V292:AA292"/>
    <mergeCell ref="AV292:AW292"/>
    <mergeCell ref="BJ292:BO292"/>
    <mergeCell ref="BP292:BQ292"/>
    <mergeCell ref="B291:G291"/>
    <mergeCell ref="H291:I291"/>
    <mergeCell ref="V291:AA291"/>
    <mergeCell ref="AB291:AC291"/>
    <mergeCell ref="AP291:AU291"/>
    <mergeCell ref="AV291:AW291"/>
    <mergeCell ref="BJ291:BO291"/>
    <mergeCell ref="BP291:BQ291"/>
    <mergeCell ref="CD291:CI291"/>
    <mergeCell ref="B288:G288"/>
    <mergeCell ref="H288:I288"/>
    <mergeCell ref="V288:AA288"/>
    <mergeCell ref="AB288:AC288"/>
    <mergeCell ref="AP288:AU288"/>
    <mergeCell ref="AV288:AW288"/>
    <mergeCell ref="H290:I290"/>
    <mergeCell ref="V290:AA290"/>
    <mergeCell ref="AB290:AC290"/>
    <mergeCell ref="AP290:AU290"/>
    <mergeCell ref="AV290:AW290"/>
    <mergeCell ref="BJ290:BO290"/>
    <mergeCell ref="BP290:BQ290"/>
    <mergeCell ref="CD290:CI290"/>
    <mergeCell ref="BJ288:BO288"/>
    <mergeCell ref="B289:G289"/>
    <mergeCell ref="H289:I289"/>
    <mergeCell ref="V289:AA289"/>
    <mergeCell ref="AB289:AC289"/>
    <mergeCell ref="AP289:AU289"/>
    <mergeCell ref="AV289:AW289"/>
    <mergeCell ref="BJ289:BO289"/>
    <mergeCell ref="BP289:BQ289"/>
    <mergeCell ref="B287:G287"/>
    <mergeCell ref="H287:I287"/>
    <mergeCell ref="V287:AA287"/>
    <mergeCell ref="AB287:AC287"/>
    <mergeCell ref="AP287:AU287"/>
    <mergeCell ref="AV287:AW287"/>
    <mergeCell ref="BJ287:BO287"/>
    <mergeCell ref="BP287:BQ287"/>
    <mergeCell ref="CD287:CI287"/>
    <mergeCell ref="J287:P287"/>
    <mergeCell ref="Q287:T287"/>
    <mergeCell ref="AD287:AJ287"/>
    <mergeCell ref="AK287:AN287"/>
    <mergeCell ref="AX287:BD287"/>
    <mergeCell ref="BE287:BH287"/>
    <mergeCell ref="BR287:BX287"/>
    <mergeCell ref="BY287:CB287"/>
    <mergeCell ref="CS286:CV286"/>
    <mergeCell ref="A285:T285"/>
    <mergeCell ref="U285:AN285"/>
    <mergeCell ref="AO285:BH285"/>
    <mergeCell ref="BI285:CB285"/>
    <mergeCell ref="CC285:CV285"/>
    <mergeCell ref="CK283:CL283"/>
    <mergeCell ref="CM283:CN283"/>
    <mergeCell ref="CO283:CP283"/>
    <mergeCell ref="AO283:AP283"/>
    <mergeCell ref="AQ283:AR283"/>
    <mergeCell ref="AS283:AT283"/>
    <mergeCell ref="AU283:AV283"/>
    <mergeCell ref="AW283:AX283"/>
    <mergeCell ref="AY283:AZ283"/>
    <mergeCell ref="BA283:BB283"/>
    <mergeCell ref="BC283:BD283"/>
    <mergeCell ref="BE283:BF283"/>
    <mergeCell ref="BG283:BH283"/>
    <mergeCell ref="BI283:BJ283"/>
    <mergeCell ref="BK283:BL283"/>
    <mergeCell ref="BM283:BN283"/>
    <mergeCell ref="BO283:BP283"/>
    <mergeCell ref="BQ283:BR283"/>
    <mergeCell ref="BS283:BT283"/>
    <mergeCell ref="BU283:BV283"/>
    <mergeCell ref="CQ279:CS280"/>
    <mergeCell ref="CT279:CV280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K283:AL283"/>
    <mergeCell ref="AM283:AN283"/>
    <mergeCell ref="CC283:CD283"/>
    <mergeCell ref="CE283:CF283"/>
    <mergeCell ref="CG283:CH283"/>
    <mergeCell ref="CI283:CJ283"/>
    <mergeCell ref="CS283:CT283"/>
    <mergeCell ref="D282:I282"/>
    <mergeCell ref="J282:K282"/>
    <mergeCell ref="X282:AC282"/>
    <mergeCell ref="AD282:AE282"/>
    <mergeCell ref="CU283:CV283"/>
    <mergeCell ref="A276:T276"/>
    <mergeCell ref="U276:AN276"/>
    <mergeCell ref="AO276:BH276"/>
    <mergeCell ref="BI276:CB276"/>
    <mergeCell ref="CC276:CV276"/>
    <mergeCell ref="CC272:CC275"/>
    <mergeCell ref="CD272:CF272"/>
    <mergeCell ref="CD274:CF274"/>
    <mergeCell ref="CG272:CV272"/>
    <mergeCell ref="N278:N280"/>
    <mergeCell ref="O278:Q278"/>
    <mergeCell ref="R278:T278"/>
    <mergeCell ref="AH278:AH280"/>
    <mergeCell ref="O279:Q280"/>
    <mergeCell ref="R279:T280"/>
    <mergeCell ref="AI278:AK278"/>
    <mergeCell ref="AL278:AN278"/>
    <mergeCell ref="BB278:BB280"/>
    <mergeCell ref="BC278:BE278"/>
    <mergeCell ref="AI279:AK280"/>
    <mergeCell ref="AL279:AN280"/>
    <mergeCell ref="BC279:BE280"/>
    <mergeCell ref="BF278:BH278"/>
    <mergeCell ref="BV278:BV280"/>
    <mergeCell ref="BW278:BY278"/>
    <mergeCell ref="BZ278:CB278"/>
    <mergeCell ref="BF279:BH280"/>
    <mergeCell ref="BW279:BY280"/>
    <mergeCell ref="BZ279:CB280"/>
    <mergeCell ref="CP278:CP280"/>
    <mergeCell ref="CQ278:CS278"/>
    <mergeCell ref="CT278:CV278"/>
    <mergeCell ref="Y273:AN273"/>
    <mergeCell ref="B274:D274"/>
    <mergeCell ref="E274:T274"/>
    <mergeCell ref="V274:X274"/>
    <mergeCell ref="Y274:AN274"/>
    <mergeCell ref="AP274:AR274"/>
    <mergeCell ref="AS274:BH274"/>
    <mergeCell ref="CG274:CV274"/>
    <mergeCell ref="B275:D275"/>
    <mergeCell ref="E275:T275"/>
    <mergeCell ref="V275:X275"/>
    <mergeCell ref="Y275:AN275"/>
    <mergeCell ref="AP275:AR275"/>
    <mergeCell ref="AS275:BH275"/>
    <mergeCell ref="BJ275:BL275"/>
    <mergeCell ref="BM275:CB275"/>
    <mergeCell ref="BJ274:BL274"/>
    <mergeCell ref="CD275:CF275"/>
    <mergeCell ref="CG275:CV275"/>
    <mergeCell ref="AO271:AR271"/>
    <mergeCell ref="A271:D271"/>
    <mergeCell ref="E271:T271"/>
    <mergeCell ref="U271:X271"/>
    <mergeCell ref="Y271:AN271"/>
    <mergeCell ref="CC271:CF271"/>
    <mergeCell ref="AS271:BH271"/>
    <mergeCell ref="BI271:BL271"/>
    <mergeCell ref="BM273:CB273"/>
    <mergeCell ref="CG271:CV271"/>
    <mergeCell ref="A272:A275"/>
    <mergeCell ref="B272:D272"/>
    <mergeCell ref="E272:T272"/>
    <mergeCell ref="U272:U275"/>
    <mergeCell ref="V272:X272"/>
    <mergeCell ref="Y272:AN272"/>
    <mergeCell ref="AO272:AO275"/>
    <mergeCell ref="AP272:AR272"/>
    <mergeCell ref="BM271:CB271"/>
    <mergeCell ref="AP273:AR273"/>
    <mergeCell ref="CD273:CF273"/>
    <mergeCell ref="CG273:CV273"/>
    <mergeCell ref="AS272:BH272"/>
    <mergeCell ref="BI272:BI275"/>
    <mergeCell ref="BM274:CB274"/>
    <mergeCell ref="BJ272:BL272"/>
    <mergeCell ref="BM272:CB272"/>
    <mergeCell ref="AS273:BH273"/>
    <mergeCell ref="BJ273:BL273"/>
    <mergeCell ref="B273:D273"/>
    <mergeCell ref="E273:T273"/>
    <mergeCell ref="V273:X273"/>
    <mergeCell ref="B269:G269"/>
    <mergeCell ref="H269:I269"/>
    <mergeCell ref="V269:AA269"/>
    <mergeCell ref="AB269:AC269"/>
    <mergeCell ref="AP269:AU269"/>
    <mergeCell ref="AV269:AW269"/>
    <mergeCell ref="BJ269:BO269"/>
    <mergeCell ref="J267:P267"/>
    <mergeCell ref="Q267:T267"/>
    <mergeCell ref="AD267:AJ267"/>
    <mergeCell ref="AK267:AN267"/>
    <mergeCell ref="AX267:BD267"/>
    <mergeCell ref="BE267:BH267"/>
    <mergeCell ref="CJ266:CK266"/>
    <mergeCell ref="B265:G265"/>
    <mergeCell ref="CJ267:CK267"/>
    <mergeCell ref="B268:G268"/>
    <mergeCell ref="H268:I268"/>
    <mergeCell ref="V268:AA268"/>
    <mergeCell ref="AB268:AC268"/>
    <mergeCell ref="AP268:AU268"/>
    <mergeCell ref="AV268:AW268"/>
    <mergeCell ref="BJ268:BO268"/>
    <mergeCell ref="BP268:BQ268"/>
    <mergeCell ref="CD268:CI268"/>
    <mergeCell ref="CJ268:CK268"/>
    <mergeCell ref="B267:G267"/>
    <mergeCell ref="H267:I267"/>
    <mergeCell ref="V267:AA267"/>
    <mergeCell ref="AV267:AW267"/>
    <mergeCell ref="BJ267:BO267"/>
    <mergeCell ref="BP267:BQ267"/>
    <mergeCell ref="B266:G266"/>
    <mergeCell ref="H266:I266"/>
    <mergeCell ref="V266:AA266"/>
    <mergeCell ref="AB266:AC266"/>
    <mergeCell ref="AP266:AU266"/>
    <mergeCell ref="AV266:AW266"/>
    <mergeCell ref="BJ266:BO266"/>
    <mergeCell ref="BP266:BQ266"/>
    <mergeCell ref="CD266:CI266"/>
    <mergeCell ref="B263:G263"/>
    <mergeCell ref="H263:I263"/>
    <mergeCell ref="V263:AA263"/>
    <mergeCell ref="AB263:AC263"/>
    <mergeCell ref="AP263:AU263"/>
    <mergeCell ref="AV263:AW263"/>
    <mergeCell ref="H265:I265"/>
    <mergeCell ref="V265:AA265"/>
    <mergeCell ref="AB265:AC265"/>
    <mergeCell ref="AP265:AU265"/>
    <mergeCell ref="AV265:AW265"/>
    <mergeCell ref="BJ265:BO265"/>
    <mergeCell ref="BP265:BQ265"/>
    <mergeCell ref="CD265:CI265"/>
    <mergeCell ref="BJ263:BO263"/>
    <mergeCell ref="B264:G264"/>
    <mergeCell ref="H264:I264"/>
    <mergeCell ref="V264:AA264"/>
    <mergeCell ref="AB264:AC264"/>
    <mergeCell ref="AP264:AU264"/>
    <mergeCell ref="AV264:AW264"/>
    <mergeCell ref="BJ264:BO264"/>
    <mergeCell ref="BP264:BQ264"/>
    <mergeCell ref="B262:G262"/>
    <mergeCell ref="H262:I262"/>
    <mergeCell ref="V262:AA262"/>
    <mergeCell ref="AB262:AC262"/>
    <mergeCell ref="AP262:AU262"/>
    <mergeCell ref="AV262:AW262"/>
    <mergeCell ref="BJ262:BO262"/>
    <mergeCell ref="BP262:BQ262"/>
    <mergeCell ref="CD262:CI262"/>
    <mergeCell ref="J262:P262"/>
    <mergeCell ref="Q262:T262"/>
    <mergeCell ref="AD262:AJ262"/>
    <mergeCell ref="AK262:AN262"/>
    <mergeCell ref="AX262:BD262"/>
    <mergeCell ref="BE262:BH262"/>
    <mergeCell ref="BR262:BX262"/>
    <mergeCell ref="BY262:CB262"/>
    <mergeCell ref="X257:AC257"/>
    <mergeCell ref="AD257:AE257"/>
    <mergeCell ref="CU258:CV258"/>
    <mergeCell ref="A260:T260"/>
    <mergeCell ref="U260:AN260"/>
    <mergeCell ref="AO260:BH260"/>
    <mergeCell ref="BI260:CB260"/>
    <mergeCell ref="CC260:CV260"/>
    <mergeCell ref="CK258:CL258"/>
    <mergeCell ref="CM258:CN258"/>
    <mergeCell ref="CO258:CP258"/>
    <mergeCell ref="AO258:AP258"/>
    <mergeCell ref="AQ258:AR258"/>
    <mergeCell ref="AS258:AT258"/>
    <mergeCell ref="AU258:AV258"/>
    <mergeCell ref="AW258:AX258"/>
    <mergeCell ref="AY258:AZ258"/>
    <mergeCell ref="BA258:BB258"/>
    <mergeCell ref="BC258:BD258"/>
    <mergeCell ref="BE258:BF258"/>
    <mergeCell ref="BG258:BH258"/>
    <mergeCell ref="BI258:BJ258"/>
    <mergeCell ref="BK258:BL258"/>
    <mergeCell ref="BM258:BN258"/>
    <mergeCell ref="BO258:BP258"/>
    <mergeCell ref="BQ258:BR258"/>
    <mergeCell ref="BS258:BT258"/>
    <mergeCell ref="BU258:BV258"/>
    <mergeCell ref="CP253:CP255"/>
    <mergeCell ref="CQ253:CS253"/>
    <mergeCell ref="CT253:CV253"/>
    <mergeCell ref="CQ254:CS255"/>
    <mergeCell ref="CT254:CV255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K258:AL258"/>
    <mergeCell ref="AM258:AN258"/>
    <mergeCell ref="CC258:CD258"/>
    <mergeCell ref="CE258:CF258"/>
    <mergeCell ref="CG258:CH258"/>
    <mergeCell ref="CI258:CJ258"/>
    <mergeCell ref="CS258:CT258"/>
    <mergeCell ref="D257:I257"/>
    <mergeCell ref="J257:K257"/>
    <mergeCell ref="N253:N255"/>
    <mergeCell ref="O253:Q253"/>
    <mergeCell ref="R253:T253"/>
    <mergeCell ref="AH253:AH255"/>
    <mergeCell ref="O254:Q255"/>
    <mergeCell ref="R254:T255"/>
    <mergeCell ref="AI253:AK253"/>
    <mergeCell ref="AL253:AN253"/>
    <mergeCell ref="BB253:BB255"/>
    <mergeCell ref="BC253:BE253"/>
    <mergeCell ref="AI254:AK255"/>
    <mergeCell ref="AL254:AN255"/>
    <mergeCell ref="BC254:BE255"/>
    <mergeCell ref="BF253:BH253"/>
    <mergeCell ref="BV253:BV255"/>
    <mergeCell ref="BW253:BY253"/>
    <mergeCell ref="BZ253:CB253"/>
    <mergeCell ref="BF254:BH255"/>
    <mergeCell ref="BW254:BY255"/>
    <mergeCell ref="BZ254:CB255"/>
    <mergeCell ref="CG250:CV250"/>
    <mergeCell ref="A251:T251"/>
    <mergeCell ref="U251:AN251"/>
    <mergeCell ref="AO251:BH251"/>
    <mergeCell ref="BI251:CB251"/>
    <mergeCell ref="CC251:CV251"/>
    <mergeCell ref="CC247:CC250"/>
    <mergeCell ref="CD247:CF247"/>
    <mergeCell ref="CD249:CF249"/>
    <mergeCell ref="CG247:CV247"/>
    <mergeCell ref="BM248:CB248"/>
    <mergeCell ref="A247:A250"/>
    <mergeCell ref="B247:D247"/>
    <mergeCell ref="E247:T247"/>
    <mergeCell ref="U247:U250"/>
    <mergeCell ref="V247:X247"/>
    <mergeCell ref="Y247:AN247"/>
    <mergeCell ref="AO247:AO250"/>
    <mergeCell ref="AP247:AR247"/>
    <mergeCell ref="BM246:CB246"/>
    <mergeCell ref="AP248:AR248"/>
    <mergeCell ref="CD248:CF248"/>
    <mergeCell ref="CG248:CV248"/>
    <mergeCell ref="AS247:BH247"/>
    <mergeCell ref="BI247:BI250"/>
    <mergeCell ref="BM249:CB249"/>
    <mergeCell ref="BJ247:BL247"/>
    <mergeCell ref="BM247:CB247"/>
    <mergeCell ref="AS248:BH248"/>
    <mergeCell ref="BJ248:BL248"/>
    <mergeCell ref="B248:D248"/>
    <mergeCell ref="E248:T248"/>
    <mergeCell ref="V248:X248"/>
    <mergeCell ref="Y248:AN248"/>
    <mergeCell ref="B249:D249"/>
    <mergeCell ref="E249:T249"/>
    <mergeCell ref="V249:X249"/>
    <mergeCell ref="Y249:AN249"/>
    <mergeCell ref="AP249:AR249"/>
    <mergeCell ref="AS249:BH249"/>
    <mergeCell ref="CG249:CV249"/>
    <mergeCell ref="B250:D250"/>
    <mergeCell ref="E250:T250"/>
    <mergeCell ref="V250:X250"/>
    <mergeCell ref="Y250:AN250"/>
    <mergeCell ref="AP250:AR250"/>
    <mergeCell ref="AS250:BH250"/>
    <mergeCell ref="BJ250:BL250"/>
    <mergeCell ref="BM250:CB250"/>
    <mergeCell ref="BJ249:BL249"/>
    <mergeCell ref="CD250:CF250"/>
    <mergeCell ref="CJ243:CK243"/>
    <mergeCell ref="B242:G242"/>
    <mergeCell ref="H242:I242"/>
    <mergeCell ref="V242:AA242"/>
    <mergeCell ref="AV242:AW242"/>
    <mergeCell ref="BJ242:BO242"/>
    <mergeCell ref="BP242:BQ242"/>
    <mergeCell ref="AP239:AU239"/>
    <mergeCell ref="AV239:AW239"/>
    <mergeCell ref="BJ239:BO239"/>
    <mergeCell ref="BP239:BQ239"/>
    <mergeCell ref="BP240:BQ240"/>
    <mergeCell ref="AO246:AR246"/>
    <mergeCell ref="A246:D246"/>
    <mergeCell ref="E246:T246"/>
    <mergeCell ref="U246:X246"/>
    <mergeCell ref="Y246:AN246"/>
    <mergeCell ref="CC246:CF246"/>
    <mergeCell ref="AS246:BH246"/>
    <mergeCell ref="BI246:BL246"/>
    <mergeCell ref="B244:G244"/>
    <mergeCell ref="H244:I244"/>
    <mergeCell ref="V244:AA244"/>
    <mergeCell ref="AB244:AC244"/>
    <mergeCell ref="AP244:AU244"/>
    <mergeCell ref="AV244:AW244"/>
    <mergeCell ref="BJ244:BO244"/>
    <mergeCell ref="J242:P242"/>
    <mergeCell ref="Q242:T242"/>
    <mergeCell ref="AD242:AJ242"/>
    <mergeCell ref="AK242:AN242"/>
    <mergeCell ref="CG246:CV246"/>
    <mergeCell ref="B243:G243"/>
    <mergeCell ref="H243:I243"/>
    <mergeCell ref="V243:AA243"/>
    <mergeCell ref="AB243:AC243"/>
    <mergeCell ref="AP243:AU243"/>
    <mergeCell ref="AV243:AW243"/>
    <mergeCell ref="BJ243:BO243"/>
    <mergeCell ref="BJ237:BO237"/>
    <mergeCell ref="BP237:BQ237"/>
    <mergeCell ref="CD237:CI237"/>
    <mergeCell ref="J237:P237"/>
    <mergeCell ref="Q237:T237"/>
    <mergeCell ref="AD237:AJ237"/>
    <mergeCell ref="AK237:AN237"/>
    <mergeCell ref="AX237:BD237"/>
    <mergeCell ref="BE237:BH237"/>
    <mergeCell ref="BR237:BX237"/>
    <mergeCell ref="BY237:CB237"/>
    <mergeCell ref="B241:G241"/>
    <mergeCell ref="H241:I241"/>
    <mergeCell ref="V241:AA241"/>
    <mergeCell ref="AB241:AC241"/>
    <mergeCell ref="AP241:AU241"/>
    <mergeCell ref="AV241:AW241"/>
    <mergeCell ref="BJ241:BO241"/>
    <mergeCell ref="CD243:CI243"/>
    <mergeCell ref="J238:P238"/>
    <mergeCell ref="Q238:T238"/>
    <mergeCell ref="AD238:AJ238"/>
    <mergeCell ref="AK238:AN238"/>
    <mergeCell ref="AX238:BD238"/>
    <mergeCell ref="BE238:BH238"/>
    <mergeCell ref="J236:P236"/>
    <mergeCell ref="Q236:T236"/>
    <mergeCell ref="AD236:AJ236"/>
    <mergeCell ref="AK236:AN236"/>
    <mergeCell ref="AX236:BD236"/>
    <mergeCell ref="BE236:BH236"/>
    <mergeCell ref="BR236:BX236"/>
    <mergeCell ref="BY236:CB236"/>
    <mergeCell ref="CL236:CR236"/>
    <mergeCell ref="B236:G236"/>
    <mergeCell ref="H236:I236"/>
    <mergeCell ref="V236:AA236"/>
    <mergeCell ref="AX242:BD242"/>
    <mergeCell ref="BE242:BH242"/>
    <mergeCell ref="B240:G240"/>
    <mergeCell ref="AB240:AC240"/>
    <mergeCell ref="AP240:AU240"/>
    <mergeCell ref="AV240:AW240"/>
    <mergeCell ref="BJ240:BO240"/>
    <mergeCell ref="AB236:AC236"/>
    <mergeCell ref="AP236:AU236"/>
    <mergeCell ref="AV236:AW236"/>
    <mergeCell ref="BJ236:BO236"/>
    <mergeCell ref="BP236:BQ236"/>
    <mergeCell ref="CD236:CI236"/>
    <mergeCell ref="BR238:BX238"/>
    <mergeCell ref="BY238:CB238"/>
    <mergeCell ref="CL238:CR238"/>
    <mergeCell ref="J239:P239"/>
    <mergeCell ref="Q239:T239"/>
    <mergeCell ref="AD239:AJ239"/>
    <mergeCell ref="AK239:AN239"/>
    <mergeCell ref="AI233:AJ233"/>
    <mergeCell ref="CL232:CM232"/>
    <mergeCell ref="CP228:CP230"/>
    <mergeCell ref="CQ228:CS228"/>
    <mergeCell ref="CT228:CV228"/>
    <mergeCell ref="AH228:AH230"/>
    <mergeCell ref="O229:Q230"/>
    <mergeCell ref="R229:T230"/>
    <mergeCell ref="AI228:AK228"/>
    <mergeCell ref="AL228:AN228"/>
    <mergeCell ref="BB228:BB230"/>
    <mergeCell ref="BC228:BE228"/>
    <mergeCell ref="AI229:AK230"/>
    <mergeCell ref="AK233:AL233"/>
    <mergeCell ref="BP241:BQ241"/>
    <mergeCell ref="CD241:CI241"/>
    <mergeCell ref="B238:G238"/>
    <mergeCell ref="H238:I238"/>
    <mergeCell ref="V238:AA238"/>
    <mergeCell ref="AB238:AC238"/>
    <mergeCell ref="AP238:AU238"/>
    <mergeCell ref="AV238:AW238"/>
    <mergeCell ref="H240:I240"/>
    <mergeCell ref="V240:AA240"/>
    <mergeCell ref="B239:G239"/>
    <mergeCell ref="H239:I239"/>
    <mergeCell ref="V239:AA239"/>
    <mergeCell ref="AB239:AC239"/>
    <mergeCell ref="CS236:CV236"/>
    <mergeCell ref="A235:T235"/>
    <mergeCell ref="U235:AN235"/>
    <mergeCell ref="AO235:BH235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D232:I232"/>
    <mergeCell ref="J232:K232"/>
    <mergeCell ref="X232:AC232"/>
    <mergeCell ref="AD232:AE232"/>
    <mergeCell ref="CU233:CV233"/>
    <mergeCell ref="A226:T226"/>
    <mergeCell ref="U226:AN226"/>
    <mergeCell ref="AO226:BH226"/>
    <mergeCell ref="BI226:CB226"/>
    <mergeCell ref="CC226:CV226"/>
    <mergeCell ref="AY233:AZ233"/>
    <mergeCell ref="BA233:BB233"/>
    <mergeCell ref="BC233:BD233"/>
    <mergeCell ref="BE233:BF233"/>
    <mergeCell ref="BG233:BH233"/>
    <mergeCell ref="BI233:BJ233"/>
    <mergeCell ref="BK233:BL233"/>
    <mergeCell ref="BM233:BN233"/>
    <mergeCell ref="BO233:BP233"/>
    <mergeCell ref="BQ233:BR233"/>
    <mergeCell ref="BS233:BT233"/>
    <mergeCell ref="N228:N230"/>
    <mergeCell ref="O228:Q228"/>
    <mergeCell ref="R228:T228"/>
    <mergeCell ref="CQ229:CS230"/>
    <mergeCell ref="AL229:AN230"/>
    <mergeCell ref="BC229:BE230"/>
    <mergeCell ref="BF228:BH228"/>
    <mergeCell ref="BV228:BV230"/>
    <mergeCell ref="BW228:BY228"/>
    <mergeCell ref="BZ228:CB228"/>
    <mergeCell ref="BF229:BH230"/>
    <mergeCell ref="BW229:BY230"/>
    <mergeCell ref="BZ229:CB230"/>
    <mergeCell ref="B224:D224"/>
    <mergeCell ref="E224:T224"/>
    <mergeCell ref="V224:X224"/>
    <mergeCell ref="Y224:AN224"/>
    <mergeCell ref="AP224:AR224"/>
    <mergeCell ref="AS224:BH224"/>
    <mergeCell ref="CG224:CV224"/>
    <mergeCell ref="B225:D225"/>
    <mergeCell ref="E225:T225"/>
    <mergeCell ref="V225:X225"/>
    <mergeCell ref="Y225:AN225"/>
    <mergeCell ref="AP225:AR225"/>
    <mergeCell ref="AS225:BH225"/>
    <mergeCell ref="BJ225:BL225"/>
    <mergeCell ref="BM225:CB225"/>
    <mergeCell ref="BJ224:BL224"/>
    <mergeCell ref="CD225:CF225"/>
    <mergeCell ref="CG225:CV225"/>
    <mergeCell ref="CC222:CC225"/>
    <mergeCell ref="CD222:CF222"/>
    <mergeCell ref="CD224:CF224"/>
    <mergeCell ref="CG222:CV222"/>
    <mergeCell ref="Y223:AN223"/>
    <mergeCell ref="CT229:CV230"/>
    <mergeCell ref="AO221:AR221"/>
    <mergeCell ref="A221:D221"/>
    <mergeCell ref="E221:T221"/>
    <mergeCell ref="U221:X221"/>
    <mergeCell ref="Y221:AN221"/>
    <mergeCell ref="CC221:CF221"/>
    <mergeCell ref="AS221:BH221"/>
    <mergeCell ref="BI221:BL221"/>
    <mergeCell ref="BM223:CB223"/>
    <mergeCell ref="CG221:CV221"/>
    <mergeCell ref="A222:A225"/>
    <mergeCell ref="B222:D222"/>
    <mergeCell ref="E222:T222"/>
    <mergeCell ref="U222:U225"/>
    <mergeCell ref="V222:X222"/>
    <mergeCell ref="Y222:AN222"/>
    <mergeCell ref="AO222:AO225"/>
    <mergeCell ref="AP222:AR222"/>
    <mergeCell ref="BM221:CB221"/>
    <mergeCell ref="AP223:AR223"/>
    <mergeCell ref="CD223:CF223"/>
    <mergeCell ref="CG223:CV223"/>
    <mergeCell ref="AS222:BH222"/>
    <mergeCell ref="BI222:BI225"/>
    <mergeCell ref="BM224:CB224"/>
    <mergeCell ref="BJ222:BL222"/>
    <mergeCell ref="BM222:CB222"/>
    <mergeCell ref="AS223:BH223"/>
    <mergeCell ref="BJ223:BL223"/>
    <mergeCell ref="B223:D223"/>
    <mergeCell ref="E223:T223"/>
    <mergeCell ref="V223:X223"/>
    <mergeCell ref="B219:G219"/>
    <mergeCell ref="H219:I219"/>
    <mergeCell ref="V219:AA219"/>
    <mergeCell ref="AB219:AC219"/>
    <mergeCell ref="AP219:AU219"/>
    <mergeCell ref="AV219:AW219"/>
    <mergeCell ref="BJ219:BO219"/>
    <mergeCell ref="J217:P217"/>
    <mergeCell ref="Q217:T217"/>
    <mergeCell ref="AD217:AJ217"/>
    <mergeCell ref="AK217:AN217"/>
    <mergeCell ref="AX217:BD217"/>
    <mergeCell ref="BE217:BH217"/>
    <mergeCell ref="CJ216:CK216"/>
    <mergeCell ref="B215:G215"/>
    <mergeCell ref="CJ217:CK217"/>
    <mergeCell ref="B218:G218"/>
    <mergeCell ref="H218:I218"/>
    <mergeCell ref="V218:AA218"/>
    <mergeCell ref="AB218:AC218"/>
    <mergeCell ref="AP218:AU218"/>
    <mergeCell ref="AV218:AW218"/>
    <mergeCell ref="BJ218:BO218"/>
    <mergeCell ref="BP218:BQ218"/>
    <mergeCell ref="CD218:CI218"/>
    <mergeCell ref="CJ218:CK218"/>
    <mergeCell ref="B217:G217"/>
    <mergeCell ref="H217:I217"/>
    <mergeCell ref="V217:AA217"/>
    <mergeCell ref="AV217:AW217"/>
    <mergeCell ref="BJ217:BO217"/>
    <mergeCell ref="BP217:BQ217"/>
    <mergeCell ref="B216:G216"/>
    <mergeCell ref="H216:I216"/>
    <mergeCell ref="V216:AA216"/>
    <mergeCell ref="AB216:AC216"/>
    <mergeCell ref="AP216:AU216"/>
    <mergeCell ref="AV216:AW216"/>
    <mergeCell ref="BJ216:BO216"/>
    <mergeCell ref="BP216:BQ216"/>
    <mergeCell ref="CD216:CI216"/>
    <mergeCell ref="B213:G213"/>
    <mergeCell ref="H213:I213"/>
    <mergeCell ref="V213:AA213"/>
    <mergeCell ref="AB213:AC213"/>
    <mergeCell ref="AP213:AU213"/>
    <mergeCell ref="AV213:AW213"/>
    <mergeCell ref="H215:I215"/>
    <mergeCell ref="V215:AA215"/>
    <mergeCell ref="AB215:AC215"/>
    <mergeCell ref="AP215:AU215"/>
    <mergeCell ref="AV215:AW215"/>
    <mergeCell ref="BJ215:BO215"/>
    <mergeCell ref="BP215:BQ215"/>
    <mergeCell ref="CD215:CI215"/>
    <mergeCell ref="BJ213:BO213"/>
    <mergeCell ref="B214:G214"/>
    <mergeCell ref="H214:I214"/>
    <mergeCell ref="V214:AA214"/>
    <mergeCell ref="AB214:AC214"/>
    <mergeCell ref="AP214:AU214"/>
    <mergeCell ref="AV214:AW214"/>
    <mergeCell ref="BJ214:BO214"/>
    <mergeCell ref="BP214:BQ214"/>
    <mergeCell ref="B212:G212"/>
    <mergeCell ref="H212:I212"/>
    <mergeCell ref="V212:AA212"/>
    <mergeCell ref="AB212:AC212"/>
    <mergeCell ref="AP212:AU212"/>
    <mergeCell ref="AV212:AW212"/>
    <mergeCell ref="BJ212:BO212"/>
    <mergeCell ref="BP212:BQ212"/>
    <mergeCell ref="CD212:CI212"/>
    <mergeCell ref="J212:P212"/>
    <mergeCell ref="Q212:T212"/>
    <mergeCell ref="AD212:AJ212"/>
    <mergeCell ref="AK212:AN212"/>
    <mergeCell ref="AX212:BD212"/>
    <mergeCell ref="BE212:BH212"/>
    <mergeCell ref="BR212:BX212"/>
    <mergeCell ref="BY212:CB212"/>
    <mergeCell ref="CS211:CV211"/>
    <mergeCell ref="A210:T210"/>
    <mergeCell ref="U210:AN210"/>
    <mergeCell ref="AO210:BH210"/>
    <mergeCell ref="BI210:CB210"/>
    <mergeCell ref="CC210:CV210"/>
    <mergeCell ref="CK208:CL208"/>
    <mergeCell ref="CM208:CN208"/>
    <mergeCell ref="CO208:CP208"/>
    <mergeCell ref="AO208:AP208"/>
    <mergeCell ref="AQ208:AR208"/>
    <mergeCell ref="AS208:AT208"/>
    <mergeCell ref="AU208:AV208"/>
    <mergeCell ref="AW208:AX208"/>
    <mergeCell ref="AY208:AZ208"/>
    <mergeCell ref="BA208:BB208"/>
    <mergeCell ref="BC208:BD208"/>
    <mergeCell ref="BE208:BF208"/>
    <mergeCell ref="BG208:BH208"/>
    <mergeCell ref="BI208:BJ208"/>
    <mergeCell ref="BK208:BL208"/>
    <mergeCell ref="BM208:BN208"/>
    <mergeCell ref="BO208:BP208"/>
    <mergeCell ref="BQ208:BR208"/>
    <mergeCell ref="BS208:BT208"/>
    <mergeCell ref="BU208:BV208"/>
    <mergeCell ref="CQ204:CS205"/>
    <mergeCell ref="CT204:CV205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K208:AL208"/>
    <mergeCell ref="AM208:AN208"/>
    <mergeCell ref="CC208:CD208"/>
    <mergeCell ref="CE208:CF208"/>
    <mergeCell ref="CG208:CH208"/>
    <mergeCell ref="CI208:CJ208"/>
    <mergeCell ref="CS208:CT208"/>
    <mergeCell ref="D207:I207"/>
    <mergeCell ref="J207:K207"/>
    <mergeCell ref="X207:AC207"/>
    <mergeCell ref="AD207:AE207"/>
    <mergeCell ref="CU208:CV208"/>
    <mergeCell ref="A201:T201"/>
    <mergeCell ref="U201:AN201"/>
    <mergeCell ref="AO201:BH201"/>
    <mergeCell ref="BI201:CB201"/>
    <mergeCell ref="CC201:CV201"/>
    <mergeCell ref="CC197:CC200"/>
    <mergeCell ref="CD197:CF197"/>
    <mergeCell ref="CD199:CF199"/>
    <mergeCell ref="CG197:CV197"/>
    <mergeCell ref="N203:N205"/>
    <mergeCell ref="O203:Q203"/>
    <mergeCell ref="R203:T203"/>
    <mergeCell ref="AH203:AH205"/>
    <mergeCell ref="O204:Q205"/>
    <mergeCell ref="R204:T205"/>
    <mergeCell ref="AI203:AK203"/>
    <mergeCell ref="AL203:AN203"/>
    <mergeCell ref="BB203:BB205"/>
    <mergeCell ref="BC203:BE203"/>
    <mergeCell ref="AI204:AK205"/>
    <mergeCell ref="AL204:AN205"/>
    <mergeCell ref="BC204:BE205"/>
    <mergeCell ref="BF203:BH203"/>
    <mergeCell ref="BV203:BV205"/>
    <mergeCell ref="BW203:BY203"/>
    <mergeCell ref="BZ203:CB203"/>
    <mergeCell ref="BF204:BH205"/>
    <mergeCell ref="BW204:BY205"/>
    <mergeCell ref="BZ204:CB205"/>
    <mergeCell ref="CP203:CP205"/>
    <mergeCell ref="CQ203:CS203"/>
    <mergeCell ref="CT203:CV203"/>
    <mergeCell ref="Y198:AN198"/>
    <mergeCell ref="B199:D199"/>
    <mergeCell ref="E199:T199"/>
    <mergeCell ref="V199:X199"/>
    <mergeCell ref="Y199:AN199"/>
    <mergeCell ref="AP199:AR199"/>
    <mergeCell ref="AS199:BH199"/>
    <mergeCell ref="CG199:CV199"/>
    <mergeCell ref="B200:D200"/>
    <mergeCell ref="E200:T200"/>
    <mergeCell ref="V200:X200"/>
    <mergeCell ref="Y200:AN200"/>
    <mergeCell ref="AP200:AR200"/>
    <mergeCell ref="AS200:BH200"/>
    <mergeCell ref="BJ200:BL200"/>
    <mergeCell ref="BM200:CB200"/>
    <mergeCell ref="BJ199:BL199"/>
    <mergeCell ref="CD200:CF200"/>
    <mergeCell ref="CG200:CV200"/>
    <mergeCell ref="AO196:AR196"/>
    <mergeCell ref="A196:D196"/>
    <mergeCell ref="E196:T196"/>
    <mergeCell ref="U196:X196"/>
    <mergeCell ref="Y196:AN196"/>
    <mergeCell ref="CC196:CF196"/>
    <mergeCell ref="AS196:BH196"/>
    <mergeCell ref="BI196:BL196"/>
    <mergeCell ref="BM198:CB198"/>
    <mergeCell ref="CG196:CV196"/>
    <mergeCell ref="A197:A200"/>
    <mergeCell ref="B197:D197"/>
    <mergeCell ref="E197:T197"/>
    <mergeCell ref="U197:U200"/>
    <mergeCell ref="V197:X197"/>
    <mergeCell ref="Y197:AN197"/>
    <mergeCell ref="AO197:AO200"/>
    <mergeCell ref="AP197:AR197"/>
    <mergeCell ref="BM196:CB196"/>
    <mergeCell ref="AP198:AR198"/>
    <mergeCell ref="CD198:CF198"/>
    <mergeCell ref="CG198:CV198"/>
    <mergeCell ref="AS197:BH197"/>
    <mergeCell ref="BI197:BI200"/>
    <mergeCell ref="BM199:CB199"/>
    <mergeCell ref="BJ197:BL197"/>
    <mergeCell ref="BM197:CB197"/>
    <mergeCell ref="AS198:BH198"/>
    <mergeCell ref="BJ198:BL198"/>
    <mergeCell ref="B198:D198"/>
    <mergeCell ref="E198:T198"/>
    <mergeCell ref="V198:X198"/>
    <mergeCell ref="B194:G194"/>
    <mergeCell ref="H194:I194"/>
    <mergeCell ref="V194:AA194"/>
    <mergeCell ref="AB194:AC194"/>
    <mergeCell ref="AP194:AU194"/>
    <mergeCell ref="AV194:AW194"/>
    <mergeCell ref="BJ194:BO194"/>
    <mergeCell ref="J192:P192"/>
    <mergeCell ref="Q192:T192"/>
    <mergeCell ref="AD192:AJ192"/>
    <mergeCell ref="AK192:AN192"/>
    <mergeCell ref="AX192:BD192"/>
    <mergeCell ref="BE192:BH192"/>
    <mergeCell ref="CJ191:CK191"/>
    <mergeCell ref="B190:G190"/>
    <mergeCell ref="CJ192:CK192"/>
    <mergeCell ref="B193:G193"/>
    <mergeCell ref="H193:I193"/>
    <mergeCell ref="V193:AA193"/>
    <mergeCell ref="AB193:AC193"/>
    <mergeCell ref="AP193:AU193"/>
    <mergeCell ref="AV193:AW193"/>
    <mergeCell ref="BJ193:BO193"/>
    <mergeCell ref="BP193:BQ193"/>
    <mergeCell ref="CD193:CI193"/>
    <mergeCell ref="CJ193:CK193"/>
    <mergeCell ref="B192:G192"/>
    <mergeCell ref="H192:I192"/>
    <mergeCell ref="V192:AA192"/>
    <mergeCell ref="AV192:AW192"/>
    <mergeCell ref="BJ192:BO192"/>
    <mergeCell ref="BP192:BQ192"/>
    <mergeCell ref="B191:G191"/>
    <mergeCell ref="H191:I191"/>
    <mergeCell ref="V191:AA191"/>
    <mergeCell ref="AB191:AC191"/>
    <mergeCell ref="AP191:AU191"/>
    <mergeCell ref="AV191:AW191"/>
    <mergeCell ref="BJ191:BO191"/>
    <mergeCell ref="BP191:BQ191"/>
    <mergeCell ref="CD191:CI191"/>
    <mergeCell ref="B188:G188"/>
    <mergeCell ref="H188:I188"/>
    <mergeCell ref="V188:AA188"/>
    <mergeCell ref="AB188:AC188"/>
    <mergeCell ref="AP188:AU188"/>
    <mergeCell ref="AV188:AW188"/>
    <mergeCell ref="H190:I190"/>
    <mergeCell ref="V190:AA190"/>
    <mergeCell ref="AB190:AC190"/>
    <mergeCell ref="AP190:AU190"/>
    <mergeCell ref="AV190:AW190"/>
    <mergeCell ref="BJ190:BO190"/>
    <mergeCell ref="BP190:BQ190"/>
    <mergeCell ref="CD190:CI190"/>
    <mergeCell ref="BJ188:BO188"/>
    <mergeCell ref="B189:G189"/>
    <mergeCell ref="H189:I189"/>
    <mergeCell ref="V189:AA189"/>
    <mergeCell ref="AB189:AC189"/>
    <mergeCell ref="AP189:AU189"/>
    <mergeCell ref="AV189:AW189"/>
    <mergeCell ref="BJ189:BO189"/>
    <mergeCell ref="BP189:BQ189"/>
    <mergeCell ref="B187:G187"/>
    <mergeCell ref="H187:I187"/>
    <mergeCell ref="V187:AA187"/>
    <mergeCell ref="AB187:AC187"/>
    <mergeCell ref="AP187:AU187"/>
    <mergeCell ref="AV187:AW187"/>
    <mergeCell ref="BJ187:BO187"/>
    <mergeCell ref="BP187:BQ187"/>
    <mergeCell ref="CD187:CI187"/>
    <mergeCell ref="J187:P187"/>
    <mergeCell ref="Q187:T187"/>
    <mergeCell ref="AD187:AJ187"/>
    <mergeCell ref="AK187:AN187"/>
    <mergeCell ref="AX187:BD187"/>
    <mergeCell ref="BE187:BH187"/>
    <mergeCell ref="BR187:BX187"/>
    <mergeCell ref="BY187:CB187"/>
    <mergeCell ref="CS186:CV186"/>
    <mergeCell ref="A185:T185"/>
    <mergeCell ref="U185:AN185"/>
    <mergeCell ref="AO185:BH185"/>
    <mergeCell ref="BI185:CB185"/>
    <mergeCell ref="CC185:CV185"/>
    <mergeCell ref="CK183:CL183"/>
    <mergeCell ref="CM183:CN183"/>
    <mergeCell ref="CO183:CP183"/>
    <mergeCell ref="AO183:AP183"/>
    <mergeCell ref="AQ183:AR183"/>
    <mergeCell ref="AS183:AT183"/>
    <mergeCell ref="AU183:AV183"/>
    <mergeCell ref="AW183:AX183"/>
    <mergeCell ref="AY183:AZ183"/>
    <mergeCell ref="BA183:BB183"/>
    <mergeCell ref="BC183:BD183"/>
    <mergeCell ref="BE183:BF183"/>
    <mergeCell ref="BG183:BH183"/>
    <mergeCell ref="BI183:BJ183"/>
    <mergeCell ref="BK183:BL183"/>
    <mergeCell ref="BM183:BN183"/>
    <mergeCell ref="BO183:BP183"/>
    <mergeCell ref="BQ183:BR183"/>
    <mergeCell ref="BS183:BT183"/>
    <mergeCell ref="BU183:BV183"/>
    <mergeCell ref="CQ179:CS180"/>
    <mergeCell ref="CT179:CV180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K183:AL183"/>
    <mergeCell ref="AM183:AN183"/>
    <mergeCell ref="CC183:CD183"/>
    <mergeCell ref="CE183:CF183"/>
    <mergeCell ref="CG183:CH183"/>
    <mergeCell ref="CI183:CJ183"/>
    <mergeCell ref="CS183:CT183"/>
    <mergeCell ref="D182:I182"/>
    <mergeCell ref="J182:K182"/>
    <mergeCell ref="X182:AC182"/>
    <mergeCell ref="AD182:AE182"/>
    <mergeCell ref="CU183:CV183"/>
    <mergeCell ref="A176:T176"/>
    <mergeCell ref="U176:AN176"/>
    <mergeCell ref="AO176:BH176"/>
    <mergeCell ref="BI176:CB176"/>
    <mergeCell ref="CC176:CV176"/>
    <mergeCell ref="CC172:CC175"/>
    <mergeCell ref="CD172:CF172"/>
    <mergeCell ref="CD174:CF174"/>
    <mergeCell ref="CG172:CV172"/>
    <mergeCell ref="N178:N180"/>
    <mergeCell ref="O178:Q178"/>
    <mergeCell ref="R178:T178"/>
    <mergeCell ref="AH178:AH180"/>
    <mergeCell ref="O179:Q180"/>
    <mergeCell ref="R179:T180"/>
    <mergeCell ref="AI178:AK178"/>
    <mergeCell ref="AL178:AN178"/>
    <mergeCell ref="BB178:BB180"/>
    <mergeCell ref="BC178:BE178"/>
    <mergeCell ref="AI179:AK180"/>
    <mergeCell ref="AL179:AN180"/>
    <mergeCell ref="BC179:BE180"/>
    <mergeCell ref="BF178:BH178"/>
    <mergeCell ref="BV178:BV180"/>
    <mergeCell ref="BW178:BY178"/>
    <mergeCell ref="BZ178:CB178"/>
    <mergeCell ref="BF179:BH180"/>
    <mergeCell ref="BW179:BY180"/>
    <mergeCell ref="BZ179:CB180"/>
    <mergeCell ref="CP178:CP180"/>
    <mergeCell ref="CQ178:CS178"/>
    <mergeCell ref="CT178:CV178"/>
    <mergeCell ref="Y173:AN173"/>
    <mergeCell ref="B174:D174"/>
    <mergeCell ref="E174:T174"/>
    <mergeCell ref="V174:X174"/>
    <mergeCell ref="Y174:AN174"/>
    <mergeCell ref="AP174:AR174"/>
    <mergeCell ref="AS174:BH174"/>
    <mergeCell ref="CG174:CV174"/>
    <mergeCell ref="B175:D175"/>
    <mergeCell ref="E175:T175"/>
    <mergeCell ref="V175:X175"/>
    <mergeCell ref="Y175:AN175"/>
    <mergeCell ref="AP175:AR175"/>
    <mergeCell ref="AS175:BH175"/>
    <mergeCell ref="BJ175:BL175"/>
    <mergeCell ref="BM175:CB175"/>
    <mergeCell ref="BJ174:BL174"/>
    <mergeCell ref="CD175:CF175"/>
    <mergeCell ref="CG175:CV175"/>
    <mergeCell ref="AO171:AR171"/>
    <mergeCell ref="A171:D171"/>
    <mergeCell ref="E171:T171"/>
    <mergeCell ref="U171:X171"/>
    <mergeCell ref="Y171:AN171"/>
    <mergeCell ref="CC171:CF171"/>
    <mergeCell ref="AS171:BH171"/>
    <mergeCell ref="BI171:BL171"/>
    <mergeCell ref="BM173:CB173"/>
    <mergeCell ref="CG171:CV171"/>
    <mergeCell ref="A172:A175"/>
    <mergeCell ref="B172:D172"/>
    <mergeCell ref="E172:T172"/>
    <mergeCell ref="U172:U175"/>
    <mergeCell ref="V172:X172"/>
    <mergeCell ref="Y172:AN172"/>
    <mergeCell ref="AO172:AO175"/>
    <mergeCell ref="AP172:AR172"/>
    <mergeCell ref="BM171:CB171"/>
    <mergeCell ref="AP173:AR173"/>
    <mergeCell ref="CD173:CF173"/>
    <mergeCell ref="CG173:CV173"/>
    <mergeCell ref="AS172:BH172"/>
    <mergeCell ref="BI172:BI175"/>
    <mergeCell ref="BM174:CB174"/>
    <mergeCell ref="BJ172:BL172"/>
    <mergeCell ref="BM172:CB172"/>
    <mergeCell ref="AS173:BH173"/>
    <mergeCell ref="BJ173:BL173"/>
    <mergeCell ref="B173:D173"/>
    <mergeCell ref="E173:T173"/>
    <mergeCell ref="V173:X173"/>
    <mergeCell ref="B169:G169"/>
    <mergeCell ref="H169:I169"/>
    <mergeCell ref="V169:AA169"/>
    <mergeCell ref="AB169:AC169"/>
    <mergeCell ref="AP169:AU169"/>
    <mergeCell ref="AV169:AW169"/>
    <mergeCell ref="BJ169:BO169"/>
    <mergeCell ref="J167:P167"/>
    <mergeCell ref="Q167:T167"/>
    <mergeCell ref="AD167:AJ167"/>
    <mergeCell ref="AK167:AN167"/>
    <mergeCell ref="AX167:BD167"/>
    <mergeCell ref="BE167:BH167"/>
    <mergeCell ref="CJ166:CK166"/>
    <mergeCell ref="B165:G165"/>
    <mergeCell ref="CJ167:CK167"/>
    <mergeCell ref="B168:G168"/>
    <mergeCell ref="H168:I168"/>
    <mergeCell ref="V168:AA168"/>
    <mergeCell ref="AB168:AC168"/>
    <mergeCell ref="AP168:AU168"/>
    <mergeCell ref="AV168:AW168"/>
    <mergeCell ref="BJ168:BO168"/>
    <mergeCell ref="BP168:BQ168"/>
    <mergeCell ref="CD168:CI168"/>
    <mergeCell ref="CJ168:CK168"/>
    <mergeCell ref="B167:G167"/>
    <mergeCell ref="H167:I167"/>
    <mergeCell ref="V167:AA167"/>
    <mergeCell ref="AV167:AW167"/>
    <mergeCell ref="BJ167:BO167"/>
    <mergeCell ref="BP167:BQ167"/>
    <mergeCell ref="B166:G166"/>
    <mergeCell ref="H166:I166"/>
    <mergeCell ref="V166:AA166"/>
    <mergeCell ref="AB166:AC166"/>
    <mergeCell ref="AP166:AU166"/>
    <mergeCell ref="AV166:AW166"/>
    <mergeCell ref="BJ166:BO166"/>
    <mergeCell ref="BP166:BQ166"/>
    <mergeCell ref="CD166:CI166"/>
    <mergeCell ref="B163:G163"/>
    <mergeCell ref="H163:I163"/>
    <mergeCell ref="V163:AA163"/>
    <mergeCell ref="AB163:AC163"/>
    <mergeCell ref="AP163:AU163"/>
    <mergeCell ref="AV163:AW163"/>
    <mergeCell ref="H165:I165"/>
    <mergeCell ref="V165:AA165"/>
    <mergeCell ref="AB165:AC165"/>
    <mergeCell ref="AP165:AU165"/>
    <mergeCell ref="AV165:AW165"/>
    <mergeCell ref="BJ165:BO165"/>
    <mergeCell ref="BP165:BQ165"/>
    <mergeCell ref="CD165:CI165"/>
    <mergeCell ref="BJ163:BO163"/>
    <mergeCell ref="B164:G164"/>
    <mergeCell ref="H164:I164"/>
    <mergeCell ref="V164:AA164"/>
    <mergeCell ref="AB164:AC164"/>
    <mergeCell ref="AP164:AU164"/>
    <mergeCell ref="AV164:AW164"/>
    <mergeCell ref="BJ164:BO164"/>
    <mergeCell ref="BP164:BQ164"/>
    <mergeCell ref="B162:G162"/>
    <mergeCell ref="H162:I162"/>
    <mergeCell ref="V162:AA162"/>
    <mergeCell ref="AB162:AC162"/>
    <mergeCell ref="AP162:AU162"/>
    <mergeCell ref="AV162:AW162"/>
    <mergeCell ref="BJ162:BO162"/>
    <mergeCell ref="BP162:BQ162"/>
    <mergeCell ref="CD162:CI162"/>
    <mergeCell ref="J162:P162"/>
    <mergeCell ref="Q162:T162"/>
    <mergeCell ref="AD162:AJ162"/>
    <mergeCell ref="AK162:AN162"/>
    <mergeCell ref="AX162:BD162"/>
    <mergeCell ref="BE162:BH162"/>
    <mergeCell ref="BR162:BX162"/>
    <mergeCell ref="BY162:CB162"/>
    <mergeCell ref="CS161:CV161"/>
    <mergeCell ref="A160:T160"/>
    <mergeCell ref="U160:AN160"/>
    <mergeCell ref="AO160:BH160"/>
    <mergeCell ref="BI160:CB160"/>
    <mergeCell ref="CC160:CV160"/>
    <mergeCell ref="CK158:CL158"/>
    <mergeCell ref="CM158:CN158"/>
    <mergeCell ref="CO158:CP158"/>
    <mergeCell ref="AO158:AP158"/>
    <mergeCell ref="AQ158:AR158"/>
    <mergeCell ref="AS158:AT158"/>
    <mergeCell ref="AU158:AV158"/>
    <mergeCell ref="AW158:AX158"/>
    <mergeCell ref="AY158:AZ158"/>
    <mergeCell ref="BA158:BB158"/>
    <mergeCell ref="BC158:BD158"/>
    <mergeCell ref="BE158:BF158"/>
    <mergeCell ref="BG158:BH158"/>
    <mergeCell ref="BI158:BJ158"/>
    <mergeCell ref="BK158:BL158"/>
    <mergeCell ref="BM158:BN158"/>
    <mergeCell ref="BO158:BP158"/>
    <mergeCell ref="BQ158:BR158"/>
    <mergeCell ref="BS158:BT158"/>
    <mergeCell ref="BU158:BV158"/>
    <mergeCell ref="J161:P161"/>
    <mergeCell ref="Q161:T161"/>
    <mergeCell ref="AD161:AJ161"/>
    <mergeCell ref="AK161:AN161"/>
    <mergeCell ref="AX161:BD161"/>
    <mergeCell ref="BE161:BH161"/>
    <mergeCell ref="AE158:AF158"/>
    <mergeCell ref="AG158:AH158"/>
    <mergeCell ref="AI158:AJ158"/>
    <mergeCell ref="AK158:AL158"/>
    <mergeCell ref="AM158:AN158"/>
    <mergeCell ref="CC158:CD158"/>
    <mergeCell ref="CE158:CF158"/>
    <mergeCell ref="CG158:CH158"/>
    <mergeCell ref="CI158:CJ158"/>
    <mergeCell ref="CS158:CT158"/>
    <mergeCell ref="D157:I157"/>
    <mergeCell ref="J157:K157"/>
    <mergeCell ref="X157:AC157"/>
    <mergeCell ref="AD157:AE157"/>
    <mergeCell ref="CU158:CV158"/>
    <mergeCell ref="A151:T151"/>
    <mergeCell ref="U151:AN151"/>
    <mergeCell ref="AO151:BH151"/>
    <mergeCell ref="BI151:CB151"/>
    <mergeCell ref="CC151:CV151"/>
    <mergeCell ref="N153:N155"/>
    <mergeCell ref="O153:Q153"/>
    <mergeCell ref="R153:T153"/>
    <mergeCell ref="AH153:AH155"/>
    <mergeCell ref="O154:Q155"/>
    <mergeCell ref="R154:T155"/>
    <mergeCell ref="AI153:AK153"/>
    <mergeCell ref="AL153:AN153"/>
    <mergeCell ref="BB153:BB155"/>
    <mergeCell ref="BC153:BE153"/>
    <mergeCell ref="AI154:AK155"/>
    <mergeCell ref="AL154:AN155"/>
    <mergeCell ref="BF154:BH155"/>
    <mergeCell ref="BW154:BY155"/>
    <mergeCell ref="BZ154:CB155"/>
    <mergeCell ref="CP153:CP155"/>
    <mergeCell ref="CQ153:CS153"/>
    <mergeCell ref="CT153:CV153"/>
    <mergeCell ref="Y148:AN148"/>
    <mergeCell ref="B149:D149"/>
    <mergeCell ref="E149:T149"/>
    <mergeCell ref="V149:X149"/>
    <mergeCell ref="Y149:AN149"/>
    <mergeCell ref="AP149:AR149"/>
    <mergeCell ref="AS149:BH149"/>
    <mergeCell ref="CG149:CV149"/>
    <mergeCell ref="B150:D150"/>
    <mergeCell ref="E150:T150"/>
    <mergeCell ref="V150:X150"/>
    <mergeCell ref="Y150:AN150"/>
    <mergeCell ref="AP150:AR150"/>
    <mergeCell ref="AS150:BH150"/>
    <mergeCell ref="BJ150:BL150"/>
    <mergeCell ref="BM150:CB150"/>
    <mergeCell ref="BJ149:BL149"/>
    <mergeCell ref="CD150:CF150"/>
    <mergeCell ref="CG150:CV150"/>
    <mergeCell ref="BM148:CB148"/>
    <mergeCell ref="CG146:CV146"/>
    <mergeCell ref="A147:A150"/>
    <mergeCell ref="B147:D147"/>
    <mergeCell ref="E147:T147"/>
    <mergeCell ref="U147:U150"/>
    <mergeCell ref="V147:X147"/>
    <mergeCell ref="Y147:AN147"/>
    <mergeCell ref="AO147:AO150"/>
    <mergeCell ref="AP147:AR147"/>
    <mergeCell ref="BM146:CB146"/>
    <mergeCell ref="AP148:AR148"/>
    <mergeCell ref="CD148:CF148"/>
    <mergeCell ref="CG148:CV148"/>
    <mergeCell ref="AS147:BH147"/>
    <mergeCell ref="BI147:BI150"/>
    <mergeCell ref="BM149:CB149"/>
    <mergeCell ref="BJ147:BL147"/>
    <mergeCell ref="BM147:CB147"/>
    <mergeCell ref="AS148:BH148"/>
    <mergeCell ref="BJ148:BL148"/>
    <mergeCell ref="B148:D148"/>
    <mergeCell ref="E148:T148"/>
    <mergeCell ref="V148:X148"/>
    <mergeCell ref="BP143:BQ143"/>
    <mergeCell ref="CD143:CI143"/>
    <mergeCell ref="CJ143:CK143"/>
    <mergeCell ref="B142:G142"/>
    <mergeCell ref="H142:I142"/>
    <mergeCell ref="V142:AA142"/>
    <mergeCell ref="AV142:AW142"/>
    <mergeCell ref="BJ142:BO142"/>
    <mergeCell ref="BP142:BQ142"/>
    <mergeCell ref="J143:P143"/>
    <mergeCell ref="Q143:T143"/>
    <mergeCell ref="AD143:AJ143"/>
    <mergeCell ref="AK143:AN143"/>
    <mergeCell ref="AX143:BD143"/>
    <mergeCell ref="BR143:BX143"/>
    <mergeCell ref="BY143:CB143"/>
    <mergeCell ref="AO146:AR146"/>
    <mergeCell ref="A146:D146"/>
    <mergeCell ref="E146:T146"/>
    <mergeCell ref="U146:X146"/>
    <mergeCell ref="Y146:AN146"/>
    <mergeCell ref="CC146:CF146"/>
    <mergeCell ref="AS146:BH146"/>
    <mergeCell ref="BI146:BL146"/>
    <mergeCell ref="B144:G144"/>
    <mergeCell ref="H144:I144"/>
    <mergeCell ref="V144:AA144"/>
    <mergeCell ref="AB144:AC144"/>
    <mergeCell ref="AP144:AU144"/>
    <mergeCell ref="AV144:AW144"/>
    <mergeCell ref="BJ144:BO144"/>
    <mergeCell ref="J142:P142"/>
    <mergeCell ref="BE143:BH143"/>
    <mergeCell ref="AK137:AN137"/>
    <mergeCell ref="AX137:BD137"/>
    <mergeCell ref="BE137:BH137"/>
    <mergeCell ref="B140:G140"/>
    <mergeCell ref="J140:P140"/>
    <mergeCell ref="Q140:T140"/>
    <mergeCell ref="AD140:AJ140"/>
    <mergeCell ref="AK140:AN140"/>
    <mergeCell ref="AX140:BD140"/>
    <mergeCell ref="BE140:BH140"/>
    <mergeCell ref="B143:G143"/>
    <mergeCell ref="H143:I143"/>
    <mergeCell ref="V143:AA143"/>
    <mergeCell ref="AB143:AC143"/>
    <mergeCell ref="AP143:AU143"/>
    <mergeCell ref="AV143:AW143"/>
    <mergeCell ref="BJ143:BO143"/>
    <mergeCell ref="BR137:BX137"/>
    <mergeCell ref="BY137:CB137"/>
    <mergeCell ref="B141:G141"/>
    <mergeCell ref="H141:I141"/>
    <mergeCell ref="V141:AA141"/>
    <mergeCell ref="AB141:AC141"/>
    <mergeCell ref="AP141:AU141"/>
    <mergeCell ref="AV141:AW141"/>
    <mergeCell ref="BJ141:BO141"/>
    <mergeCell ref="BP141:BQ141"/>
    <mergeCell ref="CD141:CI141"/>
    <mergeCell ref="B138:G138"/>
    <mergeCell ref="H138:I138"/>
    <mergeCell ref="V138:AA138"/>
    <mergeCell ref="AB138:AC138"/>
    <mergeCell ref="AP138:AU138"/>
    <mergeCell ref="AV138:AW138"/>
    <mergeCell ref="H140:I140"/>
    <mergeCell ref="V140:AA140"/>
    <mergeCell ref="AB140:AC140"/>
    <mergeCell ref="AP140:AU140"/>
    <mergeCell ref="AV140:AW140"/>
    <mergeCell ref="BJ140:BO140"/>
    <mergeCell ref="BP140:BQ140"/>
    <mergeCell ref="CD140:CI140"/>
    <mergeCell ref="BJ138:BO138"/>
    <mergeCell ref="B139:G139"/>
    <mergeCell ref="H139:I139"/>
    <mergeCell ref="V139:AA139"/>
    <mergeCell ref="BP139:BQ139"/>
    <mergeCell ref="BR140:BX140"/>
    <mergeCell ref="CS136:CV136"/>
    <mergeCell ref="A135:T135"/>
    <mergeCell ref="U135:AN135"/>
    <mergeCell ref="AO135:BH135"/>
    <mergeCell ref="BI135:CB135"/>
    <mergeCell ref="CC135:CV135"/>
    <mergeCell ref="CK133:CL133"/>
    <mergeCell ref="CM133:CN133"/>
    <mergeCell ref="CO133:CP133"/>
    <mergeCell ref="AO133:AP133"/>
    <mergeCell ref="AQ133:AR133"/>
    <mergeCell ref="AS133:AT133"/>
    <mergeCell ref="AU133:AV133"/>
    <mergeCell ref="AW133:AX133"/>
    <mergeCell ref="AY133:AZ133"/>
    <mergeCell ref="BA133:BB133"/>
    <mergeCell ref="BC133:BD133"/>
    <mergeCell ref="BE133:BF133"/>
    <mergeCell ref="BG133:BH133"/>
    <mergeCell ref="BI133:BJ133"/>
    <mergeCell ref="BK133:BL133"/>
    <mergeCell ref="BM133:BN133"/>
    <mergeCell ref="BO133:BP133"/>
    <mergeCell ref="BQ133:BR133"/>
    <mergeCell ref="BS133:BT133"/>
    <mergeCell ref="BU133:BV133"/>
    <mergeCell ref="CQ129:CS130"/>
    <mergeCell ref="CT129:CV130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K133:AL133"/>
    <mergeCell ref="AM133:AN133"/>
    <mergeCell ref="CC133:CD133"/>
    <mergeCell ref="CE133:CF133"/>
    <mergeCell ref="CG133:CH133"/>
    <mergeCell ref="CI133:CJ133"/>
    <mergeCell ref="CS133:CT133"/>
    <mergeCell ref="D132:I132"/>
    <mergeCell ref="J132:K132"/>
    <mergeCell ref="X132:AC132"/>
    <mergeCell ref="AD132:AE132"/>
    <mergeCell ref="CU133:CV133"/>
    <mergeCell ref="A126:T126"/>
    <mergeCell ref="U126:AN126"/>
    <mergeCell ref="AO126:BH126"/>
    <mergeCell ref="BI126:CB126"/>
    <mergeCell ref="CC126:CV126"/>
    <mergeCell ref="CC122:CC125"/>
    <mergeCell ref="CD122:CF122"/>
    <mergeCell ref="CD124:CF124"/>
    <mergeCell ref="CG122:CV122"/>
    <mergeCell ref="N128:N130"/>
    <mergeCell ref="O128:Q128"/>
    <mergeCell ref="R128:T128"/>
    <mergeCell ref="AH128:AH130"/>
    <mergeCell ref="O129:Q130"/>
    <mergeCell ref="R129:T130"/>
    <mergeCell ref="AI128:AK128"/>
    <mergeCell ref="AL128:AN128"/>
    <mergeCell ref="BB128:BB130"/>
    <mergeCell ref="BC128:BE128"/>
    <mergeCell ref="AI129:AK130"/>
    <mergeCell ref="AL129:AN130"/>
    <mergeCell ref="BC129:BE130"/>
    <mergeCell ref="BF128:BH128"/>
    <mergeCell ref="BV128:BV130"/>
    <mergeCell ref="BW128:BY128"/>
    <mergeCell ref="BZ128:CB128"/>
    <mergeCell ref="BF129:BH130"/>
    <mergeCell ref="BW129:BY130"/>
    <mergeCell ref="BZ129:CB130"/>
    <mergeCell ref="CP128:CP130"/>
    <mergeCell ref="CQ128:CS128"/>
    <mergeCell ref="CT128:CV128"/>
    <mergeCell ref="Y123:AN123"/>
    <mergeCell ref="B124:D124"/>
    <mergeCell ref="E124:T124"/>
    <mergeCell ref="V124:X124"/>
    <mergeCell ref="Y124:AN124"/>
    <mergeCell ref="AP124:AR124"/>
    <mergeCell ref="AS124:BH124"/>
    <mergeCell ref="CG124:CV124"/>
    <mergeCell ref="B125:D125"/>
    <mergeCell ref="E125:T125"/>
    <mergeCell ref="V125:X125"/>
    <mergeCell ref="Y125:AN125"/>
    <mergeCell ref="AP125:AR125"/>
    <mergeCell ref="AS125:BH125"/>
    <mergeCell ref="BJ125:BL125"/>
    <mergeCell ref="BM125:CB125"/>
    <mergeCell ref="BJ124:BL124"/>
    <mergeCell ref="CD125:CF125"/>
    <mergeCell ref="CG125:CV125"/>
    <mergeCell ref="AO121:AR121"/>
    <mergeCell ref="A121:D121"/>
    <mergeCell ref="E121:T121"/>
    <mergeCell ref="U121:X121"/>
    <mergeCell ref="Y121:AN121"/>
    <mergeCell ref="CC121:CF121"/>
    <mergeCell ref="AS121:BH121"/>
    <mergeCell ref="BI121:BL121"/>
    <mergeCell ref="BM123:CB123"/>
    <mergeCell ref="CG121:CV121"/>
    <mergeCell ref="A122:A125"/>
    <mergeCell ref="B122:D122"/>
    <mergeCell ref="E122:T122"/>
    <mergeCell ref="U122:U125"/>
    <mergeCell ref="V122:X122"/>
    <mergeCell ref="Y122:AN122"/>
    <mergeCell ref="AO122:AO125"/>
    <mergeCell ref="AP122:AR122"/>
    <mergeCell ref="BM121:CB121"/>
    <mergeCell ref="AP123:AR123"/>
    <mergeCell ref="CD123:CF123"/>
    <mergeCell ref="CG123:CV123"/>
    <mergeCell ref="AS122:BH122"/>
    <mergeCell ref="BI122:BI125"/>
    <mergeCell ref="BM124:CB124"/>
    <mergeCell ref="BJ122:BL122"/>
    <mergeCell ref="BM122:CB122"/>
    <mergeCell ref="AS123:BH123"/>
    <mergeCell ref="BJ123:BL123"/>
    <mergeCell ref="B123:D123"/>
    <mergeCell ref="E123:T123"/>
    <mergeCell ref="V123:X123"/>
    <mergeCell ref="B119:G119"/>
    <mergeCell ref="H119:I119"/>
    <mergeCell ref="V119:AA119"/>
    <mergeCell ref="AB119:AC119"/>
    <mergeCell ref="AP119:AU119"/>
    <mergeCell ref="AV119:AW119"/>
    <mergeCell ref="BJ119:BO119"/>
    <mergeCell ref="J117:P117"/>
    <mergeCell ref="Q117:T117"/>
    <mergeCell ref="AD117:AJ117"/>
    <mergeCell ref="AK117:AN117"/>
    <mergeCell ref="AX117:BD117"/>
    <mergeCell ref="BE117:BH117"/>
    <mergeCell ref="CJ116:CK116"/>
    <mergeCell ref="B115:G115"/>
    <mergeCell ref="CJ117:CK117"/>
    <mergeCell ref="B118:G118"/>
    <mergeCell ref="H118:I118"/>
    <mergeCell ref="V118:AA118"/>
    <mergeCell ref="AB118:AC118"/>
    <mergeCell ref="AP118:AU118"/>
    <mergeCell ref="AV118:AW118"/>
    <mergeCell ref="BJ118:BO118"/>
    <mergeCell ref="BP118:BQ118"/>
    <mergeCell ref="CD118:CI118"/>
    <mergeCell ref="CJ118:CK118"/>
    <mergeCell ref="B117:G117"/>
    <mergeCell ref="H117:I117"/>
    <mergeCell ref="V117:AA117"/>
    <mergeCell ref="AV117:AW117"/>
    <mergeCell ref="BJ117:BO117"/>
    <mergeCell ref="BP117:BQ117"/>
    <mergeCell ref="B116:G116"/>
    <mergeCell ref="H116:I116"/>
    <mergeCell ref="V116:AA116"/>
    <mergeCell ref="AB116:AC116"/>
    <mergeCell ref="AP116:AU116"/>
    <mergeCell ref="AV116:AW116"/>
    <mergeCell ref="BJ116:BO116"/>
    <mergeCell ref="BP116:BQ116"/>
    <mergeCell ref="CD116:CI116"/>
    <mergeCell ref="B113:G113"/>
    <mergeCell ref="H113:I113"/>
    <mergeCell ref="V113:AA113"/>
    <mergeCell ref="AB113:AC113"/>
    <mergeCell ref="AP113:AU113"/>
    <mergeCell ref="AV113:AW113"/>
    <mergeCell ref="H115:I115"/>
    <mergeCell ref="V115:AA115"/>
    <mergeCell ref="AB115:AC115"/>
    <mergeCell ref="AP115:AU115"/>
    <mergeCell ref="AV115:AW115"/>
    <mergeCell ref="BJ115:BO115"/>
    <mergeCell ref="BP115:BQ115"/>
    <mergeCell ref="CD115:CI115"/>
    <mergeCell ref="BJ113:BO113"/>
    <mergeCell ref="B114:G114"/>
    <mergeCell ref="H114:I114"/>
    <mergeCell ref="V114:AA114"/>
    <mergeCell ref="AB114:AC114"/>
    <mergeCell ref="AP114:AU114"/>
    <mergeCell ref="AV114:AW114"/>
    <mergeCell ref="BJ114:BO114"/>
    <mergeCell ref="BP114:BQ114"/>
    <mergeCell ref="B112:G112"/>
    <mergeCell ref="H112:I112"/>
    <mergeCell ref="V112:AA112"/>
    <mergeCell ref="AB112:AC112"/>
    <mergeCell ref="AP112:AU112"/>
    <mergeCell ref="AV112:AW112"/>
    <mergeCell ref="BJ112:BO112"/>
    <mergeCell ref="BP112:BQ112"/>
    <mergeCell ref="CD112:CI112"/>
    <mergeCell ref="J112:P112"/>
    <mergeCell ref="Q112:T112"/>
    <mergeCell ref="AD112:AJ112"/>
    <mergeCell ref="AK112:AN112"/>
    <mergeCell ref="AX112:BD112"/>
    <mergeCell ref="BE112:BH112"/>
    <mergeCell ref="BR112:BX112"/>
    <mergeCell ref="BY112:CB112"/>
    <mergeCell ref="BS108:BT108"/>
    <mergeCell ref="BU108:BV108"/>
    <mergeCell ref="CQ104:CS105"/>
    <mergeCell ref="CT104:CV105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K108:AL108"/>
    <mergeCell ref="AM108:AN108"/>
    <mergeCell ref="CC108:CD108"/>
    <mergeCell ref="CE108:CF108"/>
    <mergeCell ref="CG108:CH108"/>
    <mergeCell ref="CI108:CJ108"/>
    <mergeCell ref="CS108:CT108"/>
    <mergeCell ref="D107:I107"/>
    <mergeCell ref="J107:K107"/>
    <mergeCell ref="X107:AC107"/>
    <mergeCell ref="CU108:CV108"/>
    <mergeCell ref="A101:T101"/>
    <mergeCell ref="U101:AN101"/>
    <mergeCell ref="AO101:BH101"/>
    <mergeCell ref="BI101:CB101"/>
    <mergeCell ref="CC101:CV101"/>
    <mergeCell ref="CC97:CC100"/>
    <mergeCell ref="CD97:CF97"/>
    <mergeCell ref="CD99:CF99"/>
    <mergeCell ref="CG97:CV97"/>
    <mergeCell ref="N103:N105"/>
    <mergeCell ref="O103:Q103"/>
    <mergeCell ref="R103:T103"/>
    <mergeCell ref="AH103:AH105"/>
    <mergeCell ref="O104:Q105"/>
    <mergeCell ref="R104:T105"/>
    <mergeCell ref="AI103:AK103"/>
    <mergeCell ref="AL103:AN103"/>
    <mergeCell ref="BB103:BB105"/>
    <mergeCell ref="BC103:BE103"/>
    <mergeCell ref="AI104:AK105"/>
    <mergeCell ref="AL104:AN105"/>
    <mergeCell ref="BC104:BE105"/>
    <mergeCell ref="BF103:BH103"/>
    <mergeCell ref="BV103:BV105"/>
    <mergeCell ref="BW103:BY103"/>
    <mergeCell ref="BZ103:CB103"/>
    <mergeCell ref="BF104:BH105"/>
    <mergeCell ref="BW104:BY105"/>
    <mergeCell ref="BZ104:CB105"/>
    <mergeCell ref="CP103:CP105"/>
    <mergeCell ref="CQ103:CS103"/>
    <mergeCell ref="CT103:CV103"/>
    <mergeCell ref="Y98:AN98"/>
    <mergeCell ref="B99:D99"/>
    <mergeCell ref="E99:T99"/>
    <mergeCell ref="V99:X99"/>
    <mergeCell ref="Y99:AN99"/>
    <mergeCell ref="AP99:AR99"/>
    <mergeCell ref="AS99:BH99"/>
    <mergeCell ref="CG99:CV99"/>
    <mergeCell ref="B100:D100"/>
    <mergeCell ref="E100:T100"/>
    <mergeCell ref="V100:X100"/>
    <mergeCell ref="Y100:AN100"/>
    <mergeCell ref="AP100:AR100"/>
    <mergeCell ref="AS100:BH100"/>
    <mergeCell ref="BJ100:BL100"/>
    <mergeCell ref="BM100:CB100"/>
    <mergeCell ref="BJ99:BL99"/>
    <mergeCell ref="CD100:CF100"/>
    <mergeCell ref="CG100:CV100"/>
    <mergeCell ref="A96:D96"/>
    <mergeCell ref="E96:T96"/>
    <mergeCell ref="U96:X96"/>
    <mergeCell ref="Y96:AN96"/>
    <mergeCell ref="CC96:CF96"/>
    <mergeCell ref="AS96:BH96"/>
    <mergeCell ref="BI96:BL96"/>
    <mergeCell ref="BM98:CB98"/>
    <mergeCell ref="CG96:CV96"/>
    <mergeCell ref="A97:A100"/>
    <mergeCell ref="B97:D97"/>
    <mergeCell ref="E97:T97"/>
    <mergeCell ref="U97:U100"/>
    <mergeCell ref="V97:X97"/>
    <mergeCell ref="Y97:AN97"/>
    <mergeCell ref="AO97:AO100"/>
    <mergeCell ref="AP97:AR97"/>
    <mergeCell ref="BM96:CB96"/>
    <mergeCell ref="AP98:AR98"/>
    <mergeCell ref="CD98:CF98"/>
    <mergeCell ref="CG98:CV98"/>
    <mergeCell ref="AS97:BH97"/>
    <mergeCell ref="BI97:BI100"/>
    <mergeCell ref="BM99:CB99"/>
    <mergeCell ref="BJ97:BL97"/>
    <mergeCell ref="BM97:CB97"/>
    <mergeCell ref="AS98:BH98"/>
    <mergeCell ref="BJ98:BL98"/>
    <mergeCell ref="B98:D98"/>
    <mergeCell ref="E98:T98"/>
    <mergeCell ref="V98:X98"/>
    <mergeCell ref="B94:G94"/>
    <mergeCell ref="H94:I94"/>
    <mergeCell ref="V94:AA94"/>
    <mergeCell ref="AB94:AC94"/>
    <mergeCell ref="AP94:AU94"/>
    <mergeCell ref="AV94:AW94"/>
    <mergeCell ref="BJ94:BO94"/>
    <mergeCell ref="J92:P92"/>
    <mergeCell ref="Q92:T92"/>
    <mergeCell ref="AD92:AJ92"/>
    <mergeCell ref="AK92:AN92"/>
    <mergeCell ref="AX92:BD92"/>
    <mergeCell ref="BE92:BH92"/>
    <mergeCell ref="CJ91:CK91"/>
    <mergeCell ref="B90:G90"/>
    <mergeCell ref="CJ92:CK92"/>
    <mergeCell ref="B93:G93"/>
    <mergeCell ref="H93:I93"/>
    <mergeCell ref="V93:AA93"/>
    <mergeCell ref="AB93:AC93"/>
    <mergeCell ref="AP93:AU93"/>
    <mergeCell ref="AV93:AW93"/>
    <mergeCell ref="BJ93:BO93"/>
    <mergeCell ref="BP93:BQ93"/>
    <mergeCell ref="CD93:CI93"/>
    <mergeCell ref="CJ93:CK93"/>
    <mergeCell ref="B92:G92"/>
    <mergeCell ref="H92:I92"/>
    <mergeCell ref="V92:AA92"/>
    <mergeCell ref="AV92:AW92"/>
    <mergeCell ref="BJ92:BO92"/>
    <mergeCell ref="BP92:BQ92"/>
    <mergeCell ref="B91:G91"/>
    <mergeCell ref="H91:I91"/>
    <mergeCell ref="V91:AA91"/>
    <mergeCell ref="AB91:AC91"/>
    <mergeCell ref="AP91:AU91"/>
    <mergeCell ref="AV91:AW91"/>
    <mergeCell ref="BJ91:BO91"/>
    <mergeCell ref="BP91:BQ91"/>
    <mergeCell ref="CD91:CI91"/>
    <mergeCell ref="B88:G88"/>
    <mergeCell ref="H88:I88"/>
    <mergeCell ref="V88:AA88"/>
    <mergeCell ref="AB88:AC88"/>
    <mergeCell ref="AP88:AU88"/>
    <mergeCell ref="AV88:AW88"/>
    <mergeCell ref="H90:I90"/>
    <mergeCell ref="V90:AA90"/>
    <mergeCell ref="AB90:AC90"/>
    <mergeCell ref="AP90:AU90"/>
    <mergeCell ref="AV90:AW90"/>
    <mergeCell ref="BJ90:BO90"/>
    <mergeCell ref="BP90:BQ90"/>
    <mergeCell ref="CD90:CI90"/>
    <mergeCell ref="BJ88:BO88"/>
    <mergeCell ref="B89:G89"/>
    <mergeCell ref="H89:I89"/>
    <mergeCell ref="V89:AA89"/>
    <mergeCell ref="AB89:AC89"/>
    <mergeCell ref="AP89:AU89"/>
    <mergeCell ref="AV89:AW89"/>
    <mergeCell ref="BJ89:BO89"/>
    <mergeCell ref="BP89:BQ89"/>
    <mergeCell ref="B87:G87"/>
    <mergeCell ref="H87:I87"/>
    <mergeCell ref="V87:AA87"/>
    <mergeCell ref="AB87:AC87"/>
    <mergeCell ref="AP87:AU87"/>
    <mergeCell ref="AV87:AW87"/>
    <mergeCell ref="BJ87:BO87"/>
    <mergeCell ref="BP87:BQ87"/>
    <mergeCell ref="CD87:CI87"/>
    <mergeCell ref="J87:P87"/>
    <mergeCell ref="Q87:T87"/>
    <mergeCell ref="AD87:AJ87"/>
    <mergeCell ref="AK87:AN87"/>
    <mergeCell ref="AX87:BD87"/>
    <mergeCell ref="BE87:BH87"/>
    <mergeCell ref="BR87:BX87"/>
    <mergeCell ref="BY87:CB87"/>
    <mergeCell ref="CJ86:CK86"/>
    <mergeCell ref="CU83:CV83"/>
    <mergeCell ref="A85:T85"/>
    <mergeCell ref="U85:AN85"/>
    <mergeCell ref="AO85:BH85"/>
    <mergeCell ref="BI85:CB85"/>
    <mergeCell ref="CC85:CV85"/>
    <mergeCell ref="CK83:CL83"/>
    <mergeCell ref="CM83:CN83"/>
    <mergeCell ref="CO83:CP83"/>
    <mergeCell ref="AO83:AP83"/>
    <mergeCell ref="AQ83:AR83"/>
    <mergeCell ref="AS83:AT83"/>
    <mergeCell ref="AU83:AV83"/>
    <mergeCell ref="AW83:AX83"/>
    <mergeCell ref="AY83:AZ83"/>
    <mergeCell ref="BA83:BB83"/>
    <mergeCell ref="BC83:BD83"/>
    <mergeCell ref="BE83:BF83"/>
    <mergeCell ref="BG83:BH83"/>
    <mergeCell ref="BI83:BJ83"/>
    <mergeCell ref="BK83:BL83"/>
    <mergeCell ref="BM83:BN83"/>
    <mergeCell ref="BO83:BP83"/>
    <mergeCell ref="BQ83:BR83"/>
    <mergeCell ref="BS83:BT83"/>
    <mergeCell ref="BU83:BV83"/>
    <mergeCell ref="CQ79:CS80"/>
    <mergeCell ref="CT79:CV80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K83:AL83"/>
    <mergeCell ref="AM83:AN83"/>
    <mergeCell ref="BY83:BZ83"/>
    <mergeCell ref="CA83:CB83"/>
    <mergeCell ref="CQ83:CR83"/>
    <mergeCell ref="CC83:CD83"/>
    <mergeCell ref="CE83:CF83"/>
    <mergeCell ref="CG83:CH83"/>
    <mergeCell ref="CI83:CJ83"/>
    <mergeCell ref="CS83:CT83"/>
    <mergeCell ref="A76:T76"/>
    <mergeCell ref="U76:AN76"/>
    <mergeCell ref="AO76:BH76"/>
    <mergeCell ref="BI76:CB76"/>
    <mergeCell ref="CC76:CV76"/>
    <mergeCell ref="CC72:CC75"/>
    <mergeCell ref="CD72:CF72"/>
    <mergeCell ref="CD74:CF74"/>
    <mergeCell ref="CG72:CV72"/>
    <mergeCell ref="N78:N80"/>
    <mergeCell ref="O78:Q78"/>
    <mergeCell ref="R78:T78"/>
    <mergeCell ref="AH78:AH80"/>
    <mergeCell ref="O79:Q80"/>
    <mergeCell ref="R79:T80"/>
    <mergeCell ref="AI78:AK78"/>
    <mergeCell ref="AL78:AN78"/>
    <mergeCell ref="BB78:BB80"/>
    <mergeCell ref="BC78:BE78"/>
    <mergeCell ref="AI79:AK80"/>
    <mergeCell ref="AL79:AN80"/>
    <mergeCell ref="BC79:BE80"/>
    <mergeCell ref="BF78:BH78"/>
    <mergeCell ref="BV78:BV80"/>
    <mergeCell ref="BW78:BY78"/>
    <mergeCell ref="BZ78:CB78"/>
    <mergeCell ref="BF79:BH80"/>
    <mergeCell ref="BW79:BY80"/>
    <mergeCell ref="BZ79:CB80"/>
    <mergeCell ref="CP78:CP80"/>
    <mergeCell ref="CQ78:CS78"/>
    <mergeCell ref="CT78:CV78"/>
    <mergeCell ref="B73:D73"/>
    <mergeCell ref="E73:T73"/>
    <mergeCell ref="V73:X73"/>
    <mergeCell ref="Y73:AN73"/>
    <mergeCell ref="B74:D74"/>
    <mergeCell ref="E74:T74"/>
    <mergeCell ref="V74:X74"/>
    <mergeCell ref="Y74:AN74"/>
    <mergeCell ref="AP74:AR74"/>
    <mergeCell ref="AS74:BH74"/>
    <mergeCell ref="CG74:CV74"/>
    <mergeCell ref="B75:D75"/>
    <mergeCell ref="E75:T75"/>
    <mergeCell ref="V75:X75"/>
    <mergeCell ref="Y75:AN75"/>
    <mergeCell ref="AP75:AR75"/>
    <mergeCell ref="AS75:BH75"/>
    <mergeCell ref="BJ75:BL75"/>
    <mergeCell ref="BM75:CB75"/>
    <mergeCell ref="BJ74:BL74"/>
    <mergeCell ref="CD75:CF75"/>
    <mergeCell ref="CG75:CV75"/>
    <mergeCell ref="CJ69:CK69"/>
    <mergeCell ref="AO71:AR71"/>
    <mergeCell ref="A71:D71"/>
    <mergeCell ref="E71:T71"/>
    <mergeCell ref="U71:X71"/>
    <mergeCell ref="Y71:AN71"/>
    <mergeCell ref="CC71:CF71"/>
    <mergeCell ref="AS71:BH71"/>
    <mergeCell ref="BI71:BL71"/>
    <mergeCell ref="BM73:CB73"/>
    <mergeCell ref="CG71:CV71"/>
    <mergeCell ref="A72:A75"/>
    <mergeCell ref="B72:D72"/>
    <mergeCell ref="E72:T72"/>
    <mergeCell ref="U72:U75"/>
    <mergeCell ref="V72:X72"/>
    <mergeCell ref="Y72:AN72"/>
    <mergeCell ref="AO72:AO75"/>
    <mergeCell ref="AP72:AR72"/>
    <mergeCell ref="BM71:CB71"/>
    <mergeCell ref="AP73:AR73"/>
    <mergeCell ref="CD73:CF73"/>
    <mergeCell ref="CG73:CV73"/>
    <mergeCell ref="AS72:BH72"/>
    <mergeCell ref="BI72:BI75"/>
    <mergeCell ref="BM74:CB74"/>
    <mergeCell ref="BJ72:BL72"/>
    <mergeCell ref="BM72:CB72"/>
    <mergeCell ref="AS73:BH73"/>
    <mergeCell ref="BJ73:BL73"/>
    <mergeCell ref="B69:G69"/>
    <mergeCell ref="H69:I69"/>
    <mergeCell ref="V69:AA69"/>
    <mergeCell ref="AB69:AC69"/>
    <mergeCell ref="AP69:AU69"/>
    <mergeCell ref="AV69:AW69"/>
    <mergeCell ref="BJ69:BO69"/>
    <mergeCell ref="BP69:BQ69"/>
    <mergeCell ref="CD69:CI69"/>
    <mergeCell ref="J69:P69"/>
    <mergeCell ref="Q69:T69"/>
    <mergeCell ref="AD69:AJ69"/>
    <mergeCell ref="AK69:AN69"/>
    <mergeCell ref="AX69:BD69"/>
    <mergeCell ref="BE69:BH69"/>
    <mergeCell ref="BR69:BX69"/>
    <mergeCell ref="BY69:CB69"/>
    <mergeCell ref="CJ67:CK67"/>
    <mergeCell ref="B68:G68"/>
    <mergeCell ref="H68:I68"/>
    <mergeCell ref="V68:AA68"/>
    <mergeCell ref="AB68:AC68"/>
    <mergeCell ref="AP68:AU68"/>
    <mergeCell ref="AV68:AW68"/>
    <mergeCell ref="BJ68:BO68"/>
    <mergeCell ref="BP68:BQ68"/>
    <mergeCell ref="CD68:CI68"/>
    <mergeCell ref="CJ68:CK68"/>
    <mergeCell ref="B67:G67"/>
    <mergeCell ref="H67:I67"/>
    <mergeCell ref="V67:AA67"/>
    <mergeCell ref="AB67:AC67"/>
    <mergeCell ref="AP67:AU67"/>
    <mergeCell ref="AV67:AW67"/>
    <mergeCell ref="B66:G66"/>
    <mergeCell ref="H66:I66"/>
    <mergeCell ref="V66:AA66"/>
    <mergeCell ref="AB66:AC66"/>
    <mergeCell ref="AP66:AU66"/>
    <mergeCell ref="AV66:AW66"/>
    <mergeCell ref="BJ66:BO66"/>
    <mergeCell ref="BP66:BQ66"/>
    <mergeCell ref="CD66:CI66"/>
    <mergeCell ref="CJ66:CK66"/>
    <mergeCell ref="B65:G65"/>
    <mergeCell ref="H65:I65"/>
    <mergeCell ref="V65:AA65"/>
    <mergeCell ref="AB65:AC65"/>
    <mergeCell ref="AP65:AU65"/>
    <mergeCell ref="AV65:AW65"/>
    <mergeCell ref="BJ65:BO65"/>
    <mergeCell ref="BP65:BQ65"/>
    <mergeCell ref="CD65:CI65"/>
    <mergeCell ref="B64:G64"/>
    <mergeCell ref="H64:I64"/>
    <mergeCell ref="V64:AA64"/>
    <mergeCell ref="AB64:AC64"/>
    <mergeCell ref="AP64:AU64"/>
    <mergeCell ref="AV64:AW64"/>
    <mergeCell ref="BJ64:BO64"/>
    <mergeCell ref="BP64:BQ64"/>
    <mergeCell ref="CD64:CI64"/>
    <mergeCell ref="CJ64:CK64"/>
    <mergeCell ref="B63:G63"/>
    <mergeCell ref="H63:I63"/>
    <mergeCell ref="V63:AA63"/>
    <mergeCell ref="AB63:AC63"/>
    <mergeCell ref="AP63:AU63"/>
    <mergeCell ref="AV63:AW63"/>
    <mergeCell ref="CJ63:CK63"/>
    <mergeCell ref="B61:G61"/>
    <mergeCell ref="H61:I61"/>
    <mergeCell ref="V61:AA61"/>
    <mergeCell ref="AB61:AC61"/>
    <mergeCell ref="BP61:BQ61"/>
    <mergeCell ref="AP47:AR47"/>
    <mergeCell ref="AP48:AR48"/>
    <mergeCell ref="V48:X48"/>
    <mergeCell ref="A51:T51"/>
    <mergeCell ref="U51:AN51"/>
    <mergeCell ref="AO51:BH51"/>
    <mergeCell ref="AV61:AW61"/>
    <mergeCell ref="BO58:BP58"/>
    <mergeCell ref="BQ58:BR58"/>
    <mergeCell ref="BF53:BH53"/>
    <mergeCell ref="AP50:AR50"/>
    <mergeCell ref="AS50:BH50"/>
    <mergeCell ref="BJ50:BL50"/>
    <mergeCell ref="AO47:AO50"/>
    <mergeCell ref="Y48:AN48"/>
    <mergeCell ref="V49:X49"/>
    <mergeCell ref="BJ47:BL47"/>
    <mergeCell ref="AS49:BH49"/>
    <mergeCell ref="BJ49:BL49"/>
    <mergeCell ref="BM50:CB50"/>
    <mergeCell ref="AS48:BH48"/>
    <mergeCell ref="AR57:AW57"/>
    <mergeCell ref="AX57:AY57"/>
    <mergeCell ref="BL57:BQ57"/>
    <mergeCell ref="A58:B58"/>
    <mergeCell ref="C58:D58"/>
    <mergeCell ref="E58:F58"/>
    <mergeCell ref="CS61:CV61"/>
    <mergeCell ref="J62:P62"/>
    <mergeCell ref="Q62:T62"/>
    <mergeCell ref="A60:T60"/>
    <mergeCell ref="U60:AN60"/>
    <mergeCell ref="AO60:BH60"/>
    <mergeCell ref="BI60:CB60"/>
    <mergeCell ref="CC60:CV60"/>
    <mergeCell ref="CK58:CL58"/>
    <mergeCell ref="CM58:CN58"/>
    <mergeCell ref="CO58:CP58"/>
    <mergeCell ref="AG58:AH58"/>
    <mergeCell ref="AI58:AJ58"/>
    <mergeCell ref="AK58:AL58"/>
    <mergeCell ref="BM46:CB46"/>
    <mergeCell ref="AA58:AB58"/>
    <mergeCell ref="AC58:AD58"/>
    <mergeCell ref="AE58:AF58"/>
    <mergeCell ref="A47:A50"/>
    <mergeCell ref="B47:D47"/>
    <mergeCell ref="E47:T47"/>
    <mergeCell ref="U47:U50"/>
    <mergeCell ref="B48:D48"/>
    <mergeCell ref="E48:T48"/>
    <mergeCell ref="B49:D49"/>
    <mergeCell ref="E49:T49"/>
    <mergeCell ref="B50:D50"/>
    <mergeCell ref="E50:T50"/>
    <mergeCell ref="V47:X47"/>
    <mergeCell ref="Y47:AN47"/>
    <mergeCell ref="V50:X50"/>
    <mergeCell ref="Y50:AN50"/>
    <mergeCell ref="G58:H58"/>
    <mergeCell ref="I58:J58"/>
    <mergeCell ref="K58:L58"/>
    <mergeCell ref="M58:N58"/>
    <mergeCell ref="CC58:CD58"/>
    <mergeCell ref="CE58:CF58"/>
    <mergeCell ref="CG58:CH58"/>
    <mergeCell ref="BG58:BH58"/>
    <mergeCell ref="BI58:BJ58"/>
    <mergeCell ref="BK58:BL58"/>
    <mergeCell ref="BM58:BN58"/>
    <mergeCell ref="R54:T55"/>
    <mergeCell ref="AI54:AK55"/>
    <mergeCell ref="AL54:AN55"/>
    <mergeCell ref="BC54:BE55"/>
    <mergeCell ref="BF54:BH55"/>
    <mergeCell ref="N53:N55"/>
    <mergeCell ref="BA58:BB58"/>
    <mergeCell ref="BC58:BD58"/>
    <mergeCell ref="BE58:BF58"/>
    <mergeCell ref="D57:I57"/>
    <mergeCell ref="J57:K57"/>
    <mergeCell ref="X57:AC57"/>
    <mergeCell ref="AD57:AE57"/>
    <mergeCell ref="BR57:BS57"/>
    <mergeCell ref="CF57:CK57"/>
    <mergeCell ref="CQ54:CS55"/>
    <mergeCell ref="CT54:CV55"/>
    <mergeCell ref="BW53:BY53"/>
    <mergeCell ref="CS58:CT58"/>
    <mergeCell ref="CU58:CV58"/>
    <mergeCell ref="AO58:AP58"/>
    <mergeCell ref="AQ58:AR58"/>
    <mergeCell ref="AS58:AT58"/>
    <mergeCell ref="CQ58:CR58"/>
    <mergeCell ref="CI58:CJ58"/>
    <mergeCell ref="O58:P58"/>
    <mergeCell ref="Q58:R58"/>
    <mergeCell ref="S58:T58"/>
    <mergeCell ref="U58:V58"/>
    <mergeCell ref="W58:X58"/>
    <mergeCell ref="Y58:Z58"/>
    <mergeCell ref="CC51:CV51"/>
    <mergeCell ref="O53:Q53"/>
    <mergeCell ref="AU58:AV58"/>
    <mergeCell ref="BI51:CB51"/>
    <mergeCell ref="BZ53:CB53"/>
    <mergeCell ref="CP53:CP55"/>
    <mergeCell ref="BW54:BY55"/>
    <mergeCell ref="BZ54:CB55"/>
    <mergeCell ref="AI53:AK53"/>
    <mergeCell ref="AL53:AN53"/>
    <mergeCell ref="BB53:BB55"/>
    <mergeCell ref="BC53:BE53"/>
    <mergeCell ref="CQ53:CS53"/>
    <mergeCell ref="CT53:CV53"/>
    <mergeCell ref="AW58:AX58"/>
    <mergeCell ref="AY58:AZ58"/>
    <mergeCell ref="CF4:CO4"/>
    <mergeCell ref="D29:M29"/>
    <mergeCell ref="X29:AG29"/>
    <mergeCell ref="AR29:BA29"/>
    <mergeCell ref="BL29:BU29"/>
    <mergeCell ref="CF29:CO29"/>
    <mergeCell ref="D54:M54"/>
    <mergeCell ref="X54:AG54"/>
    <mergeCell ref="AR54:BA54"/>
    <mergeCell ref="BL54:BU54"/>
    <mergeCell ref="CF54:CO54"/>
    <mergeCell ref="D79:M79"/>
    <mergeCell ref="X79:AG79"/>
    <mergeCell ref="AR79:BA79"/>
    <mergeCell ref="BL79:BU79"/>
    <mergeCell ref="CF79:CO79"/>
    <mergeCell ref="D104:M104"/>
    <mergeCell ref="X104:AG104"/>
    <mergeCell ref="AR104:BA104"/>
    <mergeCell ref="BL104:BU104"/>
    <mergeCell ref="CF104:CO104"/>
    <mergeCell ref="BV53:BV55"/>
    <mergeCell ref="O54:Q55"/>
    <mergeCell ref="AM58:AN58"/>
    <mergeCell ref="R53:T53"/>
    <mergeCell ref="AH53:AH55"/>
    <mergeCell ref="B62:G62"/>
    <mergeCell ref="H62:I62"/>
    <mergeCell ref="V62:AA62"/>
    <mergeCell ref="AB62:AC62"/>
    <mergeCell ref="BJ61:BO61"/>
    <mergeCell ref="AP62:AU62"/>
    <mergeCell ref="D129:M129"/>
    <mergeCell ref="X129:AG129"/>
    <mergeCell ref="AR129:BA129"/>
    <mergeCell ref="BL129:BU129"/>
    <mergeCell ref="CF129:CO129"/>
    <mergeCell ref="D154:M154"/>
    <mergeCell ref="X154:AG154"/>
    <mergeCell ref="AR154:BA154"/>
    <mergeCell ref="BL154:BU154"/>
    <mergeCell ref="CF154:CO154"/>
    <mergeCell ref="D179:M179"/>
    <mergeCell ref="X179:AG179"/>
    <mergeCell ref="AR179:BA179"/>
    <mergeCell ref="BL179:BU179"/>
    <mergeCell ref="CF179:CO179"/>
    <mergeCell ref="D204:M204"/>
    <mergeCell ref="X204:AG204"/>
    <mergeCell ref="AR204:BA204"/>
    <mergeCell ref="BL204:BU204"/>
    <mergeCell ref="CF204:CO204"/>
    <mergeCell ref="B137:G137"/>
    <mergeCell ref="H137:I137"/>
    <mergeCell ref="V137:AA137"/>
    <mergeCell ref="AB137:AC137"/>
    <mergeCell ref="AP137:AU137"/>
    <mergeCell ref="AV137:AW137"/>
    <mergeCell ref="BJ137:BO137"/>
    <mergeCell ref="BP137:BQ137"/>
    <mergeCell ref="CD137:CI137"/>
    <mergeCell ref="J137:P137"/>
    <mergeCell ref="Q137:T137"/>
    <mergeCell ref="AD137:AJ137"/>
    <mergeCell ref="D329:M329"/>
    <mergeCell ref="X329:AG329"/>
    <mergeCell ref="AR329:BA329"/>
    <mergeCell ref="BL329:BU329"/>
    <mergeCell ref="CF329:CO329"/>
    <mergeCell ref="D354:M354"/>
    <mergeCell ref="X354:AG354"/>
    <mergeCell ref="AR354:BA354"/>
    <mergeCell ref="BL354:BU354"/>
    <mergeCell ref="CF354:CO354"/>
    <mergeCell ref="D229:M229"/>
    <mergeCell ref="X229:AG229"/>
    <mergeCell ref="AR229:BA229"/>
    <mergeCell ref="BL229:BU229"/>
    <mergeCell ref="CF229:CO229"/>
    <mergeCell ref="D254:M254"/>
    <mergeCell ref="X254:AG254"/>
    <mergeCell ref="AR254:BA254"/>
    <mergeCell ref="BL254:BU254"/>
    <mergeCell ref="CF254:CO254"/>
    <mergeCell ref="D279:M279"/>
    <mergeCell ref="X279:AG279"/>
    <mergeCell ref="AR279:BA279"/>
    <mergeCell ref="BL279:BU279"/>
    <mergeCell ref="CF279:CO279"/>
    <mergeCell ref="D304:M304"/>
    <mergeCell ref="X304:AG304"/>
    <mergeCell ref="AR304:BA304"/>
    <mergeCell ref="BL304:BU304"/>
    <mergeCell ref="CF304:CO304"/>
    <mergeCell ref="B237:G237"/>
    <mergeCell ref="H237:I237"/>
    <mergeCell ref="A376:T376"/>
    <mergeCell ref="U376:AN376"/>
    <mergeCell ref="AO376:BH376"/>
    <mergeCell ref="BI376:CB376"/>
    <mergeCell ref="CC376:CV376"/>
    <mergeCell ref="N378:N380"/>
    <mergeCell ref="O378:Q378"/>
    <mergeCell ref="R378:T378"/>
    <mergeCell ref="AH378:AH380"/>
    <mergeCell ref="AI378:AK378"/>
    <mergeCell ref="AL378:AN378"/>
    <mergeCell ref="BB378:BB380"/>
    <mergeCell ref="BC378:BE378"/>
    <mergeCell ref="BF378:BH378"/>
    <mergeCell ref="BV378:BV380"/>
    <mergeCell ref="BW378:BY378"/>
    <mergeCell ref="BZ378:CB378"/>
    <mergeCell ref="CP378:CP380"/>
    <mergeCell ref="CQ378:CS378"/>
    <mergeCell ref="CT378:CV378"/>
    <mergeCell ref="D379:M379"/>
    <mergeCell ref="O379:Q380"/>
    <mergeCell ref="R379:T380"/>
    <mergeCell ref="X379:AG379"/>
    <mergeCell ref="AI379:AK380"/>
    <mergeCell ref="AL379:AN380"/>
    <mergeCell ref="AR379:BA379"/>
    <mergeCell ref="BC379:BE380"/>
    <mergeCell ref="BF379:BH380"/>
    <mergeCell ref="BL379:BU379"/>
    <mergeCell ref="BW379:BY380"/>
    <mergeCell ref="BZ379:CB380"/>
    <mergeCell ref="CF379:CO379"/>
    <mergeCell ref="CQ379:CS380"/>
    <mergeCell ref="CT379:CV380"/>
    <mergeCell ref="D382:I382"/>
    <mergeCell ref="J382:K382"/>
    <mergeCell ref="X382:AC382"/>
    <mergeCell ref="AD382:AE382"/>
    <mergeCell ref="AR382:AW382"/>
    <mergeCell ref="AX382:AY382"/>
    <mergeCell ref="BL382:BQ382"/>
    <mergeCell ref="BR382:BS382"/>
    <mergeCell ref="CF382:CK382"/>
    <mergeCell ref="CL382:CM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I383:AJ383"/>
    <mergeCell ref="AK383:AL383"/>
    <mergeCell ref="CK383:CL383"/>
    <mergeCell ref="CM383:CN383"/>
    <mergeCell ref="CO383:CP383"/>
    <mergeCell ref="CQ383:CR383"/>
    <mergeCell ref="CS383:CT383"/>
    <mergeCell ref="CU383:CV383"/>
    <mergeCell ref="A385:T385"/>
    <mergeCell ref="U385:AN385"/>
    <mergeCell ref="AO385:BH385"/>
    <mergeCell ref="BI385:CB385"/>
    <mergeCell ref="CC385:CV385"/>
    <mergeCell ref="AM383:AN383"/>
    <mergeCell ref="AO383:AP383"/>
    <mergeCell ref="AQ383:AR383"/>
    <mergeCell ref="AS383:AT383"/>
    <mergeCell ref="AU383:AV383"/>
    <mergeCell ref="AW383:AX383"/>
    <mergeCell ref="AY383:AZ383"/>
    <mergeCell ref="BA383:BB383"/>
    <mergeCell ref="BC383:BD383"/>
    <mergeCell ref="BE383:BF383"/>
    <mergeCell ref="BG383:BH383"/>
    <mergeCell ref="BI383:BJ383"/>
    <mergeCell ref="BK383:BL383"/>
    <mergeCell ref="BM383:BN383"/>
    <mergeCell ref="BO383:BP383"/>
    <mergeCell ref="BQ383:BR383"/>
    <mergeCell ref="BS383:BT383"/>
    <mergeCell ref="H386:I386"/>
    <mergeCell ref="J386:P386"/>
    <mergeCell ref="Q386:T386"/>
    <mergeCell ref="V386:AA386"/>
    <mergeCell ref="AB386:AC386"/>
    <mergeCell ref="AD386:AJ386"/>
    <mergeCell ref="AK386:AN386"/>
    <mergeCell ref="AP386:AU386"/>
    <mergeCell ref="AV386:AW386"/>
    <mergeCell ref="AX386:BD386"/>
    <mergeCell ref="BE386:BH386"/>
    <mergeCell ref="BJ386:BO386"/>
    <mergeCell ref="BP386:BQ386"/>
    <mergeCell ref="BR386:BX386"/>
    <mergeCell ref="BY386:CB386"/>
    <mergeCell ref="CD386:CI386"/>
    <mergeCell ref="BU383:BV383"/>
    <mergeCell ref="BW383:BX383"/>
    <mergeCell ref="BY383:BZ383"/>
    <mergeCell ref="CA383:CB383"/>
    <mergeCell ref="CC383:CD383"/>
    <mergeCell ref="CE383:CF383"/>
    <mergeCell ref="CG383:CH383"/>
    <mergeCell ref="CI383:CJ383"/>
    <mergeCell ref="AV388:AW388"/>
    <mergeCell ref="AX388:BD388"/>
    <mergeCell ref="BE388:BH388"/>
    <mergeCell ref="BJ388:BO388"/>
    <mergeCell ref="BP388:BQ388"/>
    <mergeCell ref="BR388:BX388"/>
    <mergeCell ref="BY388:CB388"/>
    <mergeCell ref="CD388:CI388"/>
    <mergeCell ref="CJ386:CK386"/>
    <mergeCell ref="CL386:CR386"/>
    <mergeCell ref="CS386:CV386"/>
    <mergeCell ref="B387:G387"/>
    <mergeCell ref="H387:I387"/>
    <mergeCell ref="J387:P387"/>
    <mergeCell ref="Q387:T387"/>
    <mergeCell ref="V387:AA387"/>
    <mergeCell ref="AB387:AC387"/>
    <mergeCell ref="AD387:AJ387"/>
    <mergeCell ref="AK387:AN387"/>
    <mergeCell ref="AP387:AU387"/>
    <mergeCell ref="AV387:AW387"/>
    <mergeCell ref="AX387:BD387"/>
    <mergeCell ref="BE387:BH387"/>
    <mergeCell ref="BJ387:BO387"/>
    <mergeCell ref="BP387:BQ387"/>
    <mergeCell ref="BR387:BX387"/>
    <mergeCell ref="BY387:CB387"/>
    <mergeCell ref="CD387:CI387"/>
    <mergeCell ref="CJ387:CK387"/>
    <mergeCell ref="CL387:CR387"/>
    <mergeCell ref="CS387:CV387"/>
    <mergeCell ref="B386:G386"/>
    <mergeCell ref="CJ388:CK388"/>
    <mergeCell ref="CL388:CR388"/>
    <mergeCell ref="CS388:CV388"/>
    <mergeCell ref="B389:G389"/>
    <mergeCell ref="H389:I389"/>
    <mergeCell ref="J389:P389"/>
    <mergeCell ref="Q389:T389"/>
    <mergeCell ref="V389:AA389"/>
    <mergeCell ref="AB389:AC389"/>
    <mergeCell ref="AD389:AJ389"/>
    <mergeCell ref="AK389:AN389"/>
    <mergeCell ref="AP389:AU389"/>
    <mergeCell ref="AV389:AW389"/>
    <mergeCell ref="AX389:BD389"/>
    <mergeCell ref="BE389:BH389"/>
    <mergeCell ref="BJ389:BO389"/>
    <mergeCell ref="BP389:BQ389"/>
    <mergeCell ref="BR389:BX389"/>
    <mergeCell ref="BY389:CB389"/>
    <mergeCell ref="CD389:CI389"/>
    <mergeCell ref="CJ389:CK389"/>
    <mergeCell ref="CL389:CR389"/>
    <mergeCell ref="CS389:CV389"/>
    <mergeCell ref="B388:G388"/>
    <mergeCell ref="H388:I388"/>
    <mergeCell ref="J388:P388"/>
    <mergeCell ref="Q388:T388"/>
    <mergeCell ref="V388:AA388"/>
    <mergeCell ref="AB388:AC388"/>
    <mergeCell ref="AD388:AJ388"/>
    <mergeCell ref="AK388:AN388"/>
    <mergeCell ref="AP388:AU388"/>
    <mergeCell ref="CL390:CR390"/>
    <mergeCell ref="CS390:CV390"/>
    <mergeCell ref="B391:G391"/>
    <mergeCell ref="H391:I391"/>
    <mergeCell ref="J391:P391"/>
    <mergeCell ref="Q391:T391"/>
    <mergeCell ref="V391:AA391"/>
    <mergeCell ref="AB391:AC391"/>
    <mergeCell ref="AD391:AJ391"/>
    <mergeCell ref="AK391:AN391"/>
    <mergeCell ref="AP391:AU391"/>
    <mergeCell ref="AV391:AW391"/>
    <mergeCell ref="AX391:BD391"/>
    <mergeCell ref="BE391:BH391"/>
    <mergeCell ref="BJ391:BO391"/>
    <mergeCell ref="BP391:BQ391"/>
    <mergeCell ref="BR391:BX391"/>
    <mergeCell ref="BY391:CB391"/>
    <mergeCell ref="CD391:CI391"/>
    <mergeCell ref="CJ391:CK391"/>
    <mergeCell ref="CL391:CR391"/>
    <mergeCell ref="CS391:CV391"/>
    <mergeCell ref="B390:G390"/>
    <mergeCell ref="H390:I390"/>
    <mergeCell ref="J390:P390"/>
    <mergeCell ref="Q390:T390"/>
    <mergeCell ref="V390:AA390"/>
    <mergeCell ref="AB390:AC390"/>
    <mergeCell ref="AD390:AJ390"/>
    <mergeCell ref="AK390:AN390"/>
    <mergeCell ref="AP390:AU390"/>
    <mergeCell ref="AV390:AW390"/>
    <mergeCell ref="H392:I392"/>
    <mergeCell ref="J392:P392"/>
    <mergeCell ref="Q392:T392"/>
    <mergeCell ref="V392:AA392"/>
    <mergeCell ref="AB392:AC392"/>
    <mergeCell ref="AD392:AJ392"/>
    <mergeCell ref="AK392:AN392"/>
    <mergeCell ref="AP392:AU392"/>
    <mergeCell ref="AV392:AW392"/>
    <mergeCell ref="AX392:BD392"/>
    <mergeCell ref="BE392:BH392"/>
    <mergeCell ref="BJ392:BO392"/>
    <mergeCell ref="BP392:BQ392"/>
    <mergeCell ref="BR392:BX392"/>
    <mergeCell ref="BY392:CB392"/>
    <mergeCell ref="CD392:CI392"/>
    <mergeCell ref="CJ390:CK390"/>
    <mergeCell ref="AX390:BD390"/>
    <mergeCell ref="BE390:BH390"/>
    <mergeCell ref="BJ390:BO390"/>
    <mergeCell ref="BP390:BQ390"/>
    <mergeCell ref="BR390:BX390"/>
    <mergeCell ref="BY390:CB390"/>
    <mergeCell ref="CD390:CI390"/>
    <mergeCell ref="AV394:AW394"/>
    <mergeCell ref="AX394:BD394"/>
    <mergeCell ref="BE394:BH394"/>
    <mergeCell ref="BJ394:BO394"/>
    <mergeCell ref="BP394:BQ394"/>
    <mergeCell ref="BR394:BX394"/>
    <mergeCell ref="BY394:CB394"/>
    <mergeCell ref="CD394:CI394"/>
    <mergeCell ref="CJ392:CK392"/>
    <mergeCell ref="CL392:CR392"/>
    <mergeCell ref="CS392:CV392"/>
    <mergeCell ref="B393:G393"/>
    <mergeCell ref="H393:I393"/>
    <mergeCell ref="J393:P393"/>
    <mergeCell ref="Q393:T393"/>
    <mergeCell ref="V393:AA393"/>
    <mergeCell ref="AB393:AC393"/>
    <mergeCell ref="AD393:AJ393"/>
    <mergeCell ref="AK393:AN393"/>
    <mergeCell ref="AP393:AU393"/>
    <mergeCell ref="AV393:AW393"/>
    <mergeCell ref="AX393:BD393"/>
    <mergeCell ref="BE393:BH393"/>
    <mergeCell ref="BJ393:BO393"/>
    <mergeCell ref="BP393:BQ393"/>
    <mergeCell ref="BR393:BX393"/>
    <mergeCell ref="BY393:CB393"/>
    <mergeCell ref="CD393:CI393"/>
    <mergeCell ref="CJ393:CK393"/>
    <mergeCell ref="CL393:CR393"/>
    <mergeCell ref="CS393:CV393"/>
    <mergeCell ref="B392:G392"/>
    <mergeCell ref="CJ394:CK394"/>
    <mergeCell ref="CL394:CR394"/>
    <mergeCell ref="CS394:CV394"/>
    <mergeCell ref="B395:G395"/>
    <mergeCell ref="H395:I395"/>
    <mergeCell ref="J395:P395"/>
    <mergeCell ref="Q395:T395"/>
    <mergeCell ref="V395:AA395"/>
    <mergeCell ref="AB395:AC395"/>
    <mergeCell ref="AD395:AJ395"/>
    <mergeCell ref="AK395:AN395"/>
    <mergeCell ref="AP395:AU395"/>
    <mergeCell ref="AV395:AW395"/>
    <mergeCell ref="AX395:BD395"/>
    <mergeCell ref="BE395:BH395"/>
    <mergeCell ref="BJ395:BO395"/>
    <mergeCell ref="BP395:BQ395"/>
    <mergeCell ref="BR395:BX395"/>
    <mergeCell ref="BY395:CB395"/>
    <mergeCell ref="CD395:CI395"/>
    <mergeCell ref="CJ395:CK395"/>
    <mergeCell ref="CL395:CR395"/>
    <mergeCell ref="CS395:CV395"/>
    <mergeCell ref="B394:G394"/>
    <mergeCell ref="H394:I394"/>
    <mergeCell ref="J394:P394"/>
    <mergeCell ref="Q394:T394"/>
    <mergeCell ref="V394:AA394"/>
    <mergeCell ref="AB394:AC394"/>
    <mergeCell ref="AD394:AJ394"/>
    <mergeCell ref="AK394:AN394"/>
    <mergeCell ref="AP394:AU394"/>
    <mergeCell ref="A396:D396"/>
    <mergeCell ref="E396:T396"/>
    <mergeCell ref="U396:X396"/>
    <mergeCell ref="Y396:AN396"/>
    <mergeCell ref="AO396:AR396"/>
    <mergeCell ref="AS396:BH396"/>
    <mergeCell ref="BI396:BL396"/>
    <mergeCell ref="BM396:CB396"/>
    <mergeCell ref="CC396:CF396"/>
    <mergeCell ref="CG396:CV396"/>
    <mergeCell ref="A397:A400"/>
    <mergeCell ref="B397:D397"/>
    <mergeCell ref="E397:T397"/>
    <mergeCell ref="U397:U400"/>
    <mergeCell ref="V397:X397"/>
    <mergeCell ref="Y397:AN397"/>
    <mergeCell ref="AO397:AO400"/>
    <mergeCell ref="AP397:AR397"/>
    <mergeCell ref="AS397:BH397"/>
    <mergeCell ref="BI397:BI400"/>
    <mergeCell ref="BJ397:BL397"/>
    <mergeCell ref="BM397:CB397"/>
    <mergeCell ref="CC397:CC400"/>
    <mergeCell ref="CD397:CF397"/>
    <mergeCell ref="CG397:CV397"/>
    <mergeCell ref="B398:D398"/>
    <mergeCell ref="E398:T398"/>
    <mergeCell ref="V398:X398"/>
    <mergeCell ref="Y398:AN398"/>
    <mergeCell ref="AP398:AR398"/>
    <mergeCell ref="AS398:BH398"/>
    <mergeCell ref="BJ398:BL398"/>
    <mergeCell ref="BM398:CB398"/>
    <mergeCell ref="CD398:CF398"/>
    <mergeCell ref="CG398:CV398"/>
    <mergeCell ref="B399:D399"/>
    <mergeCell ref="E399:T399"/>
    <mergeCell ref="V399:X399"/>
    <mergeCell ref="Y399:AN399"/>
    <mergeCell ref="AP399:AR399"/>
    <mergeCell ref="AS399:BH399"/>
    <mergeCell ref="BJ399:BL399"/>
    <mergeCell ref="BM399:CB399"/>
    <mergeCell ref="CD399:CF399"/>
    <mergeCell ref="CG399:CV399"/>
    <mergeCell ref="B400:D400"/>
    <mergeCell ref="E400:T400"/>
    <mergeCell ref="V400:X400"/>
    <mergeCell ref="Y400:AN400"/>
    <mergeCell ref="AP400:AR400"/>
    <mergeCell ref="AS400:BH400"/>
    <mergeCell ref="BJ400:BL400"/>
    <mergeCell ref="BM400:CB400"/>
    <mergeCell ref="CD400:CF400"/>
    <mergeCell ref="CG400:CV400"/>
    <mergeCell ref="A401:T401"/>
    <mergeCell ref="U401:AN401"/>
    <mergeCell ref="AO401:BH401"/>
    <mergeCell ref="BI401:CB401"/>
    <mergeCell ref="CC401:CV401"/>
    <mergeCell ref="N403:N405"/>
    <mergeCell ref="O403:Q403"/>
    <mergeCell ref="R403:T403"/>
    <mergeCell ref="AH403:AH405"/>
    <mergeCell ref="AI403:AK403"/>
    <mergeCell ref="AL403:AN403"/>
    <mergeCell ref="BB403:BB405"/>
    <mergeCell ref="BC403:BE403"/>
    <mergeCell ref="BF403:BH403"/>
    <mergeCell ref="BV403:BV405"/>
    <mergeCell ref="BW403:BY403"/>
    <mergeCell ref="BZ403:CB403"/>
    <mergeCell ref="CP403:CP405"/>
    <mergeCell ref="CQ403:CS403"/>
    <mergeCell ref="CT403:CV403"/>
    <mergeCell ref="D404:M404"/>
    <mergeCell ref="O404:Q405"/>
    <mergeCell ref="R404:T405"/>
    <mergeCell ref="X404:AG404"/>
    <mergeCell ref="AI404:AK405"/>
    <mergeCell ref="AL404:AN405"/>
    <mergeCell ref="AR404:BA404"/>
    <mergeCell ref="BC404:BE405"/>
    <mergeCell ref="BF404:BH405"/>
    <mergeCell ref="BL404:BU404"/>
    <mergeCell ref="BW404:BY405"/>
    <mergeCell ref="BZ404:CB405"/>
    <mergeCell ref="CF404:CO404"/>
    <mergeCell ref="CQ404:CS405"/>
    <mergeCell ref="CT404:CV405"/>
    <mergeCell ref="D407:I407"/>
    <mergeCell ref="J407:K407"/>
    <mergeCell ref="X407:AC407"/>
    <mergeCell ref="AD407:AE407"/>
    <mergeCell ref="AR407:AW407"/>
    <mergeCell ref="AX407:AY407"/>
    <mergeCell ref="BL407:BQ407"/>
    <mergeCell ref="BR407:BS407"/>
    <mergeCell ref="CF407:CK407"/>
    <mergeCell ref="CL407:CM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I408:AJ408"/>
    <mergeCell ref="AK408:AL408"/>
    <mergeCell ref="CK408:CL408"/>
    <mergeCell ref="CM408:CN408"/>
    <mergeCell ref="CO408:CP408"/>
    <mergeCell ref="CQ408:CR408"/>
    <mergeCell ref="CS408:CT408"/>
    <mergeCell ref="CU408:CV408"/>
    <mergeCell ref="A410:T410"/>
    <mergeCell ref="U410:AN410"/>
    <mergeCell ref="AO410:BH410"/>
    <mergeCell ref="BI410:CB410"/>
    <mergeCell ref="CC410:CV410"/>
    <mergeCell ref="AM408:AN408"/>
    <mergeCell ref="AO408:AP408"/>
    <mergeCell ref="AQ408:AR408"/>
    <mergeCell ref="AS408:AT408"/>
    <mergeCell ref="AU408:AV408"/>
    <mergeCell ref="AW408:AX408"/>
    <mergeCell ref="AY408:AZ408"/>
    <mergeCell ref="BA408:BB408"/>
    <mergeCell ref="BC408:BD408"/>
    <mergeCell ref="BE408:BF408"/>
    <mergeCell ref="BG408:BH408"/>
    <mergeCell ref="BI408:BJ408"/>
    <mergeCell ref="BK408:BL408"/>
    <mergeCell ref="BM408:BN408"/>
    <mergeCell ref="BO408:BP408"/>
    <mergeCell ref="BQ408:BR408"/>
    <mergeCell ref="BS408:BT408"/>
    <mergeCell ref="H411:I411"/>
    <mergeCell ref="J411:P411"/>
    <mergeCell ref="Q411:T411"/>
    <mergeCell ref="V411:AA411"/>
    <mergeCell ref="AB411:AC411"/>
    <mergeCell ref="AD411:AJ411"/>
    <mergeCell ref="AK411:AN411"/>
    <mergeCell ref="AP411:AU411"/>
    <mergeCell ref="AV411:AW411"/>
    <mergeCell ref="AX411:BD411"/>
    <mergeCell ref="BE411:BH411"/>
    <mergeCell ref="BJ411:BO411"/>
    <mergeCell ref="BP411:BQ411"/>
    <mergeCell ref="BR411:BX411"/>
    <mergeCell ref="BY411:CB411"/>
    <mergeCell ref="CD411:CI411"/>
    <mergeCell ref="BU408:BV408"/>
    <mergeCell ref="BW408:BX408"/>
    <mergeCell ref="BY408:BZ408"/>
    <mergeCell ref="CA408:CB408"/>
    <mergeCell ref="CC408:CD408"/>
    <mergeCell ref="CE408:CF408"/>
    <mergeCell ref="CG408:CH408"/>
    <mergeCell ref="CI408:CJ408"/>
    <mergeCell ref="AV413:AW413"/>
    <mergeCell ref="AX413:BD413"/>
    <mergeCell ref="BE413:BH413"/>
    <mergeCell ref="BJ413:BO413"/>
    <mergeCell ref="BP413:BQ413"/>
    <mergeCell ref="BR413:BX413"/>
    <mergeCell ref="BY413:CB413"/>
    <mergeCell ref="CD413:CI413"/>
    <mergeCell ref="CJ411:CK411"/>
    <mergeCell ref="CL411:CR411"/>
    <mergeCell ref="CS411:CV411"/>
    <mergeCell ref="B412:G412"/>
    <mergeCell ref="H412:I412"/>
    <mergeCell ref="J412:P412"/>
    <mergeCell ref="Q412:T412"/>
    <mergeCell ref="V412:AA412"/>
    <mergeCell ref="AB412:AC412"/>
    <mergeCell ref="AD412:AJ412"/>
    <mergeCell ref="AK412:AN412"/>
    <mergeCell ref="AP412:AU412"/>
    <mergeCell ref="AV412:AW412"/>
    <mergeCell ref="AX412:BD412"/>
    <mergeCell ref="BE412:BH412"/>
    <mergeCell ref="BJ412:BO412"/>
    <mergeCell ref="BP412:BQ412"/>
    <mergeCell ref="BR412:BX412"/>
    <mergeCell ref="BY412:CB412"/>
    <mergeCell ref="CD412:CI412"/>
    <mergeCell ref="CJ412:CK412"/>
    <mergeCell ref="CL412:CR412"/>
    <mergeCell ref="CS412:CV412"/>
    <mergeCell ref="B411:G411"/>
    <mergeCell ref="CJ413:CK413"/>
    <mergeCell ref="CL413:CR413"/>
    <mergeCell ref="CS413:CV413"/>
    <mergeCell ref="B414:G414"/>
    <mergeCell ref="H414:I414"/>
    <mergeCell ref="J414:P414"/>
    <mergeCell ref="Q414:T414"/>
    <mergeCell ref="V414:AA414"/>
    <mergeCell ref="AB414:AC414"/>
    <mergeCell ref="AD414:AJ414"/>
    <mergeCell ref="AK414:AN414"/>
    <mergeCell ref="AP414:AU414"/>
    <mergeCell ref="AV414:AW414"/>
    <mergeCell ref="AX414:BD414"/>
    <mergeCell ref="BE414:BH414"/>
    <mergeCell ref="BJ414:BO414"/>
    <mergeCell ref="BP414:BQ414"/>
    <mergeCell ref="BR414:BX414"/>
    <mergeCell ref="BY414:CB414"/>
    <mergeCell ref="CD414:CI414"/>
    <mergeCell ref="CJ414:CK414"/>
    <mergeCell ref="CL414:CR414"/>
    <mergeCell ref="CS414:CV414"/>
    <mergeCell ref="B413:G413"/>
    <mergeCell ref="H413:I413"/>
    <mergeCell ref="J413:P413"/>
    <mergeCell ref="Q413:T413"/>
    <mergeCell ref="V413:AA413"/>
    <mergeCell ref="AB413:AC413"/>
    <mergeCell ref="AD413:AJ413"/>
    <mergeCell ref="AK413:AN413"/>
    <mergeCell ref="AP413:AU413"/>
    <mergeCell ref="CL415:CR415"/>
    <mergeCell ref="CS415:CV415"/>
    <mergeCell ref="B416:G416"/>
    <mergeCell ref="H416:I416"/>
    <mergeCell ref="J416:P416"/>
    <mergeCell ref="Q416:T416"/>
    <mergeCell ref="V416:AA416"/>
    <mergeCell ref="AB416:AC416"/>
    <mergeCell ref="AD416:AJ416"/>
    <mergeCell ref="AK416:AN416"/>
    <mergeCell ref="AP416:AU416"/>
    <mergeCell ref="AV416:AW416"/>
    <mergeCell ref="AX416:BD416"/>
    <mergeCell ref="BE416:BH416"/>
    <mergeCell ref="BJ416:BO416"/>
    <mergeCell ref="BP416:BQ416"/>
    <mergeCell ref="BR416:BX416"/>
    <mergeCell ref="BY416:CB416"/>
    <mergeCell ref="CD416:CI416"/>
    <mergeCell ref="CJ416:CK416"/>
    <mergeCell ref="CL416:CR416"/>
    <mergeCell ref="CS416:CV416"/>
    <mergeCell ref="B415:G415"/>
    <mergeCell ref="H415:I415"/>
    <mergeCell ref="J415:P415"/>
    <mergeCell ref="Q415:T415"/>
    <mergeCell ref="V415:AA415"/>
    <mergeCell ref="AB415:AC415"/>
    <mergeCell ref="AD415:AJ415"/>
    <mergeCell ref="AK415:AN415"/>
    <mergeCell ref="AP415:AU415"/>
    <mergeCell ref="AV415:AW415"/>
    <mergeCell ref="H417:I417"/>
    <mergeCell ref="J417:P417"/>
    <mergeCell ref="Q417:T417"/>
    <mergeCell ref="V417:AA417"/>
    <mergeCell ref="AB417:AC417"/>
    <mergeCell ref="AD417:AJ417"/>
    <mergeCell ref="AK417:AN417"/>
    <mergeCell ref="AP417:AU417"/>
    <mergeCell ref="AV417:AW417"/>
    <mergeCell ref="AX417:BD417"/>
    <mergeCell ref="BE417:BH417"/>
    <mergeCell ref="BJ417:BO417"/>
    <mergeCell ref="BP417:BQ417"/>
    <mergeCell ref="BR417:BX417"/>
    <mergeCell ref="BY417:CB417"/>
    <mergeCell ref="CD417:CI417"/>
    <mergeCell ref="CJ415:CK415"/>
    <mergeCell ref="AX415:BD415"/>
    <mergeCell ref="BE415:BH415"/>
    <mergeCell ref="BJ415:BO415"/>
    <mergeCell ref="BP415:BQ415"/>
    <mergeCell ref="BR415:BX415"/>
    <mergeCell ref="BY415:CB415"/>
    <mergeCell ref="CD415:CI415"/>
    <mergeCell ref="AV419:AW419"/>
    <mergeCell ref="AX419:BD419"/>
    <mergeCell ref="BE419:BH419"/>
    <mergeCell ref="BJ419:BO419"/>
    <mergeCell ref="BP419:BQ419"/>
    <mergeCell ref="BR419:BX419"/>
    <mergeCell ref="BY419:CB419"/>
    <mergeCell ref="CD419:CI419"/>
    <mergeCell ref="CJ417:CK417"/>
    <mergeCell ref="CL417:CR417"/>
    <mergeCell ref="CS417:CV417"/>
    <mergeCell ref="B418:G418"/>
    <mergeCell ref="H418:I418"/>
    <mergeCell ref="J418:P418"/>
    <mergeCell ref="Q418:T418"/>
    <mergeCell ref="V418:AA418"/>
    <mergeCell ref="AB418:AC418"/>
    <mergeCell ref="AD418:AJ418"/>
    <mergeCell ref="AK418:AN418"/>
    <mergeCell ref="AP418:AU418"/>
    <mergeCell ref="AV418:AW418"/>
    <mergeCell ref="AX418:BD418"/>
    <mergeCell ref="BE418:BH418"/>
    <mergeCell ref="BJ418:BO418"/>
    <mergeCell ref="BP418:BQ418"/>
    <mergeCell ref="BR418:BX418"/>
    <mergeCell ref="BY418:CB418"/>
    <mergeCell ref="CD418:CI418"/>
    <mergeCell ref="CJ418:CK418"/>
    <mergeCell ref="CL418:CR418"/>
    <mergeCell ref="CS418:CV418"/>
    <mergeCell ref="B417:G417"/>
    <mergeCell ref="CJ419:CK419"/>
    <mergeCell ref="CL419:CR419"/>
    <mergeCell ref="CS419:CV419"/>
    <mergeCell ref="B420:G420"/>
    <mergeCell ref="H420:I420"/>
    <mergeCell ref="J420:P420"/>
    <mergeCell ref="Q420:T420"/>
    <mergeCell ref="V420:AA420"/>
    <mergeCell ref="AB420:AC420"/>
    <mergeCell ref="AD420:AJ420"/>
    <mergeCell ref="AK420:AN420"/>
    <mergeCell ref="AP420:AU420"/>
    <mergeCell ref="AV420:AW420"/>
    <mergeCell ref="AX420:BD420"/>
    <mergeCell ref="BE420:BH420"/>
    <mergeCell ref="BJ420:BO420"/>
    <mergeCell ref="BP420:BQ420"/>
    <mergeCell ref="BR420:BX420"/>
    <mergeCell ref="BY420:CB420"/>
    <mergeCell ref="CD420:CI420"/>
    <mergeCell ref="CJ420:CK420"/>
    <mergeCell ref="CL420:CR420"/>
    <mergeCell ref="CS420:CV420"/>
    <mergeCell ref="B419:G419"/>
    <mergeCell ref="H419:I419"/>
    <mergeCell ref="J419:P419"/>
    <mergeCell ref="Q419:T419"/>
    <mergeCell ref="V419:AA419"/>
    <mergeCell ref="AB419:AC419"/>
    <mergeCell ref="AD419:AJ419"/>
    <mergeCell ref="AK419:AN419"/>
    <mergeCell ref="AP419:AU419"/>
    <mergeCell ref="A421:D421"/>
    <mergeCell ref="E421:T421"/>
    <mergeCell ref="U421:X421"/>
    <mergeCell ref="Y421:AN421"/>
    <mergeCell ref="AO421:AR421"/>
    <mergeCell ref="AS421:BH421"/>
    <mergeCell ref="BI421:BL421"/>
    <mergeCell ref="BM421:CB421"/>
    <mergeCell ref="CC421:CF421"/>
    <mergeCell ref="CG421:CV421"/>
    <mergeCell ref="A422:A425"/>
    <mergeCell ref="B422:D422"/>
    <mergeCell ref="E422:T422"/>
    <mergeCell ref="U422:U425"/>
    <mergeCell ref="V422:X422"/>
    <mergeCell ref="Y422:AN422"/>
    <mergeCell ref="AO422:AO425"/>
    <mergeCell ref="AP422:AR422"/>
    <mergeCell ref="AS422:BH422"/>
    <mergeCell ref="BI422:BI425"/>
    <mergeCell ref="BJ422:BL422"/>
    <mergeCell ref="BM422:CB422"/>
    <mergeCell ref="CC422:CC425"/>
    <mergeCell ref="CD422:CF422"/>
    <mergeCell ref="CG422:CV422"/>
    <mergeCell ref="B423:D423"/>
    <mergeCell ref="E423:T423"/>
    <mergeCell ref="V423:X423"/>
    <mergeCell ref="Y423:AN423"/>
    <mergeCell ref="AP423:AR423"/>
    <mergeCell ref="AS423:BH423"/>
    <mergeCell ref="BJ423:BL423"/>
    <mergeCell ref="BM423:CB423"/>
    <mergeCell ref="CD423:CF423"/>
    <mergeCell ref="CG423:CV423"/>
    <mergeCell ref="B424:D424"/>
    <mergeCell ref="E424:T424"/>
    <mergeCell ref="V424:X424"/>
    <mergeCell ref="Y424:AN424"/>
    <mergeCell ref="AP424:AR424"/>
    <mergeCell ref="AS424:BH424"/>
    <mergeCell ref="BJ424:BL424"/>
    <mergeCell ref="BM424:CB424"/>
    <mergeCell ref="CD424:CF424"/>
    <mergeCell ref="CG424:CV424"/>
    <mergeCell ref="B425:D425"/>
    <mergeCell ref="E425:T425"/>
    <mergeCell ref="V425:X425"/>
    <mergeCell ref="Y425:AN425"/>
    <mergeCell ref="AP425:AR425"/>
    <mergeCell ref="AS425:BH425"/>
    <mergeCell ref="BJ425:BL425"/>
    <mergeCell ref="BM425:CB425"/>
    <mergeCell ref="CD425:CF425"/>
    <mergeCell ref="CG425:CV425"/>
    <mergeCell ref="A426:T426"/>
    <mergeCell ref="U426:AN426"/>
    <mergeCell ref="AO426:BH426"/>
    <mergeCell ref="BI426:CB426"/>
    <mergeCell ref="CC426:CV426"/>
    <mergeCell ref="N428:N430"/>
    <mergeCell ref="O428:Q428"/>
    <mergeCell ref="R428:T428"/>
    <mergeCell ref="AH428:AH430"/>
    <mergeCell ref="AI428:AK428"/>
    <mergeCell ref="AL428:AN428"/>
    <mergeCell ref="BB428:BB430"/>
    <mergeCell ref="BC428:BE428"/>
    <mergeCell ref="BF428:BH428"/>
    <mergeCell ref="BV428:BV430"/>
    <mergeCell ref="BW428:BY428"/>
    <mergeCell ref="BZ428:CB428"/>
    <mergeCell ref="CP428:CP430"/>
    <mergeCell ref="CQ428:CS428"/>
    <mergeCell ref="CT428:CV428"/>
    <mergeCell ref="D429:M429"/>
    <mergeCell ref="O429:Q430"/>
    <mergeCell ref="R429:T430"/>
    <mergeCell ref="X429:AG429"/>
    <mergeCell ref="AI429:AK430"/>
    <mergeCell ref="AL429:AN430"/>
    <mergeCell ref="AR429:BA429"/>
    <mergeCell ref="BC429:BE430"/>
    <mergeCell ref="BF429:BH430"/>
    <mergeCell ref="BL429:BU429"/>
    <mergeCell ref="BW429:BY430"/>
    <mergeCell ref="BZ429:CB430"/>
    <mergeCell ref="CF429:CO429"/>
    <mergeCell ref="CQ429:CS430"/>
    <mergeCell ref="CT429:CV430"/>
    <mergeCell ref="D432:I432"/>
    <mergeCell ref="J432:K432"/>
    <mergeCell ref="X432:AC432"/>
    <mergeCell ref="AD432:AE432"/>
    <mergeCell ref="AR432:AW432"/>
    <mergeCell ref="AX432:AY432"/>
    <mergeCell ref="BL432:BQ432"/>
    <mergeCell ref="BR432:BS432"/>
    <mergeCell ref="CF432:CK432"/>
    <mergeCell ref="CL432:CM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I433:AJ433"/>
    <mergeCell ref="AK433:AL433"/>
    <mergeCell ref="CK433:CL433"/>
    <mergeCell ref="CM433:CN433"/>
    <mergeCell ref="CO433:CP433"/>
    <mergeCell ref="CQ433:CR433"/>
    <mergeCell ref="CS433:CT433"/>
    <mergeCell ref="CU433:CV433"/>
    <mergeCell ref="A435:T435"/>
    <mergeCell ref="U435:AN435"/>
    <mergeCell ref="AO435:BH435"/>
    <mergeCell ref="BI435:CB435"/>
    <mergeCell ref="CC435:CV435"/>
    <mergeCell ref="AM433:AN433"/>
    <mergeCell ref="AO433:AP433"/>
    <mergeCell ref="AQ433:AR433"/>
    <mergeCell ref="AS433:AT433"/>
    <mergeCell ref="AU433:AV433"/>
    <mergeCell ref="AW433:AX433"/>
    <mergeCell ref="AY433:AZ433"/>
    <mergeCell ref="BA433:BB433"/>
    <mergeCell ref="BC433:BD433"/>
    <mergeCell ref="BE433:BF433"/>
    <mergeCell ref="BG433:BH433"/>
    <mergeCell ref="BI433:BJ433"/>
    <mergeCell ref="BK433:BL433"/>
    <mergeCell ref="BM433:BN433"/>
    <mergeCell ref="BO433:BP433"/>
    <mergeCell ref="BQ433:BR433"/>
    <mergeCell ref="BS433:BT433"/>
    <mergeCell ref="H436:I436"/>
    <mergeCell ref="J436:P436"/>
    <mergeCell ref="Q436:T436"/>
    <mergeCell ref="V436:AA436"/>
    <mergeCell ref="AB436:AC436"/>
    <mergeCell ref="AD436:AJ436"/>
    <mergeCell ref="AK436:AN436"/>
    <mergeCell ref="AP436:AU436"/>
    <mergeCell ref="AV436:AW436"/>
    <mergeCell ref="AX436:BD436"/>
    <mergeCell ref="BE436:BH436"/>
    <mergeCell ref="BJ436:BO436"/>
    <mergeCell ref="BP436:BQ436"/>
    <mergeCell ref="BR436:BX436"/>
    <mergeCell ref="BY436:CB436"/>
    <mergeCell ref="CD436:CI436"/>
    <mergeCell ref="BU433:BV433"/>
    <mergeCell ref="BW433:BX433"/>
    <mergeCell ref="BY433:BZ433"/>
    <mergeCell ref="CA433:CB433"/>
    <mergeCell ref="CC433:CD433"/>
    <mergeCell ref="CE433:CF433"/>
    <mergeCell ref="CG433:CH433"/>
    <mergeCell ref="CI433:CJ433"/>
    <mergeCell ref="AV438:AW438"/>
    <mergeCell ref="AX438:BD438"/>
    <mergeCell ref="BE438:BH438"/>
    <mergeCell ref="BJ438:BO438"/>
    <mergeCell ref="BP438:BQ438"/>
    <mergeCell ref="BR438:BX438"/>
    <mergeCell ref="BY438:CB438"/>
    <mergeCell ref="CD438:CI438"/>
    <mergeCell ref="CJ436:CK436"/>
    <mergeCell ref="CL436:CR436"/>
    <mergeCell ref="CS436:CV436"/>
    <mergeCell ref="B437:G437"/>
    <mergeCell ref="H437:I437"/>
    <mergeCell ref="J437:P437"/>
    <mergeCell ref="Q437:T437"/>
    <mergeCell ref="V437:AA437"/>
    <mergeCell ref="AB437:AC437"/>
    <mergeCell ref="AD437:AJ437"/>
    <mergeCell ref="AK437:AN437"/>
    <mergeCell ref="AP437:AU437"/>
    <mergeCell ref="AV437:AW437"/>
    <mergeCell ref="AX437:BD437"/>
    <mergeCell ref="BE437:BH437"/>
    <mergeCell ref="BJ437:BO437"/>
    <mergeCell ref="BP437:BQ437"/>
    <mergeCell ref="BR437:BX437"/>
    <mergeCell ref="BY437:CB437"/>
    <mergeCell ref="CD437:CI437"/>
    <mergeCell ref="CJ437:CK437"/>
    <mergeCell ref="CL437:CR437"/>
    <mergeCell ref="CS437:CV437"/>
    <mergeCell ref="B436:G436"/>
    <mergeCell ref="CJ438:CK438"/>
    <mergeCell ref="CL438:CR438"/>
    <mergeCell ref="CS438:CV438"/>
    <mergeCell ref="B439:G439"/>
    <mergeCell ref="H439:I439"/>
    <mergeCell ref="J439:P439"/>
    <mergeCell ref="Q439:T439"/>
    <mergeCell ref="V439:AA439"/>
    <mergeCell ref="AB439:AC439"/>
    <mergeCell ref="AD439:AJ439"/>
    <mergeCell ref="AK439:AN439"/>
    <mergeCell ref="AP439:AU439"/>
    <mergeCell ref="AV439:AW439"/>
    <mergeCell ref="AX439:BD439"/>
    <mergeCell ref="BE439:BH439"/>
    <mergeCell ref="BJ439:BO439"/>
    <mergeCell ref="BP439:BQ439"/>
    <mergeCell ref="BR439:BX439"/>
    <mergeCell ref="BY439:CB439"/>
    <mergeCell ref="CD439:CI439"/>
    <mergeCell ref="CJ439:CK439"/>
    <mergeCell ref="CL439:CR439"/>
    <mergeCell ref="CS439:CV439"/>
    <mergeCell ref="B438:G438"/>
    <mergeCell ref="H438:I438"/>
    <mergeCell ref="J438:P438"/>
    <mergeCell ref="Q438:T438"/>
    <mergeCell ref="V438:AA438"/>
    <mergeCell ref="AB438:AC438"/>
    <mergeCell ref="AD438:AJ438"/>
    <mergeCell ref="AK438:AN438"/>
    <mergeCell ref="AP438:AU438"/>
    <mergeCell ref="CL440:CR440"/>
    <mergeCell ref="CS440:CV440"/>
    <mergeCell ref="B441:G441"/>
    <mergeCell ref="H441:I441"/>
    <mergeCell ref="J441:P441"/>
    <mergeCell ref="Q441:T441"/>
    <mergeCell ref="V441:AA441"/>
    <mergeCell ref="AB441:AC441"/>
    <mergeCell ref="AD441:AJ441"/>
    <mergeCell ref="AK441:AN441"/>
    <mergeCell ref="AP441:AU441"/>
    <mergeCell ref="AV441:AW441"/>
    <mergeCell ref="AX441:BD441"/>
    <mergeCell ref="BE441:BH441"/>
    <mergeCell ref="BJ441:BO441"/>
    <mergeCell ref="BP441:BQ441"/>
    <mergeCell ref="BR441:BX441"/>
    <mergeCell ref="BY441:CB441"/>
    <mergeCell ref="CD441:CI441"/>
    <mergeCell ref="CJ441:CK441"/>
    <mergeCell ref="CL441:CR441"/>
    <mergeCell ref="CS441:CV441"/>
    <mergeCell ref="B440:G440"/>
    <mergeCell ref="H440:I440"/>
    <mergeCell ref="J440:P440"/>
    <mergeCell ref="Q440:T440"/>
    <mergeCell ref="V440:AA440"/>
    <mergeCell ref="AB440:AC440"/>
    <mergeCell ref="AD440:AJ440"/>
    <mergeCell ref="AK440:AN440"/>
    <mergeCell ref="AP440:AU440"/>
    <mergeCell ref="AV440:AW440"/>
    <mergeCell ref="H442:I442"/>
    <mergeCell ref="J442:P442"/>
    <mergeCell ref="Q442:T442"/>
    <mergeCell ref="V442:AA442"/>
    <mergeCell ref="AB442:AC442"/>
    <mergeCell ref="AD442:AJ442"/>
    <mergeCell ref="AK442:AN442"/>
    <mergeCell ref="AP442:AU442"/>
    <mergeCell ref="AV442:AW442"/>
    <mergeCell ref="AX442:BD442"/>
    <mergeCell ref="BE442:BH442"/>
    <mergeCell ref="BJ442:BO442"/>
    <mergeCell ref="BP442:BQ442"/>
    <mergeCell ref="BR442:BX442"/>
    <mergeCell ref="BY442:CB442"/>
    <mergeCell ref="CD442:CI442"/>
    <mergeCell ref="CJ440:CK440"/>
    <mergeCell ref="AX440:BD440"/>
    <mergeCell ref="BE440:BH440"/>
    <mergeCell ref="BJ440:BO440"/>
    <mergeCell ref="BP440:BQ440"/>
    <mergeCell ref="BR440:BX440"/>
    <mergeCell ref="BY440:CB440"/>
    <mergeCell ref="CD440:CI440"/>
    <mergeCell ref="AV444:AW444"/>
    <mergeCell ref="AX444:BD444"/>
    <mergeCell ref="BE444:BH444"/>
    <mergeCell ref="BJ444:BO444"/>
    <mergeCell ref="BP444:BQ444"/>
    <mergeCell ref="BR444:BX444"/>
    <mergeCell ref="BY444:CB444"/>
    <mergeCell ref="CD444:CI444"/>
    <mergeCell ref="CJ442:CK442"/>
    <mergeCell ref="CL442:CR442"/>
    <mergeCell ref="CS442:CV442"/>
    <mergeCell ref="B443:G443"/>
    <mergeCell ref="H443:I443"/>
    <mergeCell ref="J443:P443"/>
    <mergeCell ref="Q443:T443"/>
    <mergeCell ref="V443:AA443"/>
    <mergeCell ref="AB443:AC443"/>
    <mergeCell ref="AD443:AJ443"/>
    <mergeCell ref="AK443:AN443"/>
    <mergeCell ref="AP443:AU443"/>
    <mergeCell ref="AV443:AW443"/>
    <mergeCell ref="AX443:BD443"/>
    <mergeCell ref="BE443:BH443"/>
    <mergeCell ref="BJ443:BO443"/>
    <mergeCell ref="BP443:BQ443"/>
    <mergeCell ref="BR443:BX443"/>
    <mergeCell ref="BY443:CB443"/>
    <mergeCell ref="CD443:CI443"/>
    <mergeCell ref="CJ443:CK443"/>
    <mergeCell ref="CL443:CR443"/>
    <mergeCell ref="CS443:CV443"/>
    <mergeCell ref="B442:G442"/>
    <mergeCell ref="CJ444:CK444"/>
    <mergeCell ref="CL444:CR444"/>
    <mergeCell ref="CS444:CV444"/>
    <mergeCell ref="B445:G445"/>
    <mergeCell ref="H445:I445"/>
    <mergeCell ref="J445:P445"/>
    <mergeCell ref="Q445:T445"/>
    <mergeCell ref="V445:AA445"/>
    <mergeCell ref="AB445:AC445"/>
    <mergeCell ref="AD445:AJ445"/>
    <mergeCell ref="AK445:AN445"/>
    <mergeCell ref="AP445:AU445"/>
    <mergeCell ref="AV445:AW445"/>
    <mergeCell ref="AX445:BD445"/>
    <mergeCell ref="BE445:BH445"/>
    <mergeCell ref="BJ445:BO445"/>
    <mergeCell ref="BP445:BQ445"/>
    <mergeCell ref="BR445:BX445"/>
    <mergeCell ref="BY445:CB445"/>
    <mergeCell ref="CD445:CI445"/>
    <mergeCell ref="CJ445:CK445"/>
    <mergeCell ref="CL445:CR445"/>
    <mergeCell ref="CS445:CV445"/>
    <mergeCell ref="B444:G444"/>
    <mergeCell ref="H444:I444"/>
    <mergeCell ref="J444:P444"/>
    <mergeCell ref="Q444:T444"/>
    <mergeCell ref="V444:AA444"/>
    <mergeCell ref="AB444:AC444"/>
    <mergeCell ref="AD444:AJ444"/>
    <mergeCell ref="AK444:AN444"/>
    <mergeCell ref="AP444:AU444"/>
    <mergeCell ref="A446:D446"/>
    <mergeCell ref="E446:T446"/>
    <mergeCell ref="U446:X446"/>
    <mergeCell ref="Y446:AN446"/>
    <mergeCell ref="AO446:AR446"/>
    <mergeCell ref="AS446:BH446"/>
    <mergeCell ref="BI446:BL446"/>
    <mergeCell ref="BM446:CB446"/>
    <mergeCell ref="CC446:CF446"/>
    <mergeCell ref="CG446:CV446"/>
    <mergeCell ref="A447:A450"/>
    <mergeCell ref="B447:D447"/>
    <mergeCell ref="E447:T447"/>
    <mergeCell ref="U447:U450"/>
    <mergeCell ref="V447:X447"/>
    <mergeCell ref="Y447:AN447"/>
    <mergeCell ref="AO447:AO450"/>
    <mergeCell ref="AP447:AR447"/>
    <mergeCell ref="AS447:BH447"/>
    <mergeCell ref="BI447:BI450"/>
    <mergeCell ref="BJ447:BL447"/>
    <mergeCell ref="BM447:CB447"/>
    <mergeCell ref="CC447:CC450"/>
    <mergeCell ref="CD447:CF447"/>
    <mergeCell ref="CG447:CV447"/>
    <mergeCell ref="B448:D448"/>
    <mergeCell ref="E448:T448"/>
    <mergeCell ref="V448:X448"/>
    <mergeCell ref="Y448:AN448"/>
    <mergeCell ref="AP448:AR448"/>
    <mergeCell ref="AS448:BH448"/>
    <mergeCell ref="BJ448:BL448"/>
    <mergeCell ref="BM448:CB448"/>
    <mergeCell ref="CD448:CF448"/>
    <mergeCell ref="CG448:CV448"/>
    <mergeCell ref="B449:D449"/>
    <mergeCell ref="E449:T449"/>
    <mergeCell ref="V449:X449"/>
    <mergeCell ref="Y449:AN449"/>
    <mergeCell ref="AP449:AR449"/>
    <mergeCell ref="AS449:BH449"/>
    <mergeCell ref="BJ449:BL449"/>
    <mergeCell ref="BM449:CB449"/>
    <mergeCell ref="CD449:CF449"/>
    <mergeCell ref="CG449:CV449"/>
    <mergeCell ref="B450:D450"/>
    <mergeCell ref="E450:T450"/>
    <mergeCell ref="V450:X450"/>
    <mergeCell ref="Y450:AN450"/>
    <mergeCell ref="AP450:AR450"/>
    <mergeCell ref="AS450:BH450"/>
    <mergeCell ref="BJ450:BL450"/>
    <mergeCell ref="BM450:CB450"/>
    <mergeCell ref="CD450:CF450"/>
    <mergeCell ref="CG450:CV450"/>
    <mergeCell ref="A451:T451"/>
    <mergeCell ref="U451:AN451"/>
    <mergeCell ref="AO451:BH451"/>
    <mergeCell ref="BI451:CB451"/>
    <mergeCell ref="CC451:CV451"/>
    <mergeCell ref="N453:N455"/>
    <mergeCell ref="O453:Q453"/>
    <mergeCell ref="R453:T453"/>
    <mergeCell ref="AH453:AH455"/>
    <mergeCell ref="AI453:AK453"/>
    <mergeCell ref="AL453:AN453"/>
    <mergeCell ref="BB453:BB455"/>
    <mergeCell ref="BC453:BE453"/>
    <mergeCell ref="BF453:BH453"/>
    <mergeCell ref="BV453:BV455"/>
    <mergeCell ref="BW453:BY453"/>
    <mergeCell ref="BZ453:CB453"/>
    <mergeCell ref="CP453:CP455"/>
    <mergeCell ref="CQ453:CS453"/>
    <mergeCell ref="CT453:CV453"/>
    <mergeCell ref="D454:M454"/>
    <mergeCell ref="O454:Q455"/>
    <mergeCell ref="R454:T455"/>
    <mergeCell ref="X454:AG454"/>
    <mergeCell ref="AI454:AK455"/>
    <mergeCell ref="AL454:AN455"/>
    <mergeCell ref="AR454:BA454"/>
    <mergeCell ref="BC454:BE455"/>
    <mergeCell ref="BF454:BH455"/>
    <mergeCell ref="BL454:BU454"/>
    <mergeCell ref="BW454:BY455"/>
    <mergeCell ref="BZ454:CB455"/>
    <mergeCell ref="CF454:CO454"/>
    <mergeCell ref="CQ454:CS455"/>
    <mergeCell ref="CT454:CV455"/>
    <mergeCell ref="D457:I457"/>
    <mergeCell ref="J457:K457"/>
    <mergeCell ref="X457:AC457"/>
    <mergeCell ref="AD457:AE457"/>
    <mergeCell ref="AR457:AW457"/>
    <mergeCell ref="AX457:AY457"/>
    <mergeCell ref="BL457:BQ457"/>
    <mergeCell ref="BR457:BS457"/>
    <mergeCell ref="CF457:CK457"/>
    <mergeCell ref="CL457:CM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I458:AJ458"/>
    <mergeCell ref="AK458:AL458"/>
    <mergeCell ref="CK458:CL458"/>
    <mergeCell ref="CM458:CN458"/>
    <mergeCell ref="CO458:CP458"/>
    <mergeCell ref="CQ458:CR458"/>
    <mergeCell ref="CS458:CT458"/>
    <mergeCell ref="CU458:CV458"/>
    <mergeCell ref="A460:T460"/>
    <mergeCell ref="U460:AN460"/>
    <mergeCell ref="AO460:BH460"/>
    <mergeCell ref="BI460:CB460"/>
    <mergeCell ref="CC460:CV460"/>
    <mergeCell ref="AM458:AN458"/>
    <mergeCell ref="AO458:AP458"/>
    <mergeCell ref="AQ458:AR458"/>
    <mergeCell ref="AS458:AT458"/>
    <mergeCell ref="AU458:AV458"/>
    <mergeCell ref="AW458:AX458"/>
    <mergeCell ref="AY458:AZ458"/>
    <mergeCell ref="BA458:BB458"/>
    <mergeCell ref="BC458:BD458"/>
    <mergeCell ref="BE458:BF458"/>
    <mergeCell ref="BG458:BH458"/>
    <mergeCell ref="BI458:BJ458"/>
    <mergeCell ref="BK458:BL458"/>
    <mergeCell ref="BM458:BN458"/>
    <mergeCell ref="BO458:BP458"/>
    <mergeCell ref="BQ458:BR458"/>
    <mergeCell ref="BS458:BT458"/>
    <mergeCell ref="H461:I461"/>
    <mergeCell ref="J461:P461"/>
    <mergeCell ref="Q461:T461"/>
    <mergeCell ref="V461:AA461"/>
    <mergeCell ref="AB461:AC461"/>
    <mergeCell ref="AD461:AJ461"/>
    <mergeCell ref="AK461:AN461"/>
    <mergeCell ref="AP461:AU461"/>
    <mergeCell ref="AV461:AW461"/>
    <mergeCell ref="AX461:BD461"/>
    <mergeCell ref="BE461:BH461"/>
    <mergeCell ref="BJ461:BO461"/>
    <mergeCell ref="BP461:BQ461"/>
    <mergeCell ref="BR461:BX461"/>
    <mergeCell ref="BY461:CB461"/>
    <mergeCell ref="CD461:CI461"/>
    <mergeCell ref="BU458:BV458"/>
    <mergeCell ref="BW458:BX458"/>
    <mergeCell ref="BY458:BZ458"/>
    <mergeCell ref="CA458:CB458"/>
    <mergeCell ref="CC458:CD458"/>
    <mergeCell ref="CE458:CF458"/>
    <mergeCell ref="CG458:CH458"/>
    <mergeCell ref="CI458:CJ458"/>
    <mergeCell ref="AV463:AW463"/>
    <mergeCell ref="AX463:BD463"/>
    <mergeCell ref="BE463:BH463"/>
    <mergeCell ref="BJ463:BO463"/>
    <mergeCell ref="BP463:BQ463"/>
    <mergeCell ref="BR463:BX463"/>
    <mergeCell ref="BY463:CB463"/>
    <mergeCell ref="CD463:CI463"/>
    <mergeCell ref="CJ461:CK461"/>
    <mergeCell ref="CL461:CR461"/>
    <mergeCell ref="CS461:CV461"/>
    <mergeCell ref="B462:G462"/>
    <mergeCell ref="H462:I462"/>
    <mergeCell ref="J462:P462"/>
    <mergeCell ref="Q462:T462"/>
    <mergeCell ref="V462:AA462"/>
    <mergeCell ref="AB462:AC462"/>
    <mergeCell ref="AD462:AJ462"/>
    <mergeCell ref="AK462:AN462"/>
    <mergeCell ref="AP462:AU462"/>
    <mergeCell ref="AV462:AW462"/>
    <mergeCell ref="AX462:BD462"/>
    <mergeCell ref="BE462:BH462"/>
    <mergeCell ref="BJ462:BO462"/>
    <mergeCell ref="BP462:BQ462"/>
    <mergeCell ref="BR462:BX462"/>
    <mergeCell ref="BY462:CB462"/>
    <mergeCell ref="CD462:CI462"/>
    <mergeCell ref="CJ462:CK462"/>
    <mergeCell ref="CL462:CR462"/>
    <mergeCell ref="CS462:CV462"/>
    <mergeCell ref="B461:G461"/>
    <mergeCell ref="CJ463:CK463"/>
    <mergeCell ref="CL463:CR463"/>
    <mergeCell ref="CS463:CV463"/>
    <mergeCell ref="B464:G464"/>
    <mergeCell ref="H464:I464"/>
    <mergeCell ref="J464:P464"/>
    <mergeCell ref="Q464:T464"/>
    <mergeCell ref="V464:AA464"/>
    <mergeCell ref="AB464:AC464"/>
    <mergeCell ref="AD464:AJ464"/>
    <mergeCell ref="AK464:AN464"/>
    <mergeCell ref="AP464:AU464"/>
    <mergeCell ref="AV464:AW464"/>
    <mergeCell ref="AX464:BD464"/>
    <mergeCell ref="BE464:BH464"/>
    <mergeCell ref="BJ464:BO464"/>
    <mergeCell ref="BP464:BQ464"/>
    <mergeCell ref="BR464:BX464"/>
    <mergeCell ref="BY464:CB464"/>
    <mergeCell ref="CD464:CI464"/>
    <mergeCell ref="CJ464:CK464"/>
    <mergeCell ref="CL464:CR464"/>
    <mergeCell ref="CS464:CV464"/>
    <mergeCell ref="B463:G463"/>
    <mergeCell ref="H463:I463"/>
    <mergeCell ref="J463:P463"/>
    <mergeCell ref="Q463:T463"/>
    <mergeCell ref="V463:AA463"/>
    <mergeCell ref="AB463:AC463"/>
    <mergeCell ref="AD463:AJ463"/>
    <mergeCell ref="AK463:AN463"/>
    <mergeCell ref="AP463:AU463"/>
    <mergeCell ref="CL465:CR465"/>
    <mergeCell ref="CS465:CV465"/>
    <mergeCell ref="B466:G466"/>
    <mergeCell ref="H466:I466"/>
    <mergeCell ref="J466:P466"/>
    <mergeCell ref="Q466:T466"/>
    <mergeCell ref="V466:AA466"/>
    <mergeCell ref="AB466:AC466"/>
    <mergeCell ref="AD466:AJ466"/>
    <mergeCell ref="AK466:AN466"/>
    <mergeCell ref="AP466:AU466"/>
    <mergeCell ref="AV466:AW466"/>
    <mergeCell ref="AX466:BD466"/>
    <mergeCell ref="BE466:BH466"/>
    <mergeCell ref="BJ466:BO466"/>
    <mergeCell ref="BP466:BQ466"/>
    <mergeCell ref="BR466:BX466"/>
    <mergeCell ref="BY466:CB466"/>
    <mergeCell ref="CD466:CI466"/>
    <mergeCell ref="CJ466:CK466"/>
    <mergeCell ref="CL466:CR466"/>
    <mergeCell ref="CS466:CV466"/>
    <mergeCell ref="B465:G465"/>
    <mergeCell ref="H465:I465"/>
    <mergeCell ref="J465:P465"/>
    <mergeCell ref="Q465:T465"/>
    <mergeCell ref="V465:AA465"/>
    <mergeCell ref="AB465:AC465"/>
    <mergeCell ref="AD465:AJ465"/>
    <mergeCell ref="AK465:AN465"/>
    <mergeCell ref="AP465:AU465"/>
    <mergeCell ref="AV465:AW465"/>
    <mergeCell ref="H467:I467"/>
    <mergeCell ref="J467:P467"/>
    <mergeCell ref="Q467:T467"/>
    <mergeCell ref="V467:AA467"/>
    <mergeCell ref="AB467:AC467"/>
    <mergeCell ref="AD467:AJ467"/>
    <mergeCell ref="AK467:AN467"/>
    <mergeCell ref="AP467:AU467"/>
    <mergeCell ref="AV467:AW467"/>
    <mergeCell ref="AX467:BD467"/>
    <mergeCell ref="BE467:BH467"/>
    <mergeCell ref="BJ467:BO467"/>
    <mergeCell ref="BP467:BQ467"/>
    <mergeCell ref="BR467:BX467"/>
    <mergeCell ref="BY467:CB467"/>
    <mergeCell ref="CD467:CI467"/>
    <mergeCell ref="CJ465:CK465"/>
    <mergeCell ref="AX465:BD465"/>
    <mergeCell ref="BE465:BH465"/>
    <mergeCell ref="BJ465:BO465"/>
    <mergeCell ref="BP465:BQ465"/>
    <mergeCell ref="BR465:BX465"/>
    <mergeCell ref="BY465:CB465"/>
    <mergeCell ref="CD465:CI465"/>
    <mergeCell ref="AV469:AW469"/>
    <mergeCell ref="AX469:BD469"/>
    <mergeCell ref="BE469:BH469"/>
    <mergeCell ref="BJ469:BO469"/>
    <mergeCell ref="BP469:BQ469"/>
    <mergeCell ref="BR469:BX469"/>
    <mergeCell ref="BY469:CB469"/>
    <mergeCell ref="CD469:CI469"/>
    <mergeCell ref="CJ467:CK467"/>
    <mergeCell ref="CL467:CR467"/>
    <mergeCell ref="CS467:CV467"/>
    <mergeCell ref="B468:G468"/>
    <mergeCell ref="H468:I468"/>
    <mergeCell ref="J468:P468"/>
    <mergeCell ref="Q468:T468"/>
    <mergeCell ref="V468:AA468"/>
    <mergeCell ref="AB468:AC468"/>
    <mergeCell ref="AD468:AJ468"/>
    <mergeCell ref="AK468:AN468"/>
    <mergeCell ref="AP468:AU468"/>
    <mergeCell ref="AV468:AW468"/>
    <mergeCell ref="AX468:BD468"/>
    <mergeCell ref="BE468:BH468"/>
    <mergeCell ref="BJ468:BO468"/>
    <mergeCell ref="BP468:BQ468"/>
    <mergeCell ref="BR468:BX468"/>
    <mergeCell ref="BY468:CB468"/>
    <mergeCell ref="CD468:CI468"/>
    <mergeCell ref="CJ468:CK468"/>
    <mergeCell ref="CL468:CR468"/>
    <mergeCell ref="CS468:CV468"/>
    <mergeCell ref="B467:G467"/>
    <mergeCell ref="CJ469:CK469"/>
    <mergeCell ref="CL469:CR469"/>
    <mergeCell ref="CS469:CV469"/>
    <mergeCell ref="B470:G470"/>
    <mergeCell ref="H470:I470"/>
    <mergeCell ref="J470:P470"/>
    <mergeCell ref="Q470:T470"/>
    <mergeCell ref="V470:AA470"/>
    <mergeCell ref="AB470:AC470"/>
    <mergeCell ref="AD470:AJ470"/>
    <mergeCell ref="AK470:AN470"/>
    <mergeCell ref="AP470:AU470"/>
    <mergeCell ref="AV470:AW470"/>
    <mergeCell ref="AX470:BD470"/>
    <mergeCell ref="BE470:BH470"/>
    <mergeCell ref="BJ470:BO470"/>
    <mergeCell ref="BP470:BQ470"/>
    <mergeCell ref="BR470:BX470"/>
    <mergeCell ref="BY470:CB470"/>
    <mergeCell ref="CD470:CI470"/>
    <mergeCell ref="CJ470:CK470"/>
    <mergeCell ref="CL470:CR470"/>
    <mergeCell ref="CS470:CV470"/>
    <mergeCell ref="B469:G469"/>
    <mergeCell ref="H469:I469"/>
    <mergeCell ref="J469:P469"/>
    <mergeCell ref="Q469:T469"/>
    <mergeCell ref="V469:AA469"/>
    <mergeCell ref="AB469:AC469"/>
    <mergeCell ref="AD469:AJ469"/>
    <mergeCell ref="AK469:AN469"/>
    <mergeCell ref="AP469:AU469"/>
    <mergeCell ref="A471:D471"/>
    <mergeCell ref="E471:T471"/>
    <mergeCell ref="U471:X471"/>
    <mergeCell ref="Y471:AN471"/>
    <mergeCell ref="AO471:AR471"/>
    <mergeCell ref="AS471:BH471"/>
    <mergeCell ref="BI471:BL471"/>
    <mergeCell ref="BM471:CB471"/>
    <mergeCell ref="CC471:CF471"/>
    <mergeCell ref="CG471:CV471"/>
    <mergeCell ref="A472:A475"/>
    <mergeCell ref="B472:D472"/>
    <mergeCell ref="E472:T472"/>
    <mergeCell ref="U472:U475"/>
    <mergeCell ref="V472:X472"/>
    <mergeCell ref="Y472:AN472"/>
    <mergeCell ref="AO472:AO475"/>
    <mergeCell ref="AP472:AR472"/>
    <mergeCell ref="AS472:BH472"/>
    <mergeCell ref="BI472:BI475"/>
    <mergeCell ref="BJ472:BL472"/>
    <mergeCell ref="BM472:CB472"/>
    <mergeCell ref="CC472:CC475"/>
    <mergeCell ref="CD472:CF472"/>
    <mergeCell ref="CG472:CV472"/>
    <mergeCell ref="B473:D473"/>
    <mergeCell ref="E473:T473"/>
    <mergeCell ref="V473:X473"/>
    <mergeCell ref="Y473:AN473"/>
    <mergeCell ref="AP473:AR473"/>
    <mergeCell ref="AS473:BH473"/>
    <mergeCell ref="BJ473:BL473"/>
    <mergeCell ref="BM473:CB473"/>
    <mergeCell ref="CD473:CF473"/>
    <mergeCell ref="CG473:CV473"/>
    <mergeCell ref="B474:D474"/>
    <mergeCell ref="E474:T474"/>
    <mergeCell ref="V474:X474"/>
    <mergeCell ref="Y474:AN474"/>
    <mergeCell ref="AP474:AR474"/>
    <mergeCell ref="AS474:BH474"/>
    <mergeCell ref="BJ474:BL474"/>
    <mergeCell ref="BM474:CB474"/>
    <mergeCell ref="CD474:CF474"/>
    <mergeCell ref="CG474:CV474"/>
    <mergeCell ref="B475:D475"/>
    <mergeCell ref="E475:T475"/>
    <mergeCell ref="V475:X475"/>
    <mergeCell ref="Y475:AN475"/>
    <mergeCell ref="AP475:AR475"/>
    <mergeCell ref="AS475:BH475"/>
    <mergeCell ref="BJ475:BL475"/>
    <mergeCell ref="BM475:CB475"/>
    <mergeCell ref="CD475:CF475"/>
    <mergeCell ref="CG475:CV475"/>
    <mergeCell ref="A476:T476"/>
    <mergeCell ref="U476:AN476"/>
    <mergeCell ref="AO476:BH476"/>
    <mergeCell ref="BI476:CB476"/>
    <mergeCell ref="CC476:CV476"/>
    <mergeCell ref="N478:N480"/>
    <mergeCell ref="O478:Q478"/>
    <mergeCell ref="R478:T478"/>
    <mergeCell ref="AH478:AH480"/>
    <mergeCell ref="AI478:AK478"/>
    <mergeCell ref="AL478:AN478"/>
    <mergeCell ref="BB478:BB480"/>
    <mergeCell ref="BC478:BE478"/>
    <mergeCell ref="BF478:BH478"/>
    <mergeCell ref="BV478:BV480"/>
    <mergeCell ref="BW478:BY478"/>
    <mergeCell ref="BZ478:CB478"/>
    <mergeCell ref="CP478:CP480"/>
    <mergeCell ref="CQ478:CS478"/>
    <mergeCell ref="CT478:CV478"/>
    <mergeCell ref="D479:M479"/>
    <mergeCell ref="O479:Q480"/>
    <mergeCell ref="R479:T480"/>
    <mergeCell ref="X479:AG479"/>
    <mergeCell ref="AI479:AK480"/>
    <mergeCell ref="AL479:AN480"/>
    <mergeCell ref="AR479:BA479"/>
    <mergeCell ref="BC479:BE480"/>
    <mergeCell ref="BF479:BH480"/>
    <mergeCell ref="BL479:BU479"/>
    <mergeCell ref="BW479:BY480"/>
    <mergeCell ref="BZ479:CB480"/>
    <mergeCell ref="CF479:CO479"/>
    <mergeCell ref="CQ479:CS480"/>
    <mergeCell ref="CT479:CV480"/>
    <mergeCell ref="D482:I482"/>
    <mergeCell ref="J482:K482"/>
    <mergeCell ref="X482:AC482"/>
    <mergeCell ref="AD482:AE482"/>
    <mergeCell ref="AR482:AW482"/>
    <mergeCell ref="AX482:AY482"/>
    <mergeCell ref="BL482:BQ482"/>
    <mergeCell ref="BR482:BS482"/>
    <mergeCell ref="CF482:CK482"/>
    <mergeCell ref="CL482:CM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I483:AJ483"/>
    <mergeCell ref="AK483:AL483"/>
    <mergeCell ref="CK483:CL483"/>
    <mergeCell ref="CM483:CN483"/>
    <mergeCell ref="CO483:CP483"/>
    <mergeCell ref="CQ483:CR483"/>
    <mergeCell ref="CS483:CT483"/>
    <mergeCell ref="CU483:CV483"/>
    <mergeCell ref="A485:T485"/>
    <mergeCell ref="U485:AN485"/>
    <mergeCell ref="AO485:BH485"/>
    <mergeCell ref="BI485:CB485"/>
    <mergeCell ref="CC485:CV485"/>
    <mergeCell ref="AM483:AN483"/>
    <mergeCell ref="AO483:AP483"/>
    <mergeCell ref="AQ483:AR483"/>
    <mergeCell ref="AS483:AT483"/>
    <mergeCell ref="AU483:AV483"/>
    <mergeCell ref="AW483:AX483"/>
    <mergeCell ref="AY483:AZ483"/>
    <mergeCell ref="BA483:BB483"/>
    <mergeCell ref="BC483:BD483"/>
    <mergeCell ref="BE483:BF483"/>
    <mergeCell ref="BG483:BH483"/>
    <mergeCell ref="BI483:BJ483"/>
    <mergeCell ref="BK483:BL483"/>
    <mergeCell ref="BM483:BN483"/>
    <mergeCell ref="BO483:BP483"/>
    <mergeCell ref="BQ483:BR483"/>
    <mergeCell ref="BS483:BT483"/>
    <mergeCell ref="H486:I486"/>
    <mergeCell ref="J486:P486"/>
    <mergeCell ref="Q486:T486"/>
    <mergeCell ref="V486:AA486"/>
    <mergeCell ref="AB486:AC486"/>
    <mergeCell ref="AD486:AJ486"/>
    <mergeCell ref="AK486:AN486"/>
    <mergeCell ref="AP486:AU486"/>
    <mergeCell ref="AV486:AW486"/>
    <mergeCell ref="AX486:BD486"/>
    <mergeCell ref="BE486:BH486"/>
    <mergeCell ref="BJ486:BO486"/>
    <mergeCell ref="BP486:BQ486"/>
    <mergeCell ref="BR486:BX486"/>
    <mergeCell ref="BY486:CB486"/>
    <mergeCell ref="CD486:CI486"/>
    <mergeCell ref="BU483:BV483"/>
    <mergeCell ref="BW483:BX483"/>
    <mergeCell ref="BY483:BZ483"/>
    <mergeCell ref="CA483:CB483"/>
    <mergeCell ref="CC483:CD483"/>
    <mergeCell ref="CE483:CF483"/>
    <mergeCell ref="CG483:CH483"/>
    <mergeCell ref="CI483:CJ483"/>
    <mergeCell ref="AV488:AW488"/>
    <mergeCell ref="AX488:BD488"/>
    <mergeCell ref="BE488:BH488"/>
    <mergeCell ref="BJ488:BO488"/>
    <mergeCell ref="BP488:BQ488"/>
    <mergeCell ref="BR488:BX488"/>
    <mergeCell ref="BY488:CB488"/>
    <mergeCell ref="CD488:CI488"/>
    <mergeCell ref="CJ486:CK486"/>
    <mergeCell ref="CL486:CR486"/>
    <mergeCell ref="CS486:CV486"/>
    <mergeCell ref="B487:G487"/>
    <mergeCell ref="H487:I487"/>
    <mergeCell ref="J487:P487"/>
    <mergeCell ref="Q487:T487"/>
    <mergeCell ref="V487:AA487"/>
    <mergeCell ref="AB487:AC487"/>
    <mergeCell ref="AD487:AJ487"/>
    <mergeCell ref="AK487:AN487"/>
    <mergeCell ref="AP487:AU487"/>
    <mergeCell ref="AV487:AW487"/>
    <mergeCell ref="AX487:BD487"/>
    <mergeCell ref="BE487:BH487"/>
    <mergeCell ref="BJ487:BO487"/>
    <mergeCell ref="BP487:BQ487"/>
    <mergeCell ref="BR487:BX487"/>
    <mergeCell ref="BY487:CB487"/>
    <mergeCell ref="CD487:CI487"/>
    <mergeCell ref="CJ487:CK487"/>
    <mergeCell ref="CL487:CR487"/>
    <mergeCell ref="CS487:CV487"/>
    <mergeCell ref="B486:G486"/>
    <mergeCell ref="CJ488:CK488"/>
    <mergeCell ref="CL488:CR488"/>
    <mergeCell ref="CS488:CV488"/>
    <mergeCell ref="B489:G489"/>
    <mergeCell ref="H489:I489"/>
    <mergeCell ref="J489:P489"/>
    <mergeCell ref="Q489:T489"/>
    <mergeCell ref="V489:AA489"/>
    <mergeCell ref="AB489:AC489"/>
    <mergeCell ref="AD489:AJ489"/>
    <mergeCell ref="AK489:AN489"/>
    <mergeCell ref="AP489:AU489"/>
    <mergeCell ref="AV489:AW489"/>
    <mergeCell ref="AX489:BD489"/>
    <mergeCell ref="BE489:BH489"/>
    <mergeCell ref="BJ489:BO489"/>
    <mergeCell ref="BP489:BQ489"/>
    <mergeCell ref="BR489:BX489"/>
    <mergeCell ref="BY489:CB489"/>
    <mergeCell ref="CD489:CI489"/>
    <mergeCell ref="CJ489:CK489"/>
    <mergeCell ref="CL489:CR489"/>
    <mergeCell ref="CS489:CV489"/>
    <mergeCell ref="B488:G488"/>
    <mergeCell ref="H488:I488"/>
    <mergeCell ref="J488:P488"/>
    <mergeCell ref="Q488:T488"/>
    <mergeCell ref="V488:AA488"/>
    <mergeCell ref="AB488:AC488"/>
    <mergeCell ref="AD488:AJ488"/>
    <mergeCell ref="AK488:AN488"/>
    <mergeCell ref="AP488:AU488"/>
    <mergeCell ref="CL490:CR490"/>
    <mergeCell ref="CS490:CV490"/>
    <mergeCell ref="B491:G491"/>
    <mergeCell ref="H491:I491"/>
    <mergeCell ref="J491:P491"/>
    <mergeCell ref="Q491:T491"/>
    <mergeCell ref="V491:AA491"/>
    <mergeCell ref="AB491:AC491"/>
    <mergeCell ref="AD491:AJ491"/>
    <mergeCell ref="AK491:AN491"/>
    <mergeCell ref="AP491:AU491"/>
    <mergeCell ref="AV491:AW491"/>
    <mergeCell ref="AX491:BD491"/>
    <mergeCell ref="BE491:BH491"/>
    <mergeCell ref="BJ491:BO491"/>
    <mergeCell ref="BP491:BQ491"/>
    <mergeCell ref="BR491:BX491"/>
    <mergeCell ref="BY491:CB491"/>
    <mergeCell ref="CD491:CI491"/>
    <mergeCell ref="CJ491:CK491"/>
    <mergeCell ref="CL491:CR491"/>
    <mergeCell ref="CS491:CV491"/>
    <mergeCell ref="B490:G490"/>
    <mergeCell ref="H490:I490"/>
    <mergeCell ref="J490:P490"/>
    <mergeCell ref="Q490:T490"/>
    <mergeCell ref="V490:AA490"/>
    <mergeCell ref="AB490:AC490"/>
    <mergeCell ref="AD490:AJ490"/>
    <mergeCell ref="AK490:AN490"/>
    <mergeCell ref="AP490:AU490"/>
    <mergeCell ref="AV490:AW490"/>
    <mergeCell ref="H492:I492"/>
    <mergeCell ref="J492:P492"/>
    <mergeCell ref="Q492:T492"/>
    <mergeCell ref="V492:AA492"/>
    <mergeCell ref="AB492:AC492"/>
    <mergeCell ref="AD492:AJ492"/>
    <mergeCell ref="AK492:AN492"/>
    <mergeCell ref="AP492:AU492"/>
    <mergeCell ref="AV492:AW492"/>
    <mergeCell ref="AX492:BD492"/>
    <mergeCell ref="BE492:BH492"/>
    <mergeCell ref="BJ492:BO492"/>
    <mergeCell ref="BP492:BQ492"/>
    <mergeCell ref="BR492:BX492"/>
    <mergeCell ref="BY492:CB492"/>
    <mergeCell ref="CD492:CI492"/>
    <mergeCell ref="CJ490:CK490"/>
    <mergeCell ref="AX490:BD490"/>
    <mergeCell ref="BE490:BH490"/>
    <mergeCell ref="BJ490:BO490"/>
    <mergeCell ref="BP490:BQ490"/>
    <mergeCell ref="BR490:BX490"/>
    <mergeCell ref="BY490:CB490"/>
    <mergeCell ref="CD490:CI490"/>
    <mergeCell ref="AV494:AW494"/>
    <mergeCell ref="AX494:BD494"/>
    <mergeCell ref="BE494:BH494"/>
    <mergeCell ref="BJ494:BO494"/>
    <mergeCell ref="BP494:BQ494"/>
    <mergeCell ref="BR494:BX494"/>
    <mergeCell ref="BY494:CB494"/>
    <mergeCell ref="CD494:CI494"/>
    <mergeCell ref="CJ492:CK492"/>
    <mergeCell ref="CL492:CR492"/>
    <mergeCell ref="CS492:CV492"/>
    <mergeCell ref="B493:G493"/>
    <mergeCell ref="H493:I493"/>
    <mergeCell ref="J493:P493"/>
    <mergeCell ref="Q493:T493"/>
    <mergeCell ref="V493:AA493"/>
    <mergeCell ref="AB493:AC493"/>
    <mergeCell ref="AD493:AJ493"/>
    <mergeCell ref="AK493:AN493"/>
    <mergeCell ref="AP493:AU493"/>
    <mergeCell ref="AV493:AW493"/>
    <mergeCell ref="AX493:BD493"/>
    <mergeCell ref="BE493:BH493"/>
    <mergeCell ref="BJ493:BO493"/>
    <mergeCell ref="BP493:BQ493"/>
    <mergeCell ref="BR493:BX493"/>
    <mergeCell ref="BY493:CB493"/>
    <mergeCell ref="CD493:CI493"/>
    <mergeCell ref="CJ493:CK493"/>
    <mergeCell ref="CL493:CR493"/>
    <mergeCell ref="CS493:CV493"/>
    <mergeCell ref="B492:G492"/>
    <mergeCell ref="CJ494:CK494"/>
    <mergeCell ref="CL494:CR494"/>
    <mergeCell ref="CS494:CV494"/>
    <mergeCell ref="B495:G495"/>
    <mergeCell ref="H495:I495"/>
    <mergeCell ref="J495:P495"/>
    <mergeCell ref="Q495:T495"/>
    <mergeCell ref="V495:AA495"/>
    <mergeCell ref="AB495:AC495"/>
    <mergeCell ref="AD495:AJ495"/>
    <mergeCell ref="AK495:AN495"/>
    <mergeCell ref="AP495:AU495"/>
    <mergeCell ref="AV495:AW495"/>
    <mergeCell ref="AX495:BD495"/>
    <mergeCell ref="BE495:BH495"/>
    <mergeCell ref="BJ495:BO495"/>
    <mergeCell ref="BP495:BQ495"/>
    <mergeCell ref="BR495:BX495"/>
    <mergeCell ref="BY495:CB495"/>
    <mergeCell ref="CD495:CI495"/>
    <mergeCell ref="CJ495:CK495"/>
    <mergeCell ref="CL495:CR495"/>
    <mergeCell ref="CS495:CV495"/>
    <mergeCell ref="B494:G494"/>
    <mergeCell ref="H494:I494"/>
    <mergeCell ref="J494:P494"/>
    <mergeCell ref="Q494:T494"/>
    <mergeCell ref="V494:AA494"/>
    <mergeCell ref="AB494:AC494"/>
    <mergeCell ref="AD494:AJ494"/>
    <mergeCell ref="AK494:AN494"/>
    <mergeCell ref="AP494:AU494"/>
    <mergeCell ref="A496:D496"/>
    <mergeCell ref="E496:T496"/>
    <mergeCell ref="U496:X496"/>
    <mergeCell ref="Y496:AN496"/>
    <mergeCell ref="AO496:AR496"/>
    <mergeCell ref="AS496:BH496"/>
    <mergeCell ref="BI496:BL496"/>
    <mergeCell ref="BM496:CB496"/>
    <mergeCell ref="CC496:CF496"/>
    <mergeCell ref="CG496:CV496"/>
    <mergeCell ref="A497:A500"/>
    <mergeCell ref="B497:D497"/>
    <mergeCell ref="E497:T497"/>
    <mergeCell ref="U497:U500"/>
    <mergeCell ref="V497:X497"/>
    <mergeCell ref="Y497:AN497"/>
    <mergeCell ref="AO497:AO500"/>
    <mergeCell ref="AP497:AR497"/>
    <mergeCell ref="AS497:BH497"/>
    <mergeCell ref="BI497:BI500"/>
    <mergeCell ref="BJ497:BL497"/>
    <mergeCell ref="BM497:CB497"/>
    <mergeCell ref="CC497:CC500"/>
    <mergeCell ref="CD497:CF497"/>
    <mergeCell ref="CG497:CV497"/>
    <mergeCell ref="B498:D498"/>
    <mergeCell ref="E498:T498"/>
    <mergeCell ref="V498:X498"/>
    <mergeCell ref="Y498:AN498"/>
    <mergeCell ref="AP498:AR498"/>
    <mergeCell ref="AS498:BH498"/>
    <mergeCell ref="BJ498:BL498"/>
    <mergeCell ref="BM498:CB498"/>
    <mergeCell ref="CD498:CF498"/>
    <mergeCell ref="CG498:CV498"/>
    <mergeCell ref="B499:D499"/>
    <mergeCell ref="E499:T499"/>
    <mergeCell ref="V499:X499"/>
    <mergeCell ref="Y499:AN499"/>
    <mergeCell ref="AP499:AR499"/>
    <mergeCell ref="AS499:BH499"/>
    <mergeCell ref="BJ499:BL499"/>
    <mergeCell ref="BM499:CB499"/>
    <mergeCell ref="CD499:CF499"/>
    <mergeCell ref="CG499:CV499"/>
    <mergeCell ref="B500:D500"/>
    <mergeCell ref="E500:T500"/>
    <mergeCell ref="V500:X500"/>
    <mergeCell ref="Y500:AN500"/>
    <mergeCell ref="AP500:AR500"/>
    <mergeCell ref="AS500:BH500"/>
    <mergeCell ref="BJ500:BL500"/>
    <mergeCell ref="BM500:CB500"/>
    <mergeCell ref="CD500:CF500"/>
    <mergeCell ref="CG500:CV500"/>
    <mergeCell ref="A501:T501"/>
    <mergeCell ref="U501:AN501"/>
    <mergeCell ref="AO501:BH501"/>
    <mergeCell ref="BI501:CB501"/>
    <mergeCell ref="CC501:CV501"/>
    <mergeCell ref="N503:N505"/>
    <mergeCell ref="O503:Q503"/>
    <mergeCell ref="R503:T503"/>
    <mergeCell ref="AH503:AH505"/>
    <mergeCell ref="AI503:AK503"/>
    <mergeCell ref="AL503:AN503"/>
    <mergeCell ref="BB503:BB505"/>
    <mergeCell ref="BC503:BE503"/>
    <mergeCell ref="BF503:BH503"/>
    <mergeCell ref="BV503:BV505"/>
    <mergeCell ref="BW503:BY503"/>
    <mergeCell ref="BZ503:CB503"/>
    <mergeCell ref="CP503:CP505"/>
    <mergeCell ref="CQ503:CS503"/>
    <mergeCell ref="CT503:CV503"/>
    <mergeCell ref="D504:M504"/>
    <mergeCell ref="O504:Q505"/>
    <mergeCell ref="R504:T505"/>
    <mergeCell ref="X504:AG504"/>
    <mergeCell ref="AI504:AK505"/>
    <mergeCell ref="AL504:AN505"/>
    <mergeCell ref="AR504:BA504"/>
    <mergeCell ref="BC504:BE505"/>
    <mergeCell ref="BF504:BH505"/>
    <mergeCell ref="BL504:BU504"/>
    <mergeCell ref="BW504:BY505"/>
    <mergeCell ref="BZ504:CB505"/>
    <mergeCell ref="CF504:CO504"/>
    <mergeCell ref="CQ504:CS505"/>
    <mergeCell ref="CT504:CV505"/>
    <mergeCell ref="D507:I507"/>
    <mergeCell ref="J507:K507"/>
    <mergeCell ref="X507:AC507"/>
    <mergeCell ref="AD507:AE507"/>
    <mergeCell ref="AR507:AW507"/>
    <mergeCell ref="AX507:AY507"/>
    <mergeCell ref="BL507:BQ507"/>
    <mergeCell ref="BR507:BS507"/>
    <mergeCell ref="CF507:CK507"/>
    <mergeCell ref="CL507:CM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I508:AJ508"/>
    <mergeCell ref="AK508:AL508"/>
    <mergeCell ref="CK508:CL508"/>
    <mergeCell ref="CM508:CN508"/>
    <mergeCell ref="CO508:CP508"/>
    <mergeCell ref="CQ508:CR508"/>
    <mergeCell ref="CS508:CT508"/>
    <mergeCell ref="CU508:CV508"/>
    <mergeCell ref="A510:T510"/>
    <mergeCell ref="U510:AN510"/>
    <mergeCell ref="AO510:BH510"/>
    <mergeCell ref="BI510:CB510"/>
    <mergeCell ref="CC510:CV510"/>
    <mergeCell ref="AM508:AN508"/>
    <mergeCell ref="AO508:AP508"/>
    <mergeCell ref="AQ508:AR508"/>
    <mergeCell ref="AS508:AT508"/>
    <mergeCell ref="AU508:AV508"/>
    <mergeCell ref="AW508:AX508"/>
    <mergeCell ref="AY508:AZ508"/>
    <mergeCell ref="BA508:BB508"/>
    <mergeCell ref="BC508:BD508"/>
    <mergeCell ref="BE508:BF508"/>
    <mergeCell ref="BG508:BH508"/>
    <mergeCell ref="BI508:BJ508"/>
    <mergeCell ref="BK508:BL508"/>
    <mergeCell ref="BM508:BN508"/>
    <mergeCell ref="BO508:BP508"/>
    <mergeCell ref="BQ508:BR508"/>
    <mergeCell ref="BS508:BT508"/>
    <mergeCell ref="H511:I511"/>
    <mergeCell ref="J511:P511"/>
    <mergeCell ref="Q511:T511"/>
    <mergeCell ref="V511:AA511"/>
    <mergeCell ref="AB511:AC511"/>
    <mergeCell ref="AD511:AJ511"/>
    <mergeCell ref="AK511:AN511"/>
    <mergeCell ref="AP511:AU511"/>
    <mergeCell ref="AV511:AW511"/>
    <mergeCell ref="AX511:BD511"/>
    <mergeCell ref="BE511:BH511"/>
    <mergeCell ref="BJ511:BO511"/>
    <mergeCell ref="BP511:BQ511"/>
    <mergeCell ref="BR511:BX511"/>
    <mergeCell ref="BY511:CB511"/>
    <mergeCell ref="CD511:CI511"/>
    <mergeCell ref="BU508:BV508"/>
    <mergeCell ref="BW508:BX508"/>
    <mergeCell ref="BY508:BZ508"/>
    <mergeCell ref="CA508:CB508"/>
    <mergeCell ref="CC508:CD508"/>
    <mergeCell ref="CE508:CF508"/>
    <mergeCell ref="CG508:CH508"/>
    <mergeCell ref="CI508:CJ508"/>
    <mergeCell ref="AV513:AW513"/>
    <mergeCell ref="AX513:BD513"/>
    <mergeCell ref="BE513:BH513"/>
    <mergeCell ref="BJ513:BO513"/>
    <mergeCell ref="BP513:BQ513"/>
    <mergeCell ref="BR513:BX513"/>
    <mergeCell ref="BY513:CB513"/>
    <mergeCell ref="CD513:CI513"/>
    <mergeCell ref="CJ511:CK511"/>
    <mergeCell ref="CL511:CR511"/>
    <mergeCell ref="CS511:CV511"/>
    <mergeCell ref="B512:G512"/>
    <mergeCell ref="H512:I512"/>
    <mergeCell ref="J512:P512"/>
    <mergeCell ref="Q512:T512"/>
    <mergeCell ref="V512:AA512"/>
    <mergeCell ref="AB512:AC512"/>
    <mergeCell ref="AD512:AJ512"/>
    <mergeCell ref="AK512:AN512"/>
    <mergeCell ref="AP512:AU512"/>
    <mergeCell ref="AV512:AW512"/>
    <mergeCell ref="AX512:BD512"/>
    <mergeCell ref="BE512:BH512"/>
    <mergeCell ref="BJ512:BO512"/>
    <mergeCell ref="BP512:BQ512"/>
    <mergeCell ref="BR512:BX512"/>
    <mergeCell ref="BY512:CB512"/>
    <mergeCell ref="CD512:CI512"/>
    <mergeCell ref="CJ512:CK512"/>
    <mergeCell ref="CL512:CR512"/>
    <mergeCell ref="CS512:CV512"/>
    <mergeCell ref="B511:G511"/>
    <mergeCell ref="CJ513:CK513"/>
    <mergeCell ref="CL513:CR513"/>
    <mergeCell ref="CS513:CV513"/>
    <mergeCell ref="B514:G514"/>
    <mergeCell ref="H514:I514"/>
    <mergeCell ref="J514:P514"/>
    <mergeCell ref="Q514:T514"/>
    <mergeCell ref="V514:AA514"/>
    <mergeCell ref="AB514:AC514"/>
    <mergeCell ref="AD514:AJ514"/>
    <mergeCell ref="AK514:AN514"/>
    <mergeCell ref="AP514:AU514"/>
    <mergeCell ref="AV514:AW514"/>
    <mergeCell ref="AX514:BD514"/>
    <mergeCell ref="BE514:BH514"/>
    <mergeCell ref="BJ514:BO514"/>
    <mergeCell ref="BP514:BQ514"/>
    <mergeCell ref="BR514:BX514"/>
    <mergeCell ref="BY514:CB514"/>
    <mergeCell ref="CD514:CI514"/>
    <mergeCell ref="CJ514:CK514"/>
    <mergeCell ref="CL514:CR514"/>
    <mergeCell ref="CS514:CV514"/>
    <mergeCell ref="B513:G513"/>
    <mergeCell ref="H513:I513"/>
    <mergeCell ref="J513:P513"/>
    <mergeCell ref="Q513:T513"/>
    <mergeCell ref="V513:AA513"/>
    <mergeCell ref="AB513:AC513"/>
    <mergeCell ref="AD513:AJ513"/>
    <mergeCell ref="AK513:AN513"/>
    <mergeCell ref="AP513:AU513"/>
    <mergeCell ref="CL515:CR515"/>
    <mergeCell ref="CS515:CV515"/>
    <mergeCell ref="B516:G516"/>
    <mergeCell ref="H516:I516"/>
    <mergeCell ref="J516:P516"/>
    <mergeCell ref="Q516:T516"/>
    <mergeCell ref="V516:AA516"/>
    <mergeCell ref="AB516:AC516"/>
    <mergeCell ref="AD516:AJ516"/>
    <mergeCell ref="AK516:AN516"/>
    <mergeCell ref="AP516:AU516"/>
    <mergeCell ref="AV516:AW516"/>
    <mergeCell ref="AX516:BD516"/>
    <mergeCell ref="BE516:BH516"/>
    <mergeCell ref="BJ516:BO516"/>
    <mergeCell ref="BP516:BQ516"/>
    <mergeCell ref="BR516:BX516"/>
    <mergeCell ref="BY516:CB516"/>
    <mergeCell ref="CD516:CI516"/>
    <mergeCell ref="CJ516:CK516"/>
    <mergeCell ref="CL516:CR516"/>
    <mergeCell ref="CS516:CV516"/>
    <mergeCell ref="B515:G515"/>
    <mergeCell ref="H515:I515"/>
    <mergeCell ref="J515:P515"/>
    <mergeCell ref="Q515:T515"/>
    <mergeCell ref="V515:AA515"/>
    <mergeCell ref="AB515:AC515"/>
    <mergeCell ref="AD515:AJ515"/>
    <mergeCell ref="AK515:AN515"/>
    <mergeCell ref="AP515:AU515"/>
    <mergeCell ref="AV515:AW515"/>
    <mergeCell ref="H517:I517"/>
    <mergeCell ref="J517:P517"/>
    <mergeCell ref="Q517:T517"/>
    <mergeCell ref="V517:AA517"/>
    <mergeCell ref="AB517:AC517"/>
    <mergeCell ref="AD517:AJ517"/>
    <mergeCell ref="AK517:AN517"/>
    <mergeCell ref="AP517:AU517"/>
    <mergeCell ref="AV517:AW517"/>
    <mergeCell ref="AX517:BD517"/>
    <mergeCell ref="BE517:BH517"/>
    <mergeCell ref="BJ517:BO517"/>
    <mergeCell ref="BP517:BQ517"/>
    <mergeCell ref="BR517:BX517"/>
    <mergeCell ref="BY517:CB517"/>
    <mergeCell ref="CD517:CI517"/>
    <mergeCell ref="CJ515:CK515"/>
    <mergeCell ref="AX515:BD515"/>
    <mergeCell ref="BE515:BH515"/>
    <mergeCell ref="BJ515:BO515"/>
    <mergeCell ref="BP515:BQ515"/>
    <mergeCell ref="BR515:BX515"/>
    <mergeCell ref="BY515:CB515"/>
    <mergeCell ref="CD515:CI515"/>
    <mergeCell ref="AV519:AW519"/>
    <mergeCell ref="AX519:BD519"/>
    <mergeCell ref="BE519:BH519"/>
    <mergeCell ref="BJ519:BO519"/>
    <mergeCell ref="BP519:BQ519"/>
    <mergeCell ref="BR519:BX519"/>
    <mergeCell ref="BY519:CB519"/>
    <mergeCell ref="CD519:CI519"/>
    <mergeCell ref="CJ517:CK517"/>
    <mergeCell ref="CL517:CR517"/>
    <mergeCell ref="CS517:CV517"/>
    <mergeCell ref="B518:G518"/>
    <mergeCell ref="H518:I518"/>
    <mergeCell ref="J518:P518"/>
    <mergeCell ref="Q518:T518"/>
    <mergeCell ref="V518:AA518"/>
    <mergeCell ref="AB518:AC518"/>
    <mergeCell ref="AD518:AJ518"/>
    <mergeCell ref="AK518:AN518"/>
    <mergeCell ref="AP518:AU518"/>
    <mergeCell ref="AV518:AW518"/>
    <mergeCell ref="AX518:BD518"/>
    <mergeCell ref="BE518:BH518"/>
    <mergeCell ref="BJ518:BO518"/>
    <mergeCell ref="BP518:BQ518"/>
    <mergeCell ref="BR518:BX518"/>
    <mergeCell ref="BY518:CB518"/>
    <mergeCell ref="CD518:CI518"/>
    <mergeCell ref="CJ518:CK518"/>
    <mergeCell ref="CL518:CR518"/>
    <mergeCell ref="CS518:CV518"/>
    <mergeCell ref="B517:G517"/>
    <mergeCell ref="CJ519:CK519"/>
    <mergeCell ref="CL519:CR519"/>
    <mergeCell ref="CS519:CV519"/>
    <mergeCell ref="B520:G520"/>
    <mergeCell ref="H520:I520"/>
    <mergeCell ref="J520:P520"/>
    <mergeCell ref="Q520:T520"/>
    <mergeCell ref="V520:AA520"/>
    <mergeCell ref="AB520:AC520"/>
    <mergeCell ref="AD520:AJ520"/>
    <mergeCell ref="AK520:AN520"/>
    <mergeCell ref="AP520:AU520"/>
    <mergeCell ref="AV520:AW520"/>
    <mergeCell ref="AX520:BD520"/>
    <mergeCell ref="BE520:BH520"/>
    <mergeCell ref="BJ520:BO520"/>
    <mergeCell ref="BP520:BQ520"/>
    <mergeCell ref="BR520:BX520"/>
    <mergeCell ref="BY520:CB520"/>
    <mergeCell ref="CD520:CI520"/>
    <mergeCell ref="CJ520:CK520"/>
    <mergeCell ref="CL520:CR520"/>
    <mergeCell ref="CS520:CV520"/>
    <mergeCell ref="B519:G519"/>
    <mergeCell ref="H519:I519"/>
    <mergeCell ref="J519:P519"/>
    <mergeCell ref="Q519:T519"/>
    <mergeCell ref="V519:AA519"/>
    <mergeCell ref="AB519:AC519"/>
    <mergeCell ref="AD519:AJ519"/>
    <mergeCell ref="AK519:AN519"/>
    <mergeCell ref="AP519:AU519"/>
    <mergeCell ref="A521:D521"/>
    <mergeCell ref="E521:T521"/>
    <mergeCell ref="U521:X521"/>
    <mergeCell ref="Y521:AN521"/>
    <mergeCell ref="AO521:AR521"/>
    <mergeCell ref="AS521:BH521"/>
    <mergeCell ref="BI521:BL521"/>
    <mergeCell ref="BM521:CB521"/>
    <mergeCell ref="CC521:CF521"/>
    <mergeCell ref="CG521:CV521"/>
    <mergeCell ref="A522:A525"/>
    <mergeCell ref="B522:D522"/>
    <mergeCell ref="E522:T522"/>
    <mergeCell ref="U522:U525"/>
    <mergeCell ref="V522:X522"/>
    <mergeCell ref="Y522:AN522"/>
    <mergeCell ref="AO522:AO525"/>
    <mergeCell ref="AP522:AR522"/>
    <mergeCell ref="AS522:BH522"/>
    <mergeCell ref="BI522:BI525"/>
    <mergeCell ref="BJ522:BL522"/>
    <mergeCell ref="BM522:CB522"/>
    <mergeCell ref="CC522:CC525"/>
    <mergeCell ref="CD522:CF522"/>
    <mergeCell ref="CG522:CV522"/>
    <mergeCell ref="B523:D523"/>
    <mergeCell ref="E523:T523"/>
    <mergeCell ref="V523:X523"/>
    <mergeCell ref="Y523:AN523"/>
    <mergeCell ref="AP523:AR523"/>
    <mergeCell ref="AS523:BH523"/>
    <mergeCell ref="BJ523:BL523"/>
    <mergeCell ref="BM523:CB523"/>
    <mergeCell ref="CD523:CF523"/>
    <mergeCell ref="CG523:CV523"/>
    <mergeCell ref="B524:D524"/>
    <mergeCell ref="E524:T524"/>
    <mergeCell ref="V524:X524"/>
    <mergeCell ref="Y524:AN524"/>
    <mergeCell ref="AP524:AR524"/>
    <mergeCell ref="AS524:BH524"/>
    <mergeCell ref="BJ524:BL524"/>
    <mergeCell ref="BM524:CB524"/>
    <mergeCell ref="CD524:CF524"/>
    <mergeCell ref="CG524:CV524"/>
    <mergeCell ref="B525:D525"/>
    <mergeCell ref="E525:T525"/>
    <mergeCell ref="V525:X525"/>
    <mergeCell ref="Y525:AN525"/>
    <mergeCell ref="AP525:AR525"/>
    <mergeCell ref="AS525:BH525"/>
    <mergeCell ref="BJ525:BL525"/>
    <mergeCell ref="BM525:CB525"/>
    <mergeCell ref="CD525:CF525"/>
    <mergeCell ref="CG525:CV525"/>
    <mergeCell ref="A526:T526"/>
    <mergeCell ref="U526:AN526"/>
    <mergeCell ref="AO526:BH526"/>
    <mergeCell ref="BI526:CB526"/>
    <mergeCell ref="CC526:CV526"/>
    <mergeCell ref="N528:N530"/>
    <mergeCell ref="O528:Q528"/>
    <mergeCell ref="R528:T528"/>
    <mergeCell ref="AH528:AH530"/>
    <mergeCell ref="AI528:AK528"/>
    <mergeCell ref="AL528:AN528"/>
    <mergeCell ref="BB528:BB530"/>
    <mergeCell ref="BC528:BE528"/>
    <mergeCell ref="BF528:BH528"/>
    <mergeCell ref="BV528:BV530"/>
    <mergeCell ref="BW528:BY528"/>
    <mergeCell ref="BZ528:CB528"/>
    <mergeCell ref="CP528:CP530"/>
    <mergeCell ref="CQ528:CS528"/>
    <mergeCell ref="CT528:CV528"/>
    <mergeCell ref="D529:M529"/>
    <mergeCell ref="O529:Q530"/>
    <mergeCell ref="R529:T530"/>
    <mergeCell ref="X529:AG529"/>
    <mergeCell ref="AI529:AK530"/>
    <mergeCell ref="AL529:AN530"/>
    <mergeCell ref="AR529:BA529"/>
    <mergeCell ref="BC529:BE530"/>
    <mergeCell ref="BF529:BH530"/>
    <mergeCell ref="BL529:BU529"/>
    <mergeCell ref="BW529:BY530"/>
    <mergeCell ref="BZ529:CB530"/>
    <mergeCell ref="CF529:CO529"/>
    <mergeCell ref="CQ529:CS530"/>
    <mergeCell ref="CT529:CV530"/>
    <mergeCell ref="D532:I532"/>
    <mergeCell ref="J532:K532"/>
    <mergeCell ref="X532:AC532"/>
    <mergeCell ref="AD532:AE532"/>
    <mergeCell ref="AR532:AW532"/>
    <mergeCell ref="AX532:AY532"/>
    <mergeCell ref="BL532:BQ532"/>
    <mergeCell ref="BR532:BS532"/>
    <mergeCell ref="CF532:CK532"/>
    <mergeCell ref="CL532:CM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I533:AJ533"/>
    <mergeCell ref="AK533:AL533"/>
    <mergeCell ref="CK533:CL533"/>
    <mergeCell ref="CM533:CN533"/>
    <mergeCell ref="CO533:CP533"/>
    <mergeCell ref="CQ533:CR533"/>
    <mergeCell ref="CS533:CT533"/>
    <mergeCell ref="CU533:CV533"/>
    <mergeCell ref="A535:T535"/>
    <mergeCell ref="U535:AN535"/>
    <mergeCell ref="AO535:BH535"/>
    <mergeCell ref="BI535:CB535"/>
    <mergeCell ref="CC535:CV535"/>
    <mergeCell ref="AM533:AN533"/>
    <mergeCell ref="AO533:AP533"/>
    <mergeCell ref="AQ533:AR533"/>
    <mergeCell ref="AS533:AT533"/>
    <mergeCell ref="AU533:AV533"/>
    <mergeCell ref="AW533:AX533"/>
    <mergeCell ref="AY533:AZ533"/>
    <mergeCell ref="BA533:BB533"/>
    <mergeCell ref="BC533:BD533"/>
    <mergeCell ref="BE533:BF533"/>
    <mergeCell ref="BG533:BH533"/>
    <mergeCell ref="BI533:BJ533"/>
    <mergeCell ref="BK533:BL533"/>
    <mergeCell ref="BM533:BN533"/>
    <mergeCell ref="BO533:BP533"/>
    <mergeCell ref="BQ533:BR533"/>
    <mergeCell ref="BS533:BT533"/>
    <mergeCell ref="H536:I536"/>
    <mergeCell ref="J536:P536"/>
    <mergeCell ref="Q536:T536"/>
    <mergeCell ref="V536:AA536"/>
    <mergeCell ref="AB536:AC536"/>
    <mergeCell ref="AD536:AJ536"/>
    <mergeCell ref="AK536:AN536"/>
    <mergeCell ref="AP536:AU536"/>
    <mergeCell ref="AV536:AW536"/>
    <mergeCell ref="AX536:BD536"/>
    <mergeCell ref="BE536:BH536"/>
    <mergeCell ref="BJ536:BO536"/>
    <mergeCell ref="BP536:BQ536"/>
    <mergeCell ref="BR536:BX536"/>
    <mergeCell ref="BY536:CB536"/>
    <mergeCell ref="CD536:CI536"/>
    <mergeCell ref="BU533:BV533"/>
    <mergeCell ref="BW533:BX533"/>
    <mergeCell ref="BY533:BZ533"/>
    <mergeCell ref="CA533:CB533"/>
    <mergeCell ref="CC533:CD533"/>
    <mergeCell ref="CE533:CF533"/>
    <mergeCell ref="CG533:CH533"/>
    <mergeCell ref="CI533:CJ533"/>
    <mergeCell ref="AV538:AW538"/>
    <mergeCell ref="AX538:BD538"/>
    <mergeCell ref="BE538:BH538"/>
    <mergeCell ref="BJ538:BO538"/>
    <mergeCell ref="BP538:BQ538"/>
    <mergeCell ref="BR538:BX538"/>
    <mergeCell ref="BY538:CB538"/>
    <mergeCell ref="CD538:CI538"/>
    <mergeCell ref="CJ536:CK536"/>
    <mergeCell ref="CL536:CR536"/>
    <mergeCell ref="CS536:CV536"/>
    <mergeCell ref="B537:G537"/>
    <mergeCell ref="H537:I537"/>
    <mergeCell ref="J537:P537"/>
    <mergeCell ref="Q537:T537"/>
    <mergeCell ref="V537:AA537"/>
    <mergeCell ref="AB537:AC537"/>
    <mergeCell ref="AD537:AJ537"/>
    <mergeCell ref="AK537:AN537"/>
    <mergeCell ref="AP537:AU537"/>
    <mergeCell ref="AV537:AW537"/>
    <mergeCell ref="AX537:BD537"/>
    <mergeCell ref="BE537:BH537"/>
    <mergeCell ref="BJ537:BO537"/>
    <mergeCell ref="BP537:BQ537"/>
    <mergeCell ref="BR537:BX537"/>
    <mergeCell ref="BY537:CB537"/>
    <mergeCell ref="CD537:CI537"/>
    <mergeCell ref="CJ537:CK537"/>
    <mergeCell ref="CL537:CR537"/>
    <mergeCell ref="CS537:CV537"/>
    <mergeCell ref="B536:G536"/>
    <mergeCell ref="CJ538:CK538"/>
    <mergeCell ref="CL538:CR538"/>
    <mergeCell ref="CS538:CV538"/>
    <mergeCell ref="B539:G539"/>
    <mergeCell ref="H539:I539"/>
    <mergeCell ref="J539:P539"/>
    <mergeCell ref="Q539:T539"/>
    <mergeCell ref="V539:AA539"/>
    <mergeCell ref="AB539:AC539"/>
    <mergeCell ref="AD539:AJ539"/>
    <mergeCell ref="AK539:AN539"/>
    <mergeCell ref="AP539:AU539"/>
    <mergeCell ref="AV539:AW539"/>
    <mergeCell ref="AX539:BD539"/>
    <mergeCell ref="BE539:BH539"/>
    <mergeCell ref="BJ539:BO539"/>
    <mergeCell ref="BP539:BQ539"/>
    <mergeCell ref="BR539:BX539"/>
    <mergeCell ref="BY539:CB539"/>
    <mergeCell ref="CD539:CI539"/>
    <mergeCell ref="CJ539:CK539"/>
    <mergeCell ref="CL539:CR539"/>
    <mergeCell ref="CS539:CV539"/>
    <mergeCell ref="B538:G538"/>
    <mergeCell ref="H538:I538"/>
    <mergeCell ref="J538:P538"/>
    <mergeCell ref="Q538:T538"/>
    <mergeCell ref="V538:AA538"/>
    <mergeCell ref="AB538:AC538"/>
    <mergeCell ref="AD538:AJ538"/>
    <mergeCell ref="AK538:AN538"/>
    <mergeCell ref="AP538:AU538"/>
    <mergeCell ref="CL540:CR540"/>
    <mergeCell ref="CS540:CV540"/>
    <mergeCell ref="B541:G541"/>
    <mergeCell ref="H541:I541"/>
    <mergeCell ref="J541:P541"/>
    <mergeCell ref="Q541:T541"/>
    <mergeCell ref="V541:AA541"/>
    <mergeCell ref="AB541:AC541"/>
    <mergeCell ref="AD541:AJ541"/>
    <mergeCell ref="AK541:AN541"/>
    <mergeCell ref="AP541:AU541"/>
    <mergeCell ref="AV541:AW541"/>
    <mergeCell ref="AX541:BD541"/>
    <mergeCell ref="BE541:BH541"/>
    <mergeCell ref="BJ541:BO541"/>
    <mergeCell ref="BP541:BQ541"/>
    <mergeCell ref="BR541:BX541"/>
    <mergeCell ref="BY541:CB541"/>
    <mergeCell ref="CD541:CI541"/>
    <mergeCell ref="CJ541:CK541"/>
    <mergeCell ref="CL541:CR541"/>
    <mergeCell ref="CS541:CV541"/>
    <mergeCell ref="B540:G540"/>
    <mergeCell ref="H540:I540"/>
    <mergeCell ref="J540:P540"/>
    <mergeCell ref="Q540:T540"/>
    <mergeCell ref="V540:AA540"/>
    <mergeCell ref="AB540:AC540"/>
    <mergeCell ref="AD540:AJ540"/>
    <mergeCell ref="AK540:AN540"/>
    <mergeCell ref="AP540:AU540"/>
    <mergeCell ref="AV540:AW540"/>
    <mergeCell ref="H542:I542"/>
    <mergeCell ref="J542:P542"/>
    <mergeCell ref="Q542:T542"/>
    <mergeCell ref="V542:AA542"/>
    <mergeCell ref="AB542:AC542"/>
    <mergeCell ref="AD542:AJ542"/>
    <mergeCell ref="AK542:AN542"/>
    <mergeCell ref="AP542:AU542"/>
    <mergeCell ref="AV542:AW542"/>
    <mergeCell ref="AX542:BD542"/>
    <mergeCell ref="BE542:BH542"/>
    <mergeCell ref="BJ542:BO542"/>
    <mergeCell ref="BP542:BQ542"/>
    <mergeCell ref="BR542:BX542"/>
    <mergeCell ref="BY542:CB542"/>
    <mergeCell ref="CD542:CI542"/>
    <mergeCell ref="CJ540:CK540"/>
    <mergeCell ref="AX540:BD540"/>
    <mergeCell ref="BE540:BH540"/>
    <mergeCell ref="BJ540:BO540"/>
    <mergeCell ref="BP540:BQ540"/>
    <mergeCell ref="BR540:BX540"/>
    <mergeCell ref="BY540:CB540"/>
    <mergeCell ref="CD540:CI540"/>
    <mergeCell ref="AV544:AW544"/>
    <mergeCell ref="AX544:BD544"/>
    <mergeCell ref="BE544:BH544"/>
    <mergeCell ref="BJ544:BO544"/>
    <mergeCell ref="BP544:BQ544"/>
    <mergeCell ref="BR544:BX544"/>
    <mergeCell ref="BY544:CB544"/>
    <mergeCell ref="CD544:CI544"/>
    <mergeCell ref="CJ542:CK542"/>
    <mergeCell ref="CL542:CR542"/>
    <mergeCell ref="CS542:CV542"/>
    <mergeCell ref="B543:G543"/>
    <mergeCell ref="H543:I543"/>
    <mergeCell ref="J543:P543"/>
    <mergeCell ref="Q543:T543"/>
    <mergeCell ref="V543:AA543"/>
    <mergeCell ref="AB543:AC543"/>
    <mergeCell ref="AD543:AJ543"/>
    <mergeCell ref="AK543:AN543"/>
    <mergeCell ref="AP543:AU543"/>
    <mergeCell ref="AV543:AW543"/>
    <mergeCell ref="AX543:BD543"/>
    <mergeCell ref="BE543:BH543"/>
    <mergeCell ref="BJ543:BO543"/>
    <mergeCell ref="BP543:BQ543"/>
    <mergeCell ref="BR543:BX543"/>
    <mergeCell ref="BY543:CB543"/>
    <mergeCell ref="CD543:CI543"/>
    <mergeCell ref="CJ543:CK543"/>
    <mergeCell ref="CL543:CR543"/>
    <mergeCell ref="CS543:CV543"/>
    <mergeCell ref="B542:G542"/>
    <mergeCell ref="CJ544:CK544"/>
    <mergeCell ref="CL544:CR544"/>
    <mergeCell ref="CS544:CV544"/>
    <mergeCell ref="B545:G545"/>
    <mergeCell ref="H545:I545"/>
    <mergeCell ref="J545:P545"/>
    <mergeCell ref="Q545:T545"/>
    <mergeCell ref="V545:AA545"/>
    <mergeCell ref="AB545:AC545"/>
    <mergeCell ref="AD545:AJ545"/>
    <mergeCell ref="AK545:AN545"/>
    <mergeCell ref="AP545:AU545"/>
    <mergeCell ref="AV545:AW545"/>
    <mergeCell ref="AX545:BD545"/>
    <mergeCell ref="BE545:BH545"/>
    <mergeCell ref="BJ545:BO545"/>
    <mergeCell ref="BP545:BQ545"/>
    <mergeCell ref="BR545:BX545"/>
    <mergeCell ref="BY545:CB545"/>
    <mergeCell ref="CD545:CI545"/>
    <mergeCell ref="CJ545:CK545"/>
    <mergeCell ref="CL545:CR545"/>
    <mergeCell ref="CS545:CV545"/>
    <mergeCell ref="B544:G544"/>
    <mergeCell ref="H544:I544"/>
    <mergeCell ref="J544:P544"/>
    <mergeCell ref="Q544:T544"/>
    <mergeCell ref="V544:AA544"/>
    <mergeCell ref="AB544:AC544"/>
    <mergeCell ref="AD544:AJ544"/>
    <mergeCell ref="AK544:AN544"/>
    <mergeCell ref="AP544:AU544"/>
    <mergeCell ref="A546:D546"/>
    <mergeCell ref="E546:T546"/>
    <mergeCell ref="U546:X546"/>
    <mergeCell ref="Y546:AN546"/>
    <mergeCell ref="AO546:AR546"/>
    <mergeCell ref="AS546:BH546"/>
    <mergeCell ref="BI546:BL546"/>
    <mergeCell ref="BM546:CB546"/>
    <mergeCell ref="CC546:CF546"/>
    <mergeCell ref="CG546:CV546"/>
    <mergeCell ref="A547:A550"/>
    <mergeCell ref="B547:D547"/>
    <mergeCell ref="E547:T547"/>
    <mergeCell ref="U547:U550"/>
    <mergeCell ref="V547:X547"/>
    <mergeCell ref="Y547:AN547"/>
    <mergeCell ref="AO547:AO550"/>
    <mergeCell ref="AP547:AR547"/>
    <mergeCell ref="AS547:BH547"/>
    <mergeCell ref="BI547:BI550"/>
    <mergeCell ref="BJ547:BL547"/>
    <mergeCell ref="BM547:CB547"/>
    <mergeCell ref="CC547:CC550"/>
    <mergeCell ref="CD547:CF547"/>
    <mergeCell ref="CG547:CV547"/>
    <mergeCell ref="B548:D548"/>
    <mergeCell ref="E548:T548"/>
    <mergeCell ref="V548:X548"/>
    <mergeCell ref="Y548:AN548"/>
    <mergeCell ref="AP548:AR548"/>
    <mergeCell ref="AS548:BH548"/>
    <mergeCell ref="BJ548:BL548"/>
    <mergeCell ref="BM548:CB548"/>
    <mergeCell ref="CD548:CF548"/>
    <mergeCell ref="CG548:CV548"/>
    <mergeCell ref="B549:D549"/>
    <mergeCell ref="E549:T549"/>
    <mergeCell ref="V549:X549"/>
    <mergeCell ref="Y549:AN549"/>
    <mergeCell ref="AP549:AR549"/>
    <mergeCell ref="AS549:BH549"/>
    <mergeCell ref="BJ549:BL549"/>
    <mergeCell ref="BM549:CB549"/>
    <mergeCell ref="CD549:CF549"/>
    <mergeCell ref="CG549:CV549"/>
    <mergeCell ref="B550:D550"/>
    <mergeCell ref="E550:T550"/>
    <mergeCell ref="V550:X550"/>
    <mergeCell ref="Y550:AN550"/>
    <mergeCell ref="AP550:AR550"/>
    <mergeCell ref="AS550:BH550"/>
    <mergeCell ref="BJ550:BL550"/>
    <mergeCell ref="BM550:CB550"/>
    <mergeCell ref="CD550:CF550"/>
    <mergeCell ref="CG550:CV550"/>
  </mergeCells>
  <phoneticPr fontId="2" type="noConversion"/>
  <printOptions horizontalCentered="1"/>
  <pageMargins left="0.62992125984251968" right="0.62992125984251968" top="1.1023622047244095" bottom="0.78740157480314965" header="0.51181102362204722" footer="0.39370078740157483"/>
  <pageSetup paperSize="9" scale="98" pageOrder="overThenDown" orientation="portrait" r:id="rId1"/>
  <headerFooter alignWithMargins="0"/>
  <colBreaks count="1" manualBreakCount="1">
    <brk id="2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자료</vt:lpstr>
      <vt:lpstr>세부시간표</vt:lpstr>
      <vt:lpstr>훈련일지</vt:lpstr>
      <vt:lpstr>세부시간표!Print_Area</vt:lpstr>
      <vt:lpstr>자료!Print_Area</vt:lpstr>
      <vt:lpstr>훈련일지!Print_Area</vt:lpstr>
      <vt:lpstr>훈련내용</vt:lpstr>
    </vt:vector>
  </TitlesOfParts>
  <Company>대송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김광수</dc:creator>
  <cp:lastModifiedBy>tombap</cp:lastModifiedBy>
  <cp:lastPrinted>2020-04-24T07:15:24Z</cp:lastPrinted>
  <dcterms:created xsi:type="dcterms:W3CDTF">2006-10-24T08:33:17Z</dcterms:created>
  <dcterms:modified xsi:type="dcterms:W3CDTF">2020-10-20T11:46:19Z</dcterms:modified>
</cp:coreProperties>
</file>